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12.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0.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21.xml" ContentType="application/vnd.openxmlformats-officedocument.drawing+xml"/>
  <Override PartName="/xl/ctrlProps/ctrlProp19.xml" ContentType="application/vnd.ms-excel.controlproperties+xml"/>
  <Override PartName="/xl/comments12.xml" ContentType="application/vnd.openxmlformats-officedocument.spreadsheetml.comments+xml"/>
  <Override PartName="/xl/drawings/drawing22.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saveExternalLinkValues="0" codeName="ThisWorkbook"/>
  <mc:AlternateContent xmlns:mc="http://schemas.openxmlformats.org/markup-compatibility/2006">
    <mc:Choice Requires="x15">
      <x15ac:absPath xmlns:x15ac="http://schemas.microsoft.com/office/spreadsheetml/2010/11/ac" url="C:\Munka\Amatőr\OB - 2023\"/>
    </mc:Choice>
  </mc:AlternateContent>
  <xr:revisionPtr revIDLastSave="0" documentId="13_ncr:1_{FB21B5F0-3591-4954-B4CC-380466119142}" xr6:coauthVersionLast="47" xr6:coauthVersionMax="47" xr10:uidLastSave="{00000000-0000-0000-0000-000000000000}"/>
  <bookViews>
    <workbookView xWindow="-108" yWindow="-108" windowWidth="23256" windowHeight="13176" tabRatio="884" firstSheet="1" activeTab="6" xr2:uid="{00000000-000D-0000-FFFF-FFFF00000000}"/>
  </bookViews>
  <sheets>
    <sheet name="Altalanos" sheetId="1" r:id="rId1"/>
    <sheet name="Birók" sheetId="2" r:id="rId2"/>
    <sheet name="Játékrend - PÉNTEK" sheetId="336" r:id="rId3"/>
    <sheet name="Játékrend - SZOMBAT" sheetId="337" r:id="rId4"/>
    <sheet name="Játékrend - VASÁRNAP" sheetId="338" r:id="rId5"/>
    <sheet name="FE2000 ELŐ" sheetId="231" state="hidden" r:id="rId6"/>
    <sheet name="FE2000 TÁBLA" sheetId="240" r:id="rId7"/>
    <sheet name="FE750 ELŐ " sheetId="279" state="hidden" r:id="rId8"/>
    <sheet name="FE750 TÁBLA" sheetId="288" r:id="rId9"/>
    <sheet name="FE250 ELŐ" sheetId="303" state="hidden" r:id="rId10"/>
    <sheet name="FE250 TÁBLA" sheetId="312" r:id="rId11"/>
    <sheet name="NE2000 ELŐ" sheetId="327" state="hidden" r:id="rId12"/>
    <sheet name="NE2000 TÁBLA" sheetId="329" r:id="rId13"/>
    <sheet name="NE1000 ELŐ" sheetId="9" state="hidden" r:id="rId14"/>
    <sheet name="NE1000 TÁBLA" sheetId="85" r:id="rId15"/>
    <sheet name="FP A csoport" sheetId="330" r:id="rId16"/>
    <sheet name="FP B csoport" sheetId="331" r:id="rId17"/>
    <sheet name="FP C csoport" sheetId="332" r:id="rId18"/>
    <sheet name="FP D csoport" sheetId="333" r:id="rId19"/>
    <sheet name="FP döntő" sheetId="341" r:id="rId20"/>
    <sheet name="VP A csoport" sheetId="339" r:id="rId21"/>
    <sheet name="VP B-C csoport" sheetId="340" r:id="rId22"/>
    <sheet name="VP döntő" sheetId="342" r:id="rId23"/>
    <sheet name="F VIGASZ ELO" sheetId="334" state="hidden" r:id="rId24"/>
    <sheet name="F VIGASZ TÁBLA" sheetId="335" state="hidden" r:id="rId25"/>
  </sheets>
  <externalReferences>
    <externalReference r:id="rId26"/>
    <externalReference r:id="rId27"/>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23">'F VIGASZ ELO'!$1:$6</definedName>
    <definedName name="_xlnm.Print_Titles" localSheetId="5">'FE2000 ELŐ'!$1:$6</definedName>
    <definedName name="_xlnm.Print_Titles" localSheetId="9">'FE250 ELŐ'!$1:$6</definedName>
    <definedName name="_xlnm.Print_Titles" localSheetId="7">'FE750 ELŐ '!$1:$6</definedName>
    <definedName name="_xlnm.Print_Titles" localSheetId="13">'NE1000 ELŐ'!$1:$6</definedName>
    <definedName name="_xlnm.Print_Titles" localSheetId="11">'NE2000 ELŐ'!$1:$6</definedName>
    <definedName name="_xlnm.Print_Area" localSheetId="1">Birók!$A$1:$N$29</definedName>
    <definedName name="_xlnm.Print_Area" localSheetId="23">'F VIGASZ ELO'!$A$1:$Q$134</definedName>
    <definedName name="_xlnm.Print_Area" localSheetId="24">'F VIGASZ TÁBLA'!$A$1:$R$62</definedName>
    <definedName name="_xlnm.Print_Area" localSheetId="5">'FE2000 ELŐ'!$A$1:$Q$134</definedName>
    <definedName name="_xlnm.Print_Area" localSheetId="6">'FE2000 TÁBLA'!$A$1:$O$79</definedName>
    <definedName name="_xlnm.Print_Area" localSheetId="9">'FE250 ELŐ'!$A$1:$Q$134</definedName>
    <definedName name="_xlnm.Print_Area" localSheetId="10">'FE250 TÁBLA'!$A$1:$R$79</definedName>
    <definedName name="_xlnm.Print_Area" localSheetId="7">'FE750 ELŐ '!$A$1:$Q$134</definedName>
    <definedName name="_xlnm.Print_Area" localSheetId="8">'FE750 TÁBLA'!$A$1:$R$79</definedName>
    <definedName name="_xlnm.Print_Area" localSheetId="15">'FP A csoport'!$A$1:$M$44</definedName>
    <definedName name="_xlnm.Print_Area" localSheetId="16">'FP B csoport'!$A$1:$M$44</definedName>
    <definedName name="_xlnm.Print_Area" localSheetId="17">'FP C csoport'!$A$1:$M$44</definedName>
    <definedName name="_xlnm.Print_Area" localSheetId="18">'FP D csoport'!$A$1:$M$44</definedName>
    <definedName name="_xlnm.Print_Area" localSheetId="19">'FP döntő'!$A$1:$R$79</definedName>
    <definedName name="_xlnm.Print_Area" localSheetId="13">'NE1000 ELŐ'!$A$1:$Q$134</definedName>
    <definedName name="_xlnm.Print_Area" localSheetId="14">'NE1000 TÁBLA'!$A$1:$O$62</definedName>
    <definedName name="_xlnm.Print_Area" localSheetId="11">'NE2000 ELŐ'!$A$1:$Q$134</definedName>
    <definedName name="_xlnm.Print_Area" localSheetId="12">'NE2000 TÁBLA'!$A$1:$M$41</definedName>
    <definedName name="_xlnm.Print_Area" localSheetId="20">'VP A csoport'!$A$1:$M$44</definedName>
    <definedName name="_xlnm.Print_Area" localSheetId="21">'VP B-C csoport'!$A$1:$M$51</definedName>
    <definedName name="_xlnm.Print_Area" localSheetId="22">'VP döntő'!$A$1:$R$79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9" i="342" l="1"/>
  <c r="F75" i="342" s="1"/>
  <c r="F73" i="342"/>
  <c r="F72" i="342"/>
  <c r="Q37" i="342"/>
  <c r="E36" i="342"/>
  <c r="E35" i="342"/>
  <c r="C35" i="342"/>
  <c r="B35" i="342"/>
  <c r="K34" i="342"/>
  <c r="M30" i="342" s="1"/>
  <c r="K33" i="342"/>
  <c r="M29" i="342" s="1"/>
  <c r="K32" i="342"/>
  <c r="E32" i="342"/>
  <c r="E31" i="342"/>
  <c r="C31" i="342"/>
  <c r="B31" i="342"/>
  <c r="E28" i="342"/>
  <c r="E27" i="342"/>
  <c r="C27" i="342"/>
  <c r="B27" i="342"/>
  <c r="K26" i="342"/>
  <c r="K25" i="342"/>
  <c r="K24" i="342"/>
  <c r="E24" i="342"/>
  <c r="E23" i="342"/>
  <c r="C23" i="342"/>
  <c r="B23" i="342"/>
  <c r="O22" i="342"/>
  <c r="O21" i="342"/>
  <c r="E20" i="342"/>
  <c r="E19" i="342"/>
  <c r="C19" i="342"/>
  <c r="B19" i="342"/>
  <c r="K18" i="342"/>
  <c r="M14" i="342" s="1"/>
  <c r="K17" i="342"/>
  <c r="U16" i="342"/>
  <c r="K16" i="342"/>
  <c r="E16" i="342"/>
  <c r="U15" i="342"/>
  <c r="E15" i="342"/>
  <c r="C15" i="342"/>
  <c r="B15" i="342"/>
  <c r="U14" i="342"/>
  <c r="U13" i="342"/>
  <c r="M13" i="342"/>
  <c r="U12" i="342"/>
  <c r="E12" i="342"/>
  <c r="U11" i="342"/>
  <c r="E11" i="342"/>
  <c r="C11" i="342"/>
  <c r="B11" i="342"/>
  <c r="U10" i="342"/>
  <c r="K10" i="342"/>
  <c r="U9" i="342"/>
  <c r="K9" i="342"/>
  <c r="U8" i="342"/>
  <c r="K8" i="342"/>
  <c r="E8" i="342"/>
  <c r="U7" i="342"/>
  <c r="E7" i="342"/>
  <c r="C7" i="342"/>
  <c r="B7" i="342"/>
  <c r="R4" i="342"/>
  <c r="O79" i="342" s="1"/>
  <c r="G4" i="342"/>
  <c r="A4" i="342"/>
  <c r="R79" i="341"/>
  <c r="F72" i="341" s="1"/>
  <c r="F74" i="341"/>
  <c r="F73" i="341"/>
  <c r="Q37" i="341"/>
  <c r="E36" i="341"/>
  <c r="E35" i="341"/>
  <c r="C35" i="341"/>
  <c r="B35" i="341"/>
  <c r="K34" i="341"/>
  <c r="K33" i="341"/>
  <c r="K32" i="341"/>
  <c r="E32" i="341"/>
  <c r="E31" i="341"/>
  <c r="C31" i="341"/>
  <c r="B31" i="341"/>
  <c r="M30" i="341"/>
  <c r="M29" i="341"/>
  <c r="E28" i="341"/>
  <c r="E27" i="341"/>
  <c r="C27" i="341"/>
  <c r="B27" i="341"/>
  <c r="K26" i="341"/>
  <c r="K25" i="341"/>
  <c r="K24" i="341"/>
  <c r="E24" i="341"/>
  <c r="E23" i="341"/>
  <c r="C23" i="341"/>
  <c r="B23" i="341"/>
  <c r="O22" i="341"/>
  <c r="O21" i="341"/>
  <c r="E20" i="341"/>
  <c r="E19" i="341"/>
  <c r="C19" i="341"/>
  <c r="B19" i="341"/>
  <c r="K18" i="341"/>
  <c r="K17" i="341"/>
  <c r="U16" i="341"/>
  <c r="K16" i="341"/>
  <c r="E16" i="341"/>
  <c r="U15" i="341"/>
  <c r="E15" i="341"/>
  <c r="C15" i="341"/>
  <c r="B15" i="341"/>
  <c r="U14" i="341"/>
  <c r="M14" i="341"/>
  <c r="U13" i="341"/>
  <c r="M13" i="341"/>
  <c r="U12" i="341"/>
  <c r="E12" i="341"/>
  <c r="U11" i="341"/>
  <c r="E11" i="341"/>
  <c r="C11" i="341"/>
  <c r="B11" i="341"/>
  <c r="U10" i="341"/>
  <c r="K10" i="341"/>
  <c r="U9" i="341"/>
  <c r="K9" i="341"/>
  <c r="U8" i="341"/>
  <c r="K8" i="341"/>
  <c r="E8" i="341"/>
  <c r="U7" i="341"/>
  <c r="E7" i="341"/>
  <c r="C7" i="341"/>
  <c r="B7" i="341"/>
  <c r="R4" i="341"/>
  <c r="O79" i="341" s="1"/>
  <c r="G4" i="341"/>
  <c r="A4" i="341"/>
  <c r="A1" i="341"/>
  <c r="E47" i="340"/>
  <c r="E46" i="340"/>
  <c r="E45" i="340"/>
  <c r="E44" i="340"/>
  <c r="F40" i="340"/>
  <c r="C40" i="340"/>
  <c r="F38" i="340"/>
  <c r="C38" i="340"/>
  <c r="F36" i="340"/>
  <c r="C36" i="340"/>
  <c r="B34" i="340"/>
  <c r="H31" i="340"/>
  <c r="F31" i="340"/>
  <c r="B29" i="340"/>
  <c r="B28" i="340"/>
  <c r="B27" i="340"/>
  <c r="I23" i="340"/>
  <c r="C23" i="340"/>
  <c r="I22" i="340"/>
  <c r="D22" i="340"/>
  <c r="C22" i="340"/>
  <c r="I20" i="340"/>
  <c r="C20" i="340"/>
  <c r="I19" i="340"/>
  <c r="B33" i="340"/>
  <c r="D19" i="340"/>
  <c r="C19" i="340"/>
  <c r="I17" i="340"/>
  <c r="C17" i="340"/>
  <c r="I16" i="340"/>
  <c r="D31" i="340"/>
  <c r="D16" i="340"/>
  <c r="C16" i="340"/>
  <c r="I14" i="340"/>
  <c r="C14" i="340"/>
  <c r="I13" i="340"/>
  <c r="H26" i="340"/>
  <c r="D13" i="340"/>
  <c r="C13" i="340"/>
  <c r="I11" i="340"/>
  <c r="C11" i="340"/>
  <c r="I10" i="340"/>
  <c r="F26" i="340"/>
  <c r="D10" i="340"/>
  <c r="C10" i="340"/>
  <c r="I8" i="340"/>
  <c r="C8" i="340"/>
  <c r="I7" i="340"/>
  <c r="D26" i="340"/>
  <c r="D7" i="340"/>
  <c r="C7" i="340"/>
  <c r="L4" i="340"/>
  <c r="K51" i="340" s="1"/>
  <c r="E4" i="340"/>
  <c r="E2" i="340"/>
  <c r="R44" i="339"/>
  <c r="H21" i="339"/>
  <c r="I14" i="339"/>
  <c r="C14" i="339"/>
  <c r="I13" i="339"/>
  <c r="B24" i="339"/>
  <c r="D13" i="339"/>
  <c r="C13" i="339"/>
  <c r="I11" i="339"/>
  <c r="C11" i="339"/>
  <c r="I10" i="339"/>
  <c r="F21" i="339"/>
  <c r="D10" i="339"/>
  <c r="C10" i="339"/>
  <c r="I8" i="339"/>
  <c r="C8" i="339"/>
  <c r="I7" i="339"/>
  <c r="D21" i="339"/>
  <c r="D7" i="339"/>
  <c r="C7" i="339"/>
  <c r="L4" i="339"/>
  <c r="K44" i="339" s="1"/>
  <c r="E4" i="339"/>
  <c r="E2" i="339"/>
  <c r="R62" i="335"/>
  <c r="F56" i="335"/>
  <c r="F55" i="335"/>
  <c r="I21" i="335"/>
  <c r="G21" i="335"/>
  <c r="F21" i="335"/>
  <c r="D21" i="335"/>
  <c r="C21" i="335"/>
  <c r="B21" i="335"/>
  <c r="K20" i="335"/>
  <c r="I19" i="335"/>
  <c r="G19" i="335"/>
  <c r="F19" i="335"/>
  <c r="D19" i="335"/>
  <c r="C19" i="335"/>
  <c r="B19" i="335"/>
  <c r="M18" i="335"/>
  <c r="I17" i="335"/>
  <c r="G17" i="335"/>
  <c r="F17" i="335"/>
  <c r="D17" i="335"/>
  <c r="C17" i="335"/>
  <c r="B17" i="335"/>
  <c r="U16" i="335"/>
  <c r="K16" i="335"/>
  <c r="U15" i="335"/>
  <c r="I15" i="335"/>
  <c r="G15" i="335"/>
  <c r="F15" i="335"/>
  <c r="D15" i="335"/>
  <c r="C15" i="335"/>
  <c r="B15" i="335"/>
  <c r="U14" i="335"/>
  <c r="O14" i="335"/>
  <c r="U13" i="335"/>
  <c r="I13" i="335"/>
  <c r="G13" i="335"/>
  <c r="F13" i="335"/>
  <c r="D13" i="335"/>
  <c r="C13" i="335"/>
  <c r="B13" i="335"/>
  <c r="U12" i="335"/>
  <c r="K12" i="335"/>
  <c r="U11" i="335"/>
  <c r="I11" i="335"/>
  <c r="G11" i="335"/>
  <c r="F11" i="335"/>
  <c r="D11" i="335"/>
  <c r="C11" i="335"/>
  <c r="B11" i="335"/>
  <c r="U10" i="335"/>
  <c r="M10" i="335"/>
  <c r="U9" i="335"/>
  <c r="I9" i="335"/>
  <c r="G9" i="335"/>
  <c r="F9" i="335"/>
  <c r="D9" i="335"/>
  <c r="C9" i="335"/>
  <c r="B9" i="335"/>
  <c r="U8" i="335"/>
  <c r="K8" i="335"/>
  <c r="U7" i="335"/>
  <c r="I7" i="335"/>
  <c r="G7" i="335"/>
  <c r="F7" i="335"/>
  <c r="D7" i="335"/>
  <c r="C7" i="335"/>
  <c r="B7" i="335"/>
  <c r="M6" i="335"/>
  <c r="K6" i="335"/>
  <c r="Y5" i="335"/>
  <c r="AG1" i="335" s="1"/>
  <c r="R4" i="335"/>
  <c r="O62" i="335" s="1"/>
  <c r="G4" i="335"/>
  <c r="A4" i="335"/>
  <c r="Y3" i="335"/>
  <c r="F6" i="335" s="1"/>
  <c r="E2" i="335"/>
  <c r="AE1" i="335"/>
  <c r="A1" i="335"/>
  <c r="P156" i="334"/>
  <c r="M156" i="334" s="1"/>
  <c r="L156" i="334"/>
  <c r="K156" i="334"/>
  <c r="J156" i="334"/>
  <c r="P155" i="334"/>
  <c r="M155" i="334"/>
  <c r="L155" i="334"/>
  <c r="K155" i="334"/>
  <c r="J155" i="334"/>
  <c r="P154" i="334"/>
  <c r="M154" i="334"/>
  <c r="L154" i="334"/>
  <c r="K154" i="334"/>
  <c r="J154" i="334"/>
  <c r="P153" i="334"/>
  <c r="M153" i="334"/>
  <c r="L153" i="334"/>
  <c r="K153" i="334"/>
  <c r="J153" i="334"/>
  <c r="P152" i="334"/>
  <c r="M152" i="334" s="1"/>
  <c r="L152" i="334"/>
  <c r="K152" i="334"/>
  <c r="J152" i="334"/>
  <c r="P151" i="334"/>
  <c r="M151" i="334"/>
  <c r="L151" i="334"/>
  <c r="K151" i="334"/>
  <c r="J151" i="334"/>
  <c r="P150" i="334"/>
  <c r="M150" i="334"/>
  <c r="L150" i="334"/>
  <c r="K150" i="334"/>
  <c r="J150" i="334"/>
  <c r="P149" i="334"/>
  <c r="M149" i="334"/>
  <c r="L149" i="334"/>
  <c r="K149" i="334"/>
  <c r="J149" i="334"/>
  <c r="P148" i="334"/>
  <c r="M148" i="334" s="1"/>
  <c r="L148" i="334"/>
  <c r="K148" i="334"/>
  <c r="J148" i="334"/>
  <c r="P147" i="334"/>
  <c r="M147" i="334"/>
  <c r="L147" i="334"/>
  <c r="K147" i="334"/>
  <c r="J147" i="334"/>
  <c r="P146" i="334"/>
  <c r="M146" i="334"/>
  <c r="L146" i="334"/>
  <c r="K146" i="334"/>
  <c r="J146" i="334"/>
  <c r="P145" i="334"/>
  <c r="M145" i="334"/>
  <c r="L145" i="334"/>
  <c r="K145" i="334"/>
  <c r="J145" i="334"/>
  <c r="P144" i="334"/>
  <c r="M144" i="334" s="1"/>
  <c r="L144" i="334"/>
  <c r="K144" i="334"/>
  <c r="J144" i="334"/>
  <c r="P143" i="334"/>
  <c r="M143" i="334"/>
  <c r="L143" i="334"/>
  <c r="K143" i="334"/>
  <c r="J143" i="334"/>
  <c r="P142" i="334"/>
  <c r="M142" i="334"/>
  <c r="L142" i="334"/>
  <c r="K142" i="334"/>
  <c r="J142" i="334"/>
  <c r="P141" i="334"/>
  <c r="M141" i="334"/>
  <c r="L141" i="334"/>
  <c r="K141" i="334"/>
  <c r="J141" i="334"/>
  <c r="P140" i="334"/>
  <c r="M140" i="334" s="1"/>
  <c r="L140" i="334"/>
  <c r="K140" i="334"/>
  <c r="J140" i="334"/>
  <c r="P139" i="334"/>
  <c r="M139" i="334"/>
  <c r="L139" i="334"/>
  <c r="K139" i="334"/>
  <c r="J139" i="334"/>
  <c r="P138" i="334"/>
  <c r="M138" i="334"/>
  <c r="L138" i="334"/>
  <c r="K138" i="334"/>
  <c r="J138" i="334"/>
  <c r="P137" i="334"/>
  <c r="M137" i="334"/>
  <c r="L137" i="334"/>
  <c r="K137" i="334"/>
  <c r="J137" i="334"/>
  <c r="P136" i="334"/>
  <c r="M136" i="334" s="1"/>
  <c r="L136" i="334"/>
  <c r="K136" i="334"/>
  <c r="J136" i="334"/>
  <c r="P135" i="334"/>
  <c r="M135" i="334"/>
  <c r="L135" i="334"/>
  <c r="K135" i="334"/>
  <c r="J135" i="334"/>
  <c r="P134" i="334"/>
  <c r="M134" i="334"/>
  <c r="L134" i="334"/>
  <c r="K134" i="334"/>
  <c r="J134" i="334"/>
  <c r="P133" i="334"/>
  <c r="M133" i="334"/>
  <c r="L133" i="334"/>
  <c r="K133" i="334"/>
  <c r="J133" i="334"/>
  <c r="P132" i="334"/>
  <c r="M132" i="334" s="1"/>
  <c r="L132" i="334"/>
  <c r="K132" i="334"/>
  <c r="J132" i="334"/>
  <c r="P131" i="334"/>
  <c r="M131" i="334"/>
  <c r="L131" i="334"/>
  <c r="K131" i="334"/>
  <c r="J131" i="334"/>
  <c r="P130" i="334"/>
  <c r="M130" i="334"/>
  <c r="L130" i="334"/>
  <c r="K130" i="334"/>
  <c r="J130" i="334"/>
  <c r="P129" i="334"/>
  <c r="M129" i="334"/>
  <c r="L129" i="334"/>
  <c r="K129" i="334"/>
  <c r="J129" i="334"/>
  <c r="P128" i="334"/>
  <c r="M128" i="334" s="1"/>
  <c r="L128" i="334"/>
  <c r="K128" i="334"/>
  <c r="J128" i="334"/>
  <c r="P127" i="334"/>
  <c r="M127" i="334"/>
  <c r="L127" i="334"/>
  <c r="K127" i="334"/>
  <c r="J127" i="334"/>
  <c r="P126" i="334"/>
  <c r="M126" i="334"/>
  <c r="L126" i="334"/>
  <c r="K126" i="334"/>
  <c r="J126" i="334"/>
  <c r="P125" i="334"/>
  <c r="M125" i="334"/>
  <c r="L125" i="334"/>
  <c r="K125" i="334"/>
  <c r="J125" i="334"/>
  <c r="P124" i="334"/>
  <c r="M124" i="334" s="1"/>
  <c r="L124" i="334"/>
  <c r="K124" i="334"/>
  <c r="J124" i="334"/>
  <c r="P123" i="334"/>
  <c r="M123" i="334"/>
  <c r="L123" i="334"/>
  <c r="K123" i="334"/>
  <c r="J123" i="334"/>
  <c r="P122" i="334"/>
  <c r="M122" i="334"/>
  <c r="L122" i="334"/>
  <c r="K122" i="334"/>
  <c r="J122" i="334"/>
  <c r="P121" i="334"/>
  <c r="M121" i="334"/>
  <c r="L121" i="334"/>
  <c r="K121" i="334"/>
  <c r="J121" i="334"/>
  <c r="P120" i="334"/>
  <c r="M120" i="334" s="1"/>
  <c r="L120" i="334"/>
  <c r="K120" i="334"/>
  <c r="J120" i="334"/>
  <c r="P119" i="334"/>
  <c r="M119" i="334"/>
  <c r="L119" i="334"/>
  <c r="K119" i="334"/>
  <c r="J119" i="334"/>
  <c r="P118" i="334"/>
  <c r="M118" i="334"/>
  <c r="L118" i="334"/>
  <c r="K118" i="334"/>
  <c r="J118" i="334"/>
  <c r="P117" i="334"/>
  <c r="M117" i="334"/>
  <c r="L117" i="334"/>
  <c r="K117" i="334"/>
  <c r="J117" i="334"/>
  <c r="P116" i="334"/>
  <c r="M116" i="334" s="1"/>
  <c r="L116" i="334"/>
  <c r="K116" i="334"/>
  <c r="J116" i="334"/>
  <c r="P115" i="334"/>
  <c r="M115" i="334"/>
  <c r="L115" i="334"/>
  <c r="K115" i="334"/>
  <c r="J115" i="334"/>
  <c r="P114" i="334"/>
  <c r="M114" i="334"/>
  <c r="L114" i="334"/>
  <c r="K114" i="334"/>
  <c r="J114" i="334"/>
  <c r="P113" i="334"/>
  <c r="M113" i="334"/>
  <c r="L113" i="334"/>
  <c r="K113" i="334"/>
  <c r="J113" i="334"/>
  <c r="P112" i="334"/>
  <c r="M112" i="334" s="1"/>
  <c r="L112" i="334"/>
  <c r="K112" i="334"/>
  <c r="J112" i="334"/>
  <c r="P111" i="334"/>
  <c r="M111" i="334"/>
  <c r="L111" i="334"/>
  <c r="K111" i="334"/>
  <c r="J111" i="334"/>
  <c r="P110" i="334"/>
  <c r="M110" i="334"/>
  <c r="L110" i="334"/>
  <c r="K110" i="334"/>
  <c r="J110" i="334"/>
  <c r="P109" i="334"/>
  <c r="M109" i="334"/>
  <c r="L109" i="334"/>
  <c r="K109" i="334"/>
  <c r="J109" i="334"/>
  <c r="P108" i="334"/>
  <c r="M108" i="334" s="1"/>
  <c r="L108" i="334"/>
  <c r="K108" i="334"/>
  <c r="J108" i="334"/>
  <c r="P107" i="334"/>
  <c r="M107" i="334"/>
  <c r="L107" i="334"/>
  <c r="K107" i="334"/>
  <c r="J107" i="334"/>
  <c r="P106" i="334"/>
  <c r="M106" i="334"/>
  <c r="L106" i="334"/>
  <c r="K106" i="334"/>
  <c r="J106" i="334"/>
  <c r="P105" i="334"/>
  <c r="M105" i="334"/>
  <c r="L105" i="334"/>
  <c r="K105" i="334"/>
  <c r="J105" i="334"/>
  <c r="P104" i="334"/>
  <c r="M104" i="334" s="1"/>
  <c r="L104" i="334"/>
  <c r="K104" i="334"/>
  <c r="J104" i="334"/>
  <c r="P103" i="334"/>
  <c r="M103" i="334"/>
  <c r="L103" i="334"/>
  <c r="K103" i="334"/>
  <c r="J103" i="334"/>
  <c r="P102" i="334"/>
  <c r="M102" i="334"/>
  <c r="L102" i="334"/>
  <c r="K102" i="334"/>
  <c r="J102" i="334"/>
  <c r="P101" i="334"/>
  <c r="M101" i="334"/>
  <c r="L101" i="334"/>
  <c r="K101" i="334"/>
  <c r="J101" i="334"/>
  <c r="P100" i="334"/>
  <c r="M100" i="334" s="1"/>
  <c r="L100" i="334"/>
  <c r="K100" i="334"/>
  <c r="J100" i="334"/>
  <c r="P99" i="334"/>
  <c r="M99" i="334"/>
  <c r="L99" i="334"/>
  <c r="K99" i="334"/>
  <c r="J99" i="334"/>
  <c r="P98" i="334"/>
  <c r="M98" i="334"/>
  <c r="L98" i="334"/>
  <c r="K98" i="334"/>
  <c r="J98" i="334"/>
  <c r="P97" i="334"/>
  <c r="M97" i="334"/>
  <c r="L97" i="334"/>
  <c r="K97" i="334"/>
  <c r="J97" i="334"/>
  <c r="P96" i="334"/>
  <c r="M96" i="334" s="1"/>
  <c r="L96" i="334"/>
  <c r="K96" i="334"/>
  <c r="J96" i="334"/>
  <c r="P95" i="334"/>
  <c r="M95" i="334"/>
  <c r="L95" i="334"/>
  <c r="K95" i="334"/>
  <c r="J95" i="334"/>
  <c r="P94" i="334"/>
  <c r="M94" i="334"/>
  <c r="L94" i="334"/>
  <c r="K94" i="334"/>
  <c r="J94" i="334"/>
  <c r="P93" i="334"/>
  <c r="M93" i="334"/>
  <c r="L93" i="334"/>
  <c r="K93" i="334"/>
  <c r="J93" i="334"/>
  <c r="P92" i="334"/>
  <c r="M92" i="334" s="1"/>
  <c r="L92" i="334"/>
  <c r="K92" i="334"/>
  <c r="J92" i="334"/>
  <c r="P91" i="334"/>
  <c r="M91" i="334"/>
  <c r="L91" i="334"/>
  <c r="K91" i="334"/>
  <c r="J91" i="334"/>
  <c r="P90" i="334"/>
  <c r="M90" i="334"/>
  <c r="L90" i="334"/>
  <c r="K90" i="334"/>
  <c r="J90" i="334"/>
  <c r="P89" i="334"/>
  <c r="M89" i="334"/>
  <c r="L89" i="334"/>
  <c r="K89" i="334"/>
  <c r="J89" i="334"/>
  <c r="P88" i="334"/>
  <c r="M88" i="334" s="1"/>
  <c r="L88" i="334"/>
  <c r="K88" i="334"/>
  <c r="J88" i="334"/>
  <c r="P87" i="334"/>
  <c r="M87" i="334"/>
  <c r="L87" i="334"/>
  <c r="K87" i="334"/>
  <c r="J87" i="334"/>
  <c r="P86" i="334"/>
  <c r="M86" i="334"/>
  <c r="L86" i="334"/>
  <c r="K86" i="334"/>
  <c r="J86" i="334"/>
  <c r="P85" i="334"/>
  <c r="M85" i="334"/>
  <c r="L85" i="334"/>
  <c r="K85" i="334"/>
  <c r="J85" i="334"/>
  <c r="P84" i="334"/>
  <c r="M84" i="334" s="1"/>
  <c r="L84" i="334"/>
  <c r="K84" i="334"/>
  <c r="J84" i="334"/>
  <c r="P83" i="334"/>
  <c r="M83" i="334"/>
  <c r="L83" i="334"/>
  <c r="K83" i="334"/>
  <c r="J83" i="334"/>
  <c r="P82" i="334"/>
  <c r="M82" i="334"/>
  <c r="L82" i="334"/>
  <c r="K82" i="334"/>
  <c r="J82" i="334"/>
  <c r="P81" i="334"/>
  <c r="M81" i="334"/>
  <c r="L81" i="334"/>
  <c r="K81" i="334"/>
  <c r="J81" i="334"/>
  <c r="P80" i="334"/>
  <c r="M80" i="334" s="1"/>
  <c r="L80" i="334"/>
  <c r="K80" i="334"/>
  <c r="J80" i="334"/>
  <c r="P79" i="334"/>
  <c r="M79" i="334"/>
  <c r="L79" i="334"/>
  <c r="K79" i="334"/>
  <c r="J79" i="334"/>
  <c r="P78" i="334"/>
  <c r="M78" i="334"/>
  <c r="L78" i="334"/>
  <c r="K78" i="334"/>
  <c r="J78" i="334"/>
  <c r="P77" i="334"/>
  <c r="M77" i="334"/>
  <c r="L77" i="334"/>
  <c r="K77" i="334"/>
  <c r="J77" i="334"/>
  <c r="P76" i="334"/>
  <c r="M76" i="334" s="1"/>
  <c r="L76" i="334"/>
  <c r="K76" i="334"/>
  <c r="J76" i="334"/>
  <c r="P75" i="334"/>
  <c r="M75" i="334"/>
  <c r="L75" i="334"/>
  <c r="K75" i="334"/>
  <c r="J75" i="334"/>
  <c r="P74" i="334"/>
  <c r="M74" i="334"/>
  <c r="L74" i="334"/>
  <c r="K74" i="334"/>
  <c r="J74" i="334"/>
  <c r="P73" i="334"/>
  <c r="M73" i="334"/>
  <c r="L73" i="334"/>
  <c r="K73" i="334"/>
  <c r="J73" i="334"/>
  <c r="P72" i="334"/>
  <c r="M72" i="334" s="1"/>
  <c r="L72" i="334"/>
  <c r="K72" i="334"/>
  <c r="J72" i="334"/>
  <c r="P71" i="334"/>
  <c r="M71" i="334"/>
  <c r="L71" i="334"/>
  <c r="K71" i="334"/>
  <c r="J71" i="334"/>
  <c r="P70" i="334"/>
  <c r="M70" i="334"/>
  <c r="L70" i="334"/>
  <c r="K70" i="334"/>
  <c r="J70" i="334"/>
  <c r="P69" i="334"/>
  <c r="M69" i="334"/>
  <c r="L69" i="334"/>
  <c r="K69" i="334"/>
  <c r="J69" i="334"/>
  <c r="P68" i="334"/>
  <c r="M68" i="334" s="1"/>
  <c r="L68" i="334"/>
  <c r="K68" i="334"/>
  <c r="J68" i="334"/>
  <c r="P67" i="334"/>
  <c r="M67" i="334"/>
  <c r="L67" i="334"/>
  <c r="K67" i="334"/>
  <c r="J67" i="334"/>
  <c r="P66" i="334"/>
  <c r="M66" i="334"/>
  <c r="L66" i="334"/>
  <c r="K66" i="334"/>
  <c r="J66" i="334"/>
  <c r="P65" i="334"/>
  <c r="M65" i="334"/>
  <c r="L65" i="334"/>
  <c r="K65" i="334"/>
  <c r="J65" i="334"/>
  <c r="P64" i="334"/>
  <c r="M64" i="334" s="1"/>
  <c r="L64" i="334"/>
  <c r="K64" i="334"/>
  <c r="J64" i="334"/>
  <c r="P63" i="334"/>
  <c r="M63" i="334"/>
  <c r="L63" i="334"/>
  <c r="K63" i="334"/>
  <c r="J63" i="334"/>
  <c r="P62" i="334"/>
  <c r="M62" i="334"/>
  <c r="L62" i="334"/>
  <c r="K62" i="334"/>
  <c r="J62" i="334"/>
  <c r="P61" i="334"/>
  <c r="M61" i="334"/>
  <c r="L61" i="334"/>
  <c r="K61" i="334"/>
  <c r="J61" i="334"/>
  <c r="P60" i="334"/>
  <c r="M60" i="334" s="1"/>
  <c r="L60" i="334"/>
  <c r="K60" i="334"/>
  <c r="J60" i="334"/>
  <c r="P59" i="334"/>
  <c r="M59" i="334"/>
  <c r="L59" i="334"/>
  <c r="K59" i="334"/>
  <c r="J59" i="334"/>
  <c r="P58" i="334"/>
  <c r="M58" i="334"/>
  <c r="L58" i="334"/>
  <c r="K58" i="334"/>
  <c r="J58" i="334"/>
  <c r="P57" i="334"/>
  <c r="M57" i="334"/>
  <c r="L57" i="334"/>
  <c r="K57" i="334"/>
  <c r="J57" i="334"/>
  <c r="P56" i="334"/>
  <c r="M56" i="334" s="1"/>
  <c r="L56" i="334"/>
  <c r="K56" i="334"/>
  <c r="J56" i="334"/>
  <c r="P55" i="334"/>
  <c r="M55" i="334"/>
  <c r="L55" i="334"/>
  <c r="K55" i="334"/>
  <c r="J55" i="334"/>
  <c r="P54" i="334"/>
  <c r="M54" i="334"/>
  <c r="L54" i="334"/>
  <c r="K54" i="334"/>
  <c r="J54" i="334"/>
  <c r="P53" i="334"/>
  <c r="M53" i="334"/>
  <c r="L53" i="334"/>
  <c r="K53" i="334"/>
  <c r="J53" i="334"/>
  <c r="P52" i="334"/>
  <c r="M52" i="334" s="1"/>
  <c r="L52" i="334"/>
  <c r="K52" i="334"/>
  <c r="J52" i="334"/>
  <c r="P51" i="334"/>
  <c r="M51" i="334"/>
  <c r="L51" i="334"/>
  <c r="K51" i="334"/>
  <c r="J51" i="334"/>
  <c r="P50" i="334"/>
  <c r="M50" i="334"/>
  <c r="L50" i="334"/>
  <c r="K50" i="334"/>
  <c r="J50" i="334"/>
  <c r="P49" i="334"/>
  <c r="M49" i="334"/>
  <c r="L49" i="334"/>
  <c r="K49" i="334"/>
  <c r="J49" i="334"/>
  <c r="P48" i="334"/>
  <c r="M48" i="334" s="1"/>
  <c r="L48" i="334"/>
  <c r="K48" i="334"/>
  <c r="J48" i="334"/>
  <c r="P47" i="334"/>
  <c r="M47" i="334"/>
  <c r="L47" i="334"/>
  <c r="K47" i="334"/>
  <c r="J47" i="334"/>
  <c r="P46" i="334"/>
  <c r="M46" i="334"/>
  <c r="L46" i="334"/>
  <c r="K46" i="334"/>
  <c r="J46" i="334"/>
  <c r="P45" i="334"/>
  <c r="M45" i="334"/>
  <c r="L45" i="334"/>
  <c r="K45" i="334"/>
  <c r="J45" i="334"/>
  <c r="P44" i="334"/>
  <c r="M44" i="334" s="1"/>
  <c r="L44" i="334"/>
  <c r="K44" i="334"/>
  <c r="J44" i="334"/>
  <c r="P43" i="334"/>
  <c r="M43" i="334"/>
  <c r="L43" i="334"/>
  <c r="K43" i="334"/>
  <c r="J43" i="334"/>
  <c r="P42" i="334"/>
  <c r="M42" i="334"/>
  <c r="L42" i="334"/>
  <c r="K42" i="334"/>
  <c r="J42" i="334"/>
  <c r="P41" i="334"/>
  <c r="M41" i="334"/>
  <c r="L41" i="334"/>
  <c r="K41" i="334"/>
  <c r="J41" i="334"/>
  <c r="P40" i="334"/>
  <c r="M40" i="334" s="1"/>
  <c r="L40" i="334"/>
  <c r="K40" i="334"/>
  <c r="J40" i="334"/>
  <c r="H5" i="334"/>
  <c r="D5" i="334"/>
  <c r="C5" i="334"/>
  <c r="A5" i="334"/>
  <c r="C2" i="334"/>
  <c r="A1" i="334"/>
  <c r="R44" i="333"/>
  <c r="B24" i="333"/>
  <c r="B23" i="333"/>
  <c r="B22" i="333"/>
  <c r="H21" i="333"/>
  <c r="F21" i="333"/>
  <c r="D21" i="333"/>
  <c r="I14" i="333"/>
  <c r="C14" i="333"/>
  <c r="I13" i="333"/>
  <c r="D13" i="333"/>
  <c r="C13" i="333"/>
  <c r="I11" i="333"/>
  <c r="C11" i="333"/>
  <c r="I10" i="333"/>
  <c r="D10" i="333"/>
  <c r="C10" i="333"/>
  <c r="I8" i="333"/>
  <c r="C8" i="333"/>
  <c r="I7" i="333"/>
  <c r="D7" i="333"/>
  <c r="C7" i="333"/>
  <c r="L4" i="333"/>
  <c r="K44" i="333" s="1"/>
  <c r="E4" i="333"/>
  <c r="E2" i="333"/>
  <c r="R44" i="332"/>
  <c r="B24" i="332"/>
  <c r="B23" i="332"/>
  <c r="B22" i="332"/>
  <c r="H21" i="332"/>
  <c r="F21" i="332"/>
  <c r="D21" i="332"/>
  <c r="I14" i="332"/>
  <c r="C14" i="332"/>
  <c r="I13" i="332"/>
  <c r="D13" i="332"/>
  <c r="C13" i="332"/>
  <c r="I11" i="332"/>
  <c r="C11" i="332"/>
  <c r="I10" i="332"/>
  <c r="D10" i="332"/>
  <c r="C10" i="332"/>
  <c r="I8" i="332"/>
  <c r="C8" i="332"/>
  <c r="I7" i="332"/>
  <c r="D7" i="332"/>
  <c r="C7" i="332"/>
  <c r="L4" i="332"/>
  <c r="K44" i="332" s="1"/>
  <c r="E4" i="332"/>
  <c r="E2" i="332"/>
  <c r="R44" i="331"/>
  <c r="B24" i="331"/>
  <c r="B23" i="331"/>
  <c r="B22" i="331"/>
  <c r="H21" i="331"/>
  <c r="F21" i="331"/>
  <c r="D21" i="331"/>
  <c r="I14" i="331"/>
  <c r="C14" i="331"/>
  <c r="I13" i="331"/>
  <c r="D13" i="331"/>
  <c r="C13" i="331"/>
  <c r="I11" i="331"/>
  <c r="C11" i="331"/>
  <c r="I10" i="331"/>
  <c r="D10" i="331"/>
  <c r="C10" i="331"/>
  <c r="I8" i="331"/>
  <c r="C8" i="331"/>
  <c r="I7" i="331"/>
  <c r="D7" i="331"/>
  <c r="C7" i="331"/>
  <c r="L4" i="331"/>
  <c r="K44" i="331" s="1"/>
  <c r="E4" i="331"/>
  <c r="E2" i="331"/>
  <c r="R44" i="330"/>
  <c r="B24" i="330"/>
  <c r="B23" i="330"/>
  <c r="B22" i="330"/>
  <c r="H21" i="330"/>
  <c r="F21" i="330"/>
  <c r="D21" i="330"/>
  <c r="I14" i="330"/>
  <c r="C14" i="330"/>
  <c r="I13" i="330"/>
  <c r="D13" i="330"/>
  <c r="C13" i="330"/>
  <c r="I11" i="330"/>
  <c r="C11" i="330"/>
  <c r="I10" i="330"/>
  <c r="D10" i="330"/>
  <c r="C10" i="330"/>
  <c r="I8" i="330"/>
  <c r="C8" i="330"/>
  <c r="I7" i="330"/>
  <c r="D7" i="330"/>
  <c r="C7" i="330"/>
  <c r="L4" i="330"/>
  <c r="K44" i="330" s="1"/>
  <c r="E4" i="330"/>
  <c r="E2" i="330"/>
  <c r="B2" i="240"/>
  <c r="C2" i="327"/>
  <c r="I13" i="329"/>
  <c r="G13" i="329"/>
  <c r="E13" i="329"/>
  <c r="B22" i="329" s="1"/>
  <c r="D13" i="329"/>
  <c r="C13" i="329"/>
  <c r="I11" i="329"/>
  <c r="G11" i="329"/>
  <c r="E11" i="329"/>
  <c r="B21" i="329" s="1"/>
  <c r="D11" i="329"/>
  <c r="C11" i="329"/>
  <c r="I9" i="329"/>
  <c r="G9" i="329"/>
  <c r="E9" i="329"/>
  <c r="B20" i="329" s="1"/>
  <c r="D9" i="329"/>
  <c r="C9" i="329"/>
  <c r="I7" i="329"/>
  <c r="G7" i="329"/>
  <c r="E7" i="329"/>
  <c r="B19" i="329" s="1"/>
  <c r="D7" i="329"/>
  <c r="C7" i="329"/>
  <c r="Y5" i="329"/>
  <c r="M4" i="329"/>
  <c r="K41" i="329" s="1"/>
  <c r="E4" i="329"/>
  <c r="Y3" i="329"/>
  <c r="AH1" i="329" s="1"/>
  <c r="P156" i="327"/>
  <c r="M156" i="327" s="1"/>
  <c r="L156" i="327"/>
  <c r="K156" i="327"/>
  <c r="J156" i="327"/>
  <c r="P155" i="327"/>
  <c r="M155" i="327" s="1"/>
  <c r="L155" i="327"/>
  <c r="K155" i="327"/>
  <c r="J155" i="327"/>
  <c r="P154" i="327"/>
  <c r="M154" i="327" s="1"/>
  <c r="L154" i="327"/>
  <c r="K154" i="327"/>
  <c r="J154" i="327"/>
  <c r="P153" i="327"/>
  <c r="M153" i="327"/>
  <c r="L153" i="327"/>
  <c r="K153" i="327"/>
  <c r="J153" i="327"/>
  <c r="P152" i="327"/>
  <c r="M152" i="327" s="1"/>
  <c r="L152" i="327"/>
  <c r="K152" i="327"/>
  <c r="J152" i="327"/>
  <c r="P151" i="327"/>
  <c r="M151" i="327" s="1"/>
  <c r="L151" i="327"/>
  <c r="K151" i="327"/>
  <c r="J151" i="327"/>
  <c r="P150" i="327"/>
  <c r="M150" i="327" s="1"/>
  <c r="L150" i="327"/>
  <c r="K150" i="327"/>
  <c r="J150" i="327"/>
  <c r="P149" i="327"/>
  <c r="M149" i="327"/>
  <c r="L149" i="327"/>
  <c r="K149" i="327"/>
  <c r="J149" i="327"/>
  <c r="P148" i="327"/>
  <c r="M148" i="327" s="1"/>
  <c r="L148" i="327"/>
  <c r="K148" i="327"/>
  <c r="J148" i="327"/>
  <c r="P147" i="327"/>
  <c r="M147" i="327" s="1"/>
  <c r="L147" i="327"/>
  <c r="K147" i="327"/>
  <c r="J147" i="327"/>
  <c r="P146" i="327"/>
  <c r="M146" i="327" s="1"/>
  <c r="L146" i="327"/>
  <c r="K146" i="327"/>
  <c r="J146" i="327"/>
  <c r="P145" i="327"/>
  <c r="M145" i="327" s="1"/>
  <c r="L145" i="327"/>
  <c r="K145" i="327"/>
  <c r="J145" i="327"/>
  <c r="P144" i="327"/>
  <c r="M144" i="327" s="1"/>
  <c r="L144" i="327"/>
  <c r="K144" i="327"/>
  <c r="J144" i="327"/>
  <c r="P143" i="327"/>
  <c r="M143" i="327" s="1"/>
  <c r="L143" i="327"/>
  <c r="K143" i="327"/>
  <c r="J143" i="327"/>
  <c r="P142" i="327"/>
  <c r="M142" i="327" s="1"/>
  <c r="L142" i="327"/>
  <c r="K142" i="327"/>
  <c r="J142" i="327"/>
  <c r="P141" i="327"/>
  <c r="M141" i="327" s="1"/>
  <c r="L141" i="327"/>
  <c r="K141" i="327"/>
  <c r="J141" i="327"/>
  <c r="P140" i="327"/>
  <c r="M140" i="327" s="1"/>
  <c r="L140" i="327"/>
  <c r="K140" i="327"/>
  <c r="J140" i="327"/>
  <c r="P139" i="327"/>
  <c r="M139" i="327" s="1"/>
  <c r="L139" i="327"/>
  <c r="K139" i="327"/>
  <c r="J139" i="327"/>
  <c r="P138" i="327"/>
  <c r="M138" i="327" s="1"/>
  <c r="L138" i="327"/>
  <c r="K138" i="327"/>
  <c r="J138" i="327"/>
  <c r="P137" i="327"/>
  <c r="M137" i="327"/>
  <c r="L137" i="327"/>
  <c r="K137" i="327"/>
  <c r="J137" i="327"/>
  <c r="P136" i="327"/>
  <c r="M136" i="327" s="1"/>
  <c r="L136" i="327"/>
  <c r="K136" i="327"/>
  <c r="J136" i="327"/>
  <c r="P135" i="327"/>
  <c r="M135" i="327" s="1"/>
  <c r="L135" i="327"/>
  <c r="K135" i="327"/>
  <c r="J135" i="327"/>
  <c r="P134" i="327"/>
  <c r="M134" i="327" s="1"/>
  <c r="L134" i="327"/>
  <c r="K134" i="327"/>
  <c r="J134" i="327"/>
  <c r="P133" i="327"/>
  <c r="M133" i="327"/>
  <c r="L133" i="327"/>
  <c r="K133" i="327"/>
  <c r="J133" i="327"/>
  <c r="P132" i="327"/>
  <c r="M132" i="327" s="1"/>
  <c r="L132" i="327"/>
  <c r="K132" i="327"/>
  <c r="J132" i="327"/>
  <c r="P131" i="327"/>
  <c r="M131" i="327" s="1"/>
  <c r="L131" i="327"/>
  <c r="K131" i="327"/>
  <c r="J131" i="327"/>
  <c r="P130" i="327"/>
  <c r="M130" i="327" s="1"/>
  <c r="L130" i="327"/>
  <c r="K130" i="327"/>
  <c r="J130" i="327"/>
  <c r="P129" i="327"/>
  <c r="M129" i="327" s="1"/>
  <c r="L129" i="327"/>
  <c r="K129" i="327"/>
  <c r="J129" i="327"/>
  <c r="P128" i="327"/>
  <c r="M128" i="327" s="1"/>
  <c r="L128" i="327"/>
  <c r="K128" i="327"/>
  <c r="J128" i="327"/>
  <c r="P127" i="327"/>
  <c r="M127" i="327" s="1"/>
  <c r="L127" i="327"/>
  <c r="K127" i="327"/>
  <c r="J127" i="327"/>
  <c r="P126" i="327"/>
  <c r="M126" i="327" s="1"/>
  <c r="L126" i="327"/>
  <c r="K126" i="327"/>
  <c r="J126" i="327"/>
  <c r="P125" i="327"/>
  <c r="M125" i="327" s="1"/>
  <c r="L125" i="327"/>
  <c r="K125" i="327"/>
  <c r="J125" i="327"/>
  <c r="P124" i="327"/>
  <c r="M124" i="327" s="1"/>
  <c r="L124" i="327"/>
  <c r="K124" i="327"/>
  <c r="J124" i="327"/>
  <c r="P123" i="327"/>
  <c r="M123" i="327" s="1"/>
  <c r="L123" i="327"/>
  <c r="K123" i="327"/>
  <c r="J123" i="327"/>
  <c r="P122" i="327"/>
  <c r="M122" i="327" s="1"/>
  <c r="L122" i="327"/>
  <c r="K122" i="327"/>
  <c r="J122" i="327"/>
  <c r="P121" i="327"/>
  <c r="M121" i="327"/>
  <c r="L121" i="327"/>
  <c r="K121" i="327"/>
  <c r="J121" i="327"/>
  <c r="P120" i="327"/>
  <c r="M120" i="327" s="1"/>
  <c r="L120" i="327"/>
  <c r="K120" i="327"/>
  <c r="J120" i="327"/>
  <c r="P119" i="327"/>
  <c r="M119" i="327" s="1"/>
  <c r="L119" i="327"/>
  <c r="K119" i="327"/>
  <c r="J119" i="327"/>
  <c r="P118" i="327"/>
  <c r="M118" i="327" s="1"/>
  <c r="L118" i="327"/>
  <c r="K118" i="327"/>
  <c r="J118" i="327"/>
  <c r="P117" i="327"/>
  <c r="M117" i="327"/>
  <c r="L117" i="327"/>
  <c r="K117" i="327"/>
  <c r="J117" i="327"/>
  <c r="P116" i="327"/>
  <c r="M116" i="327" s="1"/>
  <c r="L116" i="327"/>
  <c r="K116" i="327"/>
  <c r="J116" i="327"/>
  <c r="P115" i="327"/>
  <c r="M115" i="327" s="1"/>
  <c r="L115" i="327"/>
  <c r="K115" i="327"/>
  <c r="J115" i="327"/>
  <c r="P114" i="327"/>
  <c r="M114" i="327" s="1"/>
  <c r="L114" i="327"/>
  <c r="K114" i="327"/>
  <c r="J114" i="327"/>
  <c r="P113" i="327"/>
  <c r="M113" i="327" s="1"/>
  <c r="L113" i="327"/>
  <c r="K113" i="327"/>
  <c r="J113" i="327"/>
  <c r="P112" i="327"/>
  <c r="M112" i="327" s="1"/>
  <c r="L112" i="327"/>
  <c r="K112" i="327"/>
  <c r="J112" i="327"/>
  <c r="P111" i="327"/>
  <c r="M111" i="327" s="1"/>
  <c r="L111" i="327"/>
  <c r="K111" i="327"/>
  <c r="J111" i="327"/>
  <c r="P110" i="327"/>
  <c r="M110" i="327" s="1"/>
  <c r="L110" i="327"/>
  <c r="K110" i="327"/>
  <c r="J110" i="327"/>
  <c r="P109" i="327"/>
  <c r="M109" i="327" s="1"/>
  <c r="L109" i="327"/>
  <c r="K109" i="327"/>
  <c r="J109" i="327"/>
  <c r="P108" i="327"/>
  <c r="M108" i="327" s="1"/>
  <c r="L108" i="327"/>
  <c r="K108" i="327"/>
  <c r="J108" i="327"/>
  <c r="P107" i="327"/>
  <c r="M107" i="327" s="1"/>
  <c r="L107" i="327"/>
  <c r="K107" i="327"/>
  <c r="J107" i="327"/>
  <c r="P106" i="327"/>
  <c r="M106" i="327" s="1"/>
  <c r="L106" i="327"/>
  <c r="K106" i="327"/>
  <c r="J106" i="327"/>
  <c r="P105" i="327"/>
  <c r="M105" i="327"/>
  <c r="L105" i="327"/>
  <c r="K105" i="327"/>
  <c r="J105" i="327"/>
  <c r="P104" i="327"/>
  <c r="M104" i="327" s="1"/>
  <c r="L104" i="327"/>
  <c r="K104" i="327"/>
  <c r="J104" i="327"/>
  <c r="P103" i="327"/>
  <c r="M103" i="327" s="1"/>
  <c r="L103" i="327"/>
  <c r="K103" i="327"/>
  <c r="J103" i="327"/>
  <c r="P102" i="327"/>
  <c r="M102" i="327" s="1"/>
  <c r="L102" i="327"/>
  <c r="K102" i="327"/>
  <c r="J102" i="327"/>
  <c r="P101" i="327"/>
  <c r="M101" i="327"/>
  <c r="L101" i="327"/>
  <c r="K101" i="327"/>
  <c r="J101" i="327"/>
  <c r="P100" i="327"/>
  <c r="M100" i="327" s="1"/>
  <c r="L100" i="327"/>
  <c r="K100" i="327"/>
  <c r="J100" i="327"/>
  <c r="P99" i="327"/>
  <c r="M99" i="327" s="1"/>
  <c r="L99" i="327"/>
  <c r="K99" i="327"/>
  <c r="J99" i="327"/>
  <c r="P98" i="327"/>
  <c r="M98" i="327" s="1"/>
  <c r="L98" i="327"/>
  <c r="K98" i="327"/>
  <c r="J98" i="327"/>
  <c r="P97" i="327"/>
  <c r="M97" i="327" s="1"/>
  <c r="L97" i="327"/>
  <c r="K97" i="327"/>
  <c r="J97" i="327"/>
  <c r="P96" i="327"/>
  <c r="M96" i="327" s="1"/>
  <c r="L96" i="327"/>
  <c r="K96" i="327"/>
  <c r="J96" i="327"/>
  <c r="P95" i="327"/>
  <c r="M95" i="327" s="1"/>
  <c r="L95" i="327"/>
  <c r="K95" i="327"/>
  <c r="J95" i="327"/>
  <c r="P94" i="327"/>
  <c r="M94" i="327" s="1"/>
  <c r="L94" i="327"/>
  <c r="K94" i="327"/>
  <c r="J94" i="327"/>
  <c r="P93" i="327"/>
  <c r="M93" i="327" s="1"/>
  <c r="L93" i="327"/>
  <c r="K93" i="327"/>
  <c r="J93" i="327"/>
  <c r="P92" i="327"/>
  <c r="M92" i="327" s="1"/>
  <c r="L92" i="327"/>
  <c r="K92" i="327"/>
  <c r="J92" i="327"/>
  <c r="P91" i="327"/>
  <c r="M91" i="327" s="1"/>
  <c r="L91" i="327"/>
  <c r="K91" i="327"/>
  <c r="J91" i="327"/>
  <c r="P90" i="327"/>
  <c r="M90" i="327" s="1"/>
  <c r="L90" i="327"/>
  <c r="K90" i="327"/>
  <c r="J90" i="327"/>
  <c r="P89" i="327"/>
  <c r="M89" i="327"/>
  <c r="L89" i="327"/>
  <c r="K89" i="327"/>
  <c r="J89" i="327"/>
  <c r="P88" i="327"/>
  <c r="M88" i="327" s="1"/>
  <c r="L88" i="327"/>
  <c r="K88" i="327"/>
  <c r="J88" i="327"/>
  <c r="P87" i="327"/>
  <c r="M87" i="327" s="1"/>
  <c r="L87" i="327"/>
  <c r="K87" i="327"/>
  <c r="J87" i="327"/>
  <c r="P86" i="327"/>
  <c r="M86" i="327" s="1"/>
  <c r="L86" i="327"/>
  <c r="K86" i="327"/>
  <c r="J86" i="327"/>
  <c r="P85" i="327"/>
  <c r="M85" i="327"/>
  <c r="L85" i="327"/>
  <c r="K85" i="327"/>
  <c r="J85" i="327"/>
  <c r="P84" i="327"/>
  <c r="M84" i="327" s="1"/>
  <c r="L84" i="327"/>
  <c r="K84" i="327"/>
  <c r="J84" i="327"/>
  <c r="P83" i="327"/>
  <c r="M83" i="327" s="1"/>
  <c r="L83" i="327"/>
  <c r="K83" i="327"/>
  <c r="J83" i="327"/>
  <c r="P82" i="327"/>
  <c r="M82" i="327" s="1"/>
  <c r="L82" i="327"/>
  <c r="K82" i="327"/>
  <c r="J82" i="327"/>
  <c r="P81" i="327"/>
  <c r="M81" i="327" s="1"/>
  <c r="L81" i="327"/>
  <c r="K81" i="327"/>
  <c r="J81" i="327"/>
  <c r="P80" i="327"/>
  <c r="M80" i="327" s="1"/>
  <c r="L80" i="327"/>
  <c r="K80" i="327"/>
  <c r="J80" i="327"/>
  <c r="P79" i="327"/>
  <c r="M79" i="327" s="1"/>
  <c r="L79" i="327"/>
  <c r="K79" i="327"/>
  <c r="J79" i="327"/>
  <c r="P78" i="327"/>
  <c r="M78" i="327" s="1"/>
  <c r="L78" i="327"/>
  <c r="K78" i="327"/>
  <c r="J78" i="327"/>
  <c r="P77" i="327"/>
  <c r="M77" i="327" s="1"/>
  <c r="L77" i="327"/>
  <c r="K77" i="327"/>
  <c r="J77" i="327"/>
  <c r="P76" i="327"/>
  <c r="M76" i="327" s="1"/>
  <c r="L76" i="327"/>
  <c r="K76" i="327"/>
  <c r="J76" i="327"/>
  <c r="P75" i="327"/>
  <c r="M75" i="327" s="1"/>
  <c r="L75" i="327"/>
  <c r="K75" i="327"/>
  <c r="J75" i="327"/>
  <c r="P74" i="327"/>
  <c r="M74" i="327" s="1"/>
  <c r="L74" i="327"/>
  <c r="K74" i="327"/>
  <c r="J74" i="327"/>
  <c r="P73" i="327"/>
  <c r="M73" i="327"/>
  <c r="L73" i="327"/>
  <c r="K73" i="327"/>
  <c r="J73" i="327"/>
  <c r="P72" i="327"/>
  <c r="M72" i="327" s="1"/>
  <c r="L72" i="327"/>
  <c r="K72" i="327"/>
  <c r="J72" i="327"/>
  <c r="P71" i="327"/>
  <c r="M71" i="327" s="1"/>
  <c r="L71" i="327"/>
  <c r="K71" i="327"/>
  <c r="J71" i="327"/>
  <c r="P70" i="327"/>
  <c r="M70" i="327" s="1"/>
  <c r="L70" i="327"/>
  <c r="K70" i="327"/>
  <c r="J70" i="327"/>
  <c r="P69" i="327"/>
  <c r="M69" i="327"/>
  <c r="L69" i="327"/>
  <c r="K69" i="327"/>
  <c r="J69" i="327"/>
  <c r="P68" i="327"/>
  <c r="M68" i="327" s="1"/>
  <c r="L68" i="327"/>
  <c r="K68" i="327"/>
  <c r="J68" i="327"/>
  <c r="P67" i="327"/>
  <c r="M67" i="327" s="1"/>
  <c r="L67" i="327"/>
  <c r="K67" i="327"/>
  <c r="J67" i="327"/>
  <c r="P66" i="327"/>
  <c r="M66" i="327" s="1"/>
  <c r="L66" i="327"/>
  <c r="K66" i="327"/>
  <c r="J66" i="327"/>
  <c r="P65" i="327"/>
  <c r="M65" i="327" s="1"/>
  <c r="L65" i="327"/>
  <c r="K65" i="327"/>
  <c r="J65" i="327"/>
  <c r="P64" i="327"/>
  <c r="M64" i="327" s="1"/>
  <c r="L64" i="327"/>
  <c r="K64" i="327"/>
  <c r="J64" i="327"/>
  <c r="P63" i="327"/>
  <c r="M63" i="327" s="1"/>
  <c r="L63" i="327"/>
  <c r="K63" i="327"/>
  <c r="J63" i="327"/>
  <c r="P62" i="327"/>
  <c r="M62" i="327" s="1"/>
  <c r="L62" i="327"/>
  <c r="K62" i="327"/>
  <c r="J62" i="327"/>
  <c r="P61" i="327"/>
  <c r="M61" i="327" s="1"/>
  <c r="L61" i="327"/>
  <c r="K61" i="327"/>
  <c r="J61" i="327"/>
  <c r="P60" i="327"/>
  <c r="M60" i="327" s="1"/>
  <c r="L60" i="327"/>
  <c r="K60" i="327"/>
  <c r="J60" i="327"/>
  <c r="P59" i="327"/>
  <c r="M59" i="327" s="1"/>
  <c r="L59" i="327"/>
  <c r="K59" i="327"/>
  <c r="J59" i="327"/>
  <c r="P58" i="327"/>
  <c r="M58" i="327" s="1"/>
  <c r="L58" i="327"/>
  <c r="K58" i="327"/>
  <c r="J58" i="327"/>
  <c r="P57" i="327"/>
  <c r="M57" i="327"/>
  <c r="L57" i="327"/>
  <c r="K57" i="327"/>
  <c r="J57" i="327"/>
  <c r="P56" i="327"/>
  <c r="M56" i="327" s="1"/>
  <c r="L56" i="327"/>
  <c r="K56" i="327"/>
  <c r="J56" i="327"/>
  <c r="P55" i="327"/>
  <c r="M55" i="327" s="1"/>
  <c r="L55" i="327"/>
  <c r="K55" i="327"/>
  <c r="J55" i="327"/>
  <c r="P54" i="327"/>
  <c r="M54" i="327" s="1"/>
  <c r="L54" i="327"/>
  <c r="K54" i="327"/>
  <c r="J54" i="327"/>
  <c r="P53" i="327"/>
  <c r="M53" i="327"/>
  <c r="L53" i="327"/>
  <c r="K53" i="327"/>
  <c r="J53" i="327"/>
  <c r="P52" i="327"/>
  <c r="M52" i="327" s="1"/>
  <c r="L52" i="327"/>
  <c r="K52" i="327"/>
  <c r="J52" i="327"/>
  <c r="P51" i="327"/>
  <c r="M51" i="327" s="1"/>
  <c r="L51" i="327"/>
  <c r="K51" i="327"/>
  <c r="J51" i="327"/>
  <c r="P50" i="327"/>
  <c r="M50" i="327" s="1"/>
  <c r="L50" i="327"/>
  <c r="K50" i="327"/>
  <c r="J50" i="327"/>
  <c r="P49" i="327"/>
  <c r="M49" i="327" s="1"/>
  <c r="L49" i="327"/>
  <c r="K49" i="327"/>
  <c r="J49" i="327"/>
  <c r="P48" i="327"/>
  <c r="M48" i="327" s="1"/>
  <c r="L48" i="327"/>
  <c r="K48" i="327"/>
  <c r="J48" i="327"/>
  <c r="P47" i="327"/>
  <c r="M47" i="327" s="1"/>
  <c r="L47" i="327"/>
  <c r="K47" i="327"/>
  <c r="J47" i="327"/>
  <c r="P46" i="327"/>
  <c r="M46" i="327" s="1"/>
  <c r="L46" i="327"/>
  <c r="K46" i="327"/>
  <c r="J46" i="327"/>
  <c r="P45" i="327"/>
  <c r="M45" i="327" s="1"/>
  <c r="L45" i="327"/>
  <c r="K45" i="327"/>
  <c r="J45" i="327"/>
  <c r="P44" i="327"/>
  <c r="M44" i="327" s="1"/>
  <c r="L44" i="327"/>
  <c r="K44" i="327"/>
  <c r="J44" i="327"/>
  <c r="P43" i="327"/>
  <c r="M43" i="327" s="1"/>
  <c r="L43" i="327"/>
  <c r="K43" i="327"/>
  <c r="J43" i="327"/>
  <c r="P42" i="327"/>
  <c r="M42" i="327" s="1"/>
  <c r="L42" i="327"/>
  <c r="K42" i="327"/>
  <c r="J42" i="327"/>
  <c r="P41" i="327"/>
  <c r="M41" i="327"/>
  <c r="L41" i="327"/>
  <c r="K41" i="327"/>
  <c r="J41" i="327"/>
  <c r="P40" i="327"/>
  <c r="M40" i="327" s="1"/>
  <c r="L40" i="327"/>
  <c r="K40" i="327"/>
  <c r="J40" i="327"/>
  <c r="H5" i="327"/>
  <c r="D5" i="327"/>
  <c r="C5" i="327"/>
  <c r="A5" i="327"/>
  <c r="A1" i="327"/>
  <c r="E2" i="312"/>
  <c r="C2" i="303"/>
  <c r="R79"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P156" i="303"/>
  <c r="M156" i="303" s="1"/>
  <c r="L156" i="303"/>
  <c r="K156" i="303"/>
  <c r="J156" i="303"/>
  <c r="P155" i="303"/>
  <c r="M155" i="303"/>
  <c r="L155" i="303"/>
  <c r="K155" i="303"/>
  <c r="J155" i="303"/>
  <c r="P154" i="303"/>
  <c r="M154" i="303" s="1"/>
  <c r="L154" i="303"/>
  <c r="K154" i="303"/>
  <c r="J154" i="303"/>
  <c r="P153" i="303"/>
  <c r="M153" i="303" s="1"/>
  <c r="L153" i="303"/>
  <c r="K153" i="303"/>
  <c r="J153" i="303"/>
  <c r="P152" i="303"/>
  <c r="M152" i="303" s="1"/>
  <c r="L152" i="303"/>
  <c r="K152" i="303"/>
  <c r="J152" i="303"/>
  <c r="P151" i="303"/>
  <c r="M151" i="303" s="1"/>
  <c r="L151" i="303"/>
  <c r="K151" i="303"/>
  <c r="J151" i="303"/>
  <c r="P150" i="303"/>
  <c r="M150" i="303"/>
  <c r="L150" i="303"/>
  <c r="K150" i="303"/>
  <c r="J150" i="303"/>
  <c r="P149" i="303"/>
  <c r="M149" i="303" s="1"/>
  <c r="L149" i="303"/>
  <c r="K149" i="303"/>
  <c r="J149" i="303"/>
  <c r="P148" i="303"/>
  <c r="M148" i="303" s="1"/>
  <c r="L148" i="303"/>
  <c r="K148" i="303"/>
  <c r="J148" i="303"/>
  <c r="P147" i="303"/>
  <c r="M147" i="303" s="1"/>
  <c r="L147" i="303"/>
  <c r="K147" i="303"/>
  <c r="J147" i="303"/>
  <c r="P146" i="303"/>
  <c r="M146" i="303" s="1"/>
  <c r="L146" i="303"/>
  <c r="K146" i="303"/>
  <c r="J146" i="303"/>
  <c r="P145" i="303"/>
  <c r="M145" i="303"/>
  <c r="L145" i="303"/>
  <c r="K145" i="303"/>
  <c r="J145" i="303"/>
  <c r="P144" i="303"/>
  <c r="M144" i="303" s="1"/>
  <c r="L144" i="303"/>
  <c r="K144" i="303"/>
  <c r="J144" i="303"/>
  <c r="P143" i="303"/>
  <c r="M143" i="303" s="1"/>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s="1"/>
  <c r="L137" i="303"/>
  <c r="K137" i="303"/>
  <c r="J137" i="303"/>
  <c r="P136" i="303"/>
  <c r="M136" i="303" s="1"/>
  <c r="L136" i="303"/>
  <c r="K136" i="303"/>
  <c r="J136" i="303"/>
  <c r="P135" i="303"/>
  <c r="M135" i="303" s="1"/>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c r="L129" i="303"/>
  <c r="K129" i="303"/>
  <c r="J129" i="303"/>
  <c r="P128" i="303"/>
  <c r="M128" i="303" s="1"/>
  <c r="L128" i="303"/>
  <c r="K128" i="303"/>
  <c r="J128" i="303"/>
  <c r="P127" i="303"/>
  <c r="M127" i="303" s="1"/>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s="1"/>
  <c r="L122" i="303"/>
  <c r="K122" i="303"/>
  <c r="J122" i="303"/>
  <c r="P121" i="303"/>
  <c r="M121" i="303" s="1"/>
  <c r="L121" i="303"/>
  <c r="K121" i="303"/>
  <c r="J121" i="303"/>
  <c r="P120" i="303"/>
  <c r="M120" i="303" s="1"/>
  <c r="L120" i="303"/>
  <c r="K120" i="303"/>
  <c r="J120" i="303"/>
  <c r="P119" i="303"/>
  <c r="M119" i="303" s="1"/>
  <c r="L119" i="303"/>
  <c r="K119" i="303"/>
  <c r="J119" i="303"/>
  <c r="P118" i="303"/>
  <c r="M118" i="303" s="1"/>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c r="L109" i="303"/>
  <c r="K109" i="303"/>
  <c r="J109" i="303"/>
  <c r="P108" i="303"/>
  <c r="M108" i="303" s="1"/>
  <c r="L108" i="303"/>
  <c r="K108" i="303"/>
  <c r="J108" i="303"/>
  <c r="P107" i="303"/>
  <c r="M107" i="303" s="1"/>
  <c r="L107" i="303"/>
  <c r="K107" i="303"/>
  <c r="J107" i="303"/>
  <c r="P106" i="303"/>
  <c r="M106" i="303" s="1"/>
  <c r="L106" i="303"/>
  <c r="K106" i="303"/>
  <c r="J106" i="303"/>
  <c r="P105" i="303"/>
  <c r="M105" i="303" s="1"/>
  <c r="L105" i="303"/>
  <c r="K105" i="303"/>
  <c r="J105" i="303"/>
  <c r="P104" i="303"/>
  <c r="M104" i="303" s="1"/>
  <c r="L104" i="303"/>
  <c r="K104" i="303"/>
  <c r="J104" i="303"/>
  <c r="P103" i="303"/>
  <c r="M103" i="303" s="1"/>
  <c r="L103" i="303"/>
  <c r="K103" i="303"/>
  <c r="J103" i="303"/>
  <c r="P102" i="303"/>
  <c r="M102" i="303" s="1"/>
  <c r="L102" i="303"/>
  <c r="K102" i="303"/>
  <c r="J102" i="303"/>
  <c r="P101" i="303"/>
  <c r="M101" i="303"/>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s="1"/>
  <c r="L94" i="303"/>
  <c r="K94" i="303"/>
  <c r="J94" i="303"/>
  <c r="P93" i="303"/>
  <c r="M93" i="303"/>
  <c r="L93" i="303"/>
  <c r="K93" i="303"/>
  <c r="J93" i="303"/>
  <c r="P92" i="303"/>
  <c r="M92" i="303" s="1"/>
  <c r="L92" i="303"/>
  <c r="K92" i="303"/>
  <c r="J92" i="303"/>
  <c r="P91" i="303"/>
  <c r="M91" i="303" s="1"/>
  <c r="L91" i="303"/>
  <c r="K91" i="303"/>
  <c r="J91" i="303"/>
  <c r="P90" i="303"/>
  <c r="M90" i="303" s="1"/>
  <c r="L90" i="303"/>
  <c r="K90" i="303"/>
  <c r="J90" i="303"/>
  <c r="P89" i="303"/>
  <c r="M89" i="303" s="1"/>
  <c r="L89" i="303"/>
  <c r="K89" i="303"/>
  <c r="J89" i="303"/>
  <c r="P88" i="303"/>
  <c r="M88" i="303" s="1"/>
  <c r="L88" i="303"/>
  <c r="K88" i="303"/>
  <c r="J88" i="303"/>
  <c r="P87" i="303"/>
  <c r="M87" i="303" s="1"/>
  <c r="L87" i="303"/>
  <c r="K87" i="303"/>
  <c r="J87" i="303"/>
  <c r="P86" i="303"/>
  <c r="M86" i="303" s="1"/>
  <c r="L86" i="303"/>
  <c r="K86" i="303"/>
  <c r="J86" i="303"/>
  <c r="P85" i="303"/>
  <c r="M85" i="303"/>
  <c r="L85" i="303"/>
  <c r="K85" i="303"/>
  <c r="J85" i="303"/>
  <c r="P84" i="303"/>
  <c r="M84" i="303" s="1"/>
  <c r="L84" i="303"/>
  <c r="K84" i="303"/>
  <c r="J84" i="303"/>
  <c r="P83" i="303"/>
  <c r="M83" i="303" s="1"/>
  <c r="L83" i="303"/>
  <c r="K83" i="303"/>
  <c r="J83" i="303"/>
  <c r="P82" i="303"/>
  <c r="M82" i="303" s="1"/>
  <c r="L82" i="303"/>
  <c r="K82" i="303"/>
  <c r="J82" i="303"/>
  <c r="P81" i="303"/>
  <c r="M81" i="303" s="1"/>
  <c r="L81" i="303"/>
  <c r="K81" i="303"/>
  <c r="J81" i="303"/>
  <c r="P80" i="303"/>
  <c r="M80" i="303" s="1"/>
  <c r="L80" i="303"/>
  <c r="K80" i="303"/>
  <c r="J80" i="303"/>
  <c r="P79" i="303"/>
  <c r="M79" i="303" s="1"/>
  <c r="L79" i="303"/>
  <c r="K79" i="303"/>
  <c r="J79" i="303"/>
  <c r="P78" i="303"/>
  <c r="M78" i="303" s="1"/>
  <c r="L78" i="303"/>
  <c r="K78" i="303"/>
  <c r="J78" i="303"/>
  <c r="P77" i="303"/>
  <c r="M77" i="303"/>
  <c r="L77" i="303"/>
  <c r="K77" i="303"/>
  <c r="J77" i="303"/>
  <c r="P76" i="303"/>
  <c r="M76" i="303" s="1"/>
  <c r="L76" i="303"/>
  <c r="K76" i="303"/>
  <c r="J76" i="303"/>
  <c r="P75" i="303"/>
  <c r="M75" i="303" s="1"/>
  <c r="L75" i="303"/>
  <c r="K75" i="303"/>
  <c r="J75" i="303"/>
  <c r="P74" i="303"/>
  <c r="M74" i="303" s="1"/>
  <c r="L74" i="303"/>
  <c r="K74" i="303"/>
  <c r="J74" i="303"/>
  <c r="P73" i="303"/>
  <c r="M73" i="303" s="1"/>
  <c r="L73" i="303"/>
  <c r="K73" i="303"/>
  <c r="J73" i="303"/>
  <c r="P72" i="303"/>
  <c r="M72" i="303" s="1"/>
  <c r="L72" i="303"/>
  <c r="K72" i="303"/>
  <c r="J72" i="303"/>
  <c r="P71" i="303"/>
  <c r="M71" i="303" s="1"/>
  <c r="L71" i="303"/>
  <c r="K71" i="303"/>
  <c r="J71" i="303"/>
  <c r="P70" i="303"/>
  <c r="M70" i="303" s="1"/>
  <c r="L70" i="303"/>
  <c r="K70" i="303"/>
  <c r="J70" i="303"/>
  <c r="P69" i="303"/>
  <c r="M69" i="303"/>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s="1"/>
  <c r="L63" i="303"/>
  <c r="K63" i="303"/>
  <c r="J63" i="303"/>
  <c r="P62" i="303"/>
  <c r="M62" i="303" s="1"/>
  <c r="L62" i="303"/>
  <c r="K62" i="303"/>
  <c r="J62" i="303"/>
  <c r="P61" i="303"/>
  <c r="M61" i="303"/>
  <c r="L61" i="303"/>
  <c r="K61" i="303"/>
  <c r="J61" i="303"/>
  <c r="P60" i="303"/>
  <c r="M60" i="303" s="1"/>
  <c r="L60" i="303"/>
  <c r="K60" i="303"/>
  <c r="J60" i="303"/>
  <c r="P59" i="303"/>
  <c r="M59" i="303" s="1"/>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c r="L53" i="303"/>
  <c r="K53" i="303"/>
  <c r="J53" i="303"/>
  <c r="P52" i="303"/>
  <c r="M52" i="303" s="1"/>
  <c r="L52" i="303"/>
  <c r="K52" i="303"/>
  <c r="J52" i="303"/>
  <c r="P51" i="303"/>
  <c r="M51" i="303" s="1"/>
  <c r="L51" i="303"/>
  <c r="K51" i="303"/>
  <c r="J51" i="303"/>
  <c r="P50" i="303"/>
  <c r="M50" i="303" s="1"/>
  <c r="L50" i="303"/>
  <c r="K50" i="303"/>
  <c r="J50" i="303"/>
  <c r="P49" i="303"/>
  <c r="M49" i="303" s="1"/>
  <c r="L49" i="303"/>
  <c r="K49" i="303"/>
  <c r="J49" i="303"/>
  <c r="P48" i="303"/>
  <c r="M48" i="303" s="1"/>
  <c r="L48" i="303"/>
  <c r="K48" i="303"/>
  <c r="J48" i="303"/>
  <c r="P47" i="303"/>
  <c r="M47" i="303" s="1"/>
  <c r="L47" i="303"/>
  <c r="K47" i="303"/>
  <c r="J47" i="303"/>
  <c r="P46" i="303"/>
  <c r="M46" i="303" s="1"/>
  <c r="L46" i="303"/>
  <c r="K46" i="303"/>
  <c r="J46" i="303"/>
  <c r="P45" i="303"/>
  <c r="M45" i="303"/>
  <c r="L45" i="303"/>
  <c r="K45" i="303"/>
  <c r="J45" i="303"/>
  <c r="P44" i="303"/>
  <c r="M44" i="303" s="1"/>
  <c r="L44" i="303"/>
  <c r="K44" i="303"/>
  <c r="J44" i="303"/>
  <c r="P43" i="303"/>
  <c r="M43" i="303" s="1"/>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8"/>
  <c r="C2" i="279"/>
  <c r="R79" i="288"/>
  <c r="I69" i="288"/>
  <c r="G69" i="288"/>
  <c r="F69" i="288"/>
  <c r="D69" i="288"/>
  <c r="C69" i="288"/>
  <c r="B69" i="288"/>
  <c r="K68" i="288"/>
  <c r="I67" i="288"/>
  <c r="G67" i="288"/>
  <c r="F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F57" i="288"/>
  <c r="D57" i="288"/>
  <c r="C57" i="288"/>
  <c r="B57" i="288"/>
  <c r="K56" i="288"/>
  <c r="I55" i="288"/>
  <c r="G55" i="288"/>
  <c r="F55" i="288"/>
  <c r="D55" i="288"/>
  <c r="C55" i="288"/>
  <c r="B55" i="288"/>
  <c r="Q54" i="288"/>
  <c r="I53" i="288"/>
  <c r="G53" i="288"/>
  <c r="F53" i="288"/>
  <c r="D53" i="288"/>
  <c r="C53" i="288"/>
  <c r="B53" i="288"/>
  <c r="K52" i="288"/>
  <c r="I51" i="288"/>
  <c r="G51" i="288"/>
  <c r="F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F41" i="288"/>
  <c r="D41" i="288"/>
  <c r="C41" i="288"/>
  <c r="B41" i="288"/>
  <c r="K40" i="288"/>
  <c r="I39" i="288"/>
  <c r="G39" i="288"/>
  <c r="F39" i="288"/>
  <c r="D39" i="288"/>
  <c r="C39" i="288"/>
  <c r="B39" i="288"/>
  <c r="Q38" i="288"/>
  <c r="I37" i="288"/>
  <c r="G37" i="288"/>
  <c r="F37" i="288"/>
  <c r="D37" i="288"/>
  <c r="C37" i="288"/>
  <c r="B37" i="288"/>
  <c r="K36" i="288"/>
  <c r="I35" i="288"/>
  <c r="G35" i="288"/>
  <c r="F35" i="288"/>
  <c r="D35" i="288"/>
  <c r="C35" i="288"/>
  <c r="B35" i="288"/>
  <c r="M34"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M26" i="288"/>
  <c r="I25" i="288"/>
  <c r="G25" i="288"/>
  <c r="F25" i="288"/>
  <c r="D25" i="288"/>
  <c r="C25" i="288"/>
  <c r="B25" i="288"/>
  <c r="K24" i="288"/>
  <c r="I23" i="288"/>
  <c r="G23" i="288"/>
  <c r="F23" i="288"/>
  <c r="D23" i="288"/>
  <c r="C23" i="288"/>
  <c r="B23" i="288"/>
  <c r="Q22" i="288"/>
  <c r="I21" i="288"/>
  <c r="G21" i="288"/>
  <c r="F21" i="288"/>
  <c r="D21" i="288"/>
  <c r="C21" i="288"/>
  <c r="B21" i="288"/>
  <c r="K20" i="288"/>
  <c r="I19" i="288"/>
  <c r="G19" i="288"/>
  <c r="F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F9" i="288"/>
  <c r="D9" i="288"/>
  <c r="C9" i="288"/>
  <c r="B9" i="288"/>
  <c r="K8" i="288"/>
  <c r="U7" i="288"/>
  <c r="I7" i="288"/>
  <c r="G7" i="288"/>
  <c r="F7" i="288"/>
  <c r="D7" i="288"/>
  <c r="C7" i="288"/>
  <c r="B7" i="288"/>
  <c r="Y5" i="288"/>
  <c r="R4" i="288"/>
  <c r="O79" i="288" s="1"/>
  <c r="G4" i="288"/>
  <c r="A4" i="288"/>
  <c r="Y3" i="288"/>
  <c r="P156" i="279"/>
  <c r="M156" i="279" s="1"/>
  <c r="L156" i="279"/>
  <c r="K156" i="279"/>
  <c r="J156" i="279"/>
  <c r="P155" i="279"/>
  <c r="M155" i="279" s="1"/>
  <c r="L155" i="279"/>
  <c r="K155" i="279"/>
  <c r="J155" i="279"/>
  <c r="P154" i="279"/>
  <c r="M154" i="279"/>
  <c r="L154" i="279"/>
  <c r="K154" i="279"/>
  <c r="J154" i="279"/>
  <c r="P153" i="279"/>
  <c r="M153" i="279" s="1"/>
  <c r="L153" i="279"/>
  <c r="K153" i="279"/>
  <c r="J153" i="279"/>
  <c r="P152" i="279"/>
  <c r="M152" i="279" s="1"/>
  <c r="L152" i="279"/>
  <c r="K152" i="279"/>
  <c r="J152" i="279"/>
  <c r="P151" i="279"/>
  <c r="M151" i="279" s="1"/>
  <c r="L151" i="279"/>
  <c r="K151" i="279"/>
  <c r="J151" i="279"/>
  <c r="P150" i="279"/>
  <c r="M150" i="279" s="1"/>
  <c r="L150" i="279"/>
  <c r="K150" i="279"/>
  <c r="J150" i="279"/>
  <c r="P149" i="279"/>
  <c r="M149" i="279"/>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c r="L144" i="279"/>
  <c r="K144" i="279"/>
  <c r="J144" i="279"/>
  <c r="P143" i="279"/>
  <c r="M143" i="279" s="1"/>
  <c r="L143" i="279"/>
  <c r="K143" i="279"/>
  <c r="J143" i="279"/>
  <c r="P142" i="279"/>
  <c r="M142" i="279" s="1"/>
  <c r="L142" i="279"/>
  <c r="K142" i="279"/>
  <c r="J142" i="279"/>
  <c r="P141" i="279"/>
  <c r="M141" i="279" s="1"/>
  <c r="L141" i="279"/>
  <c r="K141" i="279"/>
  <c r="J141" i="279"/>
  <c r="P140" i="279"/>
  <c r="M140" i="279" s="1"/>
  <c r="L140" i="279"/>
  <c r="K140" i="279"/>
  <c r="J140" i="279"/>
  <c r="P139" i="279"/>
  <c r="M139" i="279" s="1"/>
  <c r="L139" i="279"/>
  <c r="K139" i="279"/>
  <c r="J139" i="279"/>
  <c r="P138" i="279"/>
  <c r="M138" i="279"/>
  <c r="L138" i="279"/>
  <c r="K138" i="279"/>
  <c r="J138" i="279"/>
  <c r="P137" i="279"/>
  <c r="M137" i="279" s="1"/>
  <c r="L137" i="279"/>
  <c r="K137" i="279"/>
  <c r="J137" i="279"/>
  <c r="P136" i="279"/>
  <c r="M136" i="279" s="1"/>
  <c r="L136" i="279"/>
  <c r="K136" i="279"/>
  <c r="J136" i="279"/>
  <c r="P135" i="279"/>
  <c r="M135" i="279" s="1"/>
  <c r="L135" i="279"/>
  <c r="K135" i="279"/>
  <c r="J135" i="279"/>
  <c r="P134" i="279"/>
  <c r="M134" i="279" s="1"/>
  <c r="L134" i="279"/>
  <c r="K134" i="279"/>
  <c r="J134" i="279"/>
  <c r="P133" i="279"/>
  <c r="M133" i="279"/>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c r="L128" i="279"/>
  <c r="K128" i="279"/>
  <c r="J128" i="279"/>
  <c r="P127" i="279"/>
  <c r="M127" i="279" s="1"/>
  <c r="L127" i="279"/>
  <c r="K127" i="279"/>
  <c r="J127" i="279"/>
  <c r="P126" i="279"/>
  <c r="M126" i="279" s="1"/>
  <c r="L126" i="279"/>
  <c r="K126" i="279"/>
  <c r="J126" i="279"/>
  <c r="P125" i="279"/>
  <c r="M125" i="279" s="1"/>
  <c r="L125" i="279"/>
  <c r="K125" i="279"/>
  <c r="J125" i="279"/>
  <c r="P124" i="279"/>
  <c r="M124" i="279" s="1"/>
  <c r="L124" i="279"/>
  <c r="K124" i="279"/>
  <c r="J124" i="279"/>
  <c r="P123" i="279"/>
  <c r="M123" i="279" s="1"/>
  <c r="L123" i="279"/>
  <c r="K123" i="279"/>
  <c r="J123" i="279"/>
  <c r="P122" i="279"/>
  <c r="M122" i="279"/>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c r="L112" i="279"/>
  <c r="K112" i="279"/>
  <c r="J112" i="279"/>
  <c r="P111" i="279"/>
  <c r="M111" i="279" s="1"/>
  <c r="L111" i="279"/>
  <c r="K111" i="279"/>
  <c r="J111" i="279"/>
  <c r="P110" i="279"/>
  <c r="M110" i="279" s="1"/>
  <c r="L110" i="279"/>
  <c r="K110" i="279"/>
  <c r="J110" i="279"/>
  <c r="P109" i="279"/>
  <c r="M109" i="279" s="1"/>
  <c r="L109" i="279"/>
  <c r="K109" i="279"/>
  <c r="J109" i="279"/>
  <c r="P108" i="279"/>
  <c r="M108" i="279" s="1"/>
  <c r="L108" i="279"/>
  <c r="K108" i="279"/>
  <c r="J108" i="279"/>
  <c r="P107" i="279"/>
  <c r="M107" i="279" s="1"/>
  <c r="L107" i="279"/>
  <c r="K107" i="279"/>
  <c r="J107" i="279"/>
  <c r="P106" i="279"/>
  <c r="M106" i="279"/>
  <c r="L106" i="279"/>
  <c r="K106" i="279"/>
  <c r="J106" i="279"/>
  <c r="P105" i="279"/>
  <c r="M105" i="279" s="1"/>
  <c r="L105" i="279"/>
  <c r="K105" i="279"/>
  <c r="J105" i="279"/>
  <c r="P104" i="279"/>
  <c r="M104" i="279" s="1"/>
  <c r="L104" i="279"/>
  <c r="K104" i="279"/>
  <c r="J104" i="279"/>
  <c r="P103" i="279"/>
  <c r="M103" i="279" s="1"/>
  <c r="L103" i="279"/>
  <c r="K103" i="279"/>
  <c r="J103" i="279"/>
  <c r="P102" i="279"/>
  <c r="M102" i="279" s="1"/>
  <c r="L102" i="279"/>
  <c r="K102" i="279"/>
  <c r="J102" i="279"/>
  <c r="P101" i="279"/>
  <c r="M101" i="279"/>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c r="L96" i="279"/>
  <c r="K96" i="279"/>
  <c r="J96" i="279"/>
  <c r="P95" i="279"/>
  <c r="M95" i="279" s="1"/>
  <c r="L95" i="279"/>
  <c r="K95" i="279"/>
  <c r="J95" i="279"/>
  <c r="P94" i="279"/>
  <c r="M94" i="279" s="1"/>
  <c r="L94" i="279"/>
  <c r="K94" i="279"/>
  <c r="J94" i="279"/>
  <c r="P93" i="279"/>
  <c r="M93" i="279" s="1"/>
  <c r="L93" i="279"/>
  <c r="K93" i="279"/>
  <c r="J93" i="279"/>
  <c r="P92" i="279"/>
  <c r="M92" i="279" s="1"/>
  <c r="L92" i="279"/>
  <c r="K92" i="279"/>
  <c r="J92" i="279"/>
  <c r="P91" i="279"/>
  <c r="M91" i="279" s="1"/>
  <c r="L91" i="279"/>
  <c r="K91" i="279"/>
  <c r="J91" i="279"/>
  <c r="P90" i="279"/>
  <c r="M90" i="279"/>
  <c r="L90" i="279"/>
  <c r="K90" i="279"/>
  <c r="J90" i="279"/>
  <c r="P89" i="279"/>
  <c r="M89" i="279" s="1"/>
  <c r="L89" i="279"/>
  <c r="K89" i="279"/>
  <c r="J89" i="279"/>
  <c r="P88" i="279"/>
  <c r="M88" i="279" s="1"/>
  <c r="L88" i="279"/>
  <c r="K88" i="279"/>
  <c r="J88" i="279"/>
  <c r="P87" i="279"/>
  <c r="M87" i="279" s="1"/>
  <c r="L87" i="279"/>
  <c r="K87" i="279"/>
  <c r="J87" i="279"/>
  <c r="P86" i="279"/>
  <c r="M86" i="279" s="1"/>
  <c r="L86" i="279"/>
  <c r="K86" i="279"/>
  <c r="J86" i="279"/>
  <c r="P85" i="279"/>
  <c r="M85" i="279"/>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c r="L80" i="279"/>
  <c r="K80" i="279"/>
  <c r="J80" i="279"/>
  <c r="P79" i="279"/>
  <c r="M79" i="279" s="1"/>
  <c r="L79" i="279"/>
  <c r="K79" i="279"/>
  <c r="J79" i="279"/>
  <c r="P78" i="279"/>
  <c r="M78" i="279" s="1"/>
  <c r="L78" i="279"/>
  <c r="K78" i="279"/>
  <c r="J78" i="279"/>
  <c r="P77" i="279"/>
  <c r="M77" i="279" s="1"/>
  <c r="L77" i="279"/>
  <c r="K77" i="279"/>
  <c r="J77" i="279"/>
  <c r="P76" i="279"/>
  <c r="M76" i="279" s="1"/>
  <c r="L76" i="279"/>
  <c r="K76" i="279"/>
  <c r="J76" i="279"/>
  <c r="P75" i="279"/>
  <c r="M75" i="279" s="1"/>
  <c r="L75" i="279"/>
  <c r="K75" i="279"/>
  <c r="J75" i="279"/>
  <c r="P74" i="279"/>
  <c r="M74" i="279"/>
  <c r="L74" i="279"/>
  <c r="K74" i="279"/>
  <c r="J74" i="279"/>
  <c r="P73" i="279"/>
  <c r="M73" i="279" s="1"/>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c r="L64" i="279"/>
  <c r="K64" i="279"/>
  <c r="J64" i="279"/>
  <c r="P63" i="279"/>
  <c r="M63" i="279" s="1"/>
  <c r="L63" i="279"/>
  <c r="K63" i="279"/>
  <c r="J63" i="279"/>
  <c r="P62" i="279"/>
  <c r="M62" i="279" s="1"/>
  <c r="L62" i="279"/>
  <c r="K62" i="279"/>
  <c r="J62" i="279"/>
  <c r="P61" i="279"/>
  <c r="M61" i="279" s="1"/>
  <c r="L61" i="279"/>
  <c r="K61" i="279"/>
  <c r="J61" i="279"/>
  <c r="P60" i="279"/>
  <c r="M60" i="279" s="1"/>
  <c r="L60" i="279"/>
  <c r="K60" i="279"/>
  <c r="J60" i="279"/>
  <c r="P59" i="279"/>
  <c r="M59" i="279" s="1"/>
  <c r="L59" i="279"/>
  <c r="K59" i="279"/>
  <c r="J59" i="279"/>
  <c r="P58" i="279"/>
  <c r="M58" i="279"/>
  <c r="L58" i="279"/>
  <c r="K58" i="279"/>
  <c r="J58" i="279"/>
  <c r="P57" i="279"/>
  <c r="M57" i="279" s="1"/>
  <c r="L57" i="279"/>
  <c r="K57" i="279"/>
  <c r="J57" i="279"/>
  <c r="P56" i="279"/>
  <c r="M56" i="279" s="1"/>
  <c r="L56" i="279"/>
  <c r="K56" i="279"/>
  <c r="J56" i="279"/>
  <c r="P55" i="279"/>
  <c r="M55" i="279" s="1"/>
  <c r="L55" i="279"/>
  <c r="K55" i="279"/>
  <c r="J55" i="279"/>
  <c r="P54" i="279"/>
  <c r="M54" i="279" s="1"/>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c r="L48" i="279"/>
  <c r="K48" i="279"/>
  <c r="J48" i="279"/>
  <c r="P47" i="279"/>
  <c r="M47" i="279" s="1"/>
  <c r="L47" i="279"/>
  <c r="K47" i="279"/>
  <c r="J47" i="279"/>
  <c r="P46" i="279"/>
  <c r="M46" i="279" s="1"/>
  <c r="L46" i="279"/>
  <c r="K46" i="279"/>
  <c r="J46" i="279"/>
  <c r="P45" i="279"/>
  <c r="M45" i="279" s="1"/>
  <c r="L45" i="279"/>
  <c r="K45" i="279"/>
  <c r="J45" i="279"/>
  <c r="P44" i="279"/>
  <c r="M44" i="279" s="1"/>
  <c r="L44" i="279"/>
  <c r="K44" i="279"/>
  <c r="J44" i="279"/>
  <c r="P43" i="279"/>
  <c r="M43" i="279" s="1"/>
  <c r="L43" i="279"/>
  <c r="K43" i="279"/>
  <c r="J43" i="279"/>
  <c r="P42" i="279"/>
  <c r="M42" i="279"/>
  <c r="L42" i="279"/>
  <c r="K42" i="279"/>
  <c r="J42" i="279"/>
  <c r="P41" i="279"/>
  <c r="M41" i="279" s="1"/>
  <c r="L41" i="279"/>
  <c r="K41" i="279"/>
  <c r="J41" i="279"/>
  <c r="P40" i="279"/>
  <c r="M40" i="279" s="1"/>
  <c r="L40" i="279"/>
  <c r="K40" i="279"/>
  <c r="J40" i="279"/>
  <c r="H5" i="279"/>
  <c r="D5" i="279"/>
  <c r="C5" i="279"/>
  <c r="A5" i="279"/>
  <c r="A1" i="279"/>
  <c r="C2" i="231"/>
  <c r="O79" i="240"/>
  <c r="F69" i="240"/>
  <c r="D69" i="240"/>
  <c r="C69" i="240"/>
  <c r="H68" i="240"/>
  <c r="F67" i="240"/>
  <c r="D67" i="240"/>
  <c r="C67" i="240"/>
  <c r="J66" i="240"/>
  <c r="F65" i="240"/>
  <c r="D65" i="240"/>
  <c r="C65" i="240"/>
  <c r="H64" i="240"/>
  <c r="F63" i="240"/>
  <c r="D63" i="240"/>
  <c r="C63" i="240"/>
  <c r="L62" i="240"/>
  <c r="F61" i="240"/>
  <c r="D61" i="240"/>
  <c r="C61" i="240"/>
  <c r="H60" i="240"/>
  <c r="F59" i="240"/>
  <c r="D59" i="240"/>
  <c r="C59" i="240"/>
  <c r="J58" i="240"/>
  <c r="F57" i="240"/>
  <c r="D57" i="240"/>
  <c r="C57" i="240"/>
  <c r="H56" i="240"/>
  <c r="F55" i="240"/>
  <c r="D55" i="240"/>
  <c r="C55" i="240"/>
  <c r="N54" i="240"/>
  <c r="F53" i="240"/>
  <c r="D53" i="240"/>
  <c r="C53" i="240"/>
  <c r="H52" i="240"/>
  <c r="F51" i="240"/>
  <c r="D51" i="240"/>
  <c r="C51" i="240"/>
  <c r="J50" i="240"/>
  <c r="F49" i="240"/>
  <c r="D49" i="240"/>
  <c r="C49" i="240"/>
  <c r="H48" i="240"/>
  <c r="F47" i="240"/>
  <c r="D47" i="240"/>
  <c r="C47" i="240"/>
  <c r="L46" i="240"/>
  <c r="F45" i="240"/>
  <c r="D45" i="240"/>
  <c r="C45" i="240"/>
  <c r="H44" i="240"/>
  <c r="F43" i="240"/>
  <c r="D43" i="240"/>
  <c r="C43" i="240"/>
  <c r="J42" i="240"/>
  <c r="F41" i="240"/>
  <c r="D41" i="240"/>
  <c r="C41" i="240"/>
  <c r="H40" i="240"/>
  <c r="F39" i="240"/>
  <c r="D39" i="240"/>
  <c r="C39" i="240"/>
  <c r="N38" i="240"/>
  <c r="F37" i="240"/>
  <c r="D37" i="240"/>
  <c r="C37" i="240"/>
  <c r="H36" i="240"/>
  <c r="F35" i="240"/>
  <c r="D35" i="240"/>
  <c r="C35" i="240"/>
  <c r="J34" i="240"/>
  <c r="F33" i="240"/>
  <c r="D33" i="240"/>
  <c r="C33" i="240"/>
  <c r="H32" i="240"/>
  <c r="F31" i="240"/>
  <c r="D31" i="240"/>
  <c r="C31" i="240"/>
  <c r="L30" i="240"/>
  <c r="F29" i="240"/>
  <c r="D29" i="240"/>
  <c r="C29" i="240"/>
  <c r="H28" i="240"/>
  <c r="F27" i="240"/>
  <c r="D27" i="240"/>
  <c r="C27" i="240"/>
  <c r="J26" i="240"/>
  <c r="F25" i="240"/>
  <c r="D25" i="240"/>
  <c r="C25" i="240"/>
  <c r="H24" i="240"/>
  <c r="F23" i="240"/>
  <c r="D23" i="240"/>
  <c r="C23" i="240"/>
  <c r="N22" i="240"/>
  <c r="F21" i="240"/>
  <c r="D21" i="240"/>
  <c r="C21" i="240"/>
  <c r="H20" i="240"/>
  <c r="F19" i="240"/>
  <c r="D19" i="240"/>
  <c r="C19" i="240"/>
  <c r="J18" i="240"/>
  <c r="F17" i="240"/>
  <c r="D17" i="240"/>
  <c r="C17" i="240"/>
  <c r="R16" i="240"/>
  <c r="H16" i="240"/>
  <c r="F15" i="240"/>
  <c r="D15" i="240"/>
  <c r="C15" i="240"/>
  <c r="L14" i="240"/>
  <c r="F13" i="240"/>
  <c r="D13" i="240"/>
  <c r="C13" i="240"/>
  <c r="H12" i="240"/>
  <c r="F11" i="240"/>
  <c r="D11" i="240"/>
  <c r="C11" i="240"/>
  <c r="J10" i="240"/>
  <c r="F9" i="240"/>
  <c r="D9" i="240"/>
  <c r="C9" i="240"/>
  <c r="H8" i="240"/>
  <c r="R7" i="240"/>
  <c r="F7" i="240"/>
  <c r="D7" i="240"/>
  <c r="C7" i="240"/>
  <c r="V5" i="240"/>
  <c r="O4" i="240"/>
  <c r="L79" i="240" s="1"/>
  <c r="D4" i="240"/>
  <c r="A4" i="240"/>
  <c r="V3" i="240"/>
  <c r="N41" i="240" s="1"/>
  <c r="P156" i="231"/>
  <c r="M156" i="231"/>
  <c r="L156" i="231"/>
  <c r="K156" i="231"/>
  <c r="J156" i="231"/>
  <c r="P155" i="231"/>
  <c r="M155" i="231" s="1"/>
  <c r="L155" i="231"/>
  <c r="K155" i="231"/>
  <c r="J155" i="231"/>
  <c r="P154" i="231"/>
  <c r="M154" i="231" s="1"/>
  <c r="L154" i="231"/>
  <c r="K154" i="231"/>
  <c r="J154" i="231"/>
  <c r="P153" i="231"/>
  <c r="M153" i="23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c r="L148" i="231"/>
  <c r="K148" i="231"/>
  <c r="J148" i="231"/>
  <c r="P147" i="231"/>
  <c r="M147" i="231" s="1"/>
  <c r="L147" i="231"/>
  <c r="K147" i="231"/>
  <c r="J147" i="231"/>
  <c r="P146" i="231"/>
  <c r="M146" i="231" s="1"/>
  <c r="L146" i="231"/>
  <c r="K146" i="231"/>
  <c r="J146" i="231"/>
  <c r="P145" i="231"/>
  <c r="M145" i="231" s="1"/>
  <c r="L145" i="231"/>
  <c r="K145" i="231"/>
  <c r="J145" i="231"/>
  <c r="P144" i="231"/>
  <c r="M144" i="231"/>
  <c r="L144" i="231"/>
  <c r="K144" i="231"/>
  <c r="J144" i="231"/>
  <c r="P143" i="231"/>
  <c r="M143" i="231" s="1"/>
  <c r="L143" i="231"/>
  <c r="K143" i="231"/>
  <c r="J143" i="231"/>
  <c r="P142" i="231"/>
  <c r="M142" i="231" s="1"/>
  <c r="L142" i="231"/>
  <c r="K142" i="231"/>
  <c r="J142" i="231"/>
  <c r="P141" i="231"/>
  <c r="M141" i="231" s="1"/>
  <c r="L141" i="231"/>
  <c r="K141" i="231"/>
  <c r="J141" i="231"/>
  <c r="P140" i="231"/>
  <c r="M140" i="231"/>
  <c r="L140" i="231"/>
  <c r="K140" i="231"/>
  <c r="J140" i="231"/>
  <c r="P139" i="231"/>
  <c r="M139" i="231" s="1"/>
  <c r="L139" i="231"/>
  <c r="K139" i="231"/>
  <c r="J139" i="231"/>
  <c r="P138" i="231"/>
  <c r="M138" i="231" s="1"/>
  <c r="L138" i="231"/>
  <c r="K138" i="231"/>
  <c r="J138" i="231"/>
  <c r="P137" i="231"/>
  <c r="M137" i="231" s="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s="1"/>
  <c r="L131" i="231"/>
  <c r="K131" i="231"/>
  <c r="J131" i="231"/>
  <c r="P130" i="231"/>
  <c r="M130" i="231" s="1"/>
  <c r="L130" i="231"/>
  <c r="K130" i="231"/>
  <c r="J130" i="231"/>
  <c r="P129" i="231"/>
  <c r="M129" i="231" s="1"/>
  <c r="L129" i="231"/>
  <c r="K129" i="231"/>
  <c r="J129" i="231"/>
  <c r="P128" i="231"/>
  <c r="M128" i="231"/>
  <c r="L128" i="231"/>
  <c r="K128" i="231"/>
  <c r="J128" i="231"/>
  <c r="P127" i="231"/>
  <c r="M127" i="231" s="1"/>
  <c r="L127" i="231"/>
  <c r="K127" i="231"/>
  <c r="J127" i="231"/>
  <c r="P126" i="231"/>
  <c r="M126" i="231" s="1"/>
  <c r="L126" i="231"/>
  <c r="K126" i="231"/>
  <c r="J126" i="231"/>
  <c r="P125" i="231"/>
  <c r="M125" i="231" s="1"/>
  <c r="L125" i="231"/>
  <c r="K125" i="231"/>
  <c r="J125" i="231"/>
  <c r="P124" i="231"/>
  <c r="M124" i="231"/>
  <c r="L124" i="231"/>
  <c r="K124" i="231"/>
  <c r="J124" i="231"/>
  <c r="P123" i="231"/>
  <c r="M123" i="231" s="1"/>
  <c r="L123" i="231"/>
  <c r="K123" i="231"/>
  <c r="J123" i="231"/>
  <c r="P122" i="231"/>
  <c r="M122" i="231" s="1"/>
  <c r="L122" i="231"/>
  <c r="K122" i="231"/>
  <c r="J122" i="231"/>
  <c r="P121" i="231"/>
  <c r="M121" i="231" s="1"/>
  <c r="L121" i="231"/>
  <c r="K121" i="231"/>
  <c r="J121" i="231"/>
  <c r="P120" i="231"/>
  <c r="M120" i="231"/>
  <c r="L120" i="231"/>
  <c r="K120" i="231"/>
  <c r="J120" i="231"/>
  <c r="P119" i="231"/>
  <c r="M119" i="231" s="1"/>
  <c r="L119" i="231"/>
  <c r="K119" i="231"/>
  <c r="J119" i="231"/>
  <c r="P118" i="231"/>
  <c r="M118" i="231" s="1"/>
  <c r="L118" i="231"/>
  <c r="K118" i="231"/>
  <c r="J118" i="231"/>
  <c r="P117" i="231"/>
  <c r="M117" i="231" s="1"/>
  <c r="L117" i="231"/>
  <c r="K117" i="231"/>
  <c r="J117" i="231"/>
  <c r="P116" i="231"/>
  <c r="M116" i="231"/>
  <c r="L116" i="231"/>
  <c r="K116" i="231"/>
  <c r="J116" i="231"/>
  <c r="P115" i="231"/>
  <c r="M115" i="231" s="1"/>
  <c r="L115" i="231"/>
  <c r="K115" i="231"/>
  <c r="J115" i="231"/>
  <c r="P114" i="231"/>
  <c r="M114" i="231" s="1"/>
  <c r="L114" i="231"/>
  <c r="K114" i="231"/>
  <c r="J114" i="231"/>
  <c r="P113" i="231"/>
  <c r="M113" i="231" s="1"/>
  <c r="L113" i="231"/>
  <c r="K113" i="231"/>
  <c r="J113" i="231"/>
  <c r="P112" i="231"/>
  <c r="M112" i="231"/>
  <c r="L112" i="231"/>
  <c r="K112" i="231"/>
  <c r="J112" i="231"/>
  <c r="P111" i="231"/>
  <c r="M111" i="231" s="1"/>
  <c r="L111" i="231"/>
  <c r="K111" i="231"/>
  <c r="J111" i="231"/>
  <c r="P110" i="231"/>
  <c r="M110" i="231" s="1"/>
  <c r="L110" i="231"/>
  <c r="K110" i="231"/>
  <c r="J110" i="231"/>
  <c r="P109" i="231"/>
  <c r="M109" i="231" s="1"/>
  <c r="L109" i="231"/>
  <c r="K109" i="231"/>
  <c r="J109" i="231"/>
  <c r="P108" i="231"/>
  <c r="M108" i="231"/>
  <c r="L108" i="231"/>
  <c r="K108" i="231"/>
  <c r="J108" i="231"/>
  <c r="P107" i="231"/>
  <c r="M107" i="231" s="1"/>
  <c r="L107" i="231"/>
  <c r="K107" i="231"/>
  <c r="J107" i="231"/>
  <c r="P106" i="231"/>
  <c r="M106" i="231" s="1"/>
  <c r="L106" i="231"/>
  <c r="K106" i="231"/>
  <c r="J106" i="231"/>
  <c r="P105" i="231"/>
  <c r="M105" i="231" s="1"/>
  <c r="L105" i="231"/>
  <c r="K105" i="231"/>
  <c r="J105" i="231"/>
  <c r="P104" i="231"/>
  <c r="M104" i="231"/>
  <c r="L104" i="231"/>
  <c r="K104" i="231"/>
  <c r="J104" i="231"/>
  <c r="P103" i="231"/>
  <c r="M103" i="231" s="1"/>
  <c r="L103" i="231"/>
  <c r="K103" i="231"/>
  <c r="J103" i="231"/>
  <c r="P102" i="231"/>
  <c r="M102" i="231" s="1"/>
  <c r="L102" i="231"/>
  <c r="K102" i="231"/>
  <c r="J102" i="231"/>
  <c r="P101" i="231"/>
  <c r="M101" i="231" s="1"/>
  <c r="L101" i="231"/>
  <c r="K101" i="231"/>
  <c r="J101" i="231"/>
  <c r="P100" i="231"/>
  <c r="M100" i="231"/>
  <c r="L100" i="231"/>
  <c r="K100" i="231"/>
  <c r="J100" i="231"/>
  <c r="P99" i="231"/>
  <c r="M99" i="231" s="1"/>
  <c r="L99" i="231"/>
  <c r="K99" i="231"/>
  <c r="J99" i="231"/>
  <c r="P98" i="231"/>
  <c r="M98" i="231" s="1"/>
  <c r="L98" i="231"/>
  <c r="K98" i="231"/>
  <c r="J98" i="231"/>
  <c r="P97" i="231"/>
  <c r="M97" i="231" s="1"/>
  <c r="L97" i="231"/>
  <c r="K97" i="231"/>
  <c r="J97" i="231"/>
  <c r="P96" i="231"/>
  <c r="M96" i="231"/>
  <c r="L96" i="231"/>
  <c r="K96" i="231"/>
  <c r="J96" i="231"/>
  <c r="P95" i="231"/>
  <c r="M95" i="231" s="1"/>
  <c r="L95" i="231"/>
  <c r="K95" i="231"/>
  <c r="J95" i="231"/>
  <c r="P94" i="231"/>
  <c r="M94" i="231" s="1"/>
  <c r="L94" i="231"/>
  <c r="K94" i="231"/>
  <c r="J94" i="231"/>
  <c r="P93" i="231"/>
  <c r="M93" i="231" s="1"/>
  <c r="L93" i="231"/>
  <c r="K93" i="231"/>
  <c r="J93" i="231"/>
  <c r="P92" i="231"/>
  <c r="M92" i="23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s="1"/>
  <c r="L87" i="231"/>
  <c r="K87" i="231"/>
  <c r="J87" i="231"/>
  <c r="P86" i="231"/>
  <c r="M86" i="231" s="1"/>
  <c r="L86" i="231"/>
  <c r="K86" i="231"/>
  <c r="J86" i="231"/>
  <c r="P85" i="231"/>
  <c r="M85" i="231" s="1"/>
  <c r="L85" i="231"/>
  <c r="K85" i="231"/>
  <c r="J85" i="231"/>
  <c r="P84" i="231"/>
  <c r="M84" i="231"/>
  <c r="L84" i="231"/>
  <c r="K84" i="231"/>
  <c r="J84" i="231"/>
  <c r="P83" i="231"/>
  <c r="M83" i="231" s="1"/>
  <c r="L83" i="231"/>
  <c r="K83" i="231"/>
  <c r="J83" i="231"/>
  <c r="P82" i="231"/>
  <c r="M82" i="231" s="1"/>
  <c r="L82" i="231"/>
  <c r="K82" i="231"/>
  <c r="J82" i="231"/>
  <c r="P81" i="231"/>
  <c r="M81" i="231" s="1"/>
  <c r="L81" i="231"/>
  <c r="K81" i="231"/>
  <c r="J81" i="231"/>
  <c r="P80" i="231"/>
  <c r="M80" i="231"/>
  <c r="L80" i="231"/>
  <c r="K80" i="231"/>
  <c r="J80" i="231"/>
  <c r="P79" i="231"/>
  <c r="M79" i="231" s="1"/>
  <c r="L79" i="231"/>
  <c r="K79" i="231"/>
  <c r="J79" i="231"/>
  <c r="P78" i="231"/>
  <c r="M78" i="231" s="1"/>
  <c r="L78" i="231"/>
  <c r="K78" i="231"/>
  <c r="J78" i="231"/>
  <c r="P77" i="231"/>
  <c r="M77" i="231" s="1"/>
  <c r="L77" i="231"/>
  <c r="K77" i="231"/>
  <c r="J77" i="231"/>
  <c r="P76" i="231"/>
  <c r="M76" i="231"/>
  <c r="L76" i="231"/>
  <c r="K76" i="231"/>
  <c r="J76" i="231"/>
  <c r="P75" i="231"/>
  <c r="M75" i="231" s="1"/>
  <c r="L75" i="231"/>
  <c r="K75" i="231"/>
  <c r="J75" i="231"/>
  <c r="P74" i="231"/>
  <c r="M74" i="231" s="1"/>
  <c r="L74" i="231"/>
  <c r="K74" i="231"/>
  <c r="J74" i="231"/>
  <c r="P73" i="231"/>
  <c r="M73" i="231" s="1"/>
  <c r="L73" i="231"/>
  <c r="K73" i="231"/>
  <c r="J73" i="231"/>
  <c r="P72" i="231"/>
  <c r="M72" i="231"/>
  <c r="L72" i="231"/>
  <c r="K72" i="231"/>
  <c r="J72" i="231"/>
  <c r="P71" i="231"/>
  <c r="M71" i="231" s="1"/>
  <c r="L71" i="231"/>
  <c r="K71" i="231"/>
  <c r="J71" i="231"/>
  <c r="P70" i="231"/>
  <c r="M70" i="231" s="1"/>
  <c r="L70" i="231"/>
  <c r="K70" i="231"/>
  <c r="J70" i="231"/>
  <c r="P69" i="231"/>
  <c r="M69" i="231" s="1"/>
  <c r="L69" i="231"/>
  <c r="K69" i="231"/>
  <c r="J69" i="231"/>
  <c r="P68" i="231"/>
  <c r="M68" i="231"/>
  <c r="L68" i="231"/>
  <c r="K68" i="231"/>
  <c r="J68" i="231"/>
  <c r="P67" i="231"/>
  <c r="M67" i="231" s="1"/>
  <c r="L67" i="231"/>
  <c r="K67" i="231"/>
  <c r="J67" i="231"/>
  <c r="P66" i="231"/>
  <c r="M66" i="231" s="1"/>
  <c r="L66" i="231"/>
  <c r="K66" i="231"/>
  <c r="J66" i="231"/>
  <c r="P65" i="231"/>
  <c r="M65" i="231" s="1"/>
  <c r="L65" i="231"/>
  <c r="K65" i="231"/>
  <c r="J65" i="231"/>
  <c r="P64" i="231"/>
  <c r="M64" i="231"/>
  <c r="L64" i="231"/>
  <c r="K64" i="231"/>
  <c r="J64" i="231"/>
  <c r="P63" i="231"/>
  <c r="M63" i="231" s="1"/>
  <c r="L63" i="231"/>
  <c r="K63" i="231"/>
  <c r="J63" i="231"/>
  <c r="P62" i="231"/>
  <c r="M62" i="231" s="1"/>
  <c r="L62" i="231"/>
  <c r="K62" i="231"/>
  <c r="J62" i="231"/>
  <c r="P61" i="231"/>
  <c r="M61" i="231" s="1"/>
  <c r="L61" i="231"/>
  <c r="K61" i="231"/>
  <c r="J61" i="231"/>
  <c r="P60" i="231"/>
  <c r="M60" i="231"/>
  <c r="L60" i="231"/>
  <c r="K60" i="231"/>
  <c r="J60" i="231"/>
  <c r="P59" i="231"/>
  <c r="M59" i="231" s="1"/>
  <c r="L59" i="231"/>
  <c r="K59" i="231"/>
  <c r="J59" i="231"/>
  <c r="P58" i="231"/>
  <c r="M58" i="231" s="1"/>
  <c r="L58" i="231"/>
  <c r="K58" i="231"/>
  <c r="J58" i="231"/>
  <c r="P57" i="231"/>
  <c r="M57" i="231" s="1"/>
  <c r="L57" i="231"/>
  <c r="K57" i="231"/>
  <c r="J57" i="231"/>
  <c r="P56" i="231"/>
  <c r="M56" i="231"/>
  <c r="L56" i="231"/>
  <c r="K56" i="231"/>
  <c r="J56" i="231"/>
  <c r="P55" i="231"/>
  <c r="M55" i="231" s="1"/>
  <c r="L55" i="231"/>
  <c r="K55" i="231"/>
  <c r="J55" i="231"/>
  <c r="P54" i="231"/>
  <c r="M54" i="231" s="1"/>
  <c r="L54" i="231"/>
  <c r="K54" i="231"/>
  <c r="J54" i="231"/>
  <c r="P53" i="231"/>
  <c r="M53" i="231" s="1"/>
  <c r="L53" i="231"/>
  <c r="K53" i="231"/>
  <c r="J53" i="231"/>
  <c r="P52" i="231"/>
  <c r="M52" i="231"/>
  <c r="L52" i="231"/>
  <c r="K52" i="231"/>
  <c r="J52" i="231"/>
  <c r="P51" i="231"/>
  <c r="M51" i="231" s="1"/>
  <c r="L51" i="231"/>
  <c r="K51" i="231"/>
  <c r="J51" i="231"/>
  <c r="P50" i="231"/>
  <c r="M50" i="231" s="1"/>
  <c r="L50" i="231"/>
  <c r="K50" i="231"/>
  <c r="J50" i="231"/>
  <c r="P49" i="231"/>
  <c r="M49" i="231" s="1"/>
  <c r="L49" i="231"/>
  <c r="K49" i="231"/>
  <c r="J49" i="231"/>
  <c r="P48" i="231"/>
  <c r="M48" i="231"/>
  <c r="L48" i="231"/>
  <c r="K48" i="231"/>
  <c r="J48" i="231"/>
  <c r="P47" i="231"/>
  <c r="M47" i="231" s="1"/>
  <c r="L47" i="231"/>
  <c r="K47" i="231"/>
  <c r="J47" i="231"/>
  <c r="P46" i="231"/>
  <c r="M46" i="231" s="1"/>
  <c r="L46" i="231"/>
  <c r="K46" i="231"/>
  <c r="J46" i="231"/>
  <c r="P45" i="231"/>
  <c r="M45" i="231" s="1"/>
  <c r="L45" i="231"/>
  <c r="K45" i="231"/>
  <c r="J45" i="231"/>
  <c r="P44" i="231"/>
  <c r="M44" i="231"/>
  <c r="L44" i="231"/>
  <c r="K44" i="231"/>
  <c r="J44" i="231"/>
  <c r="P43" i="231"/>
  <c r="M43" i="231" s="1"/>
  <c r="L43" i="231"/>
  <c r="K43" i="231"/>
  <c r="J43" i="231"/>
  <c r="P42" i="231"/>
  <c r="M42" i="231" s="1"/>
  <c r="L42" i="231"/>
  <c r="K42" i="231"/>
  <c r="J42" i="231"/>
  <c r="P41" i="231"/>
  <c r="M41" i="231" s="1"/>
  <c r="L41" i="231"/>
  <c r="K41" i="231"/>
  <c r="J41" i="231"/>
  <c r="P40" i="231"/>
  <c r="M40" i="231"/>
  <c r="L40" i="231"/>
  <c r="K40" i="231"/>
  <c r="J40" i="231"/>
  <c r="H5" i="231"/>
  <c r="D5" i="231"/>
  <c r="C5" i="231"/>
  <c r="A5" i="231"/>
  <c r="A1" i="231"/>
  <c r="C2" i="9"/>
  <c r="F9" i="85"/>
  <c r="C5" i="9"/>
  <c r="D5" i="9"/>
  <c r="H5" i="9"/>
  <c r="P22" i="2"/>
  <c r="P23" i="2"/>
  <c r="R9" i="85" s="1"/>
  <c r="P24" i="2"/>
  <c r="R10" i="85" s="1"/>
  <c r="P25" i="2"/>
  <c r="R11" i="85" s="1"/>
  <c r="P26" i="2"/>
  <c r="P27" i="2"/>
  <c r="P28" i="2"/>
  <c r="P29" i="2"/>
  <c r="V3" i="85"/>
  <c r="C6" i="85" s="1"/>
  <c r="V5" i="85"/>
  <c r="O62" i="85"/>
  <c r="O4" i="85"/>
  <c r="L62" i="85" s="1"/>
  <c r="F21" i="85"/>
  <c r="D21" i="85"/>
  <c r="C21" i="85"/>
  <c r="H20" i="85"/>
  <c r="F19" i="85"/>
  <c r="D19" i="85"/>
  <c r="C19" i="85"/>
  <c r="J18" i="85"/>
  <c r="F17" i="85"/>
  <c r="D17" i="85"/>
  <c r="C17" i="85"/>
  <c r="R16" i="85"/>
  <c r="H16" i="85"/>
  <c r="R15" i="85"/>
  <c r="F15" i="85"/>
  <c r="D15" i="85"/>
  <c r="C15" i="85"/>
  <c r="L14" i="85"/>
  <c r="F13" i="85"/>
  <c r="D13" i="85"/>
  <c r="C13" i="85"/>
  <c r="R12" i="85"/>
  <c r="H12" i="85"/>
  <c r="F11" i="85"/>
  <c r="D11" i="85"/>
  <c r="C11" i="85"/>
  <c r="J10" i="85"/>
  <c r="D9" i="85"/>
  <c r="C9" i="85"/>
  <c r="R8" i="85"/>
  <c r="H8" i="85"/>
  <c r="R7" i="85"/>
  <c r="F7" i="85"/>
  <c r="D7" i="85"/>
  <c r="C7" i="85"/>
  <c r="D4" i="85"/>
  <c r="B2" i="85"/>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s="1"/>
  <c r="J156" i="9"/>
  <c r="K156" i="9"/>
  <c r="L156" i="9"/>
  <c r="P156" i="9"/>
  <c r="M156" i="9"/>
  <c r="J135" i="9"/>
  <c r="K135" i="9"/>
  <c r="L135" i="9"/>
  <c r="P135" i="9"/>
  <c r="M135" i="9"/>
  <c r="J136" i="9"/>
  <c r="K136" i="9"/>
  <c r="L136" i="9"/>
  <c r="P136" i="9"/>
  <c r="M136" i="9" s="1"/>
  <c r="J137" i="9"/>
  <c r="K137" i="9"/>
  <c r="L137" i="9"/>
  <c r="P137" i="9"/>
  <c r="M137" i="9" s="1"/>
  <c r="J138" i="9"/>
  <c r="K138" i="9"/>
  <c r="L138" i="9"/>
  <c r="P138" i="9"/>
  <c r="M138" i="9" s="1"/>
  <c r="J139" i="9"/>
  <c r="K139" i="9"/>
  <c r="L139" i="9"/>
  <c r="P139" i="9"/>
  <c r="M139" i="9" s="1"/>
  <c r="J140" i="9"/>
  <c r="K140" i="9"/>
  <c r="L140" i="9"/>
  <c r="P140" i="9"/>
  <c r="M140" i="9" s="1"/>
  <c r="J141" i="9"/>
  <c r="K141" i="9"/>
  <c r="L141" i="9"/>
  <c r="P141" i="9"/>
  <c r="M141" i="9" s="1"/>
  <c r="J142" i="9"/>
  <c r="K142" i="9"/>
  <c r="L142" i="9"/>
  <c r="P142" i="9"/>
  <c r="M142" i="9"/>
  <c r="J143" i="9"/>
  <c r="K143" i="9"/>
  <c r="L143" i="9"/>
  <c r="P143" i="9"/>
  <c r="M143" i="9" s="1"/>
  <c r="J144" i="9"/>
  <c r="K144" i="9"/>
  <c r="L144" i="9"/>
  <c r="P144" i="9"/>
  <c r="M144" i="9" s="1"/>
  <c r="J145" i="9"/>
  <c r="K145" i="9"/>
  <c r="L145" i="9"/>
  <c r="P145" i="9"/>
  <c r="M145" i="9" s="1"/>
  <c r="J146" i="9"/>
  <c r="K146" i="9"/>
  <c r="L146" i="9"/>
  <c r="P146" i="9"/>
  <c r="M146" i="9"/>
  <c r="J147" i="9"/>
  <c r="K147" i="9"/>
  <c r="L147" i="9"/>
  <c r="P147" i="9"/>
  <c r="M147" i="9" s="1"/>
  <c r="J148" i="9"/>
  <c r="K148" i="9"/>
  <c r="L148" i="9"/>
  <c r="P148" i="9"/>
  <c r="M148" i="9" s="1"/>
  <c r="J149" i="9"/>
  <c r="K149" i="9"/>
  <c r="L149" i="9"/>
  <c r="P149" i="9"/>
  <c r="M149" i="9" s="1"/>
  <c r="J150" i="9"/>
  <c r="K150" i="9"/>
  <c r="L150" i="9"/>
  <c r="P150" i="9"/>
  <c r="M150" i="9"/>
  <c r="B5" i="2"/>
  <c r="A5" i="2"/>
  <c r="A1" i="2"/>
  <c r="A5" i="9"/>
  <c r="J40" i="9"/>
  <c r="K40" i="9"/>
  <c r="L40" i="9"/>
  <c r="P40" i="9"/>
  <c r="M40" i="9"/>
  <c r="J41" i="9"/>
  <c r="K41" i="9"/>
  <c r="L41" i="9"/>
  <c r="P41" i="9"/>
  <c r="M41" i="9" s="1"/>
  <c r="J42" i="9"/>
  <c r="K42" i="9"/>
  <c r="L42" i="9"/>
  <c r="P42" i="9"/>
  <c r="M42" i="9" s="1"/>
  <c r="J43" i="9"/>
  <c r="K43" i="9"/>
  <c r="L43" i="9"/>
  <c r="P43" i="9"/>
  <c r="M43" i="9" s="1"/>
  <c r="J44" i="9"/>
  <c r="K44" i="9"/>
  <c r="L44" i="9"/>
  <c r="P44" i="9"/>
  <c r="M44" i="9" s="1"/>
  <c r="J45" i="9"/>
  <c r="K45" i="9"/>
  <c r="L45" i="9"/>
  <c r="P45" i="9"/>
  <c r="M45" i="9" s="1"/>
  <c r="J46" i="9"/>
  <c r="K46" i="9"/>
  <c r="L46" i="9"/>
  <c r="P46" i="9"/>
  <c r="M46" i="9" s="1"/>
  <c r="J47" i="9"/>
  <c r="K47" i="9"/>
  <c r="L47" i="9"/>
  <c r="P47" i="9"/>
  <c r="M47" i="9" s="1"/>
  <c r="J48" i="9"/>
  <c r="K48" i="9"/>
  <c r="L48" i="9"/>
  <c r="P48" i="9"/>
  <c r="M48" i="9" s="1"/>
  <c r="J49" i="9"/>
  <c r="K49" i="9"/>
  <c r="L49" i="9"/>
  <c r="P49" i="9"/>
  <c r="M49" i="9" s="1"/>
  <c r="J50" i="9"/>
  <c r="K50" i="9"/>
  <c r="L50" i="9"/>
  <c r="P50" i="9"/>
  <c r="M50" i="9" s="1"/>
  <c r="J51" i="9"/>
  <c r="K51" i="9"/>
  <c r="L51" i="9"/>
  <c r="P51" i="9"/>
  <c r="M51" i="9"/>
  <c r="J52" i="9"/>
  <c r="K52" i="9"/>
  <c r="L52" i="9"/>
  <c r="P52" i="9"/>
  <c r="M52" i="9" s="1"/>
  <c r="J53" i="9"/>
  <c r="K53" i="9"/>
  <c r="L53" i="9"/>
  <c r="P53" i="9"/>
  <c r="M53" i="9" s="1"/>
  <c r="J54" i="9"/>
  <c r="K54" i="9"/>
  <c r="L54" i="9"/>
  <c r="P54" i="9"/>
  <c r="M54" i="9" s="1"/>
  <c r="J55" i="9"/>
  <c r="K55" i="9"/>
  <c r="L55" i="9"/>
  <c r="P55" i="9"/>
  <c r="M55" i="9" s="1"/>
  <c r="J56" i="9"/>
  <c r="K56" i="9"/>
  <c r="L56" i="9"/>
  <c r="P56" i="9"/>
  <c r="M56" i="9" s="1"/>
  <c r="J57" i="9"/>
  <c r="K57" i="9"/>
  <c r="L57" i="9"/>
  <c r="P57" i="9"/>
  <c r="M57" i="9" s="1"/>
  <c r="J58" i="9"/>
  <c r="K58" i="9"/>
  <c r="L58" i="9"/>
  <c r="P58" i="9"/>
  <c r="M58" i="9" s="1"/>
  <c r="J59" i="9"/>
  <c r="K59" i="9"/>
  <c r="L59" i="9"/>
  <c r="P59" i="9"/>
  <c r="M59" i="9" s="1"/>
  <c r="J60" i="9"/>
  <c r="K60" i="9"/>
  <c r="L60" i="9"/>
  <c r="P60" i="9"/>
  <c r="M60" i="9" s="1"/>
  <c r="J61" i="9"/>
  <c r="K61" i="9"/>
  <c r="L61" i="9"/>
  <c r="P61" i="9"/>
  <c r="M61" i="9" s="1"/>
  <c r="J62" i="9"/>
  <c r="K62" i="9"/>
  <c r="L62" i="9"/>
  <c r="P62" i="9"/>
  <c r="M62" i="9" s="1"/>
  <c r="J63" i="9"/>
  <c r="K63" i="9"/>
  <c r="L63" i="9"/>
  <c r="P63" i="9"/>
  <c r="M63" i="9"/>
  <c r="J64" i="9"/>
  <c r="K64" i="9"/>
  <c r="L64" i="9"/>
  <c r="P64" i="9"/>
  <c r="M64" i="9"/>
  <c r="J65" i="9"/>
  <c r="K65" i="9"/>
  <c r="L65" i="9"/>
  <c r="P65" i="9"/>
  <c r="M65" i="9" s="1"/>
  <c r="J66" i="9"/>
  <c r="K66" i="9"/>
  <c r="L66" i="9"/>
  <c r="P66" i="9"/>
  <c r="M66" i="9" s="1"/>
  <c r="J67" i="9"/>
  <c r="K67" i="9"/>
  <c r="L67" i="9"/>
  <c r="P67" i="9"/>
  <c r="M67" i="9" s="1"/>
  <c r="J68" i="9"/>
  <c r="K68" i="9"/>
  <c r="L68" i="9"/>
  <c r="P68" i="9"/>
  <c r="M68" i="9" s="1"/>
  <c r="J69" i="9"/>
  <c r="K69" i="9"/>
  <c r="L69" i="9"/>
  <c r="P69" i="9"/>
  <c r="M69" i="9" s="1"/>
  <c r="J70" i="9"/>
  <c r="K70" i="9"/>
  <c r="L70" i="9"/>
  <c r="P70" i="9"/>
  <c r="M70" i="9" s="1"/>
  <c r="J71" i="9"/>
  <c r="K71" i="9"/>
  <c r="L71" i="9"/>
  <c r="P71" i="9"/>
  <c r="M71" i="9"/>
  <c r="J72" i="9"/>
  <c r="K72" i="9"/>
  <c r="L72" i="9"/>
  <c r="P72" i="9"/>
  <c r="M72" i="9" s="1"/>
  <c r="J73" i="9"/>
  <c r="K73" i="9"/>
  <c r="L73" i="9"/>
  <c r="P73" i="9"/>
  <c r="M73" i="9" s="1"/>
  <c r="J74" i="9"/>
  <c r="K74" i="9"/>
  <c r="L74" i="9"/>
  <c r="P74" i="9"/>
  <c r="M74" i="9" s="1"/>
  <c r="J75" i="9"/>
  <c r="K75" i="9"/>
  <c r="L75" i="9"/>
  <c r="P75" i="9"/>
  <c r="M75" i="9"/>
  <c r="J76" i="9"/>
  <c r="K76" i="9"/>
  <c r="L76" i="9"/>
  <c r="P76" i="9"/>
  <c r="M76" i="9" s="1"/>
  <c r="J77" i="9"/>
  <c r="K77" i="9"/>
  <c r="L77" i="9"/>
  <c r="P77" i="9"/>
  <c r="M77" i="9"/>
  <c r="J78" i="9"/>
  <c r="K78" i="9"/>
  <c r="L78" i="9"/>
  <c r="P78" i="9"/>
  <c r="M78" i="9" s="1"/>
  <c r="J79" i="9"/>
  <c r="K79" i="9"/>
  <c r="L79" i="9"/>
  <c r="P79" i="9"/>
  <c r="M79" i="9" s="1"/>
  <c r="J80" i="9"/>
  <c r="K80" i="9"/>
  <c r="L80" i="9"/>
  <c r="P80" i="9"/>
  <c r="M80" i="9" s="1"/>
  <c r="J81" i="9"/>
  <c r="K81" i="9"/>
  <c r="L81" i="9"/>
  <c r="P81" i="9"/>
  <c r="M81" i="9" s="1"/>
  <c r="J82" i="9"/>
  <c r="K82" i="9"/>
  <c r="L82" i="9"/>
  <c r="P82" i="9"/>
  <c r="M82" i="9" s="1"/>
  <c r="J83" i="9"/>
  <c r="K83" i="9"/>
  <c r="L83" i="9"/>
  <c r="P83" i="9"/>
  <c r="M83" i="9"/>
  <c r="J84" i="9"/>
  <c r="K84" i="9"/>
  <c r="L84" i="9"/>
  <c r="P84" i="9"/>
  <c r="M84" i="9" s="1"/>
  <c r="J85" i="9"/>
  <c r="K85" i="9"/>
  <c r="L85" i="9"/>
  <c r="P85" i="9"/>
  <c r="M85" i="9" s="1"/>
  <c r="J86" i="9"/>
  <c r="K86" i="9"/>
  <c r="L86" i="9"/>
  <c r="P86" i="9"/>
  <c r="M86" i="9" s="1"/>
  <c r="J87" i="9"/>
  <c r="K87" i="9"/>
  <c r="L87" i="9"/>
  <c r="P87" i="9"/>
  <c r="M87" i="9" s="1"/>
  <c r="J88" i="9"/>
  <c r="K88" i="9"/>
  <c r="L88" i="9"/>
  <c r="P88" i="9"/>
  <c r="M88" i="9" s="1"/>
  <c r="J89" i="9"/>
  <c r="K89" i="9"/>
  <c r="L89" i="9"/>
  <c r="P89" i="9"/>
  <c r="M89" i="9" s="1"/>
  <c r="J90" i="9"/>
  <c r="K90" i="9"/>
  <c r="L90" i="9"/>
  <c r="P90" i="9"/>
  <c r="M90" i="9" s="1"/>
  <c r="J91" i="9"/>
  <c r="K91" i="9"/>
  <c r="L91" i="9"/>
  <c r="P91" i="9"/>
  <c r="M91" i="9"/>
  <c r="J92" i="9"/>
  <c r="K92" i="9"/>
  <c r="L92" i="9"/>
  <c r="P92" i="9"/>
  <c r="M92" i="9"/>
  <c r="J93" i="9"/>
  <c r="K93" i="9"/>
  <c r="L93" i="9"/>
  <c r="P93" i="9"/>
  <c r="M93" i="9" s="1"/>
  <c r="J94" i="9"/>
  <c r="K94" i="9"/>
  <c r="L94" i="9"/>
  <c r="P94" i="9"/>
  <c r="M94" i="9" s="1"/>
  <c r="J95" i="9"/>
  <c r="K95" i="9"/>
  <c r="L95" i="9"/>
  <c r="P95" i="9"/>
  <c r="M95" i="9" s="1"/>
  <c r="J96" i="9"/>
  <c r="K96" i="9"/>
  <c r="L96" i="9"/>
  <c r="P96" i="9"/>
  <c r="M96" i="9"/>
  <c r="J97" i="9"/>
  <c r="K97" i="9"/>
  <c r="L97" i="9"/>
  <c r="P97" i="9"/>
  <c r="M97" i="9" s="1"/>
  <c r="J98" i="9"/>
  <c r="K98" i="9"/>
  <c r="L98" i="9"/>
  <c r="P98" i="9"/>
  <c r="M98" i="9" s="1"/>
  <c r="J99" i="9"/>
  <c r="K99" i="9"/>
  <c r="L99" i="9"/>
  <c r="P99" i="9"/>
  <c r="M99" i="9"/>
  <c r="J100" i="9"/>
  <c r="K100" i="9"/>
  <c r="L100" i="9"/>
  <c r="P100" i="9"/>
  <c r="M100" i="9" s="1"/>
  <c r="J101" i="9"/>
  <c r="K101" i="9"/>
  <c r="L101" i="9"/>
  <c r="P101" i="9"/>
  <c r="M101" i="9" s="1"/>
  <c r="J102" i="9"/>
  <c r="K102" i="9"/>
  <c r="L102" i="9"/>
  <c r="P102" i="9"/>
  <c r="M102" i="9" s="1"/>
  <c r="J103" i="9"/>
  <c r="K103" i="9"/>
  <c r="L103" i="9"/>
  <c r="P103" i="9"/>
  <c r="M103" i="9"/>
  <c r="J104" i="9"/>
  <c r="K104" i="9"/>
  <c r="L104" i="9"/>
  <c r="P104" i="9"/>
  <c r="M104" i="9" s="1"/>
  <c r="J105" i="9"/>
  <c r="K105" i="9"/>
  <c r="L105" i="9"/>
  <c r="P105" i="9"/>
  <c r="M105" i="9" s="1"/>
  <c r="J106" i="9"/>
  <c r="K106" i="9"/>
  <c r="L106" i="9"/>
  <c r="P106" i="9"/>
  <c r="M106" i="9" s="1"/>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s="1"/>
  <c r="J112" i="9"/>
  <c r="K112" i="9"/>
  <c r="L112" i="9"/>
  <c r="P112" i="9"/>
  <c r="M112" i="9" s="1"/>
  <c r="J113" i="9"/>
  <c r="K113" i="9"/>
  <c r="L113" i="9"/>
  <c r="P113" i="9"/>
  <c r="M113" i="9" s="1"/>
  <c r="J114" i="9"/>
  <c r="K114" i="9"/>
  <c r="L114" i="9"/>
  <c r="P114" i="9"/>
  <c r="M114" i="9" s="1"/>
  <c r="J115" i="9"/>
  <c r="K115" i="9"/>
  <c r="L115" i="9"/>
  <c r="P115" i="9"/>
  <c r="M115" i="9"/>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s="1"/>
  <c r="J121" i="9"/>
  <c r="K121" i="9"/>
  <c r="L121" i="9"/>
  <c r="P121" i="9"/>
  <c r="M121" i="9" s="1"/>
  <c r="J122" i="9"/>
  <c r="K122" i="9"/>
  <c r="L122" i="9"/>
  <c r="P122" i="9"/>
  <c r="M122" i="9" s="1"/>
  <c r="J123" i="9"/>
  <c r="K123" i="9"/>
  <c r="L123" i="9"/>
  <c r="P123" i="9"/>
  <c r="M123" i="9"/>
  <c r="J124" i="9"/>
  <c r="K124" i="9"/>
  <c r="L124" i="9"/>
  <c r="P124" i="9"/>
  <c r="M124" i="9" s="1"/>
  <c r="J125" i="9"/>
  <c r="K125" i="9"/>
  <c r="L125" i="9"/>
  <c r="P125" i="9"/>
  <c r="M125" i="9"/>
  <c r="J126" i="9"/>
  <c r="K126" i="9"/>
  <c r="L126" i="9"/>
  <c r="P126" i="9"/>
  <c r="M126" i="9" s="1"/>
  <c r="J127" i="9"/>
  <c r="K127" i="9"/>
  <c r="L127" i="9"/>
  <c r="P127" i="9"/>
  <c r="M127" i="9" s="1"/>
  <c r="J128" i="9"/>
  <c r="K128" i="9"/>
  <c r="L128" i="9"/>
  <c r="P128" i="9"/>
  <c r="M128" i="9"/>
  <c r="J129" i="9"/>
  <c r="K129" i="9"/>
  <c r="L129" i="9"/>
  <c r="P129" i="9"/>
  <c r="M129" i="9" s="1"/>
  <c r="J130" i="9"/>
  <c r="K130" i="9"/>
  <c r="L130" i="9"/>
  <c r="P130" i="9"/>
  <c r="M130" i="9" s="1"/>
  <c r="J131" i="9"/>
  <c r="K131" i="9"/>
  <c r="L131" i="9"/>
  <c r="P131" i="9"/>
  <c r="M131" i="9" s="1"/>
  <c r="J132" i="9"/>
  <c r="K132" i="9"/>
  <c r="L132" i="9"/>
  <c r="P132" i="9"/>
  <c r="M132" i="9" s="1"/>
  <c r="J133" i="9"/>
  <c r="K133" i="9"/>
  <c r="L133" i="9"/>
  <c r="P133" i="9"/>
  <c r="M133" i="9" s="1"/>
  <c r="J134" i="9"/>
  <c r="K134" i="9"/>
  <c r="L134" i="9"/>
  <c r="P134" i="9"/>
  <c r="M134" i="9" s="1"/>
  <c r="A1" i="9"/>
  <c r="H6" i="240"/>
  <c r="R8" i="240"/>
  <c r="U8" i="288"/>
  <c r="U8" i="312"/>
  <c r="J18" i="329"/>
  <c r="F6" i="312"/>
  <c r="K6" i="312"/>
  <c r="M6" i="312"/>
  <c r="O6" i="312"/>
  <c r="Q6" i="312"/>
  <c r="F6" i="288"/>
  <c r="K6" i="288"/>
  <c r="M6" i="288"/>
  <c r="O6" i="288"/>
  <c r="Q6" i="288"/>
  <c r="U12" i="312"/>
  <c r="R12" i="240"/>
  <c r="U12" i="288"/>
  <c r="L6" i="85"/>
  <c r="U15" i="312"/>
  <c r="U15" i="288"/>
  <c r="R15" i="240"/>
  <c r="U11" i="312"/>
  <c r="R11" i="240"/>
  <c r="U14" i="288"/>
  <c r="U14" i="312"/>
  <c r="U10" i="312"/>
  <c r="U10" i="288"/>
  <c r="AC1" i="240"/>
  <c r="R10" i="240"/>
  <c r="R14" i="240"/>
  <c r="U11" i="288"/>
  <c r="AE1" i="288"/>
  <c r="AK1" i="329"/>
  <c r="AG1" i="329"/>
  <c r="AC1" i="329"/>
  <c r="AJ1" i="329"/>
  <c r="AF1" i="329"/>
  <c r="AB1" i="329"/>
  <c r="AE1" i="329"/>
  <c r="AI1" i="329"/>
  <c r="Y1" i="85"/>
  <c r="AB1" i="85"/>
  <c r="Q41" i="288"/>
  <c r="AB1" i="288"/>
  <c r="AB1" i="312"/>
  <c r="AF1" i="312"/>
  <c r="F74" i="342" l="1"/>
  <c r="F75" i="341"/>
  <c r="B22" i="339"/>
  <c r="B23" i="339"/>
  <c r="B32" i="340"/>
  <c r="AD1" i="335"/>
  <c r="AF1" i="335"/>
  <c r="AB1" i="335"/>
  <c r="AH1" i="335"/>
  <c r="O6" i="335"/>
  <c r="AC1" i="335"/>
  <c r="Z1" i="85"/>
  <c r="L6" i="240"/>
  <c r="AD1" i="240"/>
  <c r="J6" i="240"/>
  <c r="AE1" i="240"/>
  <c r="Y1" i="240"/>
  <c r="N6" i="240"/>
  <c r="C6" i="240"/>
  <c r="H6" i="85"/>
  <c r="J6" i="85"/>
  <c r="U13" i="288"/>
  <c r="U13" i="312"/>
  <c r="R13" i="240"/>
  <c r="U9" i="312"/>
  <c r="U9" i="288"/>
  <c r="R9" i="240"/>
  <c r="R14" i="85"/>
  <c r="R13" i="85"/>
  <c r="AH1" i="288"/>
  <c r="AB1" i="240"/>
  <c r="AD1" i="312"/>
  <c r="Z1" i="240"/>
  <c r="AC1" i="85"/>
  <c r="AC1" i="288"/>
  <c r="AE1" i="312"/>
  <c r="AG1" i="288"/>
  <c r="AE1" i="85"/>
  <c r="AC1" i="312"/>
  <c r="AA1" i="240"/>
  <c r="AD1" i="85"/>
  <c r="AF1" i="288"/>
  <c r="AD1" i="288"/>
  <c r="AA1" i="85"/>
  <c r="AH1" i="312"/>
  <c r="AG1" i="312"/>
  <c r="H18" i="329"/>
  <c r="F18" i="329"/>
  <c r="D18" i="329"/>
  <c r="AD1" i="3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6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6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9918035D-D96B-4505-87E3-247400861DA9}">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1CEC295A-1242-40F6-BDFF-50E815EC98E6}">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3C096183-4AB3-414F-9357-0F53C06D420C}">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CD4FAD6-CB64-4F48-B85B-3D2C7C278E40}">
      <text>
        <r>
          <rPr>
            <b/>
            <sz val="8"/>
            <color indexed="8"/>
            <rFont val="Tahoma"/>
            <family val="2"/>
            <charset val="238"/>
          </rPr>
          <t>Amikor kész a kiemelési lista töltsd ki a kiemeléseket 1,2,3,4,…
A ki nem emelteknél hagyd üresen!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46D8897-0883-48D3-99AD-1102DCEDFBBA}">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B7" authorId="0" shapeId="0" xr:uid="{00000000-0006-0000-0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charset val="238"/>
          </rPr>
          <t>Amikor kész a kiemelési lista töltsd ki a kiemeléseket 1,2,3,4,…
A ki nem emelteknél hagyd üresen!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A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A00-00000200000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B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4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400-000002000000}">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B7" authorId="0" shapeId="0" xr:uid="{00000000-0006-0000-0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<sst xmlns="http://schemas.openxmlformats.org/spreadsheetml/2006/main" count="1939" uniqueCount="466">
  <si>
    <t>Umpire</t>
  </si>
  <si>
    <t>Seed Sort</t>
  </si>
  <si>
    <t>AccSort</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</si>
  <si>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</si>
  <si>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</si>
  <si>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</si>
  <si>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</si>
  <si>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</si>
  <si>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</si>
  <si>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</si>
  <si>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</si>
  <si>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</si>
  <si>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</si>
  <si>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</si>
  <si>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</si>
  <si>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</si>
  <si>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</si>
  <si>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</si>
  <si>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</si>
  <si>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</si>
  <si>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</si>
  <si>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</si>
  <si>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</si>
  <si>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</si>
  <si>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</si>
  <si>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</si>
  <si>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</si>
  <si>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</si>
  <si>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</si>
  <si>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</si>
  <si>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</si>
  <si>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</si>
  <si>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</si>
  <si>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</si>
  <si>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</si>
  <si>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</si>
  <si>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</si>
  <si>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</si>
  <si>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</si>
  <si>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</si>
  <si>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</si>
  <si>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</si>
  <si>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</si>
  <si>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</si>
  <si>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</si>
  <si>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</si>
  <si>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</si>
  <si>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</si>
  <si>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</si>
  <si>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</si>
  <si>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</si>
  <si>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</si>
  <si>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</si>
  <si>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</si>
  <si>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</si>
  <si>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</si>
  <si>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</si>
  <si>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</si>
  <si>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</si>
  <si>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</si>
  <si>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</si>
  <si>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</si>
  <si>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</si>
  <si>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</si>
  <si>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Páros főtábla</t>
  </si>
  <si>
    <t>Orvos neve:</t>
  </si>
  <si>
    <t>kódszám</t>
  </si>
  <si>
    <t xml:space="preserve">  </t>
  </si>
  <si>
    <t>A</t>
  </si>
  <si>
    <t>B</t>
  </si>
  <si>
    <t>C</t>
  </si>
  <si>
    <t>Vezetéknév</t>
  </si>
  <si>
    <t>Helyezés</t>
  </si>
  <si>
    <t>Pontszám</t>
  </si>
  <si>
    <t>Bónusz</t>
  </si>
  <si>
    <t>D</t>
  </si>
  <si>
    <t>1 FORDULÓ</t>
  </si>
  <si>
    <t>A -D</t>
  </si>
  <si>
    <t>C - A</t>
  </si>
  <si>
    <t>D - B</t>
  </si>
  <si>
    <t>A - B</t>
  </si>
  <si>
    <t>C - D</t>
  </si>
  <si>
    <t>B - C</t>
  </si>
  <si>
    <t>2 FORDULÓ</t>
  </si>
  <si>
    <t>3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</si>
  <si>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</si>
  <si>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</si>
  <si>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</si>
  <si>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</si>
  <si>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</si>
  <si>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</si>
  <si>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</si>
  <si>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</si>
  <si>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</si>
  <si>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</si>
  <si>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</si>
  <si>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</si>
  <si>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</si>
  <si>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</si>
  <si>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</si>
  <si>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</si>
  <si>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</si>
  <si>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</si>
  <si>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</si>
  <si>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</si>
  <si>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OB</t>
  </si>
  <si>
    <t>Imola Atkins</t>
  </si>
  <si>
    <t>Bye</t>
  </si>
  <si>
    <t>Őri Ádám Szabolcs (7)</t>
  </si>
  <si>
    <t>Nyirő Richárd (6)</t>
  </si>
  <si>
    <t>Alexej Liszin</t>
  </si>
  <si>
    <t>Tóth Zoltán</t>
  </si>
  <si>
    <t>Baldó Bálint (6)</t>
  </si>
  <si>
    <t>Őri Ádám Kristóf (4)</t>
  </si>
  <si>
    <t>Bálint</t>
  </si>
  <si>
    <t>Sára</t>
  </si>
  <si>
    <t>Balta</t>
  </si>
  <si>
    <t>Rózsa</t>
  </si>
  <si>
    <t>Zsófia</t>
  </si>
  <si>
    <t>Szabó</t>
  </si>
  <si>
    <t>Tolnay</t>
  </si>
  <si>
    <t>Zorka</t>
  </si>
  <si>
    <t>NE1000</t>
  </si>
  <si>
    <t>FE2000</t>
  </si>
  <si>
    <t>FE750</t>
  </si>
  <si>
    <t>FE250</t>
  </si>
  <si>
    <t>Versenyszám: NE1000</t>
  </si>
  <si>
    <t>Versenyszám: FE2000</t>
  </si>
  <si>
    <t>Versenyszám: NE2000</t>
  </si>
  <si>
    <t>Versenyszám: FE750</t>
  </si>
  <si>
    <t>Versenyszám: FE250</t>
  </si>
  <si>
    <t>SZABADIDŐS OB 2023</t>
  </si>
  <si>
    <t>Keil Bálint</t>
  </si>
  <si>
    <t>Besser Ferenc (1)</t>
  </si>
  <si>
    <t>Dán Zsolt</t>
  </si>
  <si>
    <t>Fábik Zsolt</t>
  </si>
  <si>
    <t xml:space="preserve">Bicskey Benjámin </t>
  </si>
  <si>
    <t>Farkas Balázs (5)</t>
  </si>
  <si>
    <t>Fábián Ákos (4)</t>
  </si>
  <si>
    <t xml:space="preserve">Schindler Péter </t>
  </si>
  <si>
    <t xml:space="preserve">Bognár Gábor Béla </t>
  </si>
  <si>
    <t xml:space="preserve">Varga Ákos </t>
  </si>
  <si>
    <t xml:space="preserve">Benyovszky Zsombor </t>
  </si>
  <si>
    <t xml:space="preserve">Páll Tibor </t>
  </si>
  <si>
    <t xml:space="preserve">Kovács Tibor </t>
  </si>
  <si>
    <t xml:space="preserve">Halászy Tamás </t>
  </si>
  <si>
    <t>Fehér Csaba (3)</t>
  </si>
  <si>
    <t>Gálfi András (8)</t>
  </si>
  <si>
    <t xml:space="preserve">Vécsey Bence </t>
  </si>
  <si>
    <t xml:space="preserve">Varga Ármin </t>
  </si>
  <si>
    <t xml:space="preserve">Barabás Bence </t>
  </si>
  <si>
    <t xml:space="preserve">Nemes Zoltán </t>
  </si>
  <si>
    <t>Monostori Tamás (2)</t>
  </si>
  <si>
    <t>Guruz Fanni (1)</t>
  </si>
  <si>
    <t xml:space="preserve">Nagy Máté </t>
  </si>
  <si>
    <t xml:space="preserve">Csizy K. Ferenc </t>
  </si>
  <si>
    <t>Megyeri Ákos (7)</t>
  </si>
  <si>
    <t>Huszák János (3)</t>
  </si>
  <si>
    <t xml:space="preserve">Erdei Ferenc </t>
  </si>
  <si>
    <t xml:space="preserve">Kiss Zsolt </t>
  </si>
  <si>
    <t xml:space="preserve">Fabók János </t>
  </si>
  <si>
    <t xml:space="preserve">Nemes Zsolt </t>
  </si>
  <si>
    <t>Dobribán András (5)</t>
  </si>
  <si>
    <t>Lassu Imre (6)</t>
  </si>
  <si>
    <t>Páll Viktor</t>
  </si>
  <si>
    <t xml:space="preserve">Bene Zsombor </t>
  </si>
  <si>
    <t xml:space="preserve">Balogh Máté </t>
  </si>
  <si>
    <t>Varga Péter László (4)</t>
  </si>
  <si>
    <t>Bodnár Gábor (8)</t>
  </si>
  <si>
    <t xml:space="preserve">Gál István </t>
  </si>
  <si>
    <t xml:space="preserve">Popon Tamás László </t>
  </si>
  <si>
    <t>Csizy Dezső (2)</t>
  </si>
  <si>
    <t>Pap Sándor (1)</t>
  </si>
  <si>
    <t xml:space="preserve">Dömötör Zoltán </t>
  </si>
  <si>
    <t xml:space="preserve">Spergel Lajos </t>
  </si>
  <si>
    <t>Boros Krisztián (5)</t>
  </si>
  <si>
    <t>Szőke Gergő (3)</t>
  </si>
  <si>
    <t xml:space="preserve">Szederkényi Román </t>
  </si>
  <si>
    <t xml:space="preserve">Lázár Szilárd </t>
  </si>
  <si>
    <t>Nemes András (7)</t>
  </si>
  <si>
    <t xml:space="preserve">Kátay János </t>
  </si>
  <si>
    <t xml:space="preserve">Hajnal Benedek </t>
  </si>
  <si>
    <t xml:space="preserve">Ilyés Áron </t>
  </si>
  <si>
    <t>Kőrössy Bence (8)</t>
  </si>
  <si>
    <t xml:space="preserve">Vörös Attila </t>
  </si>
  <si>
    <t xml:space="preserve">Hönich Márió </t>
  </si>
  <si>
    <t xml:space="preserve">Kaltenecker Dávid </t>
  </si>
  <si>
    <t>Misky István (2)</t>
  </si>
  <si>
    <t>Bánrévi Bernadett (1)</t>
  </si>
  <si>
    <t xml:space="preserve">Barta-Boncz Nóra </t>
  </si>
  <si>
    <t xml:space="preserve">Papp Brigitta </t>
  </si>
  <si>
    <t xml:space="preserve">Gyulai-Kertesi Edina </t>
  </si>
  <si>
    <t xml:space="preserve">Lovassy Kamilla </t>
  </si>
  <si>
    <t xml:space="preserve">Ilyés Rita </t>
  </si>
  <si>
    <t>Szabolcsi Ágnes (2)</t>
  </si>
  <si>
    <t>b</t>
  </si>
  <si>
    <t>9 1</t>
  </si>
  <si>
    <t>a</t>
  </si>
  <si>
    <t>9 2</t>
  </si>
  <si>
    <t>9 5</t>
  </si>
  <si>
    <t>9 0</t>
  </si>
  <si>
    <t>jn</t>
  </si>
  <si>
    <t>9 3</t>
  </si>
  <si>
    <t>9 6</t>
  </si>
  <si>
    <t>9 7</t>
  </si>
  <si>
    <t>9 8</t>
  </si>
  <si>
    <t>9 4</t>
  </si>
  <si>
    <t>Barabás</t>
  </si>
  <si>
    <t>Bence</t>
  </si>
  <si>
    <t>Dürgő</t>
  </si>
  <si>
    <t>György</t>
  </si>
  <si>
    <t>Keil</t>
  </si>
  <si>
    <t>Nyírő</t>
  </si>
  <si>
    <t>Richárd</t>
  </si>
  <si>
    <t>Stern</t>
  </si>
  <si>
    <t>Tibor</t>
  </si>
  <si>
    <t>Nagy</t>
  </si>
  <si>
    <t>Péter</t>
  </si>
  <si>
    <t>Horváth</t>
  </si>
  <si>
    <t>Monostori</t>
  </si>
  <si>
    <t>Tamás</t>
  </si>
  <si>
    <t>Bognár</t>
  </si>
  <si>
    <t>Gábor Béla</t>
  </si>
  <si>
    <t>Fehér</t>
  </si>
  <si>
    <t>Csaba</t>
  </si>
  <si>
    <t>Bánfai</t>
  </si>
  <si>
    <t>Gergő</t>
  </si>
  <si>
    <t>Nemes</t>
  </si>
  <si>
    <t>András</t>
  </si>
  <si>
    <t>Fábián</t>
  </si>
  <si>
    <t>Ákos</t>
  </si>
  <si>
    <t>Kovács</t>
  </si>
  <si>
    <t>Őri</t>
  </si>
  <si>
    <t>Ádám</t>
  </si>
  <si>
    <t>Gálfi</t>
  </si>
  <si>
    <t>Wolf</t>
  </si>
  <si>
    <t>Roland</t>
  </si>
  <si>
    <t>Imre</t>
  </si>
  <si>
    <t>Besser</t>
  </si>
  <si>
    <t>Ferenc</t>
  </si>
  <si>
    <t>Magyar</t>
  </si>
  <si>
    <t>Dávid</t>
  </si>
  <si>
    <t>Flórián</t>
  </si>
  <si>
    <t>Márk</t>
  </si>
  <si>
    <t>Neumayer</t>
  </si>
  <si>
    <t>Dán</t>
  </si>
  <si>
    <t>Zsolt</t>
  </si>
  <si>
    <t>Versenyszám: FP A</t>
  </si>
  <si>
    <t>Versenyszám: FP B</t>
  </si>
  <si>
    <t>Versenyszám: FP C</t>
  </si>
  <si>
    <t>Versenyszám: FP D</t>
  </si>
  <si>
    <t>Farkas</t>
  </si>
  <si>
    <t>Balázs</t>
  </si>
  <si>
    <t>Halászy Tamás</t>
  </si>
  <si>
    <t>Benyovszky Zsombor</t>
  </si>
  <si>
    <t>Kaltenecker Dávid</t>
  </si>
  <si>
    <t>Szederkényi Román</t>
  </si>
  <si>
    <t>Fabók János</t>
  </si>
  <si>
    <t>JÁTÉKREND 2023.08.25.  PÉNTEK</t>
  </si>
  <si>
    <t>Az aktuális helyzetről Kádár Lászlónál a +36 20 912 8558 számon érdeklődhet</t>
  </si>
  <si>
    <t>Előre tervezett</t>
  </si>
  <si>
    <t>Pályára ment</t>
  </si>
  <si>
    <t>vsz</t>
  </si>
  <si>
    <t>pálya</t>
  </si>
  <si>
    <t>eredmény</t>
  </si>
  <si>
    <t>14h</t>
  </si>
  <si>
    <t>Fe2000</t>
  </si>
  <si>
    <t>9/5</t>
  </si>
  <si>
    <t>Bicskey Benjamin</t>
  </si>
  <si>
    <t>9/0</t>
  </si>
  <si>
    <t>Bognár Béla Gábor</t>
  </si>
  <si>
    <t>Varga Ákos</t>
  </si>
  <si>
    <t>Páll Tibor</t>
  </si>
  <si>
    <t>9/2</t>
  </si>
  <si>
    <t>Kovács Tibor</t>
  </si>
  <si>
    <t>9/6</t>
  </si>
  <si>
    <t>Fábián Ákos</t>
  </si>
  <si>
    <t>Schindler Péter</t>
  </si>
  <si>
    <t>9/3</t>
  </si>
  <si>
    <t>Fe250</t>
  </si>
  <si>
    <t>Hajnal Benedek</t>
  </si>
  <si>
    <t>Ilyés Áron</t>
  </si>
  <si>
    <t>Hönich Márió</t>
  </si>
  <si>
    <t>9/8</t>
  </si>
  <si>
    <t>Fe750</t>
  </si>
  <si>
    <t>Csizy K.Ferenc</t>
  </si>
  <si>
    <t>Nemes Zsolt</t>
  </si>
  <si>
    <t>9/1</t>
  </si>
  <si>
    <t>15h15</t>
  </si>
  <si>
    <t>Balogh Máté</t>
  </si>
  <si>
    <t>Bene Zsombor</t>
  </si>
  <si>
    <t>Erdei Ferenc</t>
  </si>
  <si>
    <t>Kiss Zsolt</t>
  </si>
  <si>
    <t>Guruz Fanni</t>
  </si>
  <si>
    <t>Nagy Máté</t>
  </si>
  <si>
    <t>Besser Ferenc</t>
  </si>
  <si>
    <t>9/7</t>
  </si>
  <si>
    <t>Vécsey Bence</t>
  </si>
  <si>
    <t>Varga Ármin</t>
  </si>
  <si>
    <t>Barabás Bence</t>
  </si>
  <si>
    <t>Nemes Zoltán</t>
  </si>
  <si>
    <t>Őri Ádám</t>
  </si>
  <si>
    <t>Nyírő Richárd</t>
  </si>
  <si>
    <t>Benyovszky</t>
  </si>
  <si>
    <t>Fehér Csaba</t>
  </si>
  <si>
    <t>16h45</t>
  </si>
  <si>
    <t>Liszin</t>
  </si>
  <si>
    <t>Megyeri Ákos</t>
  </si>
  <si>
    <t>Dobribán András</t>
  </si>
  <si>
    <t>Lassu Imre</t>
  </si>
  <si>
    <t>Bene</t>
  </si>
  <si>
    <t>Tóth</t>
  </si>
  <si>
    <t>Varga László Péter</t>
  </si>
  <si>
    <t xml:space="preserve">Bodnár Gábor </t>
  </si>
  <si>
    <t>Gál István</t>
  </si>
  <si>
    <t>Popon Tamás László</t>
  </si>
  <si>
    <t>Csizy Dezső</t>
  </si>
  <si>
    <t>Pap Sándor</t>
  </si>
  <si>
    <t>Dömötör Zoltán</t>
  </si>
  <si>
    <t>9/4</t>
  </si>
  <si>
    <t>Spergel Lajos</t>
  </si>
  <si>
    <t>Boros Krisztián</t>
  </si>
  <si>
    <t>Szőke Gergő</t>
  </si>
  <si>
    <t>Lázár Szilárd</t>
  </si>
  <si>
    <t>Baldó Bálint</t>
  </si>
  <si>
    <t>18h</t>
  </si>
  <si>
    <t>Ilyés</t>
  </si>
  <si>
    <t>Őri Ádám Kristóf</t>
  </si>
  <si>
    <t>Kőrössy Bence</t>
  </si>
  <si>
    <t>Vörös Attila</t>
  </si>
  <si>
    <t>Hönich</t>
  </si>
  <si>
    <t>Misky István</t>
  </si>
  <si>
    <t>Fábik</t>
  </si>
  <si>
    <t>Farkas Balázs</t>
  </si>
  <si>
    <t>Gálfi András</t>
  </si>
  <si>
    <t>Vécsey</t>
  </si>
  <si>
    <t>Monostori Tamás</t>
  </si>
  <si>
    <t>Huszák János</t>
  </si>
  <si>
    <t>19h</t>
  </si>
  <si>
    <t>JÁTÉKREND 2023.08.26.  SZOMBAT</t>
  </si>
  <si>
    <t>9h</t>
  </si>
  <si>
    <t>Nemes András</t>
  </si>
  <si>
    <t>Kátay János</t>
  </si>
  <si>
    <t>nd</t>
  </si>
  <si>
    <t>Bognár Gábor Béla</t>
  </si>
  <si>
    <t>Csízy Dezső</t>
  </si>
  <si>
    <t>10h15</t>
  </si>
  <si>
    <t>Körőssy Bence</t>
  </si>
  <si>
    <t>Ne2000</t>
  </si>
  <si>
    <t>Bálint Sára</t>
  </si>
  <si>
    <t>Szabó Zsófi</t>
  </si>
  <si>
    <t>Balta Rózsa</t>
  </si>
  <si>
    <t>Tolnay Zorka</t>
  </si>
  <si>
    <t>Ne1000</t>
  </si>
  <si>
    <t>Bánrévi Bernadett</t>
  </si>
  <si>
    <t>Barta-Boncz Nóra</t>
  </si>
  <si>
    <t>Papp Brigitta</t>
  </si>
  <si>
    <t>Atkins Imola</t>
  </si>
  <si>
    <t>Lovassy Kamilla</t>
  </si>
  <si>
    <t>Ilyés Rita</t>
  </si>
  <si>
    <t>Szabolcsi Ágnes</t>
  </si>
  <si>
    <t>11h45</t>
  </si>
  <si>
    <t>ed</t>
  </si>
  <si>
    <t>vígasz</t>
  </si>
  <si>
    <t>13h</t>
  </si>
  <si>
    <t>FP</t>
  </si>
  <si>
    <t>Bognár/Fehér</t>
  </si>
  <si>
    <t>Bánfai/Nemes</t>
  </si>
  <si>
    <t>Fábián/Kovács</t>
  </si>
  <si>
    <t>Flórián/Neumayer</t>
  </si>
  <si>
    <t>Dán/Farkas</t>
  </si>
  <si>
    <t>Barabás/Dürgő</t>
  </si>
  <si>
    <t>Stern/Nagy</t>
  </si>
  <si>
    <t>JÁTÉKREND 2023.08.27. VASÁRNAP</t>
  </si>
  <si>
    <t>Gyulai-Kertesi Edina</t>
  </si>
  <si>
    <t>6/1 jn</t>
  </si>
  <si>
    <t>6 1 jn</t>
  </si>
  <si>
    <t>Keil/Nyírő</t>
  </si>
  <si>
    <t>FP A</t>
  </si>
  <si>
    <t>FP B</t>
  </si>
  <si>
    <t>Horváth/Monostori</t>
  </si>
  <si>
    <t>FP C</t>
  </si>
  <si>
    <t>Őri/Gálfi</t>
  </si>
  <si>
    <t>Békefi/Wolf</t>
  </si>
  <si>
    <t>FP D</t>
  </si>
  <si>
    <t>Besser/Magyar</t>
  </si>
  <si>
    <t>9.30</t>
  </si>
  <si>
    <t>döntő</t>
  </si>
  <si>
    <t>7 9</t>
  </si>
  <si>
    <t>1 9</t>
  </si>
  <si>
    <t>jn gy</t>
  </si>
  <si>
    <t>jn v</t>
  </si>
  <si>
    <t>16h</t>
  </si>
  <si>
    <t>6 9</t>
  </si>
  <si>
    <t>2 9</t>
  </si>
  <si>
    <t>Békefi</t>
  </si>
  <si>
    <t>3 9</t>
  </si>
  <si>
    <t>NE2000</t>
  </si>
  <si>
    <t>VP</t>
  </si>
  <si>
    <t>10.00</t>
  </si>
  <si>
    <t>14.00</t>
  </si>
  <si>
    <t>11.00</t>
  </si>
  <si>
    <t>Mátyásné/Szatmári</t>
  </si>
  <si>
    <t>Győri/Nemes</t>
  </si>
  <si>
    <t>E - F</t>
  </si>
  <si>
    <t>F - D</t>
  </si>
  <si>
    <t>D - E</t>
  </si>
  <si>
    <t>E</t>
  </si>
  <si>
    <t>F</t>
  </si>
  <si>
    <t>vs.</t>
  </si>
  <si>
    <t>3. hely</t>
  </si>
  <si>
    <t>5. hely</t>
  </si>
  <si>
    <t>=MIN(4;'1D ELO'!$O$5)</t>
  </si>
  <si>
    <t>Kotosmann</t>
  </si>
  <si>
    <t>Krisztina</t>
  </si>
  <si>
    <t>Zsófi</t>
  </si>
  <si>
    <t>Győri</t>
  </si>
  <si>
    <t>Alíz</t>
  </si>
  <si>
    <t>Attila</t>
  </si>
  <si>
    <t>Guruz</t>
  </si>
  <si>
    <t>Fanni</t>
  </si>
  <si>
    <t>Szűcs-Villányi</t>
  </si>
  <si>
    <t>Ágnes</t>
  </si>
  <si>
    <t>Barna</t>
  </si>
  <si>
    <t>Mátyásné</t>
  </si>
  <si>
    <t>Illyés Anna</t>
  </si>
  <si>
    <t>Szatmári</t>
  </si>
  <si>
    <t>István</t>
  </si>
  <si>
    <t>Kátay</t>
  </si>
  <si>
    <t>János</t>
  </si>
  <si>
    <t>Vicha</t>
  </si>
  <si>
    <t>Anett</t>
  </si>
  <si>
    <t>Kis</t>
  </si>
  <si>
    <t>Szilárd</t>
  </si>
  <si>
    <t>Guruz/Dürgő</t>
  </si>
  <si>
    <t>Kotosmann/Barabás</t>
  </si>
  <si>
    <t>8 9</t>
  </si>
  <si>
    <t>1 6 jn v</t>
  </si>
  <si>
    <t>Versenyszám: VP B-C</t>
  </si>
  <si>
    <t>Szabó/Horváth</t>
  </si>
  <si>
    <t>VP A</t>
  </si>
  <si>
    <t>VP B</t>
  </si>
  <si>
    <t>Szűcs/Szűcs</t>
  </si>
  <si>
    <t>VP C</t>
  </si>
  <si>
    <t>Bálint/Kátay</t>
  </si>
  <si>
    <t>Vicha/Kiss</t>
  </si>
  <si>
    <t>Balta/Őri</t>
  </si>
  <si>
    <t>0 9</t>
  </si>
  <si>
    <t>3.</t>
  </si>
  <si>
    <t>2.</t>
  </si>
  <si>
    <t>1.</t>
  </si>
  <si>
    <t>Rangs.</t>
  </si>
  <si>
    <t>Győztesek</t>
  </si>
  <si>
    <t>Kiemelt párosok</t>
  </si>
  <si>
    <t>Alternatívok</t>
  </si>
  <si>
    <t>Helyettesítik</t>
  </si>
  <si>
    <t>Sorsolás időpontja:</t>
  </si>
  <si>
    <t>dátuma:</t>
  </si>
  <si>
    <t>Utolsónak elfogadott páros</t>
  </si>
  <si>
    <t>Utolsó DA:</t>
  </si>
  <si>
    <t>5 9</t>
  </si>
  <si>
    <t>4 9</t>
  </si>
  <si>
    <t>Versenyszám: FP DÖNTŐ</t>
  </si>
  <si>
    <t>4.</t>
  </si>
  <si>
    <t>Versenyszám: VP DÖNTŐ</t>
  </si>
  <si>
    <t>Versenyszám: VP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</si>
</sst>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108" x14ac:knownFonts="1">
    <font>
      <sz val="10"/>
      <name val="Arial"/>
    </font>
    <font>
      <sz val="11"/>
      <color theme="1"/>
      <name val="Calibri"/>
      <family val="2"/>
      <charset val="238"/>
      <scheme val="minor"/>
    </font>
    <font>
      <sz val="11"/>
      <color theme="1"/>
      <name val="Calibri"/>
      <family val="2"/>
      <charset val="238"/>
      <scheme val="minor"/>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9"/>
      <name val="Arial"/>
      <family val="2"/>
      <charset val="238"/>
    </font>
    <font>
      <b/>
      <sz val="9"/>
      <color indexed="9"/>
      <name val="Arial"/>
      <family val="2"/>
      <charset val="238"/>
    </font>
    <font>
      <sz val="7"/>
      <color rgb="FFFF0000"/>
      <name val="Arial"/>
      <family val="2"/>
    </font>
    <font>
      <sz val="8"/>
      <color rgb="FF000000"/>
      <name val="Segoe UI"/>
      <family val="2"/>
      <charset val="238"/>
    </font>
    <font>
      <sz val="7"/>
      <color rgb="FF000000"/>
      <name val="Arial"/>
      <family val="2"/>
      <charset val="238"/>
    </font>
    <font>
      <i/>
      <sz val="8"/>
      <color rgb="FFFF0000"/>
      <name val="Arial"/>
      <family val="2"/>
      <charset val="238"/>
    </font>
    <font>
      <sz val="8.5"/>
      <color theme="0"/>
      <name val="Arial"/>
      <family val="2"/>
    </font>
    <font>
      <b/>
      <sz val="14"/>
      <name val="Arial"/>
      <family val="2"/>
    </font>
    <font>
      <sz val="11"/>
      <color rgb="FFFF0000"/>
      <name val="Calibri"/>
      <family val="2"/>
      <charset val="238"/>
      <scheme val="minor"/>
    </font>
    <font>
      <b/>
      <sz val="11"/>
      <color theme="1"/>
      <name val="Calibri"/>
      <family val="2"/>
      <charset val="238"/>
      <scheme val="minor"/>
    </font>
    <font>
      <sz val="6"/>
      <color indexed="9"/>
      <name val="Arial"/>
      <family val="2"/>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sz val="11"/>
      <name val="Calibri"/>
      <family val="2"/>
      <charset val="238"/>
      <scheme val="minor"/>
    </font>
    <font>
      <sz val="11"/>
      <color rgb="FF000000"/>
      <name val="Calibri"/>
      <family val="2"/>
      <charset val="238"/>
    </font>
    <font>
      <i/>
      <sz val="8"/>
      <color indexed="10"/>
      <name val="Arial"/>
      <family val="2"/>
    </font>
    <font>
      <b/>
      <sz val="8.5"/>
      <color indexed="9"/>
      <name val="Arial"/>
      <family val="2"/>
      <charset val="238"/>
    </font>
    <font>
      <sz val="8.5"/>
      <color indexed="14"/>
      <name val="Arial"/>
      <family val="2"/>
    </font>
    <font>
      <sz val="7"/>
      <color indexed="23"/>
      <name val="Arial"/>
      <family val="2"/>
    </font>
    <font>
      <b/>
      <sz val="11"/>
      <color rgb="FF000000"/>
      <name val="Calibri"/>
      <family val="2"/>
      <charset val="238"/>
    </font>
  </fonts>
  <fills count="1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indexed="23"/>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8"/>
      </right>
      <top style="thin">
        <color indexed="64"/>
      </top>
      <bottom style="thin">
        <color indexed="64"/>
      </bottom>
      <diagonal/>
    </border>
    <border>
      <left/>
      <right style="thin">
        <color indexed="8"/>
      </right>
      <top/>
      <bottom/>
      <diagonal/>
    </border>
  </borders>
  <cellStyleXfs count="5">
    <xf numFmtId="0" fontId="0" fillId="0" borderId="0"/>
    <xf numFmtId="0" fontId="5" fillId="0" borderId="0" applyNumberFormat="0" applyFill="0" applyBorder="0" applyAlignment="0" applyProtection="0"/>
    <xf numFmtId="164" fontId="4" fillId="0" borderId="0" applyFont="0" applyFill="0" applyBorder="0" applyAlignment="0" applyProtection="0"/>
    <xf numFmtId="0" fontId="4" fillId="0" borderId="0"/>
    <xf numFmtId="0" fontId="2" fillId="0" borderId="0"/>
  </cellStyleXfs>
  <cellXfs count="940">
    <xf numFmtId="0" fontId="0" fillId="0" borderId="0" xfId="0"/>
    <xf numFmtId="0" fontId="0" fillId="0" borderId="0" xfId="0" applyAlignment="1">
      <alignment horizontal="left"/>
    </xf>
    <xf numFmtId="0" fontId="0" fillId="0" borderId="0" xfId="0" applyAlignment="1">
      <alignment vertical="center"/>
    </xf>
    <xf numFmtId="0" fontId="6"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7" fillId="0" borderId="0" xfId="0" applyFont="1" applyAlignment="1">
      <alignment vertical="center"/>
    </xf>
    <xf numFmtId="0" fontId="8" fillId="3" borderId="1" xfId="0" applyFont="1" applyFill="1" applyBorder="1" applyAlignment="1">
      <alignment horizontal="centerContinuous" vertical="center"/>
    </xf>
    <xf numFmtId="0" fontId="8" fillId="3" borderId="2"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7" fillId="2" borderId="0" xfId="0" applyFont="1" applyFill="1" applyAlignment="1">
      <alignment vertical="center"/>
    </xf>
    <xf numFmtId="0" fontId="9" fillId="0" borderId="0" xfId="0" applyFont="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4" borderId="1" xfId="0" applyFont="1" applyFill="1" applyBorder="1" applyAlignment="1">
      <alignment horizontal="centerContinuous" vertical="center"/>
    </xf>
    <xf numFmtId="0" fontId="10" fillId="4" borderId="2" xfId="0" applyFont="1" applyFill="1" applyBorder="1" applyAlignment="1">
      <alignment horizontal="centerContinuous" vertical="center"/>
    </xf>
    <xf numFmtId="0" fontId="10" fillId="4" borderId="3" xfId="0" applyFont="1" applyFill="1" applyBorder="1" applyAlignment="1">
      <alignment horizontal="centerContinuous" vertical="center"/>
    </xf>
    <xf numFmtId="0" fontId="11" fillId="0" borderId="0" xfId="0" applyFont="1" applyAlignment="1">
      <alignment vertical="center"/>
    </xf>
    <xf numFmtId="0" fontId="12" fillId="0" borderId="0" xfId="0" applyFont="1" applyAlignment="1">
      <alignment vertical="center"/>
    </xf>
    <xf numFmtId="49" fontId="12" fillId="2" borderId="4" xfId="0" applyNumberFormat="1" applyFont="1" applyFill="1" applyBorder="1" applyAlignment="1">
      <alignment vertical="center"/>
    </xf>
    <xf numFmtId="49" fontId="12" fillId="2" borderId="0" xfId="0" applyNumberFormat="1" applyFont="1" applyFill="1" applyAlignment="1">
      <alignment vertical="center"/>
    </xf>
    <xf numFmtId="49" fontId="11" fillId="2" borderId="0" xfId="0" applyNumberFormat="1" applyFont="1" applyFill="1" applyAlignment="1">
      <alignment vertical="center"/>
    </xf>
    <xf numFmtId="0" fontId="11" fillId="2" borderId="0" xfId="0" applyFont="1" applyFill="1" applyAlignment="1">
      <alignment vertical="center"/>
    </xf>
    <xf numFmtId="49" fontId="7" fillId="2" borderId="0" xfId="0" applyNumberFormat="1" applyFont="1" applyFill="1" applyAlignment="1">
      <alignment vertical="center"/>
    </xf>
    <xf numFmtId="49" fontId="15"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49" fontId="16" fillId="2" borderId="0" xfId="0" applyNumberFormat="1" applyFont="1" applyFill="1" applyAlignment="1">
      <alignment horizontal="left" vertical="center"/>
    </xf>
    <xf numFmtId="0" fontId="20" fillId="0" borderId="0" xfId="0" applyFont="1" applyAlignment="1">
      <alignment vertical="center"/>
    </xf>
    <xf numFmtId="14" fontId="20" fillId="4" borderId="5" xfId="0" applyNumberFormat="1" applyFont="1" applyFill="1" applyBorder="1" applyAlignment="1">
      <alignment horizontal="left" vertical="center"/>
    </xf>
    <xf numFmtId="49" fontId="20" fillId="2" borderId="0" xfId="0" applyNumberFormat="1" applyFont="1" applyFill="1" applyAlignment="1">
      <alignment vertical="center"/>
    </xf>
    <xf numFmtId="49" fontId="20" fillId="4" borderId="5" xfId="0" applyNumberFormat="1" applyFont="1" applyFill="1" applyBorder="1" applyAlignment="1">
      <alignment vertical="center"/>
    </xf>
    <xf numFmtId="0" fontId="9" fillId="2" borderId="0" xfId="0" applyFont="1" applyFill="1"/>
    <xf numFmtId="0" fontId="0" fillId="2" borderId="0" xfId="0" applyFill="1"/>
    <xf numFmtId="0" fontId="22" fillId="0" borderId="0" xfId="0" applyFont="1" applyAlignment="1">
      <alignment vertical="center"/>
    </xf>
    <xf numFmtId="0" fontId="17" fillId="2" borderId="0" xfId="0" applyFont="1" applyFill="1" applyAlignment="1">
      <alignment vertical="center"/>
    </xf>
    <xf numFmtId="0" fontId="22" fillId="2" borderId="0" xfId="0" applyFont="1" applyFill="1" applyAlignment="1">
      <alignment horizontal="left" vertical="center"/>
    </xf>
    <xf numFmtId="0" fontId="0" fillId="2" borderId="0" xfId="0" applyFill="1" applyAlignment="1">
      <alignment horizontal="left"/>
    </xf>
    <xf numFmtId="0" fontId="11" fillId="2" borderId="0" xfId="0" applyFont="1" applyFill="1"/>
    <xf numFmtId="0" fontId="23" fillId="2" borderId="0" xfId="1" applyFont="1" applyFill="1"/>
    <xf numFmtId="0" fontId="0" fillId="0" borderId="0" xfId="0" applyAlignment="1">
      <alignment horizontal="center"/>
    </xf>
    <xf numFmtId="49" fontId="24" fillId="2" borderId="0" xfId="0" applyNumberFormat="1" applyFont="1" applyFill="1" applyAlignment="1">
      <alignment vertical="top"/>
    </xf>
    <xf numFmtId="49" fontId="14" fillId="2" borderId="0" xfId="0" applyNumberFormat="1" applyFont="1" applyFill="1" applyAlignment="1">
      <alignment vertical="top"/>
    </xf>
    <xf numFmtId="49" fontId="17" fillId="2" borderId="0" xfId="0" applyNumberFormat="1" applyFont="1" applyFill="1" applyAlignment="1">
      <alignment horizontal="left"/>
    </xf>
    <xf numFmtId="0" fontId="25" fillId="2" borderId="0" xfId="0" applyFont="1" applyFill="1" applyAlignment="1">
      <alignment horizontal="left"/>
    </xf>
    <xf numFmtId="49" fontId="16" fillId="2" borderId="0" xfId="0" applyNumberFormat="1" applyFont="1" applyFill="1" applyAlignment="1">
      <alignment horizontal="left"/>
    </xf>
    <xf numFmtId="49" fontId="17" fillId="2" borderId="6" xfId="0" applyNumberFormat="1" applyFont="1" applyFill="1" applyBorder="1" applyAlignment="1">
      <alignment vertical="center"/>
    </xf>
    <xf numFmtId="49" fontId="24" fillId="2" borderId="6" xfId="0" applyNumberFormat="1" applyFont="1" applyFill="1" applyBorder="1" applyAlignment="1">
      <alignment horizontal="right" vertical="center"/>
    </xf>
    <xf numFmtId="49" fontId="26" fillId="2" borderId="0" xfId="0" applyNumberFormat="1" applyFont="1" applyFill="1" applyAlignment="1">
      <alignment horizontal="left" vertical="center"/>
    </xf>
    <xf numFmtId="0" fontId="26" fillId="2" borderId="0" xfId="0" applyFont="1" applyFill="1" applyAlignment="1">
      <alignment vertical="center"/>
    </xf>
    <xf numFmtId="49" fontId="26" fillId="2" borderId="0" xfId="0" applyNumberFormat="1" applyFont="1" applyFill="1" applyAlignment="1">
      <alignment vertical="center"/>
    </xf>
    <xf numFmtId="49" fontId="27" fillId="2" borderId="0" xfId="0" applyNumberFormat="1" applyFont="1" applyFill="1" applyAlignment="1">
      <alignment horizontal="right" vertical="center"/>
    </xf>
    <xf numFmtId="0" fontId="11" fillId="2" borderId="0" xfId="0" applyFont="1" applyFill="1" applyAlignment="1">
      <alignment horizontal="center" vertical="center"/>
    </xf>
    <xf numFmtId="14" fontId="21" fillId="2" borderId="7" xfId="0" applyNumberFormat="1" applyFont="1" applyFill="1" applyBorder="1" applyAlignment="1">
      <alignment horizontal="left" vertical="center"/>
    </xf>
    <xf numFmtId="49" fontId="21" fillId="2" borderId="7" xfId="0" applyNumberFormat="1" applyFont="1" applyFill="1" applyBorder="1" applyAlignment="1">
      <alignment vertical="center"/>
    </xf>
    <xf numFmtId="0" fontId="22" fillId="2" borderId="0" xfId="0" applyFont="1" applyFill="1" applyAlignment="1">
      <alignment horizontal="center" vertical="center"/>
    </xf>
    <xf numFmtId="0" fontId="17" fillId="2" borderId="0" xfId="0" applyFont="1" applyFill="1" applyAlignment="1">
      <alignment horizontal="center" vertical="center"/>
    </xf>
    <xf numFmtId="49" fontId="21" fillId="2" borderId="0" xfId="0" applyNumberFormat="1" applyFont="1" applyFill="1" applyAlignment="1">
      <alignment vertical="center"/>
    </xf>
    <xf numFmtId="0" fontId="20" fillId="2" borderId="0" xfId="2" applyNumberFormat="1" applyFont="1" applyFill="1" applyAlignment="1" applyProtection="1">
      <alignment vertical="center"/>
      <protection locked="0"/>
    </xf>
    <xf numFmtId="0" fontId="21" fillId="2" borderId="0" xfId="0" applyFont="1" applyFill="1" applyAlignment="1">
      <alignment vertical="center"/>
    </xf>
    <xf numFmtId="49" fontId="21" fillId="2" borderId="0" xfId="0" applyNumberFormat="1" applyFont="1" applyFill="1" applyAlignment="1">
      <alignment horizontal="right" vertical="center"/>
    </xf>
    <xf numFmtId="0" fontId="11" fillId="2" borderId="4" xfId="0" applyFont="1" applyFill="1" applyBorder="1" applyAlignment="1">
      <alignment horizontal="left" vertical="center"/>
    </xf>
    <xf numFmtId="0" fontId="11" fillId="2" borderId="0" xfId="0" applyFont="1" applyFill="1" applyAlignment="1">
      <alignment horizontal="left" vertical="center"/>
    </xf>
    <xf numFmtId="0" fontId="22" fillId="2" borderId="4" xfId="0" applyFont="1" applyFill="1" applyBorder="1" applyAlignment="1">
      <alignment horizontal="left" vertical="center"/>
    </xf>
    <xf numFmtId="0" fontId="29" fillId="2" borderId="4" xfId="0" applyFont="1" applyFill="1" applyBorder="1" applyAlignment="1">
      <alignment horizontal="left" vertical="center"/>
    </xf>
    <xf numFmtId="0" fontId="30" fillId="2" borderId="0" xfId="0" applyFont="1" applyFill="1" applyAlignment="1">
      <alignment horizontal="left" vertical="center"/>
    </xf>
    <xf numFmtId="0" fontId="31" fillId="2" borderId="0" xfId="0" applyFont="1" applyFill="1" applyAlignment="1">
      <alignment horizontal="left" vertical="center"/>
    </xf>
    <xf numFmtId="0" fontId="30" fillId="2" borderId="0" xfId="0" applyFont="1" applyFill="1" applyAlignment="1">
      <alignment horizontal="center" vertical="center"/>
    </xf>
    <xf numFmtId="0" fontId="17" fillId="2" borderId="4" xfId="0" applyFont="1" applyFill="1" applyBorder="1" applyAlignment="1">
      <alignment horizontal="left" vertical="center"/>
    </xf>
    <xf numFmtId="0" fontId="9" fillId="2" borderId="6"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5" borderId="10" xfId="0" applyFont="1" applyFill="1" applyBorder="1" applyAlignment="1">
      <alignment vertical="center"/>
    </xf>
    <xf numFmtId="0" fontId="17" fillId="4" borderId="11" xfId="0" applyFont="1" applyFill="1" applyBorder="1" applyAlignment="1">
      <alignment horizontal="left" vertical="center"/>
    </xf>
    <xf numFmtId="0" fontId="17" fillId="4" borderId="12" xfId="0" applyFont="1" applyFill="1" applyBorder="1" applyAlignment="1">
      <alignment vertical="center"/>
    </xf>
    <xf numFmtId="0" fontId="11" fillId="5" borderId="13" xfId="0" applyFont="1" applyFill="1" applyBorder="1" applyAlignment="1">
      <alignment vertical="center"/>
    </xf>
    <xf numFmtId="0" fontId="17" fillId="4" borderId="14" xfId="0" applyFont="1" applyFill="1" applyBorder="1" applyAlignment="1">
      <alignment horizontal="left" vertical="center"/>
    </xf>
    <xf numFmtId="0" fontId="17"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6" fillId="2" borderId="0" xfId="0" applyNumberFormat="1" applyFont="1" applyFill="1" applyAlignment="1">
      <alignment horizontal="right" vertical="center"/>
    </xf>
    <xf numFmtId="49" fontId="21" fillId="0" borderId="6" xfId="0" applyNumberFormat="1" applyFont="1" applyBorder="1" applyAlignment="1">
      <alignment horizontal="right" vertical="center"/>
    </xf>
    <xf numFmtId="49" fontId="11" fillId="6" borderId="0" xfId="0" applyNumberFormat="1" applyFont="1" applyFill="1" applyAlignment="1">
      <alignment vertical="center"/>
    </xf>
    <xf numFmtId="49" fontId="11" fillId="6" borderId="17" xfId="0" applyNumberFormat="1" applyFont="1" applyFill="1" applyBorder="1" applyAlignment="1">
      <alignment vertical="center"/>
    </xf>
    <xf numFmtId="0" fontId="11" fillId="6" borderId="0" xfId="0" applyFont="1" applyFill="1" applyAlignment="1">
      <alignment vertical="center"/>
    </xf>
    <xf numFmtId="49" fontId="14" fillId="0" borderId="0" xfId="0" applyNumberFormat="1" applyFont="1" applyAlignment="1">
      <alignment vertical="top"/>
    </xf>
    <xf numFmtId="49" fontId="17" fillId="0" borderId="0" xfId="0" applyNumberFormat="1" applyFont="1" applyAlignment="1">
      <alignment horizontal="left"/>
    </xf>
    <xf numFmtId="49" fontId="16" fillId="0" borderId="0" xfId="0" applyNumberFormat="1" applyFont="1" applyAlignment="1">
      <alignment horizontal="left"/>
    </xf>
    <xf numFmtId="49" fontId="21" fillId="0" borderId="6" xfId="0" applyNumberFormat="1" applyFont="1" applyBorder="1" applyAlignment="1">
      <alignment vertical="center"/>
    </xf>
    <xf numFmtId="49" fontId="21"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2" fillId="0" borderId="0" xfId="0" applyNumberFormat="1" applyFont="1" applyAlignment="1">
      <alignment horizontal="left"/>
    </xf>
    <xf numFmtId="0" fontId="22" fillId="0" borderId="18" xfId="0" applyFont="1" applyBorder="1" applyAlignment="1">
      <alignment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xf numFmtId="49" fontId="22" fillId="0" borderId="0" xfId="0" applyNumberFormat="1" applyFont="1"/>
    <xf numFmtId="49" fontId="18" fillId="0" borderId="0" xfId="0" applyNumberFormat="1" applyFont="1" applyAlignment="1">
      <alignment horizontal="left"/>
    </xf>
    <xf numFmtId="49" fontId="19" fillId="2" borderId="19" xfId="0" applyNumberFormat="1" applyFont="1" applyFill="1" applyBorder="1" applyAlignment="1">
      <alignment horizontal="left" vertical="center"/>
    </xf>
    <xf numFmtId="49" fontId="19" fillId="2" borderId="20" xfId="0" applyNumberFormat="1" applyFont="1" applyFill="1" applyBorder="1" applyAlignment="1">
      <alignment horizontal="left" vertical="center"/>
    </xf>
    <xf numFmtId="49" fontId="11" fillId="2" borderId="21" xfId="0" applyNumberFormat="1" applyFont="1" applyFill="1" applyBorder="1" applyAlignment="1">
      <alignment horizontal="center" wrapText="1"/>
    </xf>
    <xf numFmtId="49" fontId="11" fillId="2" borderId="15" xfId="0" applyNumberFormat="1" applyFont="1" applyFill="1" applyBorder="1" applyAlignment="1">
      <alignment horizontal="center" wrapText="1"/>
    </xf>
    <xf numFmtId="49" fontId="11" fillId="5" borderId="21" xfId="0" applyNumberFormat="1" applyFont="1" applyFill="1" applyBorder="1" applyAlignment="1">
      <alignment horizontal="center" wrapText="1"/>
    </xf>
    <xf numFmtId="49" fontId="39" fillId="0" borderId="0" xfId="0" applyNumberFormat="1" applyFont="1" applyAlignment="1">
      <alignment horizontal="left"/>
    </xf>
    <xf numFmtId="49" fontId="19" fillId="2" borderId="20" xfId="0" applyNumberFormat="1" applyFont="1" applyFill="1" applyBorder="1" applyAlignment="1">
      <alignment horizontal="right" vertical="center"/>
    </xf>
    <xf numFmtId="49" fontId="12" fillId="2" borderId="20" xfId="0" applyNumberFormat="1" applyFont="1" applyFill="1" applyBorder="1" applyAlignment="1">
      <alignment horizontal="left" vertical="center"/>
    </xf>
    <xf numFmtId="0" fontId="26" fillId="2" borderId="0" xfId="0" applyFont="1" applyFill="1" applyAlignment="1">
      <alignment horizontal="left" vertical="center"/>
    </xf>
    <xf numFmtId="49" fontId="19" fillId="6" borderId="4" xfId="0" applyNumberFormat="1" applyFont="1" applyFill="1" applyBorder="1" applyAlignment="1">
      <alignment horizontal="left" vertical="center"/>
    </xf>
    <xf numFmtId="49" fontId="19" fillId="0" borderId="0" xfId="0" applyNumberFormat="1" applyFont="1" applyAlignment="1">
      <alignment horizontal="right" vertical="center"/>
    </xf>
    <xf numFmtId="0" fontId="0" fillId="6" borderId="9" xfId="0" applyFill="1" applyBorder="1" applyAlignment="1">
      <alignment horizontal="center" vertical="center"/>
    </xf>
    <xf numFmtId="49" fontId="21" fillId="0" borderId="22" xfId="0" applyNumberFormat="1" applyFont="1" applyBorder="1" applyAlignment="1">
      <alignment horizontal="left" vertical="center"/>
    </xf>
    <xf numFmtId="0" fontId="22" fillId="5" borderId="12" xfId="0" applyFont="1" applyFill="1" applyBorder="1" applyAlignment="1">
      <alignment horizontal="center" vertical="center"/>
    </xf>
    <xf numFmtId="0" fontId="43" fillId="0" borderId="0" xfId="0" applyFont="1"/>
    <xf numFmtId="0" fontId="18" fillId="0" borderId="0" xfId="0" applyFont="1"/>
    <xf numFmtId="0" fontId="7" fillId="0" borderId="0" xfId="0" applyFont="1" applyAlignment="1">
      <alignment vertical="top"/>
    </xf>
    <xf numFmtId="49" fontId="7" fillId="0" borderId="0" xfId="0" applyNumberFormat="1" applyFont="1" applyAlignment="1">
      <alignment vertical="top"/>
    </xf>
    <xf numFmtId="49" fontId="34" fillId="0" borderId="0" xfId="0" applyNumberFormat="1" applyFont="1" applyAlignment="1">
      <alignment vertical="top"/>
    </xf>
    <xf numFmtId="49" fontId="35" fillId="0" borderId="0" xfId="0" applyNumberFormat="1" applyFont="1"/>
    <xf numFmtId="49" fontId="18" fillId="0" borderId="0" xfId="0" applyNumberFormat="1" applyFont="1"/>
    <xf numFmtId="49" fontId="37" fillId="2" borderId="0" xfId="0" applyNumberFormat="1" applyFont="1" applyFill="1" applyAlignment="1">
      <alignment vertical="center"/>
    </xf>
    <xf numFmtId="49" fontId="20" fillId="0" borderId="6" xfId="0" applyNumberFormat="1" applyFont="1" applyBorder="1" applyAlignment="1">
      <alignment vertical="center"/>
    </xf>
    <xf numFmtId="49" fontId="44" fillId="0" borderId="6" xfId="0" applyNumberFormat="1" applyFont="1" applyBorder="1" applyAlignment="1">
      <alignment vertical="center"/>
    </xf>
    <xf numFmtId="49" fontId="20" fillId="0" borderId="6" xfId="2" applyNumberFormat="1" applyFont="1" applyBorder="1" applyAlignment="1" applyProtection="1">
      <alignment vertical="center"/>
      <protection locked="0"/>
    </xf>
    <xf numFmtId="0" fontId="21" fillId="0" borderId="6" xfId="0" applyFont="1" applyBorder="1" applyAlignment="1">
      <alignment horizontal="left" vertical="center"/>
    </xf>
    <xf numFmtId="49" fontId="11" fillId="2" borderId="0" xfId="0" applyNumberFormat="1" applyFont="1" applyFill="1" applyAlignment="1">
      <alignment horizontal="righ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49" fontId="45" fillId="2" borderId="0" xfId="0" applyNumberFormat="1" applyFont="1" applyFill="1" applyAlignment="1">
      <alignment horizontal="center" vertical="center"/>
    </xf>
    <xf numFmtId="0" fontId="47" fillId="7" borderId="7" xfId="0" applyFont="1" applyFill="1" applyBorder="1" applyAlignment="1">
      <alignment horizontal="center" vertical="center"/>
    </xf>
    <xf numFmtId="0" fontId="45" fillId="0" borderId="7" xfId="0" applyFont="1" applyBorder="1" applyAlignment="1">
      <alignment vertical="center"/>
    </xf>
    <xf numFmtId="0" fontId="48" fillId="0" borderId="0" xfId="0" applyFont="1" applyAlignment="1">
      <alignment vertical="center"/>
    </xf>
    <xf numFmtId="0" fontId="48" fillId="0" borderId="7" xfId="0" applyFont="1" applyBorder="1" applyAlignment="1">
      <alignment horizontal="center" vertical="center"/>
    </xf>
    <xf numFmtId="0" fontId="49" fillId="6" borderId="0" xfId="0" applyFont="1" applyFill="1" applyAlignment="1">
      <alignment vertical="center"/>
    </xf>
    <xf numFmtId="0" fontId="50" fillId="6" borderId="0" xfId="0" applyFont="1" applyFill="1" applyAlignment="1">
      <alignment vertical="center"/>
    </xf>
    <xf numFmtId="49" fontId="49" fillId="6" borderId="0" xfId="0" applyNumberFormat="1" applyFont="1" applyFill="1" applyAlignment="1">
      <alignment vertical="center"/>
    </xf>
    <xf numFmtId="49" fontId="50" fillId="6" borderId="0" xfId="0" applyNumberFormat="1" applyFont="1" applyFill="1" applyAlignment="1">
      <alignment vertical="center"/>
    </xf>
    <xf numFmtId="0" fontId="22" fillId="6" borderId="0" xfId="0" applyFont="1" applyFill="1" applyAlignment="1">
      <alignment vertical="center"/>
    </xf>
    <xf numFmtId="0" fontId="22" fillId="0" borderId="10" xfId="0" applyFont="1" applyBorder="1" applyAlignment="1">
      <alignment vertical="center"/>
    </xf>
    <xf numFmtId="49" fontId="49" fillId="2" borderId="0" xfId="0" applyNumberFormat="1" applyFont="1" applyFill="1" applyAlignment="1">
      <alignment horizontal="center"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3" fillId="0" borderId="0" xfId="0" applyFont="1" applyAlignment="1">
      <alignment horizontal="right" vertical="center"/>
    </xf>
    <xf numFmtId="0" fontId="53" fillId="8" borderId="23" xfId="0" applyFont="1" applyFill="1" applyBorder="1" applyAlignment="1">
      <alignment horizontal="right" vertical="center"/>
    </xf>
    <xf numFmtId="0" fontId="48" fillId="0" borderId="7" xfId="0" applyFont="1" applyBorder="1" applyAlignment="1">
      <alignment vertical="center"/>
    </xf>
    <xf numFmtId="0" fontId="22" fillId="0" borderId="13" xfId="0" applyFont="1" applyBorder="1" applyAlignment="1">
      <alignment vertical="center"/>
    </xf>
    <xf numFmtId="0" fontId="48" fillId="0" borderId="18" xfId="0" applyFont="1" applyBorder="1" applyAlignment="1">
      <alignment horizontal="center" vertical="center"/>
    </xf>
    <xf numFmtId="0" fontId="48" fillId="0" borderId="17"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53" fillId="8" borderId="17" xfId="0" applyFont="1" applyFill="1" applyBorder="1" applyAlignment="1">
      <alignment horizontal="right" vertical="center"/>
    </xf>
    <xf numFmtId="49" fontId="48" fillId="0" borderId="7" xfId="0" applyNumberFormat="1" applyFont="1" applyBorder="1" applyAlignment="1">
      <alignment vertical="center"/>
    </xf>
    <xf numFmtId="49" fontId="48" fillId="0" borderId="0" xfId="0" applyNumberFormat="1" applyFont="1" applyAlignment="1">
      <alignment vertical="center"/>
    </xf>
    <xf numFmtId="0" fontId="48" fillId="0" borderId="17" xfId="0" applyFont="1" applyBorder="1" applyAlignment="1">
      <alignment vertical="center"/>
    </xf>
    <xf numFmtId="49" fontId="48" fillId="0" borderId="17" xfId="0" applyNumberFormat="1" applyFont="1" applyBorder="1" applyAlignment="1">
      <alignment vertical="center"/>
    </xf>
    <xf numFmtId="0" fontId="48" fillId="0" borderId="18" xfId="0" applyFont="1" applyBorder="1" applyAlignment="1">
      <alignment vertical="center"/>
    </xf>
    <xf numFmtId="0" fontId="54" fillId="0" borderId="18" xfId="0" applyFont="1" applyBorder="1" applyAlignment="1">
      <alignment horizontal="center" vertical="center"/>
    </xf>
    <xf numFmtId="0" fontId="55" fillId="0" borderId="0" xfId="0" applyFont="1" applyAlignment="1">
      <alignment vertical="center"/>
    </xf>
    <xf numFmtId="0" fontId="54" fillId="0" borderId="7" xfId="0" applyFont="1" applyBorder="1" applyAlignment="1">
      <alignment horizontal="center" vertical="center"/>
    </xf>
    <xf numFmtId="0" fontId="22" fillId="0" borderId="16" xfId="0" applyFont="1" applyBorder="1" applyAlignment="1">
      <alignment vertical="center"/>
    </xf>
    <xf numFmtId="49" fontId="48" fillId="0" borderId="18" xfId="0" applyNumberFormat="1" applyFont="1" applyBorder="1" applyAlignment="1">
      <alignment vertical="center"/>
    </xf>
    <xf numFmtId="0" fontId="56" fillId="0" borderId="0" xfId="0" applyFont="1" applyAlignment="1">
      <alignment vertical="center"/>
    </xf>
    <xf numFmtId="49" fontId="57" fillId="2" borderId="0" xfId="0" applyNumberFormat="1" applyFont="1" applyFill="1" applyAlignment="1">
      <alignment horizontal="center" vertical="center"/>
    </xf>
    <xf numFmtId="49" fontId="22" fillId="6" borderId="0" xfId="0" applyNumberFormat="1" applyFont="1" applyFill="1" applyAlignment="1">
      <alignment vertical="center"/>
    </xf>
    <xf numFmtId="49" fontId="36" fillId="6" borderId="0" xfId="0" applyNumberFormat="1" applyFont="1" applyFill="1" applyAlignment="1">
      <alignment horizontal="center" vertical="center"/>
    </xf>
    <xf numFmtId="49" fontId="58" fillId="0" borderId="0" xfId="0" applyNumberFormat="1" applyFont="1" applyAlignment="1">
      <alignment vertical="center"/>
    </xf>
    <xf numFmtId="49" fontId="59" fillId="0" borderId="0" xfId="0" applyNumberFormat="1" applyFont="1" applyAlignment="1">
      <alignment horizontal="center" vertical="center"/>
    </xf>
    <xf numFmtId="49" fontId="58" fillId="6" borderId="0" xfId="0" applyNumberFormat="1" applyFont="1" applyFill="1" applyAlignment="1">
      <alignment vertical="center"/>
    </xf>
    <xf numFmtId="49" fontId="59" fillId="6" borderId="0" xfId="0" applyNumberFormat="1" applyFont="1" applyFill="1" applyAlignment="1">
      <alignment vertical="center"/>
    </xf>
    <xf numFmtId="0" fontId="0" fillId="6" borderId="0" xfId="0" applyFill="1" applyAlignment="1">
      <alignment vertical="center"/>
    </xf>
    <xf numFmtId="0" fontId="32" fillId="2" borderId="24" xfId="0" applyFont="1" applyFill="1" applyBorder="1" applyAlignment="1">
      <alignment vertical="center"/>
    </xf>
    <xf numFmtId="0" fontId="32" fillId="2" borderId="25" xfId="0" applyFont="1" applyFill="1" applyBorder="1" applyAlignment="1">
      <alignment vertical="center"/>
    </xf>
    <xf numFmtId="49" fontId="60" fillId="2" borderId="25" xfId="0" applyNumberFormat="1" applyFont="1" applyFill="1" applyBorder="1" applyAlignment="1">
      <alignment horizontal="center" vertical="center"/>
    </xf>
    <xf numFmtId="49" fontId="60" fillId="2" borderId="25" xfId="0" applyNumberFormat="1" applyFont="1" applyFill="1" applyBorder="1" applyAlignment="1">
      <alignment vertical="center"/>
    </xf>
    <xf numFmtId="49" fontId="60" fillId="2" borderId="25" xfId="0" applyNumberFormat="1" applyFont="1" applyFill="1" applyBorder="1" applyAlignment="1">
      <alignment horizontal="centerContinuous" vertical="center"/>
    </xf>
    <xf numFmtId="49" fontId="60" fillId="2" borderId="26" xfId="0" applyNumberFormat="1" applyFont="1" applyFill="1" applyBorder="1" applyAlignment="1">
      <alignment horizontal="centerContinuous" vertical="center"/>
    </xf>
    <xf numFmtId="49" fontId="61" fillId="2" borderId="25" xfId="0" applyNumberFormat="1" applyFont="1" applyFill="1" applyBorder="1" applyAlignment="1">
      <alignment vertical="center"/>
    </xf>
    <xf numFmtId="49" fontId="61" fillId="2" borderId="26" xfId="0" applyNumberFormat="1" applyFont="1" applyFill="1" applyBorder="1" applyAlignment="1">
      <alignment vertical="center"/>
    </xf>
    <xf numFmtId="49" fontId="32" fillId="2" borderId="25" xfId="0" applyNumberFormat="1" applyFont="1" applyFill="1" applyBorder="1" applyAlignment="1">
      <alignment horizontal="left" vertical="center"/>
    </xf>
    <xf numFmtId="49" fontId="32" fillId="0" borderId="25" xfId="0" applyNumberFormat="1" applyFont="1" applyBorder="1" applyAlignment="1">
      <alignment horizontal="left" vertical="center"/>
    </xf>
    <xf numFmtId="49" fontId="61" fillId="6" borderId="26" xfId="0" applyNumberFormat="1" applyFont="1" applyFill="1" applyBorder="1" applyAlignment="1">
      <alignment vertical="center"/>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11"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3" fillId="0" borderId="0" xfId="0" applyNumberFormat="1" applyFont="1" applyAlignment="1">
      <alignment vertical="center"/>
    </xf>
    <xf numFmtId="49" fontId="43" fillId="0" borderId="17" xfId="0" applyNumberFormat="1" applyFont="1" applyBorder="1" applyAlignment="1">
      <alignment vertical="center"/>
    </xf>
    <xf numFmtId="49" fontId="32" fillId="2" borderId="28" xfId="0" applyNumberFormat="1" applyFont="1" applyFill="1" applyBorder="1" applyAlignment="1">
      <alignment vertical="center"/>
    </xf>
    <xf numFmtId="49" fontId="32" fillId="2" borderId="29" xfId="0" applyNumberFormat="1" applyFont="1" applyFill="1" applyBorder="1" applyAlignment="1">
      <alignment vertical="center"/>
    </xf>
    <xf numFmtId="49" fontId="43" fillId="2" borderId="17" xfId="0" applyNumberFormat="1" applyFont="1" applyFill="1" applyBorder="1" applyAlignment="1">
      <alignment vertical="center"/>
    </xf>
    <xf numFmtId="0" fontId="11" fillId="0" borderId="7" xfId="0" applyFont="1" applyBorder="1" applyAlignment="1">
      <alignment vertical="center"/>
    </xf>
    <xf numFmtId="49" fontId="43" fillId="0" borderId="7" xfId="0" applyNumberFormat="1" applyFont="1" applyBorder="1" applyAlignment="1">
      <alignment vertical="center"/>
    </xf>
    <xf numFmtId="49" fontId="11" fillId="0" borderId="7" xfId="0" applyNumberFormat="1" applyFont="1" applyBorder="1" applyAlignment="1">
      <alignment vertical="center"/>
    </xf>
    <xf numFmtId="49" fontId="43" fillId="0" borderId="18" xfId="0" applyNumberFormat="1" applyFont="1" applyBorder="1" applyAlignment="1">
      <alignment vertical="center"/>
    </xf>
    <xf numFmtId="49" fontId="11" fillId="0" borderId="30" xfId="0" applyNumberFormat="1" applyFont="1" applyBorder="1" applyAlignment="1">
      <alignment vertical="center"/>
    </xf>
    <xf numFmtId="49" fontId="11" fillId="0" borderId="18" xfId="0" applyNumberFormat="1" applyFont="1" applyBorder="1" applyAlignment="1">
      <alignment horizontal="right" vertical="center"/>
    </xf>
    <xf numFmtId="0" fontId="11" fillId="2" borderId="27" xfId="0" applyFont="1" applyFill="1" applyBorder="1" applyAlignment="1">
      <alignment vertical="center"/>
    </xf>
    <xf numFmtId="49" fontId="11" fillId="2" borderId="17" xfId="0" applyNumberFormat="1" applyFont="1" applyFill="1" applyBorder="1" applyAlignment="1">
      <alignment horizontal="right" vertical="center"/>
    </xf>
    <xf numFmtId="49" fontId="11" fillId="0" borderId="7" xfId="0" applyNumberFormat="1" applyFont="1" applyBorder="1" applyAlignment="1">
      <alignment horizontal="center" vertical="center"/>
    </xf>
    <xf numFmtId="0" fontId="11" fillId="6" borderId="7" xfId="0" applyFont="1" applyFill="1" applyBorder="1" applyAlignment="1">
      <alignment vertical="center"/>
    </xf>
    <xf numFmtId="49" fontId="11" fillId="6" borderId="7" xfId="0" applyNumberFormat="1" applyFont="1" applyFill="1" applyBorder="1" applyAlignment="1">
      <alignment horizontal="center" vertical="center"/>
    </xf>
    <xf numFmtId="49" fontId="11"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3" fillId="8" borderId="18" xfId="0" applyFont="1" applyFill="1" applyBorder="1" applyAlignment="1">
      <alignment horizontal="right" vertical="center"/>
    </xf>
    <xf numFmtId="0" fontId="50" fillId="6" borderId="17" xfId="0" applyFont="1" applyFill="1" applyBorder="1" applyAlignment="1">
      <alignment vertical="center"/>
    </xf>
    <xf numFmtId="0" fontId="50" fillId="6" borderId="7" xfId="0" applyFont="1" applyFill="1" applyBorder="1" applyAlignment="1">
      <alignment vertical="center"/>
    </xf>
    <xf numFmtId="0" fontId="50" fillId="6" borderId="18" xfId="0" applyFont="1" applyFill="1" applyBorder="1" applyAlignment="1">
      <alignment vertical="center"/>
    </xf>
    <xf numFmtId="0" fontId="62" fillId="0" borderId="0" xfId="0" applyFont="1" applyAlignment="1">
      <alignment vertical="center"/>
    </xf>
    <xf numFmtId="0" fontId="48" fillId="0" borderId="18" xfId="0" applyFont="1" applyBorder="1" applyAlignment="1">
      <alignment horizontal="right" vertical="center"/>
    </xf>
    <xf numFmtId="0" fontId="53" fillId="8" borderId="0" xfId="0" applyFont="1" applyFill="1" applyAlignment="1">
      <alignment horizontal="right" vertical="center"/>
    </xf>
    <xf numFmtId="49" fontId="11" fillId="5" borderId="6" xfId="0" applyNumberFormat="1" applyFont="1" applyFill="1" applyBorder="1" applyAlignment="1">
      <alignment horizontal="center" wrapText="1"/>
    </xf>
    <xf numFmtId="0" fontId="11" fillId="2" borderId="0" xfId="0" applyFont="1" applyFill="1" applyAlignment="1">
      <alignment horizontal="right" vertical="center"/>
    </xf>
    <xf numFmtId="0" fontId="46" fillId="0" borderId="0" xfId="0" applyFont="1" applyAlignment="1">
      <alignment horizontal="center" vertical="center"/>
    </xf>
    <xf numFmtId="0" fontId="49" fillId="6" borderId="0" xfId="0" applyFont="1" applyFill="1" applyAlignment="1">
      <alignment horizontal="center" vertical="center"/>
    </xf>
    <xf numFmtId="49" fontId="49" fillId="6" borderId="0" xfId="0" applyNumberFormat="1" applyFont="1" applyFill="1" applyAlignment="1">
      <alignment horizontal="center" vertical="center"/>
    </xf>
    <xf numFmtId="49" fontId="11" fillId="6" borderId="7" xfId="0" applyNumberFormat="1" applyFont="1" applyFill="1" applyBorder="1" applyAlignment="1">
      <alignment vertical="center"/>
    </xf>
    <xf numFmtId="49" fontId="32" fillId="2" borderId="29" xfId="0" applyNumberFormat="1" applyFont="1" applyFill="1" applyBorder="1" applyAlignment="1">
      <alignment horizontal="left" vertical="center"/>
    </xf>
    <xf numFmtId="49" fontId="61" fillId="2" borderId="29" xfId="0" applyNumberFormat="1" applyFont="1" applyFill="1" applyBorder="1" applyAlignment="1">
      <alignment vertical="center"/>
    </xf>
    <xf numFmtId="49" fontId="11" fillId="2" borderId="7" xfId="0" applyNumberFormat="1" applyFont="1" applyFill="1" applyBorder="1" applyAlignment="1">
      <alignment vertical="center"/>
    </xf>
    <xf numFmtId="0" fontId="32" fillId="2" borderId="27" xfId="0" applyFont="1" applyFill="1" applyBorder="1" applyAlignment="1">
      <alignment vertical="center"/>
    </xf>
    <xf numFmtId="49" fontId="11" fillId="2" borderId="27" xfId="0" applyNumberFormat="1" applyFont="1" applyFill="1" applyBorder="1" applyAlignment="1">
      <alignment vertical="center"/>
    </xf>
    <xf numFmtId="49" fontId="11" fillId="2" borderId="30" xfId="0" applyNumberFormat="1" applyFont="1" applyFill="1" applyBorder="1" applyAlignment="1">
      <alignment vertical="center"/>
    </xf>
    <xf numFmtId="0" fontId="64" fillId="2" borderId="0" xfId="0" applyFont="1" applyFill="1" applyAlignment="1">
      <alignment vertical="center"/>
    </xf>
    <xf numFmtId="0" fontId="24" fillId="2" borderId="0" xfId="0" applyFont="1" applyFill="1" applyAlignment="1">
      <alignment horizontal="center" vertical="center" wrapText="1"/>
    </xf>
    <xf numFmtId="0" fontId="20" fillId="2" borderId="0" xfId="0" applyFont="1" applyFill="1" applyAlignment="1">
      <alignment vertical="center"/>
    </xf>
    <xf numFmtId="0" fontId="11" fillId="2" borderId="0" xfId="0" applyFont="1" applyFill="1" applyAlignment="1">
      <alignment horizontal="center"/>
    </xf>
    <xf numFmtId="0" fontId="29" fillId="2" borderId="32" xfId="0" applyFont="1" applyFill="1" applyBorder="1" applyAlignment="1">
      <alignment horizontal="left" vertical="center"/>
    </xf>
    <xf numFmtId="0" fontId="30" fillId="2" borderId="33" xfId="0" applyFont="1" applyFill="1" applyBorder="1" applyAlignment="1">
      <alignment horizontal="left" vertical="center"/>
    </xf>
    <xf numFmtId="49" fontId="65" fillId="0" borderId="0" xfId="0" applyNumberFormat="1" applyFont="1" applyAlignment="1">
      <alignment vertical="top"/>
    </xf>
    <xf numFmtId="0" fontId="11" fillId="2" borderId="17" xfId="0" applyFont="1" applyFill="1" applyBorder="1" applyAlignment="1">
      <alignment horizontal="right" vertical="center"/>
    </xf>
    <xf numFmtId="0" fontId="11" fillId="2" borderId="18" xfId="0" applyFont="1" applyFill="1" applyBorder="1" applyAlignment="1">
      <alignment horizontal="right" vertical="center"/>
    </xf>
    <xf numFmtId="49" fontId="11" fillId="2" borderId="28" xfId="0" applyNumberFormat="1" applyFont="1" applyFill="1" applyBorder="1" applyAlignment="1">
      <alignment vertical="center"/>
    </xf>
    <xf numFmtId="49" fontId="11" fillId="2" borderId="29" xfId="0" applyNumberFormat="1" applyFont="1" applyFill="1" applyBorder="1" applyAlignment="1">
      <alignment vertical="center"/>
    </xf>
    <xf numFmtId="49" fontId="11" fillId="2" borderId="23" xfId="0" applyNumberFormat="1" applyFont="1" applyFill="1" applyBorder="1" applyAlignment="1">
      <alignment horizontal="right" vertical="center"/>
    </xf>
    <xf numFmtId="0" fontId="32" fillId="2" borderId="0" xfId="0" applyFont="1" applyFill="1" applyAlignment="1">
      <alignment vertical="center"/>
    </xf>
    <xf numFmtId="49" fontId="65" fillId="0" borderId="0" xfId="0" applyNumberFormat="1" applyFont="1" applyAlignment="1">
      <alignment horizontal="center"/>
    </xf>
    <xf numFmtId="0" fontId="22" fillId="0" borderId="34" xfId="0" applyFont="1" applyBorder="1" applyAlignment="1">
      <alignment horizontal="center" vertical="center"/>
    </xf>
    <xf numFmtId="0" fontId="46" fillId="0" borderId="7" xfId="0" applyFont="1" applyBorder="1" applyAlignment="1">
      <alignment horizontal="center" vertical="center"/>
    </xf>
    <xf numFmtId="49" fontId="11" fillId="2" borderId="35" xfId="0" applyNumberFormat="1" applyFont="1" applyFill="1" applyBorder="1" applyAlignment="1">
      <alignment horizontal="center" wrapText="1"/>
    </xf>
    <xf numFmtId="49" fontId="13" fillId="0" borderId="0" xfId="0" applyNumberFormat="1" applyFont="1" applyAlignment="1">
      <alignment vertical="top"/>
    </xf>
    <xf numFmtId="0" fontId="33" fillId="5" borderId="18" xfId="0" applyFont="1" applyFill="1" applyBorder="1" applyAlignment="1">
      <alignment horizontal="center" vertical="center"/>
    </xf>
    <xf numFmtId="49" fontId="11" fillId="5" borderId="35" xfId="0" applyNumberFormat="1" applyFont="1" applyFill="1" applyBorder="1" applyAlignment="1">
      <alignment horizontal="center" wrapText="1"/>
    </xf>
    <xf numFmtId="1" fontId="33" fillId="5" borderId="11" xfId="0" applyNumberFormat="1" applyFont="1" applyFill="1" applyBorder="1" applyAlignment="1">
      <alignment horizontal="center" vertical="center"/>
    </xf>
    <xf numFmtId="49" fontId="11" fillId="5" borderId="36" xfId="0" applyNumberFormat="1" applyFont="1" applyFill="1" applyBorder="1" applyAlignment="1">
      <alignment horizontal="center" wrapText="1"/>
    </xf>
    <xf numFmtId="1" fontId="33" fillId="5" borderId="37" xfId="0" applyNumberFormat="1" applyFont="1" applyFill="1" applyBorder="1" applyAlignment="1">
      <alignment horizontal="center" vertical="center"/>
    </xf>
    <xf numFmtId="0" fontId="9" fillId="0" borderId="11" xfId="0" applyFont="1" applyBorder="1" applyAlignment="1">
      <alignment horizontal="center" vertical="center"/>
    </xf>
    <xf numFmtId="49" fontId="7" fillId="0" borderId="0" xfId="0" applyNumberFormat="1" applyFont="1" applyAlignment="1">
      <alignment horizontal="left" vertical="top"/>
    </xf>
    <xf numFmtId="0" fontId="25" fillId="0" borderId="0" xfId="0" applyFont="1" applyAlignment="1">
      <alignment horizontal="left"/>
    </xf>
    <xf numFmtId="49" fontId="10" fillId="0" borderId="0" xfId="0" applyNumberFormat="1" applyFont="1" applyAlignment="1">
      <alignment horizontal="left"/>
    </xf>
    <xf numFmtId="14" fontId="20" fillId="0" borderId="6" xfId="0" applyNumberFormat="1" applyFont="1" applyBorder="1" applyAlignment="1">
      <alignment horizontal="left" vertical="center"/>
    </xf>
    <xf numFmtId="49" fontId="66" fillId="2" borderId="4" xfId="0" applyNumberFormat="1" applyFont="1" applyFill="1" applyBorder="1" applyAlignment="1">
      <alignment vertical="center"/>
    </xf>
    <xf numFmtId="49" fontId="66" fillId="2" borderId="0" xfId="0" applyNumberFormat="1" applyFont="1" applyFill="1" applyAlignment="1">
      <alignment vertical="center"/>
    </xf>
    <xf numFmtId="49" fontId="67" fillId="2" borderId="0" xfId="0" applyNumberFormat="1" applyFont="1" applyFill="1" applyAlignment="1">
      <alignment horizontal="left" vertical="center"/>
    </xf>
    <xf numFmtId="0" fontId="38" fillId="2" borderId="38" xfId="0" applyFont="1" applyFill="1" applyBorder="1" applyAlignment="1">
      <alignment horizontal="center" wrapText="1"/>
    </xf>
    <xf numFmtId="0" fontId="38" fillId="5" borderId="38" xfId="0" applyFont="1" applyFill="1" applyBorder="1" applyAlignment="1">
      <alignment horizontal="center" wrapText="1"/>
    </xf>
    <xf numFmtId="49" fontId="39" fillId="0" borderId="0" xfId="0" applyNumberFormat="1" applyFont="1" applyAlignment="1">
      <alignment horizontal="center"/>
    </xf>
    <xf numFmtId="0" fontId="0" fillId="2" borderId="31" xfId="0" applyFill="1" applyBorder="1" applyAlignment="1">
      <alignment horizontal="center" vertical="center"/>
    </xf>
    <xf numFmtId="49" fontId="12" fillId="6" borderId="0" xfId="0" applyNumberFormat="1" applyFont="1" applyFill="1" applyAlignment="1">
      <alignment horizontal="left" vertical="center"/>
    </xf>
    <xf numFmtId="49" fontId="22" fillId="0" borderId="12" xfId="0" applyNumberFormat="1" applyFont="1" applyBorder="1" applyAlignment="1">
      <alignment horizontal="center" vertical="center"/>
    </xf>
    <xf numFmtId="0" fontId="11" fillId="2" borderId="7" xfId="0" applyFont="1" applyFill="1" applyBorder="1" applyAlignment="1">
      <alignment horizontal="right" vertical="center"/>
    </xf>
    <xf numFmtId="49" fontId="11" fillId="0" borderId="7" xfId="0" applyNumberFormat="1" applyFont="1" applyBorder="1" applyAlignment="1">
      <alignment horizontal="right" vertical="center"/>
    </xf>
    <xf numFmtId="49" fontId="11" fillId="2" borderId="29" xfId="0" applyNumberFormat="1" applyFont="1" applyFill="1" applyBorder="1" applyAlignment="1">
      <alignment horizontal="right" vertical="center"/>
    </xf>
    <xf numFmtId="0" fontId="32" fillId="2" borderId="17" xfId="0" applyFont="1" applyFill="1" applyBorder="1" applyAlignment="1">
      <alignment vertical="center"/>
    </xf>
    <xf numFmtId="0" fontId="32" fillId="2" borderId="26" xfId="0" applyFont="1" applyFill="1" applyBorder="1" applyAlignment="1">
      <alignment vertical="center"/>
    </xf>
    <xf numFmtId="49" fontId="11" fillId="0" borderId="28" xfId="0" applyNumberFormat="1" applyFont="1" applyBorder="1" applyAlignment="1">
      <alignment vertical="center"/>
    </xf>
    <xf numFmtId="49" fontId="11" fillId="0" borderId="29" xfId="0" applyNumberFormat="1" applyFont="1" applyBorder="1" applyAlignment="1">
      <alignment vertical="center"/>
    </xf>
    <xf numFmtId="49" fontId="11" fillId="0" borderId="29" xfId="0" applyNumberFormat="1" applyFont="1" applyBorder="1" applyAlignment="1">
      <alignment horizontal="right" vertical="center"/>
    </xf>
    <xf numFmtId="49" fontId="11" fillId="0" borderId="23" xfId="0" applyNumberFormat="1" applyFont="1" applyBorder="1" applyAlignment="1">
      <alignment horizontal="right" vertical="center"/>
    </xf>
    <xf numFmtId="49" fontId="11" fillId="2" borderId="39" xfId="0" applyNumberFormat="1" applyFont="1" applyFill="1" applyBorder="1" applyAlignment="1">
      <alignment horizontal="center" wrapText="1"/>
    </xf>
    <xf numFmtId="0" fontId="22" fillId="0" borderId="40" xfId="0" applyFont="1" applyBorder="1" applyAlignment="1">
      <alignment horizontal="center" vertical="center"/>
    </xf>
    <xf numFmtId="49" fontId="11" fillId="2" borderId="0" xfId="0" applyNumberFormat="1" applyFont="1" applyFill="1" applyAlignment="1">
      <alignment horizontal="center" vertical="center" shrinkToFit="1"/>
    </xf>
    <xf numFmtId="0" fontId="66" fillId="2" borderId="0" xfId="0" applyFont="1" applyFill="1"/>
    <xf numFmtId="0" fontId="16" fillId="0" borderId="0" xfId="0" applyFont="1" applyAlignment="1">
      <alignment horizontal="left"/>
    </xf>
    <xf numFmtId="0" fontId="16" fillId="0" borderId="0" xfId="0" applyFont="1" applyAlignment="1">
      <alignment horizontal="left" vertical="center"/>
    </xf>
    <xf numFmtId="0" fontId="33" fillId="5" borderId="7" xfId="0" applyFont="1" applyFill="1" applyBorder="1" applyAlignment="1">
      <alignment horizontal="center" vertical="center"/>
    </xf>
    <xf numFmtId="0" fontId="22" fillId="0" borderId="41" xfId="0" applyFont="1" applyBorder="1" applyAlignment="1">
      <alignment horizontal="center" vertical="center"/>
    </xf>
    <xf numFmtId="0" fontId="22" fillId="5" borderId="41" xfId="0" applyFont="1" applyFill="1" applyBorder="1" applyAlignment="1">
      <alignment horizontal="center" vertical="center"/>
    </xf>
    <xf numFmtId="49" fontId="69" fillId="0" borderId="6" xfId="0" applyNumberFormat="1" applyFont="1" applyBorder="1" applyAlignment="1">
      <alignment horizontal="right" vertical="center"/>
    </xf>
    <xf numFmtId="0" fontId="46" fillId="0" borderId="7" xfId="0" applyFont="1" applyBorder="1" applyAlignment="1">
      <alignment horizontal="center" vertical="center" shrinkToFit="1"/>
    </xf>
    <xf numFmtId="0" fontId="46" fillId="0" borderId="0" xfId="0" applyFont="1" applyAlignment="1">
      <alignment horizontal="center" vertical="center" shrinkToFit="1"/>
    </xf>
    <xf numFmtId="0" fontId="71" fillId="6" borderId="0" xfId="0" applyFont="1" applyFill="1" applyAlignment="1">
      <alignment horizontal="right" vertical="center"/>
    </xf>
    <xf numFmtId="0" fontId="16" fillId="4" borderId="5" xfId="0" applyFont="1" applyFill="1" applyBorder="1" applyAlignment="1">
      <alignment horizontal="left" vertical="center"/>
    </xf>
    <xf numFmtId="0" fontId="22" fillId="4" borderId="5" xfId="0" applyFont="1" applyFill="1" applyBorder="1" applyAlignment="1">
      <alignment vertical="center"/>
    </xf>
    <xf numFmtId="49" fontId="72" fillId="2" borderId="19" xfId="0" applyNumberFormat="1" applyFont="1" applyFill="1" applyBorder="1" applyAlignment="1">
      <alignment horizontal="left" vertical="center"/>
    </xf>
    <xf numFmtId="0" fontId="74" fillId="0" borderId="7" xfId="0" applyFont="1" applyBorder="1" applyAlignment="1">
      <alignment vertical="center"/>
    </xf>
    <xf numFmtId="0" fontId="75"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xf>
    <xf numFmtId="49" fontId="14" fillId="6" borderId="0" xfId="0" applyNumberFormat="1" applyFont="1" applyFill="1" applyAlignment="1">
      <alignment vertical="top"/>
    </xf>
    <xf numFmtId="49" fontId="7" fillId="6" borderId="0" xfId="0" applyNumberFormat="1" applyFont="1" applyFill="1" applyAlignment="1">
      <alignment vertical="top"/>
    </xf>
    <xf numFmtId="49" fontId="65" fillId="6" borderId="0" xfId="0" applyNumberFormat="1" applyFont="1" applyFill="1" applyAlignment="1">
      <alignment vertical="top"/>
    </xf>
    <xf numFmtId="49" fontId="34" fillId="6" borderId="0" xfId="0" applyNumberFormat="1" applyFont="1" applyFill="1" applyAlignment="1">
      <alignment vertical="top"/>
    </xf>
    <xf numFmtId="49" fontId="39" fillId="6" borderId="0" xfId="0" applyNumberFormat="1" applyFont="1" applyFill="1" applyAlignment="1">
      <alignment horizontal="center"/>
    </xf>
    <xf numFmtId="49" fontId="39" fillId="6" borderId="0" xfId="0" applyNumberFormat="1" applyFont="1" applyFill="1" applyAlignment="1">
      <alignment horizontal="left"/>
    </xf>
    <xf numFmtId="49" fontId="17" fillId="6" borderId="0" xfId="0" applyNumberFormat="1" applyFont="1" applyFill="1" applyAlignment="1">
      <alignment horizontal="left"/>
    </xf>
    <xf numFmtId="49" fontId="16" fillId="6" borderId="0" xfId="0" applyNumberFormat="1" applyFont="1" applyFill="1" applyAlignment="1">
      <alignment horizontal="left"/>
    </xf>
    <xf numFmtId="49" fontId="35" fillId="6" borderId="0" xfId="0" applyNumberFormat="1" applyFont="1" applyFill="1"/>
    <xf numFmtId="49" fontId="22" fillId="6" borderId="0" xfId="0" applyNumberFormat="1" applyFont="1" applyFill="1"/>
    <xf numFmtId="49" fontId="18" fillId="6" borderId="0" xfId="0" applyNumberFormat="1" applyFont="1" applyFill="1"/>
    <xf numFmtId="14" fontId="20" fillId="6" borderId="6" xfId="0" applyNumberFormat="1" applyFont="1" applyFill="1" applyBorder="1" applyAlignment="1">
      <alignment horizontal="left" vertical="center"/>
    </xf>
    <xf numFmtId="49" fontId="20" fillId="6" borderId="6" xfId="0" applyNumberFormat="1" applyFont="1" applyFill="1" applyBorder="1" applyAlignment="1">
      <alignment vertical="center"/>
    </xf>
    <xf numFmtId="49" fontId="0" fillId="6" borderId="6" xfId="0" applyNumberFormat="1" applyFill="1" applyBorder="1" applyAlignment="1">
      <alignment vertical="center"/>
    </xf>
    <xf numFmtId="49" fontId="44" fillId="6" borderId="6" xfId="0" applyNumberFormat="1" applyFont="1" applyFill="1" applyBorder="1" applyAlignment="1">
      <alignment vertical="center"/>
    </xf>
    <xf numFmtId="49" fontId="20" fillId="6" borderId="6" xfId="2" applyNumberFormat="1" applyFont="1" applyFill="1" applyBorder="1" applyAlignment="1" applyProtection="1">
      <alignment vertical="center"/>
      <protection locked="0"/>
    </xf>
    <xf numFmtId="0" fontId="21" fillId="6" borderId="6" xfId="0" applyFont="1" applyFill="1" applyBorder="1" applyAlignment="1">
      <alignment horizontal="left" vertical="center"/>
    </xf>
    <xf numFmtId="49" fontId="21" fillId="6" borderId="6" xfId="0" applyNumberFormat="1" applyFont="1" applyFill="1" applyBorder="1" applyAlignment="1">
      <alignment horizontal="right" vertical="center"/>
    </xf>
    <xf numFmtId="0" fontId="47" fillId="6" borderId="7" xfId="0" applyFont="1" applyFill="1" applyBorder="1" applyAlignment="1">
      <alignment horizontal="center" vertical="center"/>
    </xf>
    <xf numFmtId="0" fontId="45" fillId="6" borderId="7" xfId="0" applyFont="1" applyFill="1" applyBorder="1" applyAlignment="1">
      <alignment vertical="center"/>
    </xf>
    <xf numFmtId="0" fontId="48" fillId="6" borderId="7" xfId="0" applyFont="1" applyFill="1" applyBorder="1" applyAlignment="1">
      <alignment horizontal="center" vertical="center"/>
    </xf>
    <xf numFmtId="0" fontId="48" fillId="6" borderId="0" xfId="0" applyFont="1" applyFill="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0" fontId="48" fillId="6" borderId="7" xfId="0" applyFont="1" applyFill="1" applyBorder="1" applyAlignment="1">
      <alignment vertical="center"/>
    </xf>
    <xf numFmtId="0" fontId="0" fillId="6" borderId="7" xfId="0" applyFill="1" applyBorder="1"/>
    <xf numFmtId="0" fontId="48" fillId="6" borderId="18" xfId="0" applyFont="1" applyFill="1" applyBorder="1" applyAlignment="1">
      <alignment horizontal="center" vertical="center"/>
    </xf>
    <xf numFmtId="0" fontId="48" fillId="6" borderId="17" xfId="0" applyFont="1" applyFill="1" applyBorder="1" applyAlignment="1">
      <alignment horizontal="left" vertical="center"/>
    </xf>
    <xf numFmtId="0" fontId="48" fillId="6" borderId="0" xfId="0" applyFont="1" applyFill="1" applyAlignment="1">
      <alignment horizontal="center" vertical="center"/>
    </xf>
    <xf numFmtId="49" fontId="48" fillId="6" borderId="7" xfId="0" applyNumberFormat="1" applyFont="1" applyFill="1" applyBorder="1" applyAlignment="1">
      <alignment vertical="center"/>
    </xf>
    <xf numFmtId="49" fontId="48" fillId="6" borderId="0" xfId="0" applyNumberFormat="1" applyFont="1" applyFill="1" applyAlignment="1">
      <alignment vertical="center"/>
    </xf>
    <xf numFmtId="0" fontId="48" fillId="6" borderId="17" xfId="0" applyFont="1" applyFill="1" applyBorder="1" applyAlignment="1">
      <alignment vertical="center"/>
    </xf>
    <xf numFmtId="49" fontId="48" fillId="6" borderId="17" xfId="0" applyNumberFormat="1" applyFont="1" applyFill="1" applyBorder="1" applyAlignment="1">
      <alignment vertical="center"/>
    </xf>
    <xf numFmtId="0" fontId="48" fillId="6" borderId="18" xfId="0" applyFont="1" applyFill="1" applyBorder="1" applyAlignment="1">
      <alignment vertical="center"/>
    </xf>
    <xf numFmtId="0" fontId="54" fillId="6" borderId="18" xfId="0" applyFont="1" applyFill="1" applyBorder="1" applyAlignment="1">
      <alignment horizontal="center" vertical="center"/>
    </xf>
    <xf numFmtId="0" fontId="55" fillId="6" borderId="0" xfId="0" applyFont="1" applyFill="1" applyAlignment="1">
      <alignment vertical="center"/>
    </xf>
    <xf numFmtId="0" fontId="54" fillId="6" borderId="7" xfId="0" applyFont="1" applyFill="1" applyBorder="1" applyAlignment="1">
      <alignment horizontal="center" vertical="center"/>
    </xf>
    <xf numFmtId="49" fontId="48" fillId="6" borderId="18" xfId="0" applyNumberFormat="1" applyFont="1" applyFill="1" applyBorder="1" applyAlignment="1">
      <alignment vertical="center"/>
    </xf>
    <xf numFmtId="0" fontId="56" fillId="6" borderId="0" xfId="0" applyFont="1" applyFill="1" applyAlignment="1">
      <alignment vertical="center"/>
    </xf>
    <xf numFmtId="0" fontId="11" fillId="6" borderId="0" xfId="0" applyFont="1" applyFill="1" applyAlignment="1">
      <alignment horizontal="right" vertical="center"/>
    </xf>
    <xf numFmtId="0" fontId="49" fillId="6" borderId="0" xfId="0" applyFont="1" applyFill="1" applyAlignment="1">
      <alignment horizontal="left" vertical="center"/>
    </xf>
    <xf numFmtId="0" fontId="22" fillId="6" borderId="0" xfId="0" applyFont="1" applyFill="1"/>
    <xf numFmtId="0" fontId="12" fillId="6" borderId="0" xfId="0" applyFont="1" applyFill="1" applyAlignment="1">
      <alignment vertical="center"/>
    </xf>
    <xf numFmtId="0" fontId="20" fillId="6" borderId="0" xfId="0" applyFont="1" applyFill="1" applyAlignment="1">
      <alignment vertical="center"/>
    </xf>
    <xf numFmtId="0" fontId="22" fillId="6" borderId="10" xfId="0" applyFont="1" applyFill="1" applyBorder="1" applyAlignment="1">
      <alignment vertical="center"/>
    </xf>
    <xf numFmtId="0" fontId="22" fillId="6" borderId="13" xfId="0" applyFont="1" applyFill="1" applyBorder="1" applyAlignment="1">
      <alignment vertical="center"/>
    </xf>
    <xf numFmtId="0" fontId="22" fillId="6" borderId="16" xfId="0" applyFont="1" applyFill="1" applyBorder="1" applyAlignment="1">
      <alignment vertical="center"/>
    </xf>
    <xf numFmtId="0" fontId="0" fillId="6" borderId="0" xfId="0" applyFill="1"/>
    <xf numFmtId="0" fontId="7" fillId="6" borderId="0" xfId="0" applyFont="1" applyFill="1" applyAlignment="1">
      <alignment vertical="top"/>
    </xf>
    <xf numFmtId="49" fontId="45" fillId="6" borderId="0" xfId="0" applyNumberFormat="1" applyFont="1" applyFill="1" applyAlignment="1">
      <alignment horizontal="center" vertical="center"/>
    </xf>
    <xf numFmtId="49" fontId="38" fillId="6" borderId="0" xfId="0" applyNumberFormat="1" applyFont="1" applyFill="1" applyAlignment="1">
      <alignment horizontal="center" vertical="center"/>
    </xf>
    <xf numFmtId="49" fontId="43" fillId="6" borderId="0" xfId="0" applyNumberFormat="1" applyFont="1" applyFill="1" applyAlignment="1">
      <alignment vertical="center"/>
    </xf>
    <xf numFmtId="49" fontId="43" fillId="6" borderId="17" xfId="0" applyNumberFormat="1" applyFont="1" applyFill="1" applyBorder="1" applyAlignment="1">
      <alignment vertical="center"/>
    </xf>
    <xf numFmtId="49" fontId="32" fillId="6" borderId="28" xfId="0" applyNumberFormat="1" applyFont="1" applyFill="1" applyBorder="1" applyAlignment="1">
      <alignment vertical="center"/>
    </xf>
    <xf numFmtId="49" fontId="32" fillId="6" borderId="29" xfId="0" applyNumberFormat="1" applyFont="1" applyFill="1" applyBorder="1" applyAlignment="1">
      <alignment vertical="center"/>
    </xf>
    <xf numFmtId="49" fontId="43" fillId="6" borderId="7" xfId="0" applyNumberFormat="1" applyFont="1" applyFill="1" applyBorder="1" applyAlignment="1">
      <alignment vertical="center"/>
    </xf>
    <xf numFmtId="49" fontId="43" fillId="6" borderId="18" xfId="0" applyNumberFormat="1" applyFont="1" applyFill="1" applyBorder="1" applyAlignment="1">
      <alignment vertical="center"/>
    </xf>
    <xf numFmtId="49" fontId="38" fillId="6" borderId="7" xfId="0" applyNumberFormat="1" applyFont="1" applyFill="1" applyBorder="1" applyAlignment="1">
      <alignment horizontal="center" vertical="center"/>
    </xf>
    <xf numFmtId="49" fontId="11" fillId="6" borderId="28" xfId="0" applyNumberFormat="1" applyFont="1" applyFill="1" applyBorder="1" applyAlignment="1">
      <alignment vertical="center"/>
    </xf>
    <xf numFmtId="49" fontId="11" fillId="6" borderId="29" xfId="0" applyNumberFormat="1" applyFont="1" applyFill="1" applyBorder="1" applyAlignment="1">
      <alignment vertical="center"/>
    </xf>
    <xf numFmtId="49" fontId="11" fillId="6" borderId="23" xfId="0" applyNumberFormat="1" applyFont="1" applyFill="1" applyBorder="1" applyAlignment="1">
      <alignment horizontal="right" vertical="center"/>
    </xf>
    <xf numFmtId="49" fontId="11" fillId="6" borderId="30" xfId="0" applyNumberFormat="1" applyFont="1" applyFill="1" applyBorder="1" applyAlignment="1">
      <alignment vertical="center"/>
    </xf>
    <xf numFmtId="49" fontId="11" fillId="6" borderId="18" xfId="0" applyNumberFormat="1" applyFont="1" applyFill="1" applyBorder="1" applyAlignment="1">
      <alignment horizontal="right" vertical="center"/>
    </xf>
    <xf numFmtId="49" fontId="74" fillId="2" borderId="0" xfId="0" applyNumberFormat="1" applyFont="1" applyFill="1" applyAlignment="1">
      <alignment horizontal="center" vertical="center"/>
    </xf>
    <xf numFmtId="0" fontId="74" fillId="6" borderId="7" xfId="0" applyFont="1" applyFill="1" applyBorder="1" applyAlignment="1">
      <alignment vertical="center"/>
    </xf>
    <xf numFmtId="0" fontId="80" fillId="6" borderId="7" xfId="0" applyFont="1" applyFill="1" applyBorder="1" applyAlignment="1">
      <alignment vertical="center"/>
    </xf>
    <xf numFmtId="49" fontId="80" fillId="2" borderId="0" xfId="0" applyNumberFormat="1" applyFont="1" applyFill="1" applyAlignment="1">
      <alignment horizontal="center" vertical="center"/>
    </xf>
    <xf numFmtId="0" fontId="3" fillId="2" borderId="0" xfId="0" applyFont="1" applyFill="1"/>
    <xf numFmtId="49" fontId="26" fillId="0" borderId="0" xfId="0" applyNumberFormat="1" applyFont="1" applyAlignment="1">
      <alignment vertical="center"/>
    </xf>
    <xf numFmtId="49" fontId="37" fillId="0" borderId="0" xfId="0" applyNumberFormat="1" applyFont="1" applyAlignment="1">
      <alignment vertical="center"/>
    </xf>
    <xf numFmtId="49" fontId="44" fillId="0" borderId="0" xfId="0" applyNumberFormat="1" applyFont="1" applyAlignment="1">
      <alignment vertical="center"/>
    </xf>
    <xf numFmtId="49" fontId="20" fillId="0" borderId="0" xfId="0" applyNumberFormat="1" applyFont="1" applyAlignment="1">
      <alignment vertical="center"/>
    </xf>
    <xf numFmtId="0" fontId="0" fillId="6" borderId="0" xfId="0" applyFill="1" applyAlignment="1">
      <alignment horizontal="center"/>
    </xf>
    <xf numFmtId="49" fontId="32" fillId="0" borderId="0" xfId="0" applyNumberFormat="1" applyFont="1" applyAlignment="1">
      <alignment horizontal="left" vertical="center"/>
    </xf>
    <xf numFmtId="49" fontId="61" fillId="0" borderId="0" xfId="0" applyNumberFormat="1" applyFont="1" applyAlignment="1">
      <alignment vertical="center"/>
    </xf>
    <xf numFmtId="49" fontId="32" fillId="0" borderId="0" xfId="0" applyNumberFormat="1" applyFont="1" applyAlignment="1">
      <alignment vertical="center"/>
    </xf>
    <xf numFmtId="0" fontId="53" fillId="0" borderId="0" xfId="0" applyFont="1" applyAlignment="1">
      <alignment horizontal="right" vertical="center"/>
    </xf>
    <xf numFmtId="49" fontId="60" fillId="2" borderId="29" xfId="0" applyNumberFormat="1" applyFont="1" applyFill="1" applyBorder="1" applyAlignment="1">
      <alignment horizontal="center" vertical="center"/>
    </xf>
    <xf numFmtId="49" fontId="60" fillId="2" borderId="29" xfId="0" applyNumberFormat="1" applyFont="1" applyFill="1" applyBorder="1" applyAlignment="1">
      <alignment vertical="center"/>
    </xf>
    <xf numFmtId="49" fontId="11" fillId="6" borderId="28" xfId="0" applyNumberFormat="1" applyFont="1" applyFill="1" applyBorder="1" applyAlignment="1">
      <alignment horizontal="center" vertical="center"/>
    </xf>
    <xf numFmtId="49" fontId="43" fillId="6" borderId="29" xfId="0" applyNumberFormat="1" applyFont="1" applyFill="1" applyBorder="1" applyAlignment="1">
      <alignment vertical="center"/>
    </xf>
    <xf numFmtId="0" fontId="0" fillId="6" borderId="23" xfId="0" applyFill="1" applyBorder="1"/>
    <xf numFmtId="49" fontId="11" fillId="6" borderId="27" xfId="0" applyNumberFormat="1" applyFont="1" applyFill="1" applyBorder="1" applyAlignment="1">
      <alignment horizontal="center" vertical="center"/>
    </xf>
    <xf numFmtId="0" fontId="0" fillId="6" borderId="17" xfId="0" applyFill="1" applyBorder="1"/>
    <xf numFmtId="49" fontId="11" fillId="6" borderId="30" xfId="0" applyNumberFormat="1" applyFont="1" applyFill="1" applyBorder="1" applyAlignment="1">
      <alignment horizontal="center" vertical="center"/>
    </xf>
    <xf numFmtId="0" fontId="0" fillId="6" borderId="18" xfId="0" applyFill="1" applyBorder="1"/>
    <xf numFmtId="49" fontId="38" fillId="6" borderId="28" xfId="0" applyNumberFormat="1" applyFont="1" applyFill="1" applyBorder="1" applyAlignment="1">
      <alignment horizontal="center" vertical="center"/>
    </xf>
    <xf numFmtId="49" fontId="11" fillId="6" borderId="23" xfId="0" applyNumberFormat="1" applyFont="1" applyFill="1" applyBorder="1" applyAlignment="1">
      <alignment vertical="center"/>
    </xf>
    <xf numFmtId="49" fontId="38" fillId="6" borderId="27" xfId="0" applyNumberFormat="1" applyFont="1" applyFill="1" applyBorder="1" applyAlignment="1">
      <alignment horizontal="center" vertical="center"/>
    </xf>
    <xf numFmtId="49" fontId="38" fillId="6" borderId="30" xfId="0" applyNumberFormat="1" applyFont="1" applyFill="1" applyBorder="1" applyAlignment="1">
      <alignment horizontal="center" vertical="center"/>
    </xf>
    <xf numFmtId="0" fontId="11" fillId="6" borderId="30" xfId="0" applyFont="1" applyFill="1" applyBorder="1" applyAlignment="1">
      <alignment vertical="center"/>
    </xf>
    <xf numFmtId="49" fontId="11" fillId="6" borderId="27" xfId="0" applyNumberFormat="1" applyFont="1" applyFill="1" applyBorder="1" applyAlignment="1">
      <alignment vertical="center"/>
    </xf>
    <xf numFmtId="0" fontId="0" fillId="2" borderId="25" xfId="0" applyFill="1" applyBorder="1"/>
    <xf numFmtId="0" fontId="0" fillId="6" borderId="29" xfId="0" applyFill="1" applyBorder="1"/>
    <xf numFmtId="0" fontId="3" fillId="6" borderId="0" xfId="0" applyFont="1" applyFill="1"/>
    <xf numFmtId="0" fontId="81" fillId="2" borderId="0" xfId="0" applyFont="1" applyFill="1" applyAlignment="1">
      <alignment horizontal="center" shrinkToFit="1"/>
    </xf>
    <xf numFmtId="0" fontId="82" fillId="9" borderId="0" xfId="0" applyFont="1" applyFill="1"/>
    <xf numFmtId="0" fontId="82" fillId="6" borderId="0" xfId="0" applyFont="1" applyFill="1"/>
    <xf numFmtId="0" fontId="78" fillId="6" borderId="7" xfId="0" applyFont="1" applyFill="1" applyBorder="1" applyAlignment="1">
      <alignment horizontal="center" vertical="center" shrinkToFit="1"/>
    </xf>
    <xf numFmtId="0" fontId="78" fillId="6" borderId="7" xfId="0" applyFont="1" applyFill="1" applyBorder="1" applyAlignment="1">
      <alignment vertical="center" shrinkToFit="1"/>
    </xf>
    <xf numFmtId="0" fontId="78" fillId="6" borderId="0" xfId="0" applyFont="1" applyFill="1" applyAlignment="1">
      <alignment shrinkToFit="1"/>
    </xf>
    <xf numFmtId="0" fontId="0" fillId="6" borderId="5" xfId="0" applyFill="1" applyBorder="1" applyAlignment="1">
      <alignment horizontal="center" vertical="center"/>
    </xf>
    <xf numFmtId="49" fontId="22" fillId="3" borderId="0" xfId="0" applyNumberFormat="1" applyFont="1" applyFill="1"/>
    <xf numFmtId="0" fontId="0" fillId="3" borderId="0" xfId="0" applyFill="1" applyAlignment="1">
      <alignment horizontal="center"/>
    </xf>
    <xf numFmtId="49" fontId="22" fillId="4" borderId="0" xfId="0" applyNumberFormat="1" applyFont="1" applyFill="1"/>
    <xf numFmtId="0" fontId="0" fillId="4" borderId="0" xfId="0" applyFill="1" applyAlignment="1">
      <alignment horizontal="center"/>
    </xf>
    <xf numFmtId="49" fontId="22" fillId="10" borderId="0" xfId="0" applyNumberFormat="1" applyFont="1" applyFill="1"/>
    <xf numFmtId="0" fontId="0" fillId="10" borderId="0" xfId="0" applyFill="1" applyAlignment="1">
      <alignment horizontal="center"/>
    </xf>
    <xf numFmtId="0" fontId="5" fillId="2" borderId="0" xfId="1" applyFill="1" applyBorder="1"/>
    <xf numFmtId="0" fontId="0" fillId="3" borderId="0" xfId="0" applyFill="1"/>
    <xf numFmtId="49" fontId="0" fillId="3" borderId="0" xfId="0" applyNumberFormat="1" applyFill="1"/>
    <xf numFmtId="0" fontId="0" fillId="11" borderId="37" xfId="0" applyFill="1" applyBorder="1" applyAlignment="1">
      <alignment horizontal="center"/>
    </xf>
    <xf numFmtId="0" fontId="0" fillId="0" borderId="6" xfId="0" applyBorder="1"/>
    <xf numFmtId="49" fontId="21" fillId="4" borderId="5" xfId="0" applyNumberFormat="1" applyFont="1" applyFill="1" applyBorder="1" applyAlignment="1">
      <alignment horizontal="left" vertical="center"/>
    </xf>
    <xf numFmtId="0" fontId="0" fillId="12" borderId="0" xfId="0" applyFill="1"/>
    <xf numFmtId="0" fontId="83" fillId="13" borderId="0" xfId="0" applyFont="1" applyFill="1" applyAlignment="1">
      <alignment horizontal="center" vertical="center"/>
    </xf>
    <xf numFmtId="0" fontId="84" fillId="6" borderId="7" xfId="0" applyFont="1" applyFill="1" applyBorder="1" applyAlignment="1">
      <alignment horizontal="center"/>
    </xf>
    <xf numFmtId="0" fontId="84" fillId="6" borderId="0" xfId="0" applyFont="1" applyFill="1" applyAlignment="1">
      <alignment horizontal="center"/>
    </xf>
    <xf numFmtId="0" fontId="3" fillId="6" borderId="0" xfId="0" applyFont="1" applyFill="1" applyAlignment="1">
      <alignment horizontal="center" vertical="center"/>
    </xf>
    <xf numFmtId="0" fontId="3" fillId="6" borderId="0" xfId="0" applyFont="1" applyFill="1" applyAlignment="1">
      <alignment vertical="center"/>
    </xf>
    <xf numFmtId="0" fontId="85" fillId="6" borderId="0" xfId="0" applyFont="1" applyFill="1" applyAlignment="1">
      <alignment vertical="center"/>
    </xf>
    <xf numFmtId="0" fontId="86" fillId="6" borderId="0" xfId="0" applyFont="1" applyFill="1"/>
    <xf numFmtId="49" fontId="73" fillId="2" borderId="0" xfId="0" applyNumberFormat="1" applyFont="1" applyFill="1" applyAlignment="1">
      <alignment horizontal="center" vertical="center"/>
    </xf>
    <xf numFmtId="49" fontId="14" fillId="4" borderId="26" xfId="0" applyNumberFormat="1" applyFont="1" applyFill="1" applyBorder="1" applyAlignment="1">
      <alignment vertical="center"/>
    </xf>
    <xf numFmtId="49" fontId="68" fillId="3" borderId="1" xfId="0" applyNumberFormat="1" applyFont="1" applyFill="1" applyBorder="1" applyAlignment="1">
      <alignment vertical="center" shrinkToFi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42" xfId="0" applyFont="1" applyBorder="1" applyAlignment="1">
      <alignment horizontal="center" vertical="center"/>
    </xf>
    <xf numFmtId="49" fontId="68" fillId="3" borderId="2" xfId="0" applyNumberFormat="1" applyFont="1" applyFill="1" applyBorder="1" applyAlignment="1">
      <alignment vertical="center" shrinkToFit="1"/>
    </xf>
    <xf numFmtId="49" fontId="68" fillId="3" borderId="38" xfId="0" applyNumberFormat="1" applyFont="1" applyFill="1" applyBorder="1" applyAlignment="1">
      <alignment vertical="center" shrinkToFit="1"/>
    </xf>
    <xf numFmtId="49" fontId="22" fillId="0" borderId="6" xfId="0" applyNumberFormat="1" applyFont="1" applyBorder="1" applyAlignment="1">
      <alignment horizontal="left"/>
    </xf>
    <xf numFmtId="0" fontId="11" fillId="2" borderId="1" xfId="0" applyFont="1" applyFill="1" applyBorder="1" applyAlignment="1">
      <alignment wrapText="1"/>
    </xf>
    <xf numFmtId="0" fontId="11" fillId="2" borderId="38" xfId="0" applyFont="1" applyFill="1" applyBorder="1" applyAlignment="1">
      <alignment wrapText="1"/>
    </xf>
    <xf numFmtId="0" fontId="22" fillId="0" borderId="43" xfId="0" applyFont="1" applyBorder="1" applyAlignment="1">
      <alignment horizontal="center" vertical="center"/>
    </xf>
    <xf numFmtId="49" fontId="27" fillId="2" borderId="31" xfId="0" applyNumberFormat="1" applyFont="1" applyFill="1" applyBorder="1" applyAlignment="1">
      <alignment horizontal="right" vertical="center"/>
    </xf>
    <xf numFmtId="0" fontId="22" fillId="0" borderId="25" xfId="0" applyFont="1" applyBorder="1" applyAlignment="1">
      <alignment horizontal="center" vertical="center"/>
    </xf>
    <xf numFmtId="0" fontId="22" fillId="5" borderId="25" xfId="0" applyFont="1" applyFill="1" applyBorder="1" applyAlignment="1">
      <alignment horizontal="center" vertical="center"/>
    </xf>
    <xf numFmtId="0" fontId="79" fillId="6" borderId="7" xfId="0" applyFont="1" applyFill="1" applyBorder="1" applyAlignment="1">
      <alignment horizontal="center" vertical="center"/>
    </xf>
    <xf numFmtId="0" fontId="79" fillId="6" borderId="0" xfId="0" applyFont="1" applyFill="1" applyAlignment="1">
      <alignment horizontal="center" vertical="center"/>
    </xf>
    <xf numFmtId="0" fontId="75" fillId="6" borderId="0" xfId="0" applyFont="1" applyFill="1" applyAlignment="1">
      <alignment vertical="center"/>
    </xf>
    <xf numFmtId="0" fontId="76" fillId="6" borderId="0" xfId="0" applyFont="1" applyFill="1" applyAlignment="1">
      <alignment vertical="center"/>
    </xf>
    <xf numFmtId="49" fontId="0" fillId="0" borderId="0" xfId="0" applyNumberFormat="1" applyAlignment="1">
      <alignment horizontal="center"/>
    </xf>
    <xf numFmtId="49" fontId="22" fillId="0" borderId="12" xfId="0" applyNumberFormat="1" applyFont="1" applyBorder="1" applyAlignment="1">
      <alignment horizontal="center" vertical="center" wrapText="1"/>
    </xf>
    <xf numFmtId="49" fontId="27" fillId="2" borderId="20" xfId="0" applyNumberFormat="1" applyFont="1" applyFill="1" applyBorder="1" applyAlignment="1">
      <alignment horizontal="right" vertical="center"/>
    </xf>
    <xf numFmtId="49" fontId="69" fillId="0" borderId="15" xfId="0" applyNumberFormat="1" applyFont="1" applyBorder="1" applyAlignment="1">
      <alignment horizontal="right" vertical="center"/>
    </xf>
    <xf numFmtId="0" fontId="22" fillId="0" borderId="7" xfId="0" applyFont="1" applyBorder="1" applyAlignment="1">
      <alignment horizontal="center" vertical="center"/>
    </xf>
    <xf numFmtId="0" fontId="89" fillId="6" borderId="0" xfId="0" applyFont="1" applyFill="1" applyAlignment="1">
      <alignment horizontal="right" vertical="center"/>
    </xf>
    <xf numFmtId="0" fontId="41" fillId="15" borderId="15" xfId="0" applyFont="1" applyFill="1" applyBorder="1" applyAlignment="1">
      <alignment horizontal="right" vertical="center"/>
    </xf>
    <xf numFmtId="0" fontId="49" fillId="15" borderId="0" xfId="0" applyFont="1" applyFill="1" applyAlignment="1">
      <alignment vertical="center"/>
    </xf>
    <xf numFmtId="49" fontId="58" fillId="15" borderId="0" xfId="0" applyNumberFormat="1" applyFont="1" applyFill="1" applyAlignment="1">
      <alignment vertical="center"/>
    </xf>
    <xf numFmtId="0" fontId="78" fillId="0" borderId="18" xfId="0" applyFont="1" applyBorder="1" applyAlignment="1">
      <alignment vertical="center"/>
    </xf>
    <xf numFmtId="49" fontId="22" fillId="0" borderId="28" xfId="0" applyNumberFormat="1" applyFont="1" applyBorder="1" applyAlignment="1">
      <alignment horizontal="center" vertical="center"/>
    </xf>
    <xf numFmtId="49" fontId="0" fillId="0" borderId="12" xfId="0" applyNumberFormat="1" applyBorder="1" applyAlignment="1">
      <alignment horizontal="center" vertical="center"/>
    </xf>
    <xf numFmtId="0" fontId="70" fillId="0" borderId="0" xfId="0" applyFont="1" applyAlignment="1">
      <alignment horizontal="left"/>
    </xf>
    <xf numFmtId="49" fontId="13" fillId="4" borderId="24" xfId="0" applyNumberFormat="1" applyFont="1" applyFill="1" applyBorder="1" applyAlignment="1">
      <alignment vertical="center"/>
    </xf>
    <xf numFmtId="49" fontId="87" fillId="2" borderId="0" xfId="0" applyNumberFormat="1" applyFont="1" applyFill="1" applyAlignment="1">
      <alignment horizontal="right" vertical="center"/>
    </xf>
    <xf numFmtId="0" fontId="87" fillId="0" borderId="0" xfId="0" applyFont="1" applyAlignment="1">
      <alignment vertical="center"/>
    </xf>
    <xf numFmtId="0" fontId="87" fillId="2" borderId="0" xfId="0" applyFont="1" applyFill="1" applyAlignment="1">
      <alignment horizontal="right" vertical="center"/>
    </xf>
    <xf numFmtId="0" fontId="87" fillId="2" borderId="0" xfId="0" applyFont="1" applyFill="1" applyAlignment="1">
      <alignment horizontal="center" vertical="center"/>
    </xf>
    <xf numFmtId="0" fontId="87" fillId="2" borderId="0" xfId="0" applyFont="1" applyFill="1" applyAlignment="1">
      <alignment horizontal="left" vertical="center"/>
    </xf>
    <xf numFmtId="0" fontId="87" fillId="2" borderId="0" xfId="0" applyFont="1" applyFill="1" applyAlignment="1">
      <alignment vertical="center"/>
    </xf>
    <xf numFmtId="0" fontId="88" fillId="2" borderId="0" xfId="0" applyFont="1" applyFill="1" applyAlignment="1">
      <alignment horizontal="center" vertical="center"/>
    </xf>
    <xf numFmtId="0" fontId="88" fillId="2" borderId="0" xfId="0" applyFont="1" applyFill="1" applyAlignment="1">
      <alignment vertical="center"/>
    </xf>
    <xf numFmtId="0" fontId="87" fillId="6" borderId="0" xfId="0" applyFont="1" applyFill="1" applyAlignment="1">
      <alignment vertical="center"/>
    </xf>
    <xf numFmtId="0" fontId="87" fillId="3" borderId="0" xfId="0" applyFont="1" applyFill="1"/>
    <xf numFmtId="0" fontId="87" fillId="3" borderId="0" xfId="0" applyFont="1" applyFill="1" applyAlignment="1">
      <alignment horizontal="center"/>
    </xf>
    <xf numFmtId="0" fontId="87" fillId="6" borderId="0" xfId="0" applyFont="1" applyFill="1"/>
    <xf numFmtId="0" fontId="87" fillId="0" borderId="0" xfId="0" applyFont="1"/>
    <xf numFmtId="49" fontId="88" fillId="2" borderId="0" xfId="0" applyNumberFormat="1" applyFont="1" applyFill="1" applyAlignment="1">
      <alignment vertical="center"/>
    </xf>
    <xf numFmtId="49" fontId="11" fillId="2" borderId="17" xfId="0" applyNumberFormat="1" applyFont="1" applyFill="1" applyBorder="1" applyAlignment="1">
      <alignment horizontal="center" wrapText="1"/>
    </xf>
    <xf numFmtId="0" fontId="0" fillId="0" borderId="5" xfId="0" applyBorder="1" applyAlignment="1">
      <alignment horizontal="left" vertical="center" indent="1"/>
    </xf>
    <xf numFmtId="0" fontId="22" fillId="0" borderId="5" xfId="0" applyFont="1" applyBorder="1" applyAlignment="1">
      <alignment vertical="center"/>
    </xf>
    <xf numFmtId="0" fontId="93" fillId="7" borderId="7" xfId="0" applyFont="1" applyFill="1" applyBorder="1" applyAlignment="1">
      <alignment horizontal="center" vertical="center"/>
    </xf>
    <xf numFmtId="0" fontId="93" fillId="0" borderId="0" xfId="0" applyFont="1" applyAlignment="1">
      <alignment horizontal="center" vertical="center"/>
    </xf>
    <xf numFmtId="0" fontId="35" fillId="6" borderId="0" xfId="0" applyFont="1" applyFill="1"/>
    <xf numFmtId="0" fontId="35" fillId="0" borderId="0" xfId="0" applyFont="1"/>
    <xf numFmtId="49" fontId="94" fillId="0" borderId="0" xfId="0" applyNumberFormat="1" applyFont="1" applyAlignment="1">
      <alignment vertical="top"/>
    </xf>
    <xf numFmtId="49" fontId="94" fillId="6" borderId="0" xfId="0" applyNumberFormat="1" applyFont="1" applyFill="1" applyAlignment="1">
      <alignment vertical="top"/>
    </xf>
    <xf numFmtId="0" fontId="4" fillId="0" borderId="5" xfId="0" applyFont="1" applyBorder="1" applyAlignment="1">
      <alignment horizontal="left" vertical="center" indent="1"/>
    </xf>
    <xf numFmtId="0" fontId="55" fillId="0" borderId="7" xfId="0" applyFont="1" applyBorder="1" applyAlignment="1">
      <alignment vertical="center"/>
    </xf>
    <xf numFmtId="49" fontId="7" fillId="6" borderId="0" xfId="3" applyNumberFormat="1" applyFont="1" applyFill="1" applyAlignment="1">
      <alignment vertical="top"/>
    </xf>
    <xf numFmtId="49" fontId="39" fillId="6" borderId="0" xfId="3" applyNumberFormat="1" applyFont="1" applyFill="1" applyAlignment="1">
      <alignment horizontal="center"/>
    </xf>
    <xf numFmtId="49" fontId="65" fillId="6" borderId="0" xfId="3" applyNumberFormat="1" applyFont="1" applyFill="1" applyAlignment="1">
      <alignment vertical="top"/>
    </xf>
    <xf numFmtId="49" fontId="34" fillId="6" borderId="0" xfId="3" applyNumberFormat="1" applyFont="1" applyFill="1" applyAlignment="1">
      <alignment vertical="top"/>
    </xf>
    <xf numFmtId="0" fontId="4" fillId="0" borderId="0" xfId="3"/>
    <xf numFmtId="49" fontId="39" fillId="6" borderId="0" xfId="3" applyNumberFormat="1" applyFont="1" applyFill="1" applyAlignment="1">
      <alignment horizontal="left"/>
    </xf>
    <xf numFmtId="49" fontId="17" fillId="6" borderId="0" xfId="3" applyNumberFormat="1" applyFont="1" applyFill="1" applyAlignment="1">
      <alignment horizontal="left"/>
    </xf>
    <xf numFmtId="49" fontId="34" fillId="0" borderId="0" xfId="3" applyNumberFormat="1" applyFont="1" applyAlignment="1">
      <alignment vertical="top"/>
    </xf>
    <xf numFmtId="49" fontId="7" fillId="0" borderId="0" xfId="3" applyNumberFormat="1" applyFont="1" applyAlignment="1">
      <alignment vertical="top"/>
    </xf>
    <xf numFmtId="0" fontId="35" fillId="6" borderId="0" xfId="3" applyFont="1" applyFill="1"/>
    <xf numFmtId="49" fontId="16" fillId="6" borderId="0" xfId="3" applyNumberFormat="1" applyFont="1" applyFill="1" applyAlignment="1">
      <alignment horizontal="left"/>
    </xf>
    <xf numFmtId="49" fontId="35" fillId="6" borderId="0" xfId="3" applyNumberFormat="1" applyFont="1" applyFill="1"/>
    <xf numFmtId="49" fontId="22" fillId="6" borderId="0" xfId="3" applyNumberFormat="1" applyFont="1" applyFill="1"/>
    <xf numFmtId="49" fontId="18" fillId="6" borderId="0" xfId="3" applyNumberFormat="1" applyFont="1" applyFill="1"/>
    <xf numFmtId="49" fontId="18" fillId="0" borderId="0" xfId="3" applyNumberFormat="1" applyFont="1"/>
    <xf numFmtId="49" fontId="22" fillId="0" borderId="0" xfId="3" applyNumberFormat="1" applyFont="1"/>
    <xf numFmtId="49" fontId="26" fillId="2" borderId="0" xfId="3" applyNumberFormat="1" applyFont="1" applyFill="1" applyAlignment="1">
      <alignment vertical="center"/>
    </xf>
    <xf numFmtId="49" fontId="37" fillId="2" borderId="0" xfId="3" applyNumberFormat="1" applyFont="1" applyFill="1" applyAlignment="1">
      <alignment vertical="center"/>
    </xf>
    <xf numFmtId="49" fontId="27" fillId="2" borderId="0" xfId="3" applyNumberFormat="1" applyFont="1" applyFill="1" applyAlignment="1">
      <alignment horizontal="right" vertical="center"/>
    </xf>
    <xf numFmtId="49" fontId="37" fillId="0" borderId="0" xfId="3" applyNumberFormat="1" applyFont="1" applyAlignment="1">
      <alignment vertical="center"/>
    </xf>
    <xf numFmtId="49" fontId="26" fillId="0" borderId="0" xfId="3" applyNumberFormat="1" applyFont="1" applyAlignment="1">
      <alignment vertical="center"/>
    </xf>
    <xf numFmtId="49" fontId="22" fillId="3" borderId="0" xfId="3" applyNumberFormat="1" applyFont="1" applyFill="1"/>
    <xf numFmtId="0" fontId="4" fillId="3" borderId="0" xfId="3" applyFill="1" applyAlignment="1">
      <alignment horizontal="center"/>
    </xf>
    <xf numFmtId="0" fontId="4" fillId="0" borderId="0" xfId="3" applyAlignment="1">
      <alignment horizontal="center"/>
    </xf>
    <xf numFmtId="14" fontId="20" fillId="6" borderId="6" xfId="3" applyNumberFormat="1" applyFont="1" applyFill="1" applyBorder="1" applyAlignment="1">
      <alignment horizontal="left" vertical="center"/>
    </xf>
    <xf numFmtId="49" fontId="20" fillId="6" borderId="6" xfId="3" applyNumberFormat="1" applyFont="1" applyFill="1" applyBorder="1" applyAlignment="1">
      <alignment vertical="center"/>
    </xf>
    <xf numFmtId="49" fontId="44" fillId="6" borderId="6" xfId="3" applyNumberFormat="1" applyFont="1" applyFill="1" applyBorder="1" applyAlignment="1">
      <alignment vertical="center"/>
    </xf>
    <xf numFmtId="49" fontId="21" fillId="6" borderId="6" xfId="3" applyNumberFormat="1" applyFont="1" applyFill="1" applyBorder="1" applyAlignment="1">
      <alignment horizontal="right" vertical="center"/>
    </xf>
    <xf numFmtId="49" fontId="44" fillId="0" borderId="0" xfId="3" applyNumberFormat="1" applyFont="1" applyAlignment="1">
      <alignment vertical="center"/>
    </xf>
    <xf numFmtId="49" fontId="20" fillId="0" borderId="0" xfId="3" applyNumberFormat="1" applyFont="1" applyAlignment="1">
      <alignment vertical="center"/>
    </xf>
    <xf numFmtId="49" fontId="22" fillId="4" borderId="0" xfId="3" applyNumberFormat="1" applyFont="1" applyFill="1"/>
    <xf numFmtId="0" fontId="4" fillId="4" borderId="0" xfId="3" applyFill="1" applyAlignment="1">
      <alignment horizontal="center"/>
    </xf>
    <xf numFmtId="0" fontId="4" fillId="2" borderId="0" xfId="3" applyFill="1"/>
    <xf numFmtId="0" fontId="81" fillId="2" borderId="0" xfId="3" applyFont="1" applyFill="1" applyAlignment="1">
      <alignment horizontal="center" shrinkToFit="1"/>
    </xf>
    <xf numFmtId="49" fontId="22" fillId="10" borderId="0" xfId="3" applyNumberFormat="1" applyFont="1" applyFill="1"/>
    <xf numFmtId="0" fontId="4" fillId="10" borderId="0" xfId="3" applyFill="1" applyAlignment="1">
      <alignment horizontal="center"/>
    </xf>
    <xf numFmtId="0" fontId="4" fillId="6" borderId="0" xfId="3" applyFill="1"/>
    <xf numFmtId="0" fontId="81" fillId="6" borderId="0" xfId="3" applyFont="1" applyFill="1" applyAlignment="1">
      <alignment horizontal="center" shrinkToFit="1"/>
    </xf>
    <xf numFmtId="0" fontId="46" fillId="6" borderId="7" xfId="3" applyFont="1" applyFill="1" applyBorder="1" applyAlignment="1">
      <alignment horizontal="center" vertical="center" shrinkToFit="1"/>
    </xf>
    <xf numFmtId="0" fontId="46" fillId="6" borderId="0" xfId="3" applyFont="1" applyFill="1" applyAlignment="1">
      <alignment horizontal="center" vertical="center" shrinkToFit="1"/>
    </xf>
    <xf numFmtId="0" fontId="46" fillId="6" borderId="7" xfId="3" applyFont="1" applyFill="1" applyBorder="1" applyAlignment="1">
      <alignment vertical="center"/>
    </xf>
    <xf numFmtId="0" fontId="4" fillId="6" borderId="7" xfId="3" applyFill="1" applyBorder="1"/>
    <xf numFmtId="0" fontId="4" fillId="6" borderId="0" xfId="3" applyFill="1" applyAlignment="1">
      <alignment horizontal="center"/>
    </xf>
    <xf numFmtId="0" fontId="82" fillId="9" borderId="0" xfId="3" applyFont="1" applyFill="1"/>
    <xf numFmtId="0" fontId="4" fillId="6" borderId="30" xfId="3" applyFill="1" applyBorder="1"/>
    <xf numFmtId="0" fontId="82" fillId="6" borderId="0" xfId="3" applyFont="1" applyFill="1"/>
    <xf numFmtId="0" fontId="46" fillId="6" borderId="0" xfId="3" applyFont="1" applyFill="1" applyAlignment="1">
      <alignment vertical="center"/>
    </xf>
    <xf numFmtId="0" fontId="4" fillId="6" borderId="5" xfId="3" applyFill="1" applyBorder="1" applyAlignment="1">
      <alignment horizontal="center" vertical="center"/>
    </xf>
    <xf numFmtId="0" fontId="32" fillId="2" borderId="24" xfId="3" applyFont="1" applyFill="1" applyBorder="1" applyAlignment="1">
      <alignment vertical="center"/>
    </xf>
    <xf numFmtId="0" fontId="32" fillId="2" borderId="25" xfId="3" applyFont="1" applyFill="1" applyBorder="1" applyAlignment="1">
      <alignment vertical="center"/>
    </xf>
    <xf numFmtId="0" fontId="32" fillId="2" borderId="26" xfId="3" applyFont="1" applyFill="1" applyBorder="1" applyAlignment="1">
      <alignment vertical="center"/>
    </xf>
    <xf numFmtId="49" fontId="60" fillId="2" borderId="29" xfId="3" applyNumberFormat="1" applyFont="1" applyFill="1" applyBorder="1" applyAlignment="1">
      <alignment horizontal="center" vertical="center"/>
    </xf>
    <xf numFmtId="49" fontId="60" fillId="2" borderId="25" xfId="3" applyNumberFormat="1" applyFont="1" applyFill="1" applyBorder="1" applyAlignment="1">
      <alignment vertical="center"/>
    </xf>
    <xf numFmtId="0" fontId="4" fillId="2" borderId="25" xfId="3" applyFill="1" applyBorder="1"/>
    <xf numFmtId="49" fontId="60" fillId="2" borderId="29" xfId="3" applyNumberFormat="1" applyFont="1" applyFill="1" applyBorder="1" applyAlignment="1">
      <alignment vertical="center"/>
    </xf>
    <xf numFmtId="49" fontId="61" fillId="2" borderId="29" xfId="3" applyNumberFormat="1" applyFont="1" applyFill="1" applyBorder="1" applyAlignment="1">
      <alignment vertical="center"/>
    </xf>
    <xf numFmtId="49" fontId="32" fillId="2" borderId="29" xfId="3" applyNumberFormat="1" applyFont="1" applyFill="1" applyBorder="1" applyAlignment="1">
      <alignment horizontal="left" vertical="center"/>
    </xf>
    <xf numFmtId="49" fontId="32" fillId="0" borderId="0" xfId="3" applyNumberFormat="1" applyFont="1" applyAlignment="1">
      <alignment horizontal="left" vertical="center"/>
    </xf>
    <xf numFmtId="49" fontId="61" fillId="0" borderId="0" xfId="3" applyNumberFormat="1" applyFont="1" applyAlignment="1">
      <alignment vertical="center"/>
    </xf>
    <xf numFmtId="49" fontId="11" fillId="6" borderId="28" xfId="3" applyNumberFormat="1" applyFont="1" applyFill="1" applyBorder="1" applyAlignment="1">
      <alignment vertical="center"/>
    </xf>
    <xf numFmtId="49" fontId="11" fillId="6" borderId="29" xfId="3" applyNumberFormat="1" applyFont="1" applyFill="1" applyBorder="1" applyAlignment="1">
      <alignment vertical="center"/>
    </xf>
    <xf numFmtId="49" fontId="11" fillId="6" borderId="23" xfId="3" applyNumberFormat="1" applyFont="1" applyFill="1" applyBorder="1" applyAlignment="1">
      <alignment horizontal="right" vertical="center"/>
    </xf>
    <xf numFmtId="49" fontId="11" fillId="6" borderId="28" xfId="3" applyNumberFormat="1" applyFont="1" applyFill="1" applyBorder="1" applyAlignment="1">
      <alignment horizontal="center" vertical="center"/>
    </xf>
    <xf numFmtId="0" fontId="11" fillId="6" borderId="0" xfId="3" applyFont="1" applyFill="1" applyAlignment="1">
      <alignment vertical="center"/>
    </xf>
    <xf numFmtId="49" fontId="38" fillId="6" borderId="28" xfId="3" applyNumberFormat="1" applyFont="1" applyFill="1" applyBorder="1" applyAlignment="1">
      <alignment horizontal="center" vertical="center"/>
    </xf>
    <xf numFmtId="49" fontId="43" fillId="6" borderId="29" xfId="3" applyNumberFormat="1" applyFont="1" applyFill="1" applyBorder="1" applyAlignment="1">
      <alignment vertical="center"/>
    </xf>
    <xf numFmtId="49" fontId="11" fillId="6" borderId="23" xfId="3" applyNumberFormat="1" applyFont="1" applyFill="1" applyBorder="1" applyAlignment="1">
      <alignment vertical="center"/>
    </xf>
    <xf numFmtId="49" fontId="32" fillId="6" borderId="28" xfId="3" applyNumberFormat="1" applyFont="1" applyFill="1" applyBorder="1" applyAlignment="1">
      <alignment vertical="center"/>
    </xf>
    <xf numFmtId="0" fontId="4" fillId="6" borderId="29" xfId="3" applyFill="1" applyBorder="1"/>
    <xf numFmtId="0" fontId="4" fillId="6" borderId="23" xfId="3" applyFill="1" applyBorder="1"/>
    <xf numFmtId="49" fontId="32" fillId="0" borderId="0" xfId="3" applyNumberFormat="1" applyFont="1" applyAlignment="1">
      <alignment vertical="center"/>
    </xf>
    <xf numFmtId="49" fontId="43" fillId="0" borderId="0" xfId="3" applyNumberFormat="1" applyFont="1" applyAlignment="1">
      <alignment vertical="center"/>
    </xf>
    <xf numFmtId="49" fontId="11" fillId="6" borderId="30" xfId="3" applyNumberFormat="1" applyFont="1" applyFill="1" applyBorder="1" applyAlignment="1">
      <alignment vertical="center"/>
    </xf>
    <xf numFmtId="49" fontId="11" fillId="6" borderId="7" xfId="3" applyNumberFormat="1" applyFont="1" applyFill="1" applyBorder="1" applyAlignment="1">
      <alignment vertical="center"/>
    </xf>
    <xf numFmtId="49" fontId="11" fillId="6" borderId="18" xfId="3" applyNumberFormat="1" applyFont="1" applyFill="1" applyBorder="1" applyAlignment="1">
      <alignment horizontal="right" vertical="center"/>
    </xf>
    <xf numFmtId="49" fontId="11" fillId="6" borderId="27" xfId="3" applyNumberFormat="1" applyFont="1" applyFill="1" applyBorder="1" applyAlignment="1">
      <alignment horizontal="center" vertical="center"/>
    </xf>
    <xf numFmtId="49" fontId="38" fillId="6" borderId="27" xfId="3" applyNumberFormat="1" applyFont="1" applyFill="1" applyBorder="1" applyAlignment="1">
      <alignment horizontal="center" vertical="center"/>
    </xf>
    <xf numFmtId="49" fontId="11" fillId="6" borderId="0" xfId="3" applyNumberFormat="1" applyFont="1" applyFill="1" applyAlignment="1">
      <alignment vertical="center"/>
    </xf>
    <xf numFmtId="49" fontId="43" fillId="6" borderId="0" xfId="3" applyNumberFormat="1" applyFont="1" applyFill="1" applyAlignment="1">
      <alignment vertical="center"/>
    </xf>
    <xf numFmtId="49" fontId="11" fillId="6" borderId="17" xfId="3" applyNumberFormat="1" applyFont="1" applyFill="1" applyBorder="1" applyAlignment="1">
      <alignment vertical="center"/>
    </xf>
    <xf numFmtId="0" fontId="11" fillId="6" borderId="30" xfId="3" applyFont="1" applyFill="1" applyBorder="1" applyAlignment="1">
      <alignment vertical="center"/>
    </xf>
    <xf numFmtId="0" fontId="4" fillId="6" borderId="18" xfId="3" applyFill="1" applyBorder="1"/>
    <xf numFmtId="49" fontId="11" fillId="0" borderId="0" xfId="3" applyNumberFormat="1" applyFont="1" applyAlignment="1">
      <alignment vertical="center"/>
    </xf>
    <xf numFmtId="49" fontId="11" fillId="2" borderId="28" xfId="3" applyNumberFormat="1" applyFont="1" applyFill="1" applyBorder="1" applyAlignment="1">
      <alignment vertical="center"/>
    </xf>
    <xf numFmtId="49" fontId="11" fillId="2" borderId="29" xfId="3" applyNumberFormat="1" applyFont="1" applyFill="1" applyBorder="1" applyAlignment="1">
      <alignment vertical="center"/>
    </xf>
    <xf numFmtId="49" fontId="11" fillId="2" borderId="23" xfId="3" applyNumberFormat="1" applyFont="1" applyFill="1" applyBorder="1" applyAlignment="1">
      <alignment horizontal="right" vertical="center"/>
    </xf>
    <xf numFmtId="0" fontId="11" fillId="2" borderId="27" xfId="3" applyFont="1" applyFill="1" applyBorder="1" applyAlignment="1">
      <alignment vertical="center"/>
    </xf>
    <xf numFmtId="49" fontId="11" fillId="2" borderId="0" xfId="3" applyNumberFormat="1" applyFont="1" applyFill="1" applyAlignment="1">
      <alignment horizontal="right" vertical="center"/>
    </xf>
    <xf numFmtId="49" fontId="11" fillId="2" borderId="17" xfId="3" applyNumberFormat="1" applyFont="1" applyFill="1" applyBorder="1" applyAlignment="1">
      <alignment horizontal="right" vertical="center"/>
    </xf>
    <xf numFmtId="0" fontId="11" fillId="6" borderId="17" xfId="3" applyFont="1" applyFill="1" applyBorder="1" applyAlignment="1">
      <alignment vertical="center"/>
    </xf>
    <xf numFmtId="49" fontId="38" fillId="6" borderId="0" xfId="3" applyNumberFormat="1" applyFont="1" applyFill="1" applyAlignment="1">
      <alignment horizontal="center" vertical="center"/>
    </xf>
    <xf numFmtId="49" fontId="11" fillId="6" borderId="27" xfId="3" applyNumberFormat="1" applyFont="1" applyFill="1" applyBorder="1" applyAlignment="1">
      <alignment vertical="center"/>
    </xf>
    <xf numFmtId="0" fontId="4" fillId="6" borderId="17" xfId="3" applyFill="1" applyBorder="1"/>
    <xf numFmtId="0" fontId="32" fillId="2" borderId="27" xfId="3" applyFont="1" applyFill="1" applyBorder="1" applyAlignment="1">
      <alignment vertical="center"/>
    </xf>
    <xf numFmtId="0" fontId="32" fillId="2" borderId="0" xfId="3" applyFont="1" applyFill="1" applyAlignment="1">
      <alignment vertical="center"/>
    </xf>
    <xf numFmtId="0" fontId="32" fillId="2" borderId="17" xfId="3" applyFont="1" applyFill="1" applyBorder="1" applyAlignment="1">
      <alignment vertical="center"/>
    </xf>
    <xf numFmtId="49" fontId="11" fillId="2" borderId="27" xfId="3" applyNumberFormat="1" applyFont="1" applyFill="1" applyBorder="1" applyAlignment="1">
      <alignment vertical="center"/>
    </xf>
    <xf numFmtId="49" fontId="11" fillId="2" borderId="0" xfId="3" applyNumberFormat="1" applyFont="1" applyFill="1" applyAlignment="1">
      <alignment vertical="center"/>
    </xf>
    <xf numFmtId="0" fontId="11" fillId="2" borderId="17" xfId="3" applyFont="1" applyFill="1" applyBorder="1" applyAlignment="1">
      <alignment horizontal="right" vertical="center"/>
    </xf>
    <xf numFmtId="49" fontId="11" fillId="2" borderId="30" xfId="3" applyNumberFormat="1" applyFont="1" applyFill="1" applyBorder="1" applyAlignment="1">
      <alignment vertical="center"/>
    </xf>
    <xf numFmtId="49" fontId="11" fillId="2" borderId="7" xfId="3" applyNumberFormat="1" applyFont="1" applyFill="1" applyBorder="1" applyAlignment="1">
      <alignment vertical="center"/>
    </xf>
    <xf numFmtId="0" fontId="11" fillId="2" borderId="18" xfId="3" applyFont="1" applyFill="1" applyBorder="1" applyAlignment="1">
      <alignment horizontal="right" vertical="center"/>
    </xf>
    <xf numFmtId="49" fontId="11" fillId="6" borderId="30" xfId="3" applyNumberFormat="1" applyFont="1" applyFill="1" applyBorder="1" applyAlignment="1">
      <alignment horizontal="center" vertical="center"/>
    </xf>
    <xf numFmtId="0" fontId="11" fillId="6" borderId="7" xfId="3" applyFont="1" applyFill="1" applyBorder="1" applyAlignment="1">
      <alignment vertical="center"/>
    </xf>
    <xf numFmtId="49" fontId="38" fillId="6" borderId="30" xfId="3" applyNumberFormat="1" applyFont="1" applyFill="1" applyBorder="1" applyAlignment="1">
      <alignment horizontal="center" vertical="center"/>
    </xf>
    <xf numFmtId="49" fontId="43" fillId="6" borderId="7" xfId="3" applyNumberFormat="1" applyFont="1" applyFill="1" applyBorder="1" applyAlignment="1">
      <alignment vertical="center"/>
    </xf>
    <xf numFmtId="49" fontId="11" fillId="6" borderId="18" xfId="3" applyNumberFormat="1" applyFont="1" applyFill="1" applyBorder="1" applyAlignment="1">
      <alignment vertical="center"/>
    </xf>
    <xf numFmtId="0" fontId="53" fillId="0" borderId="0" xfId="3" applyFont="1" applyAlignment="1">
      <alignment horizontal="right" vertical="center"/>
    </xf>
    <xf numFmtId="49" fontId="13" fillId="0" borderId="0" xfId="3" applyNumberFormat="1" applyFont="1" applyAlignment="1">
      <alignment vertical="top"/>
    </xf>
    <xf numFmtId="49" fontId="14" fillId="0" borderId="0" xfId="3" applyNumberFormat="1" applyFont="1" applyAlignment="1">
      <alignment vertical="top"/>
    </xf>
    <xf numFmtId="49" fontId="65" fillId="0" borderId="0" xfId="3" applyNumberFormat="1" applyFont="1" applyAlignment="1">
      <alignment horizontal="center"/>
    </xf>
    <xf numFmtId="49" fontId="39" fillId="0" borderId="0" xfId="3" applyNumberFormat="1" applyFont="1" applyAlignment="1">
      <alignment horizontal="center"/>
    </xf>
    <xf numFmtId="49" fontId="39" fillId="0" borderId="0" xfId="3" applyNumberFormat="1" applyFont="1" applyAlignment="1">
      <alignment horizontal="left"/>
    </xf>
    <xf numFmtId="49" fontId="7" fillId="0" borderId="0" xfId="3" applyNumberFormat="1" applyFont="1" applyAlignment="1">
      <alignment horizontal="left" vertical="top"/>
    </xf>
    <xf numFmtId="49" fontId="17" fillId="0" borderId="0" xfId="3" applyNumberFormat="1" applyFont="1" applyAlignment="1">
      <alignment horizontal="left"/>
    </xf>
    <xf numFmtId="0" fontId="25" fillId="0" borderId="0" xfId="3" applyFont="1" applyAlignment="1">
      <alignment horizontal="left"/>
    </xf>
    <xf numFmtId="49" fontId="10" fillId="0" borderId="0" xfId="3" applyNumberFormat="1" applyFont="1" applyAlignment="1">
      <alignment horizontal="left"/>
    </xf>
    <xf numFmtId="49" fontId="16" fillId="0" borderId="0" xfId="3" applyNumberFormat="1" applyFont="1" applyAlignment="1">
      <alignment horizontal="left"/>
    </xf>
    <xf numFmtId="49" fontId="22" fillId="0" borderId="0" xfId="3" applyNumberFormat="1" applyFont="1" applyAlignment="1">
      <alignment horizontal="left"/>
    </xf>
    <xf numFmtId="49" fontId="22" fillId="0" borderId="6" xfId="3" applyNumberFormat="1" applyFont="1" applyBorder="1" applyAlignment="1">
      <alignment horizontal="left"/>
    </xf>
    <xf numFmtId="49" fontId="18" fillId="0" borderId="0" xfId="3" applyNumberFormat="1" applyFont="1" applyAlignment="1">
      <alignment horizontal="left"/>
    </xf>
    <xf numFmtId="49" fontId="4" fillId="0" borderId="0" xfId="3" applyNumberFormat="1" applyAlignment="1">
      <alignment horizontal="left"/>
    </xf>
    <xf numFmtId="49" fontId="68" fillId="3" borderId="1" xfId="3" applyNumberFormat="1" applyFont="1" applyFill="1" applyBorder="1" applyAlignment="1">
      <alignment vertical="center" shrinkToFit="1"/>
    </xf>
    <xf numFmtId="49" fontId="68" fillId="3" borderId="2" xfId="3" applyNumberFormat="1" applyFont="1" applyFill="1" applyBorder="1" applyAlignment="1">
      <alignment vertical="center" shrinkToFit="1"/>
    </xf>
    <xf numFmtId="49" fontId="68" fillId="3" borderId="38" xfId="3" applyNumberFormat="1" applyFont="1" applyFill="1" applyBorder="1" applyAlignment="1">
      <alignment vertical="center" shrinkToFit="1"/>
    </xf>
    <xf numFmtId="49" fontId="19" fillId="2" borderId="19" xfId="3" applyNumberFormat="1" applyFont="1" applyFill="1" applyBorder="1" applyAlignment="1">
      <alignment horizontal="left" vertical="center"/>
    </xf>
    <xf numFmtId="49" fontId="19" fillId="2" borderId="20" xfId="3" applyNumberFormat="1" applyFont="1" applyFill="1" applyBorder="1" applyAlignment="1">
      <alignment horizontal="right" vertical="center"/>
    </xf>
    <xf numFmtId="49" fontId="72" fillId="2" borderId="19" xfId="3" applyNumberFormat="1" applyFont="1" applyFill="1" applyBorder="1" applyAlignment="1">
      <alignment horizontal="left" vertical="center"/>
    </xf>
    <xf numFmtId="49" fontId="19" fillId="2" borderId="20" xfId="3" applyNumberFormat="1" applyFont="1" applyFill="1" applyBorder="1" applyAlignment="1">
      <alignment horizontal="left" vertical="center"/>
    </xf>
    <xf numFmtId="49" fontId="12" fillId="2" borderId="20" xfId="3" applyNumberFormat="1" applyFont="1" applyFill="1" applyBorder="1" applyAlignment="1">
      <alignment horizontal="left" vertical="center"/>
    </xf>
    <xf numFmtId="0" fontId="4" fillId="2" borderId="31" xfId="3" applyFill="1" applyBorder="1" applyAlignment="1">
      <alignment horizontal="center" vertical="center"/>
    </xf>
    <xf numFmtId="0" fontId="4" fillId="0" borderId="0" xfId="3" applyAlignment="1">
      <alignment vertical="center"/>
    </xf>
    <xf numFmtId="49" fontId="26" fillId="2" borderId="0" xfId="3" applyNumberFormat="1" applyFont="1" applyFill="1" applyAlignment="1">
      <alignment horizontal="left" vertical="center"/>
    </xf>
    <xf numFmtId="49" fontId="26" fillId="2" borderId="0" xfId="3" applyNumberFormat="1" applyFont="1" applyFill="1" applyAlignment="1">
      <alignment horizontal="right" vertical="center"/>
    </xf>
    <xf numFmtId="0" fontId="26" fillId="2" borderId="0" xfId="3" applyFont="1" applyFill="1" applyAlignment="1">
      <alignment horizontal="left" vertical="center"/>
    </xf>
    <xf numFmtId="49" fontId="27" fillId="2" borderId="20" xfId="3" applyNumberFormat="1" applyFont="1" applyFill="1" applyBorder="1" applyAlignment="1">
      <alignment horizontal="right" vertical="center"/>
    </xf>
    <xf numFmtId="49" fontId="27" fillId="2" borderId="31" xfId="3" applyNumberFormat="1" applyFont="1" applyFill="1" applyBorder="1" applyAlignment="1">
      <alignment horizontal="right" vertical="center"/>
    </xf>
    <xf numFmtId="49" fontId="19" fillId="6" borderId="4" xfId="3" applyNumberFormat="1" applyFont="1" applyFill="1" applyBorder="1" applyAlignment="1">
      <alignment horizontal="left" vertical="center"/>
    </xf>
    <xf numFmtId="49" fontId="19" fillId="0" borderId="0" xfId="3" applyNumberFormat="1" applyFont="1" applyAlignment="1">
      <alignment horizontal="right" vertical="center"/>
    </xf>
    <xf numFmtId="49" fontId="12" fillId="6" borderId="0" xfId="3" applyNumberFormat="1" applyFont="1" applyFill="1" applyAlignment="1">
      <alignment horizontal="left" vertical="center"/>
    </xf>
    <xf numFmtId="0" fontId="4" fillId="6" borderId="9" xfId="3" applyFill="1" applyBorder="1" applyAlignment="1">
      <alignment horizontal="center" vertical="center"/>
    </xf>
    <xf numFmtId="14" fontId="20" fillId="0" borderId="6" xfId="3" applyNumberFormat="1" applyFont="1" applyBorder="1" applyAlignment="1">
      <alignment horizontal="left" vertical="center"/>
    </xf>
    <xf numFmtId="49" fontId="21" fillId="0" borderId="6" xfId="3" applyNumberFormat="1" applyFont="1" applyBorder="1" applyAlignment="1">
      <alignment vertical="center"/>
    </xf>
    <xf numFmtId="49" fontId="21" fillId="0" borderId="6" xfId="3" applyNumberFormat="1" applyFont="1" applyBorder="1" applyAlignment="1">
      <alignment horizontal="left" vertical="center"/>
    </xf>
    <xf numFmtId="49" fontId="31" fillId="0" borderId="6" xfId="3" applyNumberFormat="1" applyFont="1" applyBorder="1" applyAlignment="1">
      <alignment horizontal="right" vertical="center"/>
    </xf>
    <xf numFmtId="49" fontId="31" fillId="0" borderId="15" xfId="3" applyNumberFormat="1" applyFont="1" applyBorder="1" applyAlignment="1">
      <alignment horizontal="right" vertical="center"/>
    </xf>
    <xf numFmtId="49" fontId="21" fillId="0" borderId="22" xfId="3" applyNumberFormat="1" applyFont="1" applyBorder="1" applyAlignment="1">
      <alignment horizontal="left" vertical="center"/>
    </xf>
    <xf numFmtId="49" fontId="21" fillId="0" borderId="6" xfId="3" applyNumberFormat="1" applyFont="1" applyBorder="1" applyAlignment="1">
      <alignment horizontal="right" vertical="center"/>
    </xf>
    <xf numFmtId="0" fontId="41" fillId="15" borderId="15" xfId="3" applyFont="1" applyFill="1" applyBorder="1" applyAlignment="1">
      <alignment horizontal="right" vertical="center"/>
    </xf>
    <xf numFmtId="49" fontId="11" fillId="2" borderId="35" xfId="3" applyNumberFormat="1" applyFont="1" applyFill="1" applyBorder="1" applyAlignment="1">
      <alignment horizontal="center" wrapText="1"/>
    </xf>
    <xf numFmtId="49" fontId="11" fillId="2" borderId="21" xfId="3" applyNumberFormat="1" applyFont="1" applyFill="1" applyBorder="1" applyAlignment="1">
      <alignment horizontal="center" wrapText="1"/>
    </xf>
    <xf numFmtId="49" fontId="11" fillId="2" borderId="15" xfId="3" applyNumberFormat="1" applyFont="1" applyFill="1" applyBorder="1" applyAlignment="1">
      <alignment horizontal="center" wrapText="1"/>
    </xf>
    <xf numFmtId="0" fontId="11" fillId="2" borderId="1" xfId="3" applyFont="1" applyFill="1" applyBorder="1" applyAlignment="1">
      <alignment wrapText="1"/>
    </xf>
    <xf numFmtId="0" fontId="11" fillId="2" borderId="38" xfId="3" applyFont="1" applyFill="1" applyBorder="1" applyAlignment="1">
      <alignment wrapText="1"/>
    </xf>
    <xf numFmtId="49" fontId="11" fillId="5" borderId="35" xfId="3" applyNumberFormat="1" applyFont="1" applyFill="1" applyBorder="1" applyAlignment="1">
      <alignment horizontal="center" wrapText="1"/>
    </xf>
    <xf numFmtId="49" fontId="11" fillId="5" borderId="21" xfId="3" applyNumberFormat="1" applyFont="1" applyFill="1" applyBorder="1" applyAlignment="1">
      <alignment horizontal="center" wrapText="1"/>
    </xf>
    <xf numFmtId="49" fontId="11" fillId="5" borderId="36" xfId="3" applyNumberFormat="1" applyFont="1" applyFill="1" applyBorder="1" applyAlignment="1">
      <alignment horizontal="center" wrapText="1"/>
    </xf>
    <xf numFmtId="49" fontId="11" fillId="5" borderId="6" xfId="3" applyNumberFormat="1" applyFont="1" applyFill="1" applyBorder="1" applyAlignment="1">
      <alignment horizontal="center" wrapText="1"/>
    </xf>
    <xf numFmtId="49" fontId="11" fillId="2" borderId="39" xfId="3" applyNumberFormat="1" applyFont="1" applyFill="1" applyBorder="1" applyAlignment="1">
      <alignment horizontal="center" wrapText="1"/>
    </xf>
    <xf numFmtId="0" fontId="38" fillId="2" borderId="38" xfId="3" applyFont="1" applyFill="1" applyBorder="1" applyAlignment="1">
      <alignment horizontal="center" wrapText="1"/>
    </xf>
    <xf numFmtId="0" fontId="38" fillId="5" borderId="38" xfId="3" applyFont="1" applyFill="1" applyBorder="1" applyAlignment="1">
      <alignment horizontal="center" wrapText="1"/>
    </xf>
    <xf numFmtId="0" fontId="9" fillId="0" borderId="11" xfId="3" applyFont="1" applyBorder="1" applyAlignment="1">
      <alignment horizontal="center" vertical="center"/>
    </xf>
    <xf numFmtId="0" fontId="22" fillId="0" borderId="18" xfId="3" applyFont="1" applyBorder="1" applyAlignment="1">
      <alignment vertical="center"/>
    </xf>
    <xf numFmtId="0" fontId="22" fillId="0" borderId="18" xfId="3" applyFont="1" applyBorder="1" applyAlignment="1">
      <alignment horizontal="center" vertical="center"/>
    </xf>
    <xf numFmtId="49" fontId="22" fillId="0" borderId="12" xfId="3" applyNumberFormat="1" applyFont="1" applyBorder="1" applyAlignment="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1" fontId="33" fillId="5" borderId="11" xfId="3" applyNumberFormat="1" applyFont="1" applyFill="1" applyBorder="1" applyAlignment="1">
      <alignment horizontal="center" vertical="center"/>
    </xf>
    <xf numFmtId="0" fontId="33" fillId="5" borderId="18" xfId="3" applyFont="1" applyFill="1" applyBorder="1" applyAlignment="1">
      <alignment horizontal="center" vertical="center"/>
    </xf>
    <xf numFmtId="1" fontId="33" fillId="5" borderId="37" xfId="3" applyNumberFormat="1" applyFont="1" applyFill="1" applyBorder="1" applyAlignment="1">
      <alignment horizontal="center" vertical="center"/>
    </xf>
    <xf numFmtId="0" fontId="22" fillId="0" borderId="34" xfId="3" applyFont="1" applyBorder="1" applyAlignment="1">
      <alignment horizontal="center" vertical="center"/>
    </xf>
    <xf numFmtId="0" fontId="22" fillId="5" borderId="12" xfId="3" applyFont="1" applyFill="1" applyBorder="1" applyAlignment="1">
      <alignment horizontal="center" vertical="center"/>
    </xf>
    <xf numFmtId="0" fontId="22" fillId="0" borderId="12" xfId="3" applyFont="1" applyBorder="1" applyAlignment="1">
      <alignment horizontal="center" vertical="center"/>
    </xf>
    <xf numFmtId="0" fontId="9" fillId="0" borderId="0" xfId="3" applyFont="1" applyAlignment="1">
      <alignment vertical="center"/>
    </xf>
    <xf numFmtId="0" fontId="22" fillId="0" borderId="42" xfId="3" applyFont="1" applyBorder="1" applyAlignment="1">
      <alignment horizontal="center" vertical="center"/>
    </xf>
    <xf numFmtId="0" fontId="22" fillId="0" borderId="41" xfId="3" applyFont="1" applyBorder="1" applyAlignment="1">
      <alignment horizontal="center" vertical="center"/>
    </xf>
    <xf numFmtId="0" fontId="22" fillId="5" borderId="25" xfId="3" applyFont="1" applyFill="1" applyBorder="1" applyAlignment="1">
      <alignment horizontal="center" vertical="center"/>
    </xf>
    <xf numFmtId="0" fontId="22" fillId="0" borderId="40" xfId="3" applyFont="1" applyBorder="1" applyAlignment="1">
      <alignment horizontal="center" vertical="center"/>
    </xf>
    <xf numFmtId="0" fontId="22" fillId="0" borderId="25" xfId="3" applyFont="1" applyBorder="1" applyAlignment="1">
      <alignment horizontal="center" vertical="center"/>
    </xf>
    <xf numFmtId="0" fontId="22" fillId="0" borderId="43" xfId="3" applyFont="1" applyBorder="1" applyAlignment="1">
      <alignment horizontal="center" vertical="center"/>
    </xf>
    <xf numFmtId="0" fontId="33" fillId="5" borderId="7" xfId="3" applyFont="1" applyFill="1" applyBorder="1" applyAlignment="1">
      <alignment horizontal="center" vertical="center"/>
    </xf>
    <xf numFmtId="0" fontId="4" fillId="0" borderId="18" xfId="3" applyBorder="1" applyAlignment="1">
      <alignment vertical="center"/>
    </xf>
    <xf numFmtId="49" fontId="22" fillId="0" borderId="28" xfId="3" applyNumberFormat="1" applyFont="1" applyBorder="1" applyAlignment="1">
      <alignment horizontal="center" vertical="center"/>
    </xf>
    <xf numFmtId="0" fontId="22" fillId="0" borderId="7" xfId="3" applyFont="1" applyBorder="1" applyAlignment="1">
      <alignment horizontal="center" vertical="center"/>
    </xf>
    <xf numFmtId="49" fontId="4" fillId="0" borderId="12" xfId="3" applyNumberFormat="1" applyBorder="1" applyAlignment="1">
      <alignment horizontal="center" vertical="center"/>
    </xf>
    <xf numFmtId="49" fontId="22" fillId="0" borderId="12" xfId="3" applyNumberFormat="1" applyFont="1" applyBorder="1" applyAlignment="1">
      <alignment horizontal="center" vertical="center" wrapText="1"/>
    </xf>
    <xf numFmtId="0" fontId="22" fillId="5" borderId="41" xfId="3" applyFont="1" applyFill="1" applyBorder="1" applyAlignment="1">
      <alignment horizontal="center" vertical="center"/>
    </xf>
    <xf numFmtId="49" fontId="4" fillId="0" borderId="0" xfId="3" applyNumberFormat="1" applyAlignment="1">
      <alignment horizontal="center"/>
    </xf>
    <xf numFmtId="165" fontId="4" fillId="0" borderId="0" xfId="3" applyNumberFormat="1" applyAlignment="1">
      <alignment horizontal="center"/>
    </xf>
    <xf numFmtId="49" fontId="14" fillId="6" borderId="0" xfId="3" applyNumberFormat="1" applyFont="1" applyFill="1" applyAlignment="1">
      <alignment vertical="top"/>
    </xf>
    <xf numFmtId="0" fontId="7" fillId="0" borderId="0" xfId="3" applyFont="1" applyAlignment="1">
      <alignment vertical="top"/>
    </xf>
    <xf numFmtId="0" fontId="7" fillId="6" borderId="0" xfId="3" applyFont="1" applyFill="1" applyAlignment="1">
      <alignment vertical="top"/>
    </xf>
    <xf numFmtId="0" fontId="83" fillId="13" borderId="0" xfId="3" applyFont="1" applyFill="1" applyAlignment="1">
      <alignment horizontal="center" vertical="center"/>
    </xf>
    <xf numFmtId="0" fontId="4" fillId="6" borderId="0" xfId="3" applyFill="1" applyAlignment="1">
      <alignment horizontal="center" vertical="center"/>
    </xf>
    <xf numFmtId="0" fontId="22" fillId="0" borderId="0" xfId="3" applyFont="1"/>
    <xf numFmtId="0" fontId="22" fillId="6" borderId="0" xfId="3" applyFont="1" applyFill="1"/>
    <xf numFmtId="49" fontId="4" fillId="3" borderId="0" xfId="3" applyNumberFormat="1" applyFill="1"/>
    <xf numFmtId="0" fontId="4" fillId="3" borderId="0" xfId="3" applyFill="1"/>
    <xf numFmtId="0" fontId="12" fillId="0" borderId="0" xfId="3" applyFont="1" applyAlignment="1">
      <alignment vertical="center"/>
    </xf>
    <xf numFmtId="0" fontId="12" fillId="6" borderId="0" xfId="3" applyFont="1" applyFill="1" applyAlignment="1">
      <alignment vertical="center"/>
    </xf>
    <xf numFmtId="49" fontId="4" fillId="6" borderId="6" xfId="3" applyNumberFormat="1" applyFill="1" applyBorder="1" applyAlignment="1">
      <alignment vertical="center"/>
    </xf>
    <xf numFmtId="0" fontId="21" fillId="6" borderId="6" xfId="3" applyFont="1" applyFill="1" applyBorder="1" applyAlignment="1">
      <alignment horizontal="left" vertical="center"/>
    </xf>
    <xf numFmtId="0" fontId="20" fillId="0" borderId="0" xfId="3" applyFont="1" applyAlignment="1">
      <alignment vertical="center"/>
    </xf>
    <xf numFmtId="0" fontId="20" fillId="6" borderId="0" xfId="3" applyFont="1" applyFill="1" applyAlignment="1">
      <alignment vertical="center"/>
    </xf>
    <xf numFmtId="49" fontId="11" fillId="2" borderId="0" xfId="3" applyNumberFormat="1" applyFont="1" applyFill="1" applyAlignment="1">
      <alignment horizontal="center" vertical="center"/>
    </xf>
    <xf numFmtId="49" fontId="11" fillId="2" borderId="0" xfId="3" applyNumberFormat="1" applyFont="1" applyFill="1" applyAlignment="1">
      <alignment horizontal="center" vertical="center" shrinkToFit="1"/>
    </xf>
    <xf numFmtId="49" fontId="11" fillId="2" borderId="0" xfId="3" applyNumberFormat="1" applyFont="1" applyFill="1" applyAlignment="1">
      <alignment horizontal="left" vertical="center"/>
    </xf>
    <xf numFmtId="49" fontId="43" fillId="2" borderId="0" xfId="3" applyNumberFormat="1" applyFont="1" applyFill="1" applyAlignment="1">
      <alignment horizontal="center" vertical="center"/>
    </xf>
    <xf numFmtId="49" fontId="43" fillId="2" borderId="0" xfId="3" applyNumberFormat="1" applyFont="1" applyFill="1" applyAlignment="1">
      <alignment vertical="center"/>
    </xf>
    <xf numFmtId="0" fontId="12" fillId="2" borderId="0" xfId="3" applyFont="1" applyFill="1" applyAlignment="1">
      <alignment horizontal="right" vertical="center"/>
    </xf>
    <xf numFmtId="0" fontId="12" fillId="2" borderId="0" xfId="3" applyFont="1" applyFill="1" applyAlignment="1">
      <alignment horizontal="center" vertical="center"/>
    </xf>
    <xf numFmtId="0" fontId="12" fillId="2" borderId="0" xfId="3" applyFont="1" applyFill="1" applyAlignment="1">
      <alignment horizontal="left" vertical="center"/>
    </xf>
    <xf numFmtId="0" fontId="4" fillId="2" borderId="0" xfId="3" applyFill="1" applyAlignment="1">
      <alignment vertical="center"/>
    </xf>
    <xf numFmtId="0" fontId="97" fillId="2" borderId="0" xfId="3" applyFont="1" applyFill="1" applyAlignment="1">
      <alignment horizontal="center" vertical="center"/>
    </xf>
    <xf numFmtId="0" fontId="97" fillId="2" borderId="0" xfId="3" applyFont="1" applyFill="1" applyAlignment="1">
      <alignment vertical="center"/>
    </xf>
    <xf numFmtId="49" fontId="45" fillId="2" borderId="0" xfId="3" applyNumberFormat="1" applyFont="1" applyFill="1" applyAlignment="1">
      <alignment horizontal="center" vertical="center"/>
    </xf>
    <xf numFmtId="0" fontId="46" fillId="6" borderId="7" xfId="3" applyFont="1" applyFill="1" applyBorder="1" applyAlignment="1">
      <alignment horizontal="center" vertical="center"/>
    </xf>
    <xf numFmtId="0" fontId="47" fillId="6" borderId="7" xfId="3" applyFont="1" applyFill="1" applyBorder="1" applyAlignment="1">
      <alignment horizontal="center" vertical="center"/>
    </xf>
    <xf numFmtId="0" fontId="45" fillId="6" borderId="7" xfId="3" applyFont="1" applyFill="1" applyBorder="1" applyAlignment="1">
      <alignment vertical="center"/>
    </xf>
    <xf numFmtId="0" fontId="48" fillId="6" borderId="7" xfId="3" applyFont="1" applyFill="1" applyBorder="1" applyAlignment="1">
      <alignment horizontal="center" vertical="center"/>
    </xf>
    <xf numFmtId="0" fontId="48" fillId="6" borderId="0" xfId="3" applyFont="1" applyFill="1" applyAlignment="1">
      <alignment vertical="center"/>
    </xf>
    <xf numFmtId="0" fontId="49" fillId="6" borderId="0" xfId="3" applyFont="1" applyFill="1" applyAlignment="1">
      <alignment vertical="center"/>
    </xf>
    <xf numFmtId="0" fontId="50" fillId="6" borderId="0" xfId="3" applyFont="1" applyFill="1" applyAlignment="1">
      <alignment vertical="center"/>
    </xf>
    <xf numFmtId="49" fontId="49" fillId="6" borderId="0" xfId="3" applyNumberFormat="1" applyFont="1" applyFill="1" applyAlignment="1">
      <alignment vertical="center"/>
    </xf>
    <xf numFmtId="49" fontId="50" fillId="6" borderId="0" xfId="3" applyNumberFormat="1" applyFont="1" applyFill="1" applyAlignment="1">
      <alignment vertical="center"/>
    </xf>
    <xf numFmtId="0" fontId="22" fillId="6" borderId="0" xfId="3" applyFont="1" applyFill="1" applyAlignment="1">
      <alignment vertical="center"/>
    </xf>
    <xf numFmtId="0" fontId="22" fillId="6" borderId="10" xfId="3" applyFont="1" applyFill="1" applyBorder="1" applyAlignment="1">
      <alignment vertical="center"/>
    </xf>
    <xf numFmtId="0" fontId="22" fillId="0" borderId="0" xfId="3" applyFont="1" applyAlignment="1">
      <alignment vertical="center"/>
    </xf>
    <xf numFmtId="49" fontId="49" fillId="2" borderId="0" xfId="3" applyNumberFormat="1" applyFont="1" applyFill="1" applyAlignment="1">
      <alignment horizontal="center" vertical="center"/>
    </xf>
    <xf numFmtId="0" fontId="46" fillId="6" borderId="0" xfId="3" applyFont="1" applyFill="1" applyAlignment="1">
      <alignment horizontal="center" vertical="center"/>
    </xf>
    <xf numFmtId="0" fontId="49" fillId="6" borderId="0" xfId="3" applyFont="1" applyFill="1" applyAlignment="1">
      <alignment horizontal="center" vertical="center"/>
    </xf>
    <xf numFmtId="0" fontId="51" fillId="6" borderId="0" xfId="3" applyFont="1" applyFill="1" applyAlignment="1">
      <alignment vertical="center"/>
    </xf>
    <xf numFmtId="0" fontId="52" fillId="6" borderId="0" xfId="3" applyFont="1" applyFill="1" applyAlignment="1">
      <alignment vertical="center"/>
    </xf>
    <xf numFmtId="0" fontId="89" fillId="6" borderId="0" xfId="3" applyFont="1" applyFill="1" applyAlignment="1">
      <alignment horizontal="right" vertical="center"/>
    </xf>
    <xf numFmtId="0" fontId="53" fillId="8" borderId="23" xfId="3" applyFont="1" applyFill="1" applyBorder="1" applyAlignment="1">
      <alignment horizontal="right" vertical="center"/>
    </xf>
    <xf numFmtId="0" fontId="48" fillId="6" borderId="7" xfId="3" applyFont="1" applyFill="1" applyBorder="1" applyAlignment="1">
      <alignment vertical="center"/>
    </xf>
    <xf numFmtId="0" fontId="22" fillId="6" borderId="13" xfId="3" applyFont="1" applyFill="1" applyBorder="1" applyAlignment="1">
      <alignment vertical="center"/>
    </xf>
    <xf numFmtId="0" fontId="79" fillId="6" borderId="7" xfId="3" applyFont="1" applyFill="1" applyBorder="1" applyAlignment="1">
      <alignment horizontal="center" vertical="center"/>
    </xf>
    <xf numFmtId="0" fontId="48" fillId="6" borderId="18" xfId="3" applyFont="1" applyFill="1" applyBorder="1" applyAlignment="1">
      <alignment horizontal="center" vertical="center"/>
    </xf>
    <xf numFmtId="0" fontId="48" fillId="6" borderId="17" xfId="3" applyFont="1" applyFill="1" applyBorder="1" applyAlignment="1">
      <alignment horizontal="left" vertical="center"/>
    </xf>
    <xf numFmtId="0" fontId="79" fillId="6" borderId="0" xfId="3" applyFont="1" applyFill="1" applyAlignment="1">
      <alignment horizontal="center" vertical="center"/>
    </xf>
    <xf numFmtId="0" fontId="48" fillId="6" borderId="0" xfId="3" applyFont="1" applyFill="1" applyAlignment="1">
      <alignment horizontal="center" vertical="center"/>
    </xf>
    <xf numFmtId="0" fontId="53" fillId="8" borderId="17" xfId="3" applyFont="1" applyFill="1" applyBorder="1" applyAlignment="1">
      <alignment horizontal="right" vertical="center"/>
    </xf>
    <xf numFmtId="49" fontId="48" fillId="6" borderId="7" xfId="3" applyNumberFormat="1" applyFont="1" applyFill="1" applyBorder="1" applyAlignment="1">
      <alignment vertical="center"/>
    </xf>
    <xf numFmtId="49" fontId="48" fillId="6" borderId="0" xfId="3" applyNumberFormat="1" applyFont="1" applyFill="1" applyAlignment="1">
      <alignment vertical="center"/>
    </xf>
    <xf numFmtId="0" fontId="48" fillId="6" borderId="17" xfId="3" applyFont="1" applyFill="1" applyBorder="1" applyAlignment="1">
      <alignment vertical="center"/>
    </xf>
    <xf numFmtId="49" fontId="48" fillId="6" borderId="17" xfId="3" applyNumberFormat="1" applyFont="1" applyFill="1" applyBorder="1" applyAlignment="1">
      <alignment vertical="center"/>
    </xf>
    <xf numFmtId="0" fontId="48" fillId="6" borderId="18" xfId="3" applyFont="1" applyFill="1" applyBorder="1" applyAlignment="1">
      <alignment vertical="center"/>
    </xf>
    <xf numFmtId="0" fontId="54" fillId="6" borderId="18" xfId="3" applyFont="1" applyFill="1" applyBorder="1" applyAlignment="1">
      <alignment horizontal="center" vertical="center"/>
    </xf>
    <xf numFmtId="49" fontId="46" fillId="2" borderId="0" xfId="3" applyNumberFormat="1" applyFont="1" applyFill="1" applyAlignment="1">
      <alignment horizontal="center" vertical="center"/>
    </xf>
    <xf numFmtId="0" fontId="54" fillId="6" borderId="7" xfId="3" applyFont="1" applyFill="1" applyBorder="1" applyAlignment="1">
      <alignment horizontal="center" vertical="center"/>
    </xf>
    <xf numFmtId="0" fontId="22" fillId="6" borderId="16" xfId="3" applyFont="1" applyFill="1" applyBorder="1" applyAlignment="1">
      <alignment vertical="center"/>
    </xf>
    <xf numFmtId="49" fontId="48" fillId="6" borderId="18" xfId="3" applyNumberFormat="1" applyFont="1" applyFill="1" applyBorder="1" applyAlignment="1">
      <alignment vertical="center"/>
    </xf>
    <xf numFmtId="49" fontId="57" fillId="2" borderId="0" xfId="3" applyNumberFormat="1" applyFont="1" applyFill="1" applyAlignment="1">
      <alignment horizontal="center" vertical="center"/>
    </xf>
    <xf numFmtId="0" fontId="57" fillId="6" borderId="7" xfId="3" applyFont="1" applyFill="1" applyBorder="1" applyAlignment="1">
      <alignment vertical="center"/>
    </xf>
    <xf numFmtId="49" fontId="45" fillId="6" borderId="0" xfId="3" applyNumberFormat="1" applyFont="1" applyFill="1" applyAlignment="1">
      <alignment horizontal="center" vertical="center"/>
    </xf>
    <xf numFmtId="49" fontId="49" fillId="6" borderId="0" xfId="3" applyNumberFormat="1" applyFont="1" applyFill="1" applyAlignment="1">
      <alignment horizontal="center" vertical="center"/>
    </xf>
    <xf numFmtId="0" fontId="11" fillId="6" borderId="0" xfId="3" applyFont="1" applyFill="1" applyAlignment="1">
      <alignment horizontal="right" vertical="center"/>
    </xf>
    <xf numFmtId="0" fontId="49" fillId="6" borderId="0" xfId="3" applyFont="1" applyFill="1" applyAlignment="1">
      <alignment horizontal="left" vertical="center"/>
    </xf>
    <xf numFmtId="49" fontId="22" fillId="6" borderId="0" xfId="3" applyNumberFormat="1" applyFont="1" applyFill="1" applyAlignment="1">
      <alignment vertical="center"/>
    </xf>
    <xf numFmtId="0" fontId="4" fillId="6" borderId="0" xfId="3" applyFill="1" applyAlignment="1">
      <alignment vertical="center"/>
    </xf>
    <xf numFmtId="0" fontId="55" fillId="6" borderId="0" xfId="3" applyFont="1" applyFill="1" applyAlignment="1">
      <alignment vertical="center"/>
    </xf>
    <xf numFmtId="0" fontId="56" fillId="6" borderId="0" xfId="3" applyFont="1" applyFill="1" applyAlignment="1">
      <alignment vertical="center"/>
    </xf>
    <xf numFmtId="0" fontId="49" fillId="15" borderId="0" xfId="3" applyFont="1" applyFill="1" applyAlignment="1">
      <alignment vertical="center"/>
    </xf>
    <xf numFmtId="49" fontId="36" fillId="6" borderId="0" xfId="3" applyNumberFormat="1" applyFont="1" applyFill="1" applyAlignment="1">
      <alignment horizontal="center" vertical="center"/>
    </xf>
    <xf numFmtId="49" fontId="58" fillId="15" borderId="0" xfId="3" applyNumberFormat="1" applyFont="1" applyFill="1" applyAlignment="1">
      <alignment vertical="center"/>
    </xf>
    <xf numFmtId="49" fontId="59" fillId="0" borderId="0" xfId="3" applyNumberFormat="1" applyFont="1" applyAlignment="1">
      <alignment horizontal="center" vertical="center"/>
    </xf>
    <xf numFmtId="49" fontId="58" fillId="6" borderId="0" xfId="3" applyNumberFormat="1" applyFont="1" applyFill="1" applyAlignment="1">
      <alignment vertical="center"/>
    </xf>
    <xf numFmtId="49" fontId="59" fillId="6" borderId="0" xfId="3" applyNumberFormat="1" applyFont="1" applyFill="1" applyAlignment="1">
      <alignment vertical="center"/>
    </xf>
    <xf numFmtId="49" fontId="60" fillId="2" borderId="25" xfId="3" applyNumberFormat="1" applyFont="1" applyFill="1" applyBorder="1" applyAlignment="1">
      <alignment horizontal="center" vertical="center"/>
    </xf>
    <xf numFmtId="49" fontId="60" fillId="2" borderId="25" xfId="3" applyNumberFormat="1" applyFont="1" applyFill="1" applyBorder="1" applyAlignment="1">
      <alignment horizontal="centerContinuous" vertical="center"/>
    </xf>
    <xf numFmtId="49" fontId="60" fillId="2" borderId="26" xfId="3" applyNumberFormat="1" applyFont="1" applyFill="1" applyBorder="1" applyAlignment="1">
      <alignment horizontal="centerContinuous" vertical="center"/>
    </xf>
    <xf numFmtId="49" fontId="61" fillId="2" borderId="25" xfId="3" applyNumberFormat="1" applyFont="1" applyFill="1" applyBorder="1" applyAlignment="1">
      <alignment vertical="center"/>
    </xf>
    <xf numFmtId="49" fontId="61" fillId="2" borderId="26" xfId="3" applyNumberFormat="1" applyFont="1" applyFill="1" applyBorder="1" applyAlignment="1">
      <alignment vertical="center"/>
    </xf>
    <xf numFmtId="49" fontId="32" fillId="2" borderId="25" xfId="3" applyNumberFormat="1" applyFont="1" applyFill="1" applyBorder="1" applyAlignment="1">
      <alignment horizontal="left" vertical="center"/>
    </xf>
    <xf numFmtId="49" fontId="32" fillId="0" borderId="25" xfId="3" applyNumberFormat="1" applyFont="1" applyBorder="1" applyAlignment="1">
      <alignment horizontal="left" vertical="center"/>
    </xf>
    <xf numFmtId="49" fontId="61" fillId="6" borderId="26" xfId="3" applyNumberFormat="1" applyFont="1" applyFill="1" applyBorder="1" applyAlignment="1">
      <alignment vertical="center"/>
    </xf>
    <xf numFmtId="0" fontId="11" fillId="0" borderId="0" xfId="3" applyFont="1" applyAlignment="1">
      <alignment vertical="center"/>
    </xf>
    <xf numFmtId="0" fontId="85" fillId="6" borderId="0" xfId="3" applyFont="1" applyFill="1" applyAlignment="1">
      <alignment vertical="center"/>
    </xf>
    <xf numFmtId="49" fontId="11" fillId="6" borderId="29" xfId="3" applyNumberFormat="1" applyFont="1" applyFill="1" applyBorder="1" applyAlignment="1">
      <alignment horizontal="right" vertical="center"/>
    </xf>
    <xf numFmtId="49" fontId="11" fillId="6" borderId="0" xfId="3" applyNumberFormat="1" applyFont="1" applyFill="1" applyAlignment="1">
      <alignment horizontal="center" vertical="center"/>
    </xf>
    <xf numFmtId="49" fontId="43" fillId="6" borderId="17" xfId="3" applyNumberFormat="1" applyFont="1" applyFill="1" applyBorder="1" applyAlignment="1">
      <alignment vertical="center"/>
    </xf>
    <xf numFmtId="49" fontId="32" fillId="6" borderId="29" xfId="3" applyNumberFormat="1" applyFont="1" applyFill="1" applyBorder="1" applyAlignment="1">
      <alignment vertical="center"/>
    </xf>
    <xf numFmtId="49" fontId="11" fillId="6" borderId="7" xfId="3" applyNumberFormat="1" applyFont="1" applyFill="1" applyBorder="1" applyAlignment="1">
      <alignment horizontal="right" vertical="center"/>
    </xf>
    <xf numFmtId="49" fontId="43" fillId="6" borderId="18" xfId="3" applyNumberFormat="1" applyFont="1" applyFill="1" applyBorder="1" applyAlignment="1">
      <alignment vertical="center"/>
    </xf>
    <xf numFmtId="49" fontId="11" fillId="2" borderId="29" xfId="3" applyNumberFormat="1" applyFont="1" applyFill="1" applyBorder="1" applyAlignment="1">
      <alignment horizontal="right" vertical="center"/>
    </xf>
    <xf numFmtId="0" fontId="11" fillId="2" borderId="0" xfId="3" applyFont="1" applyFill="1" applyAlignment="1">
      <alignment horizontal="right" vertical="center"/>
    </xf>
    <xf numFmtId="0" fontId="11" fillId="2" borderId="7" xfId="3" applyFont="1" applyFill="1" applyBorder="1" applyAlignment="1">
      <alignment horizontal="right" vertical="center"/>
    </xf>
    <xf numFmtId="49" fontId="11" fillId="6" borderId="7" xfId="3" applyNumberFormat="1" applyFont="1" applyFill="1" applyBorder="1" applyAlignment="1">
      <alignment horizontal="center" vertical="center"/>
    </xf>
    <xf numFmtId="49" fontId="38" fillId="6" borderId="7" xfId="3" applyNumberFormat="1" applyFont="1" applyFill="1" applyBorder="1" applyAlignment="1">
      <alignment horizontal="center" vertical="center"/>
    </xf>
    <xf numFmtId="0" fontId="53" fillId="8" borderId="18" xfId="3" applyFont="1" applyFill="1" applyBorder="1" applyAlignment="1">
      <alignment horizontal="right" vertical="center"/>
    </xf>
    <xf numFmtId="0" fontId="43" fillId="0" borderId="0" xfId="3" applyFont="1"/>
    <xf numFmtId="0" fontId="18" fillId="0" borderId="0" xfId="3" applyFont="1"/>
    <xf numFmtId="0" fontId="2" fillId="0" borderId="0" xfId="4"/>
    <xf numFmtId="49" fontId="100" fillId="0" borderId="5" xfId="4" applyNumberFormat="1" applyFont="1" applyBorder="1" applyAlignment="1">
      <alignment textRotation="90" wrapText="1"/>
    </xf>
    <xf numFmtId="49" fontId="2" fillId="0" borderId="5" xfId="4" applyNumberFormat="1" applyBorder="1"/>
    <xf numFmtId="49" fontId="96" fillId="0" borderId="5" xfId="4" applyNumberFormat="1" applyFont="1" applyBorder="1"/>
    <xf numFmtId="49" fontId="95" fillId="15" borderId="5" xfId="4" applyNumberFormat="1" applyFont="1" applyFill="1" applyBorder="1"/>
    <xf numFmtId="49" fontId="2" fillId="0" borderId="5" xfId="4" applyNumberFormat="1" applyBorder="1" applyAlignment="1">
      <alignment horizontal="center" vertical="center"/>
    </xf>
    <xf numFmtId="49" fontId="95" fillId="0" borderId="5" xfId="4" applyNumberFormat="1" applyFont="1" applyBorder="1"/>
    <xf numFmtId="49" fontId="101" fillId="0" borderId="5" xfId="4" applyNumberFormat="1" applyFont="1" applyBorder="1" applyAlignment="1">
      <alignment horizontal="center" vertical="center"/>
    </xf>
    <xf numFmtId="49" fontId="95" fillId="0" borderId="5" xfId="4" applyNumberFormat="1" applyFont="1" applyBorder="1" applyAlignment="1">
      <alignment horizontal="center"/>
    </xf>
    <xf numFmtId="49" fontId="2" fillId="0" borderId="5" xfId="4" applyNumberFormat="1" applyBorder="1" applyAlignment="1">
      <alignment horizontal="right"/>
    </xf>
    <xf numFmtId="49" fontId="95" fillId="0" borderId="5" xfId="4" applyNumberFormat="1" applyFont="1" applyBorder="1" applyAlignment="1">
      <alignment horizontal="center" vertical="center"/>
    </xf>
    <xf numFmtId="49" fontId="2" fillId="0" borderId="0" xfId="4" applyNumberFormat="1"/>
    <xf numFmtId="49" fontId="2" fillId="0" borderId="37" xfId="4" applyNumberFormat="1" applyBorder="1"/>
    <xf numFmtId="49" fontId="95" fillId="15" borderId="37" xfId="4" applyNumberFormat="1" applyFont="1" applyFill="1" applyBorder="1"/>
    <xf numFmtId="49" fontId="2" fillId="0" borderId="37" xfId="4" applyNumberFormat="1" applyBorder="1" applyAlignment="1">
      <alignment horizontal="center" vertical="center"/>
    </xf>
    <xf numFmtId="0" fontId="2" fillId="0" borderId="18" xfId="4" applyBorder="1"/>
    <xf numFmtId="49" fontId="2" fillId="0" borderId="5" xfId="4" applyNumberFormat="1" applyBorder="1" applyAlignment="1">
      <alignment horizontal="left"/>
    </xf>
    <xf numFmtId="0" fontId="96" fillId="0" borderId="18" xfId="4" applyFont="1" applyBorder="1"/>
    <xf numFmtId="49" fontId="96" fillId="0" borderId="0" xfId="4" applyNumberFormat="1" applyFont="1"/>
    <xf numFmtId="0" fontId="55" fillId="6" borderId="7" xfId="0" applyFont="1" applyFill="1" applyBorder="1" applyAlignment="1">
      <alignment vertical="center"/>
    </xf>
    <xf numFmtId="0" fontId="73" fillId="6" borderId="7" xfId="3" applyFont="1" applyFill="1" applyBorder="1"/>
    <xf numFmtId="0" fontId="73" fillId="6" borderId="0" xfId="3" applyFont="1" applyFill="1" applyAlignment="1">
      <alignment horizontal="center"/>
    </xf>
    <xf numFmtId="0" fontId="56" fillId="9" borderId="0" xfId="3" applyFont="1" applyFill="1" applyAlignment="1">
      <alignment horizontal="center"/>
    </xf>
    <xf numFmtId="0" fontId="82" fillId="6" borderId="0" xfId="3" applyFont="1" applyFill="1" applyAlignment="1">
      <alignment horizontal="center"/>
    </xf>
    <xf numFmtId="0" fontId="82" fillId="9" borderId="0" xfId="3" applyFont="1" applyFill="1" applyAlignment="1">
      <alignment horizontal="center"/>
    </xf>
    <xf numFmtId="0" fontId="4" fillId="6" borderId="5" xfId="3" applyFill="1" applyBorder="1"/>
    <xf numFmtId="0" fontId="73" fillId="9" borderId="5" xfId="3" applyFont="1" applyFill="1" applyBorder="1" applyAlignment="1">
      <alignment horizontal="center" vertical="center"/>
    </xf>
    <xf numFmtId="14" fontId="28" fillId="2" borderId="29" xfId="0" applyNumberFormat="1" applyFont="1" applyFill="1" applyBorder="1" applyAlignment="1">
      <alignment horizontal="left" vertical="center" wrapText="1"/>
    </xf>
    <xf numFmtId="0" fontId="98" fillId="0" borderId="24" xfId="4" applyFont="1" applyBorder="1" applyAlignment="1">
      <alignment horizontal="center" vertical="center"/>
    </xf>
    <xf numFmtId="0" fontId="98" fillId="0" borderId="25" xfId="4" applyFont="1" applyBorder="1" applyAlignment="1">
      <alignment horizontal="center" vertical="center"/>
    </xf>
    <xf numFmtId="0" fontId="98" fillId="0" borderId="26" xfId="4" applyFont="1" applyBorder="1" applyAlignment="1">
      <alignment horizontal="center" vertical="center"/>
    </xf>
    <xf numFmtId="0" fontId="99" fillId="16" borderId="28" xfId="4" applyFont="1" applyFill="1" applyBorder="1" applyAlignment="1">
      <alignment horizontal="center" vertical="center" wrapText="1"/>
    </xf>
    <xf numFmtId="0" fontId="99" fillId="16" borderId="29" xfId="4" applyFont="1" applyFill="1" applyBorder="1" applyAlignment="1">
      <alignment horizontal="center" vertical="center" wrapText="1"/>
    </xf>
    <xf numFmtId="0" fontId="99" fillId="16" borderId="23" xfId="4" applyFont="1" applyFill="1" applyBorder="1" applyAlignment="1">
      <alignment horizontal="center" vertical="center" wrapText="1"/>
    </xf>
    <xf numFmtId="0" fontId="99" fillId="16" borderId="30" xfId="4" applyFont="1" applyFill="1" applyBorder="1" applyAlignment="1">
      <alignment horizontal="center" vertical="center" wrapText="1"/>
    </xf>
    <xf numFmtId="0" fontId="99" fillId="16" borderId="7" xfId="4" applyFont="1" applyFill="1" applyBorder="1" applyAlignment="1">
      <alignment horizontal="center" vertical="center" wrapText="1"/>
    </xf>
    <xf numFmtId="0" fontId="99" fillId="16" borderId="18" xfId="4" applyFont="1" applyFill="1" applyBorder="1" applyAlignment="1">
      <alignment horizontal="center" vertical="center" wrapText="1"/>
    </xf>
    <xf numFmtId="0" fontId="49" fillId="2" borderId="0" xfId="0" applyFont="1" applyFill="1" applyAlignment="1">
      <alignment horizontal="center" vertical="center"/>
    </xf>
    <xf numFmtId="0" fontId="49" fillId="2" borderId="17" xfId="0" applyFont="1" applyFill="1" applyBorder="1" applyAlignment="1">
      <alignment horizontal="center" vertical="center"/>
    </xf>
    <xf numFmtId="14" fontId="20" fillId="0" borderId="6" xfId="0" applyNumberFormat="1" applyFont="1" applyBorder="1" applyAlignment="1">
      <alignment horizontal="left" vertical="center"/>
    </xf>
    <xf numFmtId="0" fontId="11" fillId="6" borderId="0" xfId="0" applyFont="1" applyFill="1" applyAlignment="1">
      <alignment horizontal="left" vertical="center"/>
    </xf>
    <xf numFmtId="0" fontId="0" fillId="0" borderId="5" xfId="0" applyBorder="1" applyAlignment="1">
      <alignment horizontal="right" vertical="center" shrinkToFit="1"/>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14" borderId="5" xfId="0" applyFill="1" applyBorder="1" applyAlignment="1">
      <alignment horizontal="center" vertical="center"/>
    </xf>
    <xf numFmtId="0" fontId="11" fillId="6" borderId="29" xfId="0" applyFont="1" applyFill="1" applyBorder="1" applyAlignment="1">
      <alignment horizontal="left" vertical="center"/>
    </xf>
    <xf numFmtId="0" fontId="4" fillId="0" borderId="5" xfId="0" applyFont="1" applyBorder="1" applyAlignment="1">
      <alignment horizontal="center" vertical="center"/>
    </xf>
    <xf numFmtId="0" fontId="78" fillId="6" borderId="7" xfId="0" applyFont="1" applyFill="1" applyBorder="1" applyAlignment="1">
      <alignment vertical="center" shrinkToFit="1"/>
    </xf>
    <xf numFmtId="0" fontId="0" fillId="2" borderId="5" xfId="0" applyFill="1" applyBorder="1" applyAlignment="1">
      <alignment vertical="center"/>
    </xf>
    <xf numFmtId="49" fontId="94" fillId="6" borderId="0" xfId="0" applyNumberFormat="1" applyFont="1" applyFill="1" applyAlignment="1">
      <alignment vertical="top" shrinkToFit="1"/>
    </xf>
    <xf numFmtId="14" fontId="20" fillId="6" borderId="6" xfId="0" applyNumberFormat="1" applyFont="1" applyFill="1" applyBorder="1" applyAlignment="1">
      <alignment horizontal="left" vertical="center"/>
    </xf>
    <xf numFmtId="0" fontId="4" fillId="0" borderId="5" xfId="3" applyBorder="1" applyAlignment="1">
      <alignment horizontal="right" vertical="center" shrinkToFit="1"/>
    </xf>
    <xf numFmtId="0" fontId="4" fillId="0" borderId="5" xfId="3" applyBorder="1" applyAlignment="1">
      <alignment horizontal="center" vertical="center"/>
    </xf>
    <xf numFmtId="0" fontId="4" fillId="14" borderId="5" xfId="3" applyFill="1" applyBorder="1" applyAlignment="1">
      <alignment horizontal="center" vertical="center"/>
    </xf>
    <xf numFmtId="0" fontId="4" fillId="0" borderId="5" xfId="3" applyBorder="1" applyAlignment="1">
      <alignment horizontal="center" vertical="center" shrinkToFit="1"/>
    </xf>
    <xf numFmtId="0" fontId="4" fillId="2" borderId="5" xfId="3" applyFill="1" applyBorder="1" applyAlignment="1">
      <alignment vertical="center"/>
    </xf>
    <xf numFmtId="49" fontId="94" fillId="6" borderId="0" xfId="3" applyNumberFormat="1" applyFont="1" applyFill="1" applyAlignment="1">
      <alignment vertical="top" shrinkToFit="1"/>
    </xf>
    <xf numFmtId="14" fontId="20" fillId="6" borderId="6" xfId="3" applyNumberFormat="1" applyFont="1" applyFill="1" applyBorder="1" applyAlignment="1">
      <alignment horizontal="left" vertical="center"/>
    </xf>
    <xf numFmtId="0" fontId="46" fillId="6" borderId="0" xfId="3" applyFont="1" applyFill="1" applyAlignment="1">
      <alignment horizontal="center" vertical="center" shrinkToFit="1"/>
    </xf>
    <xf numFmtId="0" fontId="46" fillId="6" borderId="7" xfId="3" applyFont="1" applyFill="1" applyBorder="1" applyAlignment="1">
      <alignment horizontal="center" vertical="center" shrinkToFit="1"/>
    </xf>
    <xf numFmtId="16" fontId="4" fillId="0" borderId="5" xfId="3" applyNumberFormat="1" applyBorder="1" applyAlignment="1">
      <alignment horizontal="center" vertical="center"/>
    </xf>
    <xf numFmtId="0" fontId="4" fillId="6" borderId="7" xfId="3" applyFill="1" applyBorder="1" applyAlignment="1">
      <alignment horizontal="center"/>
    </xf>
    <xf numFmtId="0" fontId="11" fillId="6" borderId="0" xfId="3" applyFont="1" applyFill="1" applyAlignment="1">
      <alignment horizontal="left" vertical="center"/>
    </xf>
    <xf numFmtId="0" fontId="11" fillId="6" borderId="29" xfId="3" applyFont="1" applyFill="1" applyBorder="1" applyAlignment="1">
      <alignment horizontal="left" vertical="center"/>
    </xf>
    <xf numFmtId="0" fontId="11" fillId="6" borderId="17" xfId="3" applyFont="1" applyFill="1" applyBorder="1" applyAlignment="1">
      <alignment horizontal="left" vertical="center"/>
    </xf>
    <xf numFmtId="0" fontId="4" fillId="0" borderId="5" xfId="0" applyFont="1" applyBorder="1" applyAlignment="1">
      <alignment horizontal="center" vertical="center" shrinkToFit="1"/>
    </xf>
    <xf numFmtId="49" fontId="1" fillId="0" borderId="5" xfId="4" applyNumberFormat="1" applyFont="1" applyBorder="1" applyAlignment="1">
      <alignment horizontal="left"/>
    </xf>
    <xf numFmtId="49" fontId="1" fillId="0" borderId="5" xfId="4" applyNumberFormat="1" applyFont="1" applyBorder="1"/>
    <xf numFmtId="49" fontId="102" fillId="0" borderId="5" xfId="0" applyNumberFormat="1" applyFont="1" applyBorder="1"/>
    <xf numFmtId="49" fontId="1" fillId="0" borderId="5" xfId="4" applyNumberFormat="1" applyFont="1" applyBorder="1" applyAlignment="1">
      <alignment horizontal="center" vertical="center"/>
    </xf>
    <xf numFmtId="0" fontId="4" fillId="6" borderId="7" xfId="3" applyFill="1" applyBorder="1" applyAlignment="1">
      <alignment horizontal="center" vertical="center"/>
    </xf>
    <xf numFmtId="0" fontId="14" fillId="0" borderId="0" xfId="3" applyFont="1" applyAlignment="1">
      <alignment vertical="top"/>
    </xf>
    <xf numFmtId="0" fontId="34" fillId="0" borderId="0" xfId="3" applyFont="1" applyAlignment="1">
      <alignment vertical="top"/>
    </xf>
    <xf numFmtId="0" fontId="39" fillId="0" borderId="0" xfId="3" applyFont="1" applyAlignment="1">
      <alignment horizontal="left"/>
    </xf>
    <xf numFmtId="0" fontId="17" fillId="0" borderId="0" xfId="3" applyFont="1" applyAlignment="1">
      <alignment horizontal="left"/>
    </xf>
    <xf numFmtId="49" fontId="35" fillId="0" borderId="0" xfId="3" applyNumberFormat="1" applyFont="1"/>
    <xf numFmtId="0" fontId="26" fillId="2" borderId="0" xfId="3" applyFont="1" applyFill="1" applyAlignment="1">
      <alignment vertical="center"/>
    </xf>
    <xf numFmtId="0" fontId="37" fillId="2" borderId="0" xfId="3" applyFont="1" applyFill="1" applyAlignment="1">
      <alignment vertical="center"/>
    </xf>
    <xf numFmtId="0" fontId="27" fillId="2" borderId="0" xfId="3" applyFont="1" applyFill="1" applyAlignment="1">
      <alignment horizontal="right" vertical="center"/>
    </xf>
    <xf numFmtId="14" fontId="20" fillId="0" borderId="6" xfId="3" applyNumberFormat="1" applyFont="1" applyBorder="1" applyAlignment="1">
      <alignment horizontal="left" vertical="center"/>
    </xf>
    <xf numFmtId="0" fontId="20" fillId="0" borderId="6" xfId="3" applyFont="1" applyBorder="1" applyAlignment="1">
      <alignment vertical="center"/>
    </xf>
    <xf numFmtId="49" fontId="20" fillId="0" borderId="6" xfId="3" applyNumberFormat="1" applyFont="1" applyBorder="1" applyAlignment="1">
      <alignment vertical="center"/>
    </xf>
    <xf numFmtId="0" fontId="4" fillId="0" borderId="6" xfId="3" applyBorder="1" applyAlignment="1">
      <alignment vertical="center"/>
    </xf>
    <xf numFmtId="0" fontId="44" fillId="0" borderId="6" xfId="3" applyFont="1" applyBorder="1" applyAlignment="1">
      <alignment vertical="center"/>
    </xf>
    <xf numFmtId="49" fontId="44" fillId="0" borderId="6" xfId="3" applyNumberFormat="1" applyFont="1" applyBorder="1" applyAlignment="1">
      <alignment vertical="center"/>
    </xf>
    <xf numFmtId="0" fontId="21" fillId="0" borderId="6" xfId="3" applyFont="1" applyBorder="1" applyAlignment="1">
      <alignment horizontal="right" vertical="center"/>
    </xf>
    <xf numFmtId="0" fontId="11" fillId="2" borderId="0" xfId="3" applyFont="1" applyFill="1" applyAlignment="1">
      <alignment horizontal="center" vertical="center"/>
    </xf>
    <xf numFmtId="0" fontId="11" fillId="2" borderId="0" xfId="3" applyFont="1" applyFill="1" applyAlignment="1">
      <alignment horizontal="center" vertical="center" shrinkToFit="1"/>
    </xf>
    <xf numFmtId="0" fontId="11" fillId="2" borderId="0" xfId="3" applyFont="1" applyFill="1" applyAlignment="1">
      <alignment horizontal="left" vertical="center"/>
    </xf>
    <xf numFmtId="0" fontId="43" fillId="2" borderId="0" xfId="3" applyFont="1" applyFill="1" applyAlignment="1">
      <alignment horizontal="center" vertical="center"/>
    </xf>
    <xf numFmtId="0" fontId="43" fillId="2" borderId="0" xfId="3" applyFont="1" applyFill="1" applyAlignment="1">
      <alignment vertical="center"/>
    </xf>
    <xf numFmtId="0" fontId="12" fillId="0" borderId="0" xfId="3" applyFont="1" applyAlignment="1">
      <alignment horizontal="center" vertical="center"/>
    </xf>
    <xf numFmtId="0" fontId="12" fillId="0" borderId="0" xfId="3" applyFont="1" applyAlignment="1">
      <alignment horizontal="left" vertical="center"/>
    </xf>
    <xf numFmtId="0" fontId="97" fillId="0" borderId="0" xfId="3" applyFont="1" applyAlignment="1">
      <alignment horizontal="center" vertical="center"/>
    </xf>
    <xf numFmtId="0" fontId="97" fillId="0" borderId="0" xfId="3" applyFont="1" applyAlignment="1">
      <alignment vertical="center"/>
    </xf>
    <xf numFmtId="0" fontId="45" fillId="2" borderId="0" xfId="3" applyFont="1" applyFill="1" applyAlignment="1">
      <alignment horizontal="center" vertical="center"/>
    </xf>
    <xf numFmtId="0" fontId="46" fillId="0" borderId="7" xfId="3" applyFont="1" applyBorder="1" applyAlignment="1">
      <alignment horizontal="center" vertical="center"/>
    </xf>
    <xf numFmtId="0" fontId="47" fillId="7" borderId="7" xfId="3" applyFont="1" applyFill="1" applyBorder="1" applyAlignment="1">
      <alignment horizontal="center" vertical="center"/>
    </xf>
    <xf numFmtId="0" fontId="57" fillId="0" borderId="7" xfId="3" applyFont="1" applyBorder="1" applyAlignment="1">
      <alignment vertical="center" shrinkToFit="1"/>
    </xf>
    <xf numFmtId="0" fontId="57" fillId="0" borderId="7" xfId="3" applyFont="1" applyBorder="1" applyAlignment="1">
      <alignment vertical="center"/>
    </xf>
    <xf numFmtId="0" fontId="73" fillId="0" borderId="7" xfId="3" applyFont="1" applyBorder="1" applyAlignment="1">
      <alignment vertical="center"/>
    </xf>
    <xf numFmtId="0" fontId="50" fillId="0" borderId="7" xfId="3" applyFont="1" applyBorder="1" applyAlignment="1">
      <alignment horizontal="center" vertical="center"/>
    </xf>
    <xf numFmtId="0" fontId="49" fillId="0" borderId="0" xfId="3" applyFont="1" applyAlignment="1">
      <alignment vertical="center"/>
    </xf>
    <xf numFmtId="0" fontId="50" fillId="0" borderId="0" xfId="3" applyFont="1" applyAlignment="1">
      <alignment vertical="center"/>
    </xf>
    <xf numFmtId="0" fontId="22" fillId="0" borderId="10" xfId="3" applyFont="1" applyBorder="1" applyAlignment="1">
      <alignment vertical="center"/>
    </xf>
    <xf numFmtId="0" fontId="49" fillId="2" borderId="0" xfId="3" applyFont="1" applyFill="1" applyAlignment="1">
      <alignment horizontal="center" vertical="center"/>
    </xf>
    <xf numFmtId="0" fontId="46" fillId="0" borderId="0" xfId="3" applyFont="1" applyAlignment="1">
      <alignment horizontal="center" vertical="center"/>
    </xf>
    <xf numFmtId="0" fontId="62" fillId="0" borderId="18" xfId="3" applyFont="1" applyBorder="1" applyAlignment="1">
      <alignment horizontal="right" vertical="center"/>
    </xf>
    <xf numFmtId="0" fontId="45" fillId="0" borderId="0" xfId="3" applyFont="1" applyAlignment="1">
      <alignment vertical="center"/>
    </xf>
    <xf numFmtId="0" fontId="22" fillId="0" borderId="13" xfId="3" applyFont="1" applyBorder="1" applyAlignment="1">
      <alignment vertical="center"/>
    </xf>
    <xf numFmtId="0" fontId="49" fillId="0" borderId="0" xfId="3" applyFont="1" applyAlignment="1">
      <alignment horizontal="center" vertical="center"/>
    </xf>
    <xf numFmtId="0" fontId="46" fillId="0" borderId="0" xfId="3" applyFont="1" applyAlignment="1">
      <alignment vertical="center"/>
    </xf>
    <xf numFmtId="0" fontId="104" fillId="0" borderId="17" xfId="3" applyFont="1" applyBorder="1" applyAlignment="1">
      <alignment horizontal="center" vertical="center"/>
    </xf>
    <xf numFmtId="0" fontId="48" fillId="0" borderId="0" xfId="3" applyFont="1" applyAlignment="1">
      <alignment horizontal="left" vertical="center"/>
    </xf>
    <xf numFmtId="0" fontId="50" fillId="0" borderId="0" xfId="3" applyFont="1" applyAlignment="1">
      <alignment horizontal="left" vertical="center"/>
    </xf>
    <xf numFmtId="0" fontId="77" fillId="0" borderId="0" xfId="3" applyFont="1" applyAlignment="1">
      <alignment horizontal="right" vertical="center"/>
    </xf>
    <xf numFmtId="0" fontId="48" fillId="0" borderId="7" xfId="3" applyFont="1" applyBorder="1" applyAlignment="1">
      <alignment horizontal="left" vertical="center"/>
    </xf>
    <xf numFmtId="0" fontId="62" fillId="0" borderId="7" xfId="3" applyFont="1" applyBorder="1" applyAlignment="1">
      <alignment horizontal="right" vertical="center"/>
    </xf>
    <xf numFmtId="0" fontId="46" fillId="0" borderId="7" xfId="3" applyFont="1" applyBorder="1" applyAlignment="1">
      <alignment vertical="center" shrinkToFit="1"/>
    </xf>
    <xf numFmtId="0" fontId="46" fillId="0" borderId="7" xfId="3" applyFont="1" applyBorder="1" applyAlignment="1">
      <alignment vertical="center"/>
    </xf>
    <xf numFmtId="0" fontId="4" fillId="0" borderId="7" xfId="3" applyBorder="1" applyAlignment="1">
      <alignment vertical="center"/>
    </xf>
    <xf numFmtId="0" fontId="50" fillId="0" borderId="18" xfId="3" applyFont="1" applyBorder="1" applyAlignment="1">
      <alignment horizontal="center" vertical="center"/>
    </xf>
    <xf numFmtId="0" fontId="50" fillId="0" borderId="17" xfId="3" applyFont="1" applyBorder="1" applyAlignment="1">
      <alignment vertical="center"/>
    </xf>
    <xf numFmtId="0" fontId="49" fillId="0" borderId="0" xfId="3" applyFont="1" applyAlignment="1">
      <alignment horizontal="left" vertical="center"/>
    </xf>
    <xf numFmtId="0" fontId="105" fillId="0" borderId="0" xfId="3" applyFont="1" applyAlignment="1">
      <alignment vertical="center"/>
    </xf>
    <xf numFmtId="0" fontId="62" fillId="0" borderId="0" xfId="3" applyFont="1" applyAlignment="1">
      <alignment horizontal="right" vertical="center"/>
    </xf>
    <xf numFmtId="0" fontId="47" fillId="0" borderId="0" xfId="3" applyFont="1" applyAlignment="1">
      <alignment horizontal="center" vertical="center"/>
    </xf>
    <xf numFmtId="0" fontId="50" fillId="0" borderId="0" xfId="3" applyFont="1" applyAlignment="1">
      <alignment horizontal="center" vertical="center"/>
    </xf>
    <xf numFmtId="0" fontId="43" fillId="0" borderId="0" xfId="3" applyFont="1" applyAlignment="1">
      <alignment horizontal="right" vertical="center"/>
    </xf>
    <xf numFmtId="0" fontId="46" fillId="2" borderId="0" xfId="3" applyFont="1" applyFill="1" applyAlignment="1">
      <alignment horizontal="center" vertical="center"/>
    </xf>
    <xf numFmtId="0" fontId="22" fillId="0" borderId="16" xfId="3" applyFont="1" applyBorder="1" applyAlignment="1">
      <alignment vertical="center"/>
    </xf>
    <xf numFmtId="0" fontId="50" fillId="0" borderId="17" xfId="3" applyFont="1" applyBorder="1" applyAlignment="1">
      <alignment horizontal="left" vertical="center"/>
    </xf>
    <xf numFmtId="0" fontId="62" fillId="0" borderId="17" xfId="3" applyFont="1" applyBorder="1" applyAlignment="1">
      <alignment horizontal="right" vertical="center"/>
    </xf>
    <xf numFmtId="0" fontId="50" fillId="0" borderId="29" xfId="3" applyFont="1" applyBorder="1" applyAlignment="1">
      <alignment vertical="center"/>
    </xf>
    <xf numFmtId="0" fontId="45" fillId="0" borderId="7" xfId="3" applyFont="1" applyBorder="1" applyAlignment="1">
      <alignment vertical="center"/>
    </xf>
    <xf numFmtId="0" fontId="17" fillId="0" borderId="7" xfId="3" applyFont="1" applyBorder="1" applyAlignment="1">
      <alignment vertical="center"/>
    </xf>
    <xf numFmtId="0" fontId="104" fillId="0" borderId="0" xfId="3" applyFont="1" applyAlignment="1">
      <alignment horizontal="center" vertical="center"/>
    </xf>
    <xf numFmtId="0" fontId="50" fillId="6" borderId="0" xfId="3" applyFont="1" applyFill="1" applyAlignment="1">
      <alignment horizontal="right" vertical="center"/>
    </xf>
    <xf numFmtId="1" fontId="49" fillId="6" borderId="0" xfId="3" applyNumberFormat="1" applyFont="1" applyFill="1" applyAlignment="1">
      <alignment horizontal="center" vertical="center"/>
    </xf>
    <xf numFmtId="49" fontId="49" fillId="0" borderId="0" xfId="3" applyNumberFormat="1" applyFont="1" applyAlignment="1">
      <alignment vertical="center"/>
    </xf>
    <xf numFmtId="49" fontId="4" fillId="0" borderId="0" xfId="3" applyNumberFormat="1" applyAlignment="1">
      <alignment vertical="center"/>
    </xf>
    <xf numFmtId="49" fontId="50" fillId="0" borderId="0" xfId="3" applyNumberFormat="1" applyFont="1" applyAlignment="1">
      <alignment horizontal="center" vertical="center"/>
    </xf>
    <xf numFmtId="0" fontId="32" fillId="2" borderId="44" xfId="3" applyFont="1" applyFill="1" applyBorder="1" applyAlignment="1">
      <alignment vertical="center"/>
    </xf>
    <xf numFmtId="49" fontId="60" fillId="2" borderId="26" xfId="3" applyNumberFormat="1" applyFont="1" applyFill="1" applyBorder="1" applyAlignment="1">
      <alignment vertical="center"/>
    </xf>
    <xf numFmtId="49" fontId="11" fillId="0" borderId="27" xfId="3" applyNumberFormat="1" applyFont="1" applyBorder="1" applyAlignment="1">
      <alignment vertical="center"/>
    </xf>
    <xf numFmtId="49" fontId="11" fillId="0" borderId="17" xfId="3" applyNumberFormat="1" applyFont="1" applyBorder="1" applyAlignment="1">
      <alignment horizontal="right" vertical="center"/>
    </xf>
    <xf numFmtId="49" fontId="11" fillId="0" borderId="0" xfId="3" applyNumberFormat="1" applyFont="1" applyAlignment="1">
      <alignment horizontal="center" vertical="center"/>
    </xf>
    <xf numFmtId="49" fontId="11" fillId="0" borderId="0" xfId="3" applyNumberFormat="1" applyFont="1" applyAlignment="1">
      <alignment horizontal="right" vertical="center"/>
    </xf>
    <xf numFmtId="49" fontId="38" fillId="6" borderId="17" xfId="3" applyNumberFormat="1" applyFont="1" applyFill="1" applyBorder="1" applyAlignment="1">
      <alignment vertical="center"/>
    </xf>
    <xf numFmtId="49" fontId="38" fillId="0" borderId="0" xfId="3" applyNumberFormat="1" applyFont="1" applyAlignment="1">
      <alignment vertical="center"/>
    </xf>
    <xf numFmtId="49" fontId="43" fillId="0" borderId="17" xfId="3" applyNumberFormat="1" applyFont="1" applyBorder="1" applyAlignment="1">
      <alignment vertical="center"/>
    </xf>
    <xf numFmtId="49" fontId="32" fillId="2" borderId="28" xfId="3" applyNumberFormat="1" applyFont="1" applyFill="1" applyBorder="1" applyAlignment="1">
      <alignment vertical="center"/>
    </xf>
    <xf numFmtId="49" fontId="32" fillId="2" borderId="29" xfId="3" applyNumberFormat="1" applyFont="1" applyFill="1" applyBorder="1" applyAlignment="1">
      <alignment vertical="center"/>
    </xf>
    <xf numFmtId="49" fontId="43" fillId="2" borderId="17" xfId="3" applyNumberFormat="1" applyFont="1" applyFill="1" applyBorder="1" applyAlignment="1">
      <alignment vertical="center"/>
    </xf>
    <xf numFmtId="49" fontId="11" fillId="0" borderId="30" xfId="3" applyNumberFormat="1" applyFont="1" applyBorder="1" applyAlignment="1">
      <alignment vertical="center"/>
    </xf>
    <xf numFmtId="49" fontId="11" fillId="0" borderId="7" xfId="3" applyNumberFormat="1" applyFont="1" applyBorder="1" applyAlignment="1">
      <alignment vertical="center"/>
    </xf>
    <xf numFmtId="49" fontId="11" fillId="0" borderId="18" xfId="3" applyNumberFormat="1" applyFont="1" applyBorder="1" applyAlignment="1">
      <alignment horizontal="right" vertical="center"/>
    </xf>
    <xf numFmtId="49" fontId="43" fillId="0" borderId="7" xfId="3" applyNumberFormat="1" applyFont="1" applyBorder="1" applyAlignment="1">
      <alignment vertical="center"/>
    </xf>
    <xf numFmtId="49" fontId="43" fillId="0" borderId="18" xfId="3" applyNumberFormat="1" applyFont="1" applyBorder="1" applyAlignment="1">
      <alignment vertical="center"/>
    </xf>
    <xf numFmtId="49" fontId="11" fillId="0" borderId="30" xfId="3" applyNumberFormat="1" applyFont="1" applyBorder="1" applyAlignment="1">
      <alignment horizontal="center" vertical="center"/>
    </xf>
    <xf numFmtId="49" fontId="38" fillId="6" borderId="18" xfId="3" applyNumberFormat="1" applyFont="1" applyFill="1" applyBorder="1" applyAlignment="1">
      <alignment vertical="center"/>
    </xf>
    <xf numFmtId="0" fontId="32" fillId="2" borderId="45" xfId="3" applyFont="1" applyFill="1" applyBorder="1" applyAlignment="1">
      <alignment vertical="center"/>
    </xf>
    <xf numFmtId="0" fontId="11" fillId="2" borderId="0" xfId="3" applyFont="1" applyFill="1" applyAlignment="1">
      <alignment vertical="center"/>
    </xf>
    <xf numFmtId="49" fontId="38" fillId="2" borderId="17" xfId="3" applyNumberFormat="1" applyFont="1" applyFill="1" applyBorder="1" applyAlignment="1">
      <alignment vertical="center"/>
    </xf>
    <xf numFmtId="49" fontId="11" fillId="2" borderId="7" xfId="3" applyNumberFormat="1" applyFont="1" applyFill="1" applyBorder="1" applyAlignment="1">
      <alignment horizontal="center" vertical="center"/>
    </xf>
    <xf numFmtId="0" fontId="11" fillId="2" borderId="7" xfId="3" applyFont="1" applyFill="1" applyBorder="1" applyAlignment="1">
      <alignment vertical="center"/>
    </xf>
    <xf numFmtId="49" fontId="38" fillId="2" borderId="18" xfId="3" applyNumberFormat="1" applyFont="1" applyFill="1" applyBorder="1" applyAlignment="1">
      <alignment vertical="center"/>
    </xf>
    <xf numFmtId="49" fontId="38" fillId="0" borderId="7" xfId="3" applyNumberFormat="1" applyFont="1" applyBorder="1" applyAlignment="1">
      <alignment vertical="center"/>
    </xf>
    <xf numFmtId="0" fontId="106" fillId="17" borderId="18" xfId="3" applyFont="1" applyFill="1" applyBorder="1" applyAlignment="1">
      <alignment vertical="center"/>
    </xf>
    <xf numFmtId="0" fontId="4" fillId="0" borderId="7" xfId="3" applyFont="1" applyBorder="1" applyAlignment="1">
      <alignment vertical="center"/>
    </xf>
    <xf numFmtId="49" fontId="107" fillId="0" borderId="5" xfId="0" applyNumberFormat="1" applyFont="1" applyBorder="1"/>
    <xf numFmtId="0" fontId="81" fillId="6" borderId="0" xfId="3" applyFont="1" applyFill="1" applyAlignment="1">
      <alignment horizontal="center" vertical="center" shrinkToFit="1"/>
    </xf>
    <xf numFmtId="0" fontId="35" fillId="0" borderId="0" xfId="3" applyFont="1" applyAlignment="1">
      <alignment horizontal="left" vertical="center"/>
    </xf>
    <xf numFmtId="0" fontId="4" fillId="9" borderId="7" xfId="0" applyFont="1" applyFill="1" applyBorder="1" applyAlignment="1">
      <alignment horizontal="center"/>
    </xf>
    <xf numFmtId="49" fontId="94" fillId="0" borderId="0" xfId="3" applyNumberFormat="1" applyFont="1" applyAlignment="1">
      <alignment vertical="top"/>
    </xf>
  </cellXfs>
  <cellStyles count="5">
    <cellStyle name="Hivatkozás" xfId="1" builtinId="8"/>
    <cellStyle name="Normál" xfId="0" builtinId="0"/>
    <cellStyle name="Normál 2" xfId="3" xr:uid="{9DE84E53-0A3E-454D-8C7E-8B2AC6B64715}"/>
    <cellStyle name="Normál 3" xfId="4" xr:uid="{F70C65FE-4C96-4126-98E8-2675A54C7C04}"/>
    <cellStyle name="Pénznem" xfId="2" builtinId="4"/>
  </cellStyles>
  <dxfs count="193">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75" name="Kép 2">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43" name="Kép 2">
          <a:extLst>
            <a:ext uri="{FF2B5EF4-FFF2-40B4-BE49-F238E27FC236}">
              <a16:creationId xmlns:a16="http://schemas.microsoft.com/office/drawing/2014/main" id="{00000000-0008-0000-0C00-0000176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D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396240</xdr:colOff>
      <xdr:row>0</xdr:row>
      <xdr:rowOff>38100</xdr:rowOff>
    </xdr:from>
    <xdr:to>
      <xdr:col>16</xdr:col>
      <xdr:colOff>472440</xdr:colOff>
      <xdr:row>2</xdr:row>
      <xdr:rowOff>0</xdr:rowOff>
    </xdr:to>
    <xdr:pic>
      <xdr:nvPicPr>
        <xdr:cNvPr id="102508" name="Kép 2">
          <a:extLst>
            <a:ext uri="{FF2B5EF4-FFF2-40B4-BE49-F238E27FC236}">
              <a16:creationId xmlns:a16="http://schemas.microsoft.com/office/drawing/2014/main" id="{00000000-0008-0000-0D00-00006C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3810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525780</xdr:colOff>
          <xdr:row>0</xdr:row>
          <xdr:rowOff>7620</xdr:rowOff>
        </xdr:from>
        <xdr:to>
          <xdr:col>11</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E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182880</xdr:rowOff>
        </xdr:from>
        <xdr:to>
          <xdr:col>11</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E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13</xdr:col>
      <xdr:colOff>289560</xdr:colOff>
      <xdr:row>0</xdr:row>
      <xdr:rowOff>30480</xdr:rowOff>
    </xdr:from>
    <xdr:to>
      <xdr:col>14</xdr:col>
      <xdr:colOff>60960</xdr:colOff>
      <xdr:row>1</xdr:row>
      <xdr:rowOff>144780</xdr:rowOff>
    </xdr:to>
    <xdr:pic>
      <xdr:nvPicPr>
        <xdr:cNvPr id="295004" name="Kép 2">
          <a:extLst>
            <a:ext uri="{FF2B5EF4-FFF2-40B4-BE49-F238E27FC236}">
              <a16:creationId xmlns:a16="http://schemas.microsoft.com/office/drawing/2014/main" id="{00000000-0008-0000-0E00-00005C8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266700</xdr:colOff>
      <xdr:row>0</xdr:row>
      <xdr:rowOff>30480</xdr:rowOff>
    </xdr:from>
    <xdr:to>
      <xdr:col>17</xdr:col>
      <xdr:colOff>106680</xdr:colOff>
      <xdr:row>2</xdr:row>
      <xdr:rowOff>0</xdr:rowOff>
    </xdr:to>
    <xdr:pic>
      <xdr:nvPicPr>
        <xdr:cNvPr id="2" name="Picture 6">
          <a:extLst>
            <a:ext uri="{FF2B5EF4-FFF2-40B4-BE49-F238E27FC236}">
              <a16:creationId xmlns:a16="http://schemas.microsoft.com/office/drawing/2014/main" id="{D7308295-7D5D-4193-9253-74063F18F6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7440" y="3048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32161" name="Button 1" hidden="1">
              <a:extLst>
                <a:ext uri="{63B3BB69-23CF-44E3-9099-C40C66FF867C}">
                  <a14:compatExt spid="_x0000_s732161"/>
                </a:ext>
                <a:ext uri="{FF2B5EF4-FFF2-40B4-BE49-F238E27FC236}">
                  <a16:creationId xmlns:a16="http://schemas.microsoft.com/office/drawing/2014/main" id="{CA4917E4-712D-4342-AAFF-C6F020BD82B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32162" name="Button 2" hidden="1">
              <a:extLst>
                <a:ext uri="{63B3BB69-23CF-44E3-9099-C40C66FF867C}">
                  <a14:compatExt spid="_x0000_s732162"/>
                </a:ext>
                <a:ext uri="{FF2B5EF4-FFF2-40B4-BE49-F238E27FC236}">
                  <a16:creationId xmlns:a16="http://schemas.microsoft.com/office/drawing/2014/main" id="{C32D7705-175D-408A-8711-4E08303C93CB}"/>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 name="Pictur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20" name="Picture 23">
          <a:extLst>
            <a:ext uri="{FF2B5EF4-FFF2-40B4-BE49-F238E27FC236}">
              <a16:creationId xmlns:a16="http://schemas.microsoft.com/office/drawing/2014/main" id="{00000000-0008-0000-0100-00006C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16</xdr:col>
      <xdr:colOff>266700</xdr:colOff>
      <xdr:row>0</xdr:row>
      <xdr:rowOff>30480</xdr:rowOff>
    </xdr:from>
    <xdr:to>
      <xdr:col>17</xdr:col>
      <xdr:colOff>106680</xdr:colOff>
      <xdr:row>2</xdr:row>
      <xdr:rowOff>0</xdr:rowOff>
    </xdr:to>
    <xdr:pic>
      <xdr:nvPicPr>
        <xdr:cNvPr id="2" name="Picture 6">
          <a:extLst>
            <a:ext uri="{FF2B5EF4-FFF2-40B4-BE49-F238E27FC236}">
              <a16:creationId xmlns:a16="http://schemas.microsoft.com/office/drawing/2014/main" id="{A2915030-1021-4244-B2B7-B3382070B5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7440" y="3048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33185" name="Button 1" hidden="1">
              <a:extLst>
                <a:ext uri="{63B3BB69-23CF-44E3-9099-C40C66FF867C}">
                  <a14:compatExt spid="_x0000_s733185"/>
                </a:ext>
                <a:ext uri="{FF2B5EF4-FFF2-40B4-BE49-F238E27FC236}">
                  <a16:creationId xmlns:a16="http://schemas.microsoft.com/office/drawing/2014/main" id="{9F9C0C4E-2237-44F5-905F-80C6A2756F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33186" name="Button 2" hidden="1">
              <a:extLst>
                <a:ext uri="{63B3BB69-23CF-44E3-9099-C40C66FF867C}">
                  <a14:compatExt spid="_x0000_s733186"/>
                </a:ext>
                <a:ext uri="{FF2B5EF4-FFF2-40B4-BE49-F238E27FC236}">
                  <a16:creationId xmlns:a16="http://schemas.microsoft.com/office/drawing/2014/main" id="{C67DC62D-B531-454A-BFD8-0F23EBB8802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2" name="Picture 2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380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00000000-0008-0000-1500-000001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 name="Picture 3">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23969" name="Button 1" hidden="1">
              <a:extLst>
                <a:ext uri="{63B3BB69-23CF-44E3-9099-C40C66FF867C}">
                  <a14:compatExt spid="_x0000_s723969"/>
                </a:ext>
                <a:ext uri="{FF2B5EF4-FFF2-40B4-BE49-F238E27FC236}">
                  <a16:creationId xmlns:a16="http://schemas.microsoft.com/office/drawing/2014/main" id="{00000000-0008-0000-1600-0000010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23970" name="Button 2" hidden="1">
              <a:extLst>
                <a:ext uri="{63B3BB69-23CF-44E3-9099-C40C66FF867C}">
                  <a14:compatExt spid="_x0000_s723970"/>
                </a:ext>
                <a:ext uri="{FF2B5EF4-FFF2-40B4-BE49-F238E27FC236}">
                  <a16:creationId xmlns:a16="http://schemas.microsoft.com/office/drawing/2014/main" id="{00000000-0008-0000-1600-0000020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381000</xdr:colOff>
      <xdr:row>0</xdr:row>
      <xdr:rowOff>7620</xdr:rowOff>
    </xdr:from>
    <xdr:to>
      <xdr:col>16</xdr:col>
      <xdr:colOff>464820</xdr:colOff>
      <xdr:row>1</xdr:row>
      <xdr:rowOff>144780</xdr:rowOff>
    </xdr:to>
    <xdr:pic>
      <xdr:nvPicPr>
        <xdr:cNvPr id="650267" name="Kép 2">
          <a:extLst>
            <a:ext uri="{FF2B5EF4-FFF2-40B4-BE49-F238E27FC236}">
              <a16:creationId xmlns:a16="http://schemas.microsoft.com/office/drawing/2014/main" id="{00000000-0008-0000-0500-00001B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920" y="762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525780</xdr:colOff>
          <xdr:row>0</xdr:row>
          <xdr:rowOff>7620</xdr:rowOff>
        </xdr:from>
        <xdr:to>
          <xdr:col>11</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6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182880</xdr:rowOff>
        </xdr:from>
        <xdr:to>
          <xdr:col>11</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6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13</xdr:col>
      <xdr:colOff>281940</xdr:colOff>
      <xdr:row>0</xdr:row>
      <xdr:rowOff>30480</xdr:rowOff>
    </xdr:from>
    <xdr:to>
      <xdr:col>14</xdr:col>
      <xdr:colOff>68580</xdr:colOff>
      <xdr:row>2</xdr:row>
      <xdr:rowOff>0</xdr:rowOff>
    </xdr:to>
    <xdr:pic>
      <xdr:nvPicPr>
        <xdr:cNvPr id="653339" name="Kép 2">
          <a:extLst>
            <a:ext uri="{FF2B5EF4-FFF2-40B4-BE49-F238E27FC236}">
              <a16:creationId xmlns:a16="http://schemas.microsoft.com/office/drawing/2014/main" id="{00000000-0008-0000-0600-00001B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7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472440</xdr:colOff>
      <xdr:row>0</xdr:row>
      <xdr:rowOff>53340</xdr:rowOff>
    </xdr:from>
    <xdr:to>
      <xdr:col>16</xdr:col>
      <xdr:colOff>487680</xdr:colOff>
      <xdr:row>1</xdr:row>
      <xdr:rowOff>144780</xdr:rowOff>
    </xdr:to>
    <xdr:pic>
      <xdr:nvPicPr>
        <xdr:cNvPr id="688154" name="Kép 2">
          <a:extLst>
            <a:ext uri="{FF2B5EF4-FFF2-40B4-BE49-F238E27FC236}">
              <a16:creationId xmlns:a16="http://schemas.microsoft.com/office/drawing/2014/main" id="{00000000-0008-0000-0700-00001A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53340"/>
          <a:ext cx="52578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8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8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691226" name="Kép 2">
          <a:extLst>
            <a:ext uri="{FF2B5EF4-FFF2-40B4-BE49-F238E27FC236}">
              <a16:creationId xmlns:a16="http://schemas.microsoft.com/office/drawing/2014/main" id="{00000000-0008-0000-0800-00001A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9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66" name="Kép 2">
          <a:extLst>
            <a:ext uri="{FF2B5EF4-FFF2-40B4-BE49-F238E27FC236}">
              <a16:creationId xmlns:a16="http://schemas.microsoft.com/office/drawing/2014/main" id="{00000000-0008-0000-0900-00001A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A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A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38" name="Kép 2">
          <a:extLst>
            <a:ext uri="{FF2B5EF4-FFF2-40B4-BE49-F238E27FC236}">
              <a16:creationId xmlns:a16="http://schemas.microsoft.com/office/drawing/2014/main" id="{00000000-0008-0000-0A00-00001A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00000000-0008-0000-0B00-000001E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78" name="Kép 2">
          <a:extLst>
            <a:ext uri="{FF2B5EF4-FFF2-40B4-BE49-F238E27FC236}">
              <a16:creationId xmlns:a16="http://schemas.microsoft.com/office/drawing/2014/main" id="{00000000-0008-0000-0B00-00001AE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taka\AppData\Local\Microsoft\Windows\INetCache\Content.Outlook\Z1ZQSHGK\P&#225;ros.xls" TargetMode="External"/><Relationship Id="rId1" Type="http://schemas.openxmlformats.org/officeDocument/2006/relationships/externalLinkPath" Target="/Users/ptaka/AppData/Local/Microsoft/Windows/INetCache/Content.Outlook/Z1ZQSHGK/P&#225;ro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Munka\Amat&#337;r\OB%20-%202023\P&#225;ros.xls" TargetMode="External"/><Relationship Id="rId1" Type="http://schemas.openxmlformats.org/officeDocument/2006/relationships/externalLinkPath" Target="P&#225;r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P3 (9)"/>
      <sheetName val="1P3 (8)"/>
      <sheetName val="1P3 (7)"/>
      <sheetName val="1P3 (6)"/>
      <sheetName val="1D ELO"/>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P3"/>
      <sheetName val="1P4"/>
      <sheetName val="1P5"/>
      <sheetName val="1P6"/>
      <sheetName val="1P7"/>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P3 (2)"/>
      <sheetName val="1P4 (2)"/>
      <sheetName val="1P5 (2)"/>
      <sheetName val="1P6 (2)"/>
      <sheetName val="1P7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P3 (3)"/>
      <sheetName val="1P4 (3)"/>
      <sheetName val="1P5 (3)"/>
      <sheetName val="1P6 (3)"/>
      <sheetName val="1P7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P3 (4)"/>
      <sheetName val="1P4 (4)"/>
      <sheetName val="1P5 (4)"/>
      <sheetName val="1P6 (4)"/>
      <sheetName val="1P7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P3 (5)"/>
      <sheetName val="1P4 (5)"/>
      <sheetName val="1P5 (5)"/>
      <sheetName val="1P6 (5)"/>
      <sheetName val="1P7 (5)"/>
      <sheetName val="1D 8 (5)"/>
      <sheetName val="1D 16 (5)"/>
      <sheetName val="1D 32 (5)"/>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P3"/>
      <sheetName val="1P4"/>
      <sheetName val="1P5"/>
      <sheetName val="1P6"/>
      <sheetName val="1P7"/>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P3 (2)"/>
      <sheetName val="1P4 (2)"/>
      <sheetName val="1P5 (2)"/>
      <sheetName val="1P6 (2)"/>
      <sheetName val="1P7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P3 (3)"/>
      <sheetName val="1P4 (3)"/>
      <sheetName val="1P5 (3)"/>
      <sheetName val="1P6 (3)"/>
      <sheetName val="1P7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P3 (4)"/>
      <sheetName val="1P4 (4)"/>
      <sheetName val="1P5 (4)"/>
      <sheetName val="1P6 (4)"/>
      <sheetName val="1P7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P3 (5)"/>
      <sheetName val="1P4 (5)"/>
      <sheetName val="1P5 (5)"/>
      <sheetName val="1P6 (5)"/>
      <sheetName val="1P7 (5)"/>
      <sheetName val="1D 8 (5)"/>
      <sheetName val="1D 16 (5)"/>
      <sheetName val="1D 32 (5)"/>
    </sheetNames>
    <definedNames>
      <definedName name="egyeni_fotabla_sorsolasi_ranglista"/>
      <definedName name="Jun_Hide_CU"/>
      <definedName name="Jun_Show_CU"/>
    </defined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omments" Target="../comments7.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omments" Target="../comments8.xml"/><Relationship Id="rId4" Type="http://schemas.openxmlformats.org/officeDocument/2006/relationships/ctrlProp" Target="../ctrlProps/ctrlProp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omments" Target="../comments9.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11.vml"/><Relationship Id="rId1" Type="http://schemas.openxmlformats.org/officeDocument/2006/relationships/drawing" Target="../drawings/drawing17.xml"/><Relationship Id="rId5" Type="http://schemas.openxmlformats.org/officeDocument/2006/relationships/comments" Target="../comments10.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2.vml"/><Relationship Id="rId1" Type="http://schemas.openxmlformats.org/officeDocument/2006/relationships/drawing" Target="../drawings/drawing20.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comments" Target="../comments12.xml"/><Relationship Id="rId4" Type="http://schemas.openxmlformats.org/officeDocument/2006/relationships/ctrlProp" Target="../ctrlProps/ctrlProp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omments" Target="../comments13.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9" sqref="D9"/>
    </sheetView>
  </sheetViews>
  <sheetFormatPr defaultRowHeight="13.2" x14ac:dyDescent="0.25"/>
  <cols>
    <col min="1" max="4" width="19.109375" customWidth="1"/>
    <col min="5" max="5" width="19.109375" style="1" customWidth="1"/>
  </cols>
  <sheetData>
    <row r="1" spans="1:7" s="2" customFormat="1" ht="49.5" customHeight="1" thickBot="1" x14ac:dyDescent="0.3">
      <c r="A1" s="226" t="s">
        <v>98</v>
      </c>
      <c r="B1" s="3"/>
      <c r="C1" s="3"/>
      <c r="D1" s="227"/>
      <c r="E1" s="4"/>
      <c r="F1" s="5"/>
      <c r="G1" s="5"/>
    </row>
    <row r="2" spans="1:7" s="6" customFormat="1" ht="36.75" customHeight="1" thickBot="1" x14ac:dyDescent="0.3">
      <c r="A2" s="7" t="s">
        <v>17</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18</v>
      </c>
      <c r="B4" s="16"/>
      <c r="C4" s="16"/>
      <c r="D4" s="16"/>
      <c r="E4" s="17"/>
      <c r="F4" s="5"/>
      <c r="G4" s="5"/>
    </row>
    <row r="5" spans="1:7" s="18" customFormat="1" ht="15" customHeight="1" x14ac:dyDescent="0.25">
      <c r="A5" s="254" t="s">
        <v>19</v>
      </c>
      <c r="B5" s="21"/>
      <c r="C5" s="21"/>
      <c r="D5" s="21"/>
      <c r="E5" s="414"/>
      <c r="F5" s="22"/>
      <c r="G5" s="23"/>
    </row>
    <row r="6" spans="1:7" s="2" customFormat="1" ht="24.6" x14ac:dyDescent="0.25">
      <c r="A6" s="446" t="s">
        <v>105</v>
      </c>
      <c r="B6" s="415"/>
      <c r="C6" s="24"/>
      <c r="D6" s="25"/>
      <c r="E6" s="26"/>
      <c r="F6" s="5"/>
      <c r="G6" s="5"/>
    </row>
    <row r="7" spans="1:7" s="18" customFormat="1" ht="15" customHeight="1" x14ac:dyDescent="0.25">
      <c r="A7" s="255" t="s">
        <v>99</v>
      </c>
      <c r="B7" s="255" t="s">
        <v>100</v>
      </c>
      <c r="C7" s="255" t="s">
        <v>101</v>
      </c>
      <c r="D7" s="255" t="s">
        <v>102</v>
      </c>
      <c r="E7" s="255" t="s">
        <v>103</v>
      </c>
      <c r="F7" s="22"/>
      <c r="G7" s="23"/>
    </row>
    <row r="8" spans="1:7" s="2" customFormat="1" ht="16.5" customHeight="1" x14ac:dyDescent="0.25">
      <c r="A8" s="285" t="s">
        <v>122</v>
      </c>
      <c r="B8" s="285" t="s">
        <v>123</v>
      </c>
      <c r="C8" s="285" t="s">
        <v>124</v>
      </c>
      <c r="D8" s="285" t="s">
        <v>125</v>
      </c>
      <c r="E8" s="285"/>
      <c r="F8" s="5"/>
      <c r="G8" s="5"/>
    </row>
    <row r="9" spans="1:7" s="2" customFormat="1" ht="15" customHeight="1" x14ac:dyDescent="0.25">
      <c r="A9" s="254" t="s">
        <v>20</v>
      </c>
      <c r="B9" s="21"/>
      <c r="C9" s="255" t="s">
        <v>21</v>
      </c>
      <c r="D9" s="255"/>
      <c r="E9" s="256" t="s">
        <v>22</v>
      </c>
      <c r="F9" s="5"/>
      <c r="G9" s="5"/>
    </row>
    <row r="10" spans="1:7" s="2" customFormat="1" x14ac:dyDescent="0.25">
      <c r="A10" s="29"/>
      <c r="B10" s="30"/>
      <c r="C10" s="31"/>
      <c r="D10" s="255" t="s">
        <v>67</v>
      </c>
      <c r="E10" s="405"/>
      <c r="F10" s="5"/>
      <c r="G10" s="5"/>
    </row>
    <row r="11" spans="1:7" x14ac:dyDescent="0.25">
      <c r="A11" s="20"/>
      <c r="B11" s="21"/>
      <c r="C11" s="275" t="s">
        <v>65</v>
      </c>
      <c r="D11" s="275" t="s">
        <v>95</v>
      </c>
      <c r="E11" s="275" t="s">
        <v>96</v>
      </c>
      <c r="F11" s="33"/>
      <c r="G11" s="33"/>
    </row>
    <row r="12" spans="1:7" s="2" customFormat="1" x14ac:dyDescent="0.25">
      <c r="A12" s="228"/>
      <c r="B12" s="5"/>
      <c r="C12" s="286"/>
      <c r="D12" s="286"/>
      <c r="E12" s="286"/>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400"/>
      <c r="C17" s="229"/>
      <c r="D17" s="39"/>
      <c r="E17" s="37"/>
      <c r="F17" s="33"/>
      <c r="G17" s="33"/>
    </row>
    <row r="18" spans="1:7" x14ac:dyDescent="0.25">
      <c r="A18" s="33"/>
      <c r="B18" s="33"/>
      <c r="C18" s="33"/>
      <c r="D18" s="33"/>
      <c r="E18" s="37"/>
      <c r="F18" s="33"/>
      <c r="G18" s="33"/>
    </row>
  </sheetData>
  <phoneticPr fontId="63"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indexed="42"/>
  </sheetPr>
  <dimension ref="A1:Q156"/>
  <sheetViews>
    <sheetView showGridLines="0" showZeros="0" workbookViewId="0">
      <pane ySplit="6" topLeftCell="A7" activePane="bottomLeft" state="frozen"/>
      <selection activeCell="D14" sqref="D14"/>
      <selection pane="bottomLeft" activeCell="B39" sqref="B39"/>
    </sheetView>
  </sheetViews>
  <sheetFormatPr defaultRowHeight="13.2" x14ac:dyDescent="0.25"/>
  <cols>
    <col min="1" max="1" width="3.88671875" customWidth="1"/>
    <col min="2" max="2" width="19.21875" bestFit="1" customWidth="1"/>
    <col min="3" max="3" width="12.44140625" customWidth="1"/>
    <col min="4" max="4" width="10.109375" style="40" customWidth="1"/>
    <col min="5" max="5" width="12.109375" style="433" customWidth="1"/>
    <col min="6" max="6" width="6.109375" style="92" hidden="1" customWidth="1"/>
    <col min="7" max="7" width="31.441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3" t="str">
        <f>Altalanos!$A$6</f>
        <v>OB</v>
      </c>
      <c r="B1" s="86"/>
      <c r="C1" s="86"/>
      <c r="D1" s="239"/>
      <c r="E1" s="259" t="s">
        <v>52</v>
      </c>
      <c r="F1" s="105"/>
      <c r="G1" s="250"/>
      <c r="H1" s="87"/>
      <c r="I1" s="87"/>
      <c r="J1" s="251"/>
      <c r="K1" s="251"/>
      <c r="L1" s="251"/>
      <c r="M1" s="251"/>
      <c r="N1" s="251"/>
      <c r="O1" s="251"/>
      <c r="P1" s="251"/>
      <c r="Q1" s="252"/>
    </row>
    <row r="2" spans="1:17" ht="13.8" thickBot="1" x14ac:dyDescent="0.3">
      <c r="B2" s="88" t="s">
        <v>51</v>
      </c>
      <c r="C2" s="445" t="str">
        <f>Altalanos!$D$8</f>
        <v>FE250</v>
      </c>
      <c r="D2" s="105"/>
      <c r="E2" s="259" t="s">
        <v>34</v>
      </c>
      <c r="F2" s="93"/>
      <c r="G2" s="93"/>
      <c r="H2" s="422"/>
      <c r="I2" s="422"/>
      <c r="J2" s="87"/>
      <c r="K2" s="87"/>
      <c r="L2" s="87"/>
      <c r="M2" s="87"/>
      <c r="N2" s="99"/>
      <c r="O2" s="80"/>
      <c r="P2" s="80"/>
      <c r="Q2" s="99"/>
    </row>
    <row r="3" spans="1:17" s="2" customFormat="1" ht="13.8" thickBot="1" x14ac:dyDescent="0.3">
      <c r="A3" s="416" t="s">
        <v>50</v>
      </c>
      <c r="B3" s="420"/>
      <c r="C3" s="420"/>
      <c r="D3" s="420"/>
      <c r="E3" s="420"/>
      <c r="F3" s="420"/>
      <c r="G3" s="420"/>
      <c r="H3" s="420"/>
      <c r="I3" s="421"/>
      <c r="J3" s="100"/>
      <c r="K3" s="106"/>
      <c r="L3" s="106"/>
      <c r="M3" s="106"/>
      <c r="N3" s="287" t="s">
        <v>33</v>
      </c>
      <c r="O3" s="101"/>
      <c r="P3" s="107"/>
      <c r="Q3" s="260"/>
    </row>
    <row r="4" spans="1:17" s="2" customFormat="1" x14ac:dyDescent="0.25">
      <c r="A4" s="50" t="s">
        <v>24</v>
      </c>
      <c r="B4" s="50"/>
      <c r="C4" s="48" t="s">
        <v>21</v>
      </c>
      <c r="D4" s="50" t="s">
        <v>29</v>
      </c>
      <c r="E4" s="81"/>
      <c r="G4" s="108"/>
      <c r="H4" s="435" t="s">
        <v>30</v>
      </c>
      <c r="I4" s="426"/>
      <c r="J4" s="109"/>
      <c r="K4" s="110"/>
      <c r="L4" s="110"/>
      <c r="M4" s="110"/>
      <c r="N4" s="109"/>
      <c r="O4" s="261"/>
      <c r="P4" s="261"/>
      <c r="Q4" s="111"/>
    </row>
    <row r="5" spans="1:17" s="2" customFormat="1" ht="13.8" thickBot="1" x14ac:dyDescent="0.3">
      <c r="A5" s="253">
        <f>Altalanos!$A$10</f>
        <v>0</v>
      </c>
      <c r="B5" s="253"/>
      <c r="C5" s="89">
        <f>Altalanos!$C$10</f>
        <v>0</v>
      </c>
      <c r="D5" s="90" t="str">
        <f>Altalanos!$D$10</f>
        <v xml:space="preserve">  </v>
      </c>
      <c r="E5" s="90"/>
      <c r="F5" s="90"/>
      <c r="G5" s="90"/>
      <c r="H5" s="281">
        <f>Altalanos!$E$10</f>
        <v>0</v>
      </c>
      <c r="I5" s="436"/>
      <c r="J5" s="112"/>
      <c r="K5" s="82"/>
      <c r="L5" s="82"/>
      <c r="M5" s="82"/>
      <c r="N5" s="112"/>
      <c r="O5" s="90"/>
      <c r="P5" s="90"/>
      <c r="Q5" s="439"/>
    </row>
    <row r="6" spans="1:17" ht="30" customHeight="1" thickBot="1" x14ac:dyDescent="0.3">
      <c r="A6" s="242" t="s">
        <v>35</v>
      </c>
      <c r="B6" s="461" t="s">
        <v>27</v>
      </c>
      <c r="C6" s="461" t="s">
        <v>28</v>
      </c>
      <c r="D6" s="102" t="s">
        <v>31</v>
      </c>
      <c r="E6" s="103" t="s">
        <v>32</v>
      </c>
      <c r="F6" s="103" t="s">
        <v>36</v>
      </c>
      <c r="G6" s="103" t="s">
        <v>104</v>
      </c>
      <c r="H6" s="423" t="s">
        <v>37</v>
      </c>
      <c r="I6" s="424"/>
      <c r="J6" s="245" t="s">
        <v>16</v>
      </c>
      <c r="K6" s="104" t="s">
        <v>14</v>
      </c>
      <c r="L6" s="247" t="s">
        <v>1</v>
      </c>
      <c r="M6" s="214" t="s">
        <v>15</v>
      </c>
      <c r="N6" s="272" t="s">
        <v>48</v>
      </c>
      <c r="O6" s="257" t="s">
        <v>38</v>
      </c>
      <c r="P6" s="258" t="s">
        <v>2</v>
      </c>
      <c r="Q6" s="103" t="s">
        <v>39</v>
      </c>
    </row>
    <row r="7" spans="1:17" s="11" customFormat="1" ht="18.899999999999999" customHeight="1" x14ac:dyDescent="0.25">
      <c r="A7" s="249">
        <v>1</v>
      </c>
      <c r="B7" s="470" t="s">
        <v>172</v>
      </c>
      <c r="C7" s="463"/>
      <c r="D7" s="95"/>
      <c r="E7" s="262"/>
      <c r="F7" s="417"/>
      <c r="G7" s="418"/>
      <c r="H7" s="95"/>
      <c r="I7" s="95"/>
      <c r="J7" s="246"/>
      <c r="K7" s="244"/>
      <c r="L7" s="248"/>
      <c r="M7" s="244"/>
      <c r="N7" s="240"/>
      <c r="O7" s="95"/>
      <c r="P7" s="113"/>
      <c r="Q7" s="96"/>
    </row>
    <row r="8" spans="1:17" s="11" customFormat="1" ht="18.899999999999999" customHeight="1" x14ac:dyDescent="0.25">
      <c r="A8" s="249">
        <v>2</v>
      </c>
      <c r="B8" s="462" t="s">
        <v>107</v>
      </c>
      <c r="C8" s="463"/>
      <c r="D8" s="95"/>
      <c r="E8" s="262"/>
      <c r="F8" s="419"/>
      <c r="G8" s="279"/>
      <c r="H8" s="95"/>
      <c r="I8" s="95"/>
      <c r="J8" s="246"/>
      <c r="K8" s="244"/>
      <c r="L8" s="248"/>
      <c r="M8" s="244"/>
      <c r="N8" s="240"/>
      <c r="O8" s="95"/>
      <c r="P8" s="113"/>
      <c r="Q8" s="96"/>
    </row>
    <row r="9" spans="1:17" s="11" customFormat="1" ht="18.899999999999999" customHeight="1" x14ac:dyDescent="0.25">
      <c r="A9" s="249">
        <v>3</v>
      </c>
      <c r="B9" s="470" t="s">
        <v>173</v>
      </c>
      <c r="C9" s="463"/>
      <c r="D9" s="95"/>
      <c r="E9" s="262"/>
      <c r="F9" s="419"/>
      <c r="G9" s="279"/>
      <c r="H9" s="95"/>
      <c r="I9" s="95"/>
      <c r="J9" s="246"/>
      <c r="K9" s="244"/>
      <c r="L9" s="248"/>
      <c r="M9" s="244"/>
      <c r="N9" s="240"/>
      <c r="O9" s="95"/>
      <c r="P9" s="428"/>
      <c r="Q9" s="273"/>
    </row>
    <row r="10" spans="1:17" s="11" customFormat="1" ht="18.899999999999999" customHeight="1" x14ac:dyDescent="0.25">
      <c r="A10" s="249">
        <v>4</v>
      </c>
      <c r="B10" s="462" t="s">
        <v>107</v>
      </c>
      <c r="C10" s="463"/>
      <c r="D10" s="95"/>
      <c r="E10" s="262"/>
      <c r="F10" s="419"/>
      <c r="G10" s="279"/>
      <c r="H10" s="95"/>
      <c r="I10" s="95"/>
      <c r="J10" s="246"/>
      <c r="K10" s="244"/>
      <c r="L10" s="248"/>
      <c r="M10" s="244"/>
      <c r="N10" s="240"/>
      <c r="O10" s="95"/>
      <c r="P10" s="427"/>
      <c r="Q10" s="425"/>
    </row>
    <row r="11" spans="1:17" s="11" customFormat="1" ht="18.899999999999999" customHeight="1" x14ac:dyDescent="0.25">
      <c r="A11" s="249">
        <v>5</v>
      </c>
      <c r="B11" s="470" t="s">
        <v>174</v>
      </c>
      <c r="C11" s="463"/>
      <c r="D11" s="95"/>
      <c r="E11" s="262"/>
      <c r="F11" s="419"/>
      <c r="G11" s="279"/>
      <c r="H11" s="95"/>
      <c r="I11" s="95"/>
      <c r="J11" s="246"/>
      <c r="K11" s="244"/>
      <c r="L11" s="248"/>
      <c r="M11" s="244"/>
      <c r="N11" s="240"/>
      <c r="O11" s="95"/>
      <c r="P11" s="427"/>
      <c r="Q11" s="425"/>
    </row>
    <row r="12" spans="1:17" s="11" customFormat="1" ht="18.899999999999999" customHeight="1" x14ac:dyDescent="0.25">
      <c r="A12" s="249">
        <v>6</v>
      </c>
      <c r="B12" s="462" t="s">
        <v>107</v>
      </c>
      <c r="C12" s="463"/>
      <c r="D12" s="95"/>
      <c r="E12" s="262"/>
      <c r="F12" s="419"/>
      <c r="G12" s="279"/>
      <c r="H12" s="95"/>
      <c r="I12" s="95"/>
      <c r="J12" s="246"/>
      <c r="K12" s="244"/>
      <c r="L12" s="248"/>
      <c r="M12" s="244"/>
      <c r="N12" s="240"/>
      <c r="O12" s="95"/>
      <c r="P12" s="427"/>
      <c r="Q12" s="425"/>
    </row>
    <row r="13" spans="1:17" s="11" customFormat="1" ht="18.899999999999999" customHeight="1" x14ac:dyDescent="0.25">
      <c r="A13" s="249">
        <v>7</v>
      </c>
      <c r="B13" s="462" t="s">
        <v>107</v>
      </c>
      <c r="C13" s="463"/>
      <c r="D13" s="95"/>
      <c r="E13" s="262"/>
      <c r="F13" s="419"/>
      <c r="G13" s="279"/>
      <c r="H13" s="95"/>
      <c r="I13" s="95"/>
      <c r="J13" s="246"/>
      <c r="K13" s="244"/>
      <c r="L13" s="248"/>
      <c r="M13" s="244"/>
      <c r="N13" s="240"/>
      <c r="O13" s="95"/>
      <c r="P13" s="427"/>
      <c r="Q13" s="425"/>
    </row>
    <row r="14" spans="1:17" s="11" customFormat="1" ht="18.899999999999999" customHeight="1" x14ac:dyDescent="0.25">
      <c r="A14" s="249">
        <v>8</v>
      </c>
      <c r="B14" s="470" t="s">
        <v>175</v>
      </c>
      <c r="C14" s="463"/>
      <c r="D14" s="95"/>
      <c r="E14" s="262"/>
      <c r="F14" s="419"/>
      <c r="G14" s="279"/>
      <c r="H14" s="95"/>
      <c r="I14" s="95"/>
      <c r="J14" s="246"/>
      <c r="K14" s="244"/>
      <c r="L14" s="248"/>
      <c r="M14" s="244"/>
      <c r="N14" s="240"/>
      <c r="O14" s="95"/>
      <c r="P14" s="427"/>
      <c r="Q14" s="425"/>
    </row>
    <row r="15" spans="1:17" s="11" customFormat="1" ht="18.899999999999999" customHeight="1" x14ac:dyDescent="0.25">
      <c r="A15" s="249">
        <v>9</v>
      </c>
      <c r="B15" s="470" t="s">
        <v>176</v>
      </c>
      <c r="C15" s="463"/>
      <c r="D15" s="95"/>
      <c r="E15" s="262"/>
      <c r="F15" s="96"/>
      <c r="G15" s="96"/>
      <c r="H15" s="95"/>
      <c r="I15" s="95"/>
      <c r="J15" s="246"/>
      <c r="K15" s="244"/>
      <c r="L15" s="248"/>
      <c r="M15" s="278"/>
      <c r="N15" s="240"/>
      <c r="O15" s="95"/>
      <c r="P15" s="96"/>
      <c r="Q15" s="96"/>
    </row>
    <row r="16" spans="1:17" s="11" customFormat="1" ht="18.899999999999999" customHeight="1" x14ac:dyDescent="0.25">
      <c r="A16" s="249">
        <v>10</v>
      </c>
      <c r="B16" s="462" t="s">
        <v>107</v>
      </c>
      <c r="C16" s="463"/>
      <c r="D16" s="95"/>
      <c r="E16" s="262"/>
      <c r="F16" s="96"/>
      <c r="G16" s="96"/>
      <c r="H16" s="95"/>
      <c r="I16" s="95"/>
      <c r="J16" s="246"/>
      <c r="K16" s="244"/>
      <c r="L16" s="248"/>
      <c r="M16" s="278"/>
      <c r="N16" s="240"/>
      <c r="O16" s="95"/>
      <c r="P16" s="113"/>
      <c r="Q16" s="96"/>
    </row>
    <row r="17" spans="1:17" s="11" customFormat="1" ht="18.899999999999999" customHeight="1" x14ac:dyDescent="0.25">
      <c r="A17" s="249">
        <v>11</v>
      </c>
      <c r="B17" s="470" t="s">
        <v>177</v>
      </c>
      <c r="C17" s="463"/>
      <c r="D17" s="95"/>
      <c r="E17" s="262"/>
      <c r="F17" s="96"/>
      <c r="G17" s="96"/>
      <c r="H17" s="95"/>
      <c r="I17" s="95"/>
      <c r="J17" s="246"/>
      <c r="K17" s="244"/>
      <c r="L17" s="248"/>
      <c r="M17" s="278"/>
      <c r="N17" s="240"/>
      <c r="O17" s="95"/>
      <c r="P17" s="113"/>
      <c r="Q17" s="96"/>
    </row>
    <row r="18" spans="1:17" s="11" customFormat="1" ht="18.899999999999999" customHeight="1" x14ac:dyDescent="0.25">
      <c r="A18" s="249">
        <v>12</v>
      </c>
      <c r="B18" s="462" t="s">
        <v>107</v>
      </c>
      <c r="C18" s="463"/>
      <c r="D18" s="95"/>
      <c r="E18" s="262"/>
      <c r="F18" s="96"/>
      <c r="G18" s="96"/>
      <c r="H18" s="95"/>
      <c r="I18" s="95"/>
      <c r="J18" s="246"/>
      <c r="K18" s="244"/>
      <c r="L18" s="248"/>
      <c r="M18" s="278"/>
      <c r="N18" s="240"/>
      <c r="O18" s="95"/>
      <c r="P18" s="113"/>
      <c r="Q18" s="96"/>
    </row>
    <row r="19" spans="1:17" s="11" customFormat="1" ht="18.899999999999999" customHeight="1" x14ac:dyDescent="0.25">
      <c r="A19" s="249">
        <v>13</v>
      </c>
      <c r="B19" s="470" t="s">
        <v>178</v>
      </c>
      <c r="C19" s="463"/>
      <c r="D19" s="95"/>
      <c r="E19" s="262"/>
      <c r="F19" s="96"/>
      <c r="G19" s="96"/>
      <c r="H19" s="95"/>
      <c r="I19" s="95"/>
      <c r="J19" s="246"/>
      <c r="K19" s="244"/>
      <c r="L19" s="248"/>
      <c r="M19" s="278"/>
      <c r="N19" s="240"/>
      <c r="O19" s="95"/>
      <c r="P19" s="113"/>
      <c r="Q19" s="96"/>
    </row>
    <row r="20" spans="1:17" s="11" customFormat="1" ht="18.899999999999999" customHeight="1" x14ac:dyDescent="0.25">
      <c r="A20" s="249">
        <v>14</v>
      </c>
      <c r="B20" s="462" t="s">
        <v>107</v>
      </c>
      <c r="C20" s="463"/>
      <c r="D20" s="95"/>
      <c r="E20" s="262"/>
      <c r="F20" s="96"/>
      <c r="G20" s="96"/>
      <c r="H20" s="95"/>
      <c r="I20" s="95"/>
      <c r="J20" s="246"/>
      <c r="K20" s="244"/>
      <c r="L20" s="248"/>
      <c r="M20" s="278"/>
      <c r="N20" s="240"/>
      <c r="O20" s="95"/>
      <c r="P20" s="113"/>
      <c r="Q20" s="96"/>
    </row>
    <row r="21" spans="1:17" s="11" customFormat="1" ht="18.899999999999999" customHeight="1" x14ac:dyDescent="0.25">
      <c r="A21" s="249">
        <v>15</v>
      </c>
      <c r="B21" s="462" t="s">
        <v>107</v>
      </c>
      <c r="C21" s="463"/>
      <c r="D21" s="95"/>
      <c r="E21" s="262"/>
      <c r="F21" s="96"/>
      <c r="G21" s="96"/>
      <c r="H21" s="95"/>
      <c r="I21" s="95"/>
      <c r="J21" s="246"/>
      <c r="K21" s="244"/>
      <c r="L21" s="248"/>
      <c r="M21" s="278"/>
      <c r="N21" s="240"/>
      <c r="O21" s="95"/>
      <c r="P21" s="113"/>
      <c r="Q21" s="96"/>
    </row>
    <row r="22" spans="1:17" s="11" customFormat="1" ht="18.899999999999999" customHeight="1" x14ac:dyDescent="0.25">
      <c r="A22" s="249">
        <v>16</v>
      </c>
      <c r="B22" s="462" t="s">
        <v>112</v>
      </c>
      <c r="C22" s="463"/>
      <c r="D22" s="95"/>
      <c r="E22" s="262"/>
      <c r="F22" s="96"/>
      <c r="G22" s="96"/>
      <c r="H22" s="95"/>
      <c r="I22" s="95"/>
      <c r="J22" s="246"/>
      <c r="K22" s="244"/>
      <c r="L22" s="248"/>
      <c r="M22" s="278"/>
      <c r="N22" s="240"/>
      <c r="O22" s="95"/>
      <c r="P22" s="113"/>
      <c r="Q22" s="96"/>
    </row>
    <row r="23" spans="1:17" s="11" customFormat="1" ht="18.899999999999999" customHeight="1" x14ac:dyDescent="0.25">
      <c r="A23" s="249">
        <v>17</v>
      </c>
      <c r="B23" s="470" t="s">
        <v>179</v>
      </c>
      <c r="C23" s="463"/>
      <c r="D23" s="95"/>
      <c r="E23" s="262"/>
      <c r="F23" s="96"/>
      <c r="G23" s="96"/>
      <c r="H23" s="95"/>
      <c r="I23" s="95"/>
      <c r="J23" s="246"/>
      <c r="K23" s="244"/>
      <c r="L23" s="248"/>
      <c r="M23" s="278"/>
      <c r="N23" s="240"/>
      <c r="O23" s="95"/>
      <c r="P23" s="113"/>
      <c r="Q23" s="96"/>
    </row>
    <row r="24" spans="1:17" s="11" customFormat="1" ht="18.899999999999999" customHeight="1" x14ac:dyDescent="0.25">
      <c r="A24" s="249">
        <v>18</v>
      </c>
      <c r="B24" s="462" t="s">
        <v>107</v>
      </c>
      <c r="C24" s="463"/>
      <c r="D24" s="95"/>
      <c r="E24" s="262"/>
      <c r="F24" s="96"/>
      <c r="G24" s="96"/>
      <c r="H24" s="95"/>
      <c r="I24" s="95"/>
      <c r="J24" s="246"/>
      <c r="K24" s="244"/>
      <c r="L24" s="248"/>
      <c r="M24" s="278"/>
      <c r="N24" s="240"/>
      <c r="O24" s="95"/>
      <c r="P24" s="113"/>
      <c r="Q24" s="96"/>
    </row>
    <row r="25" spans="1:17" s="11" customFormat="1" ht="18.899999999999999" customHeight="1" x14ac:dyDescent="0.25">
      <c r="A25" s="249">
        <v>19</v>
      </c>
      <c r="B25" s="470" t="s">
        <v>180</v>
      </c>
      <c r="C25" s="463"/>
      <c r="D25" s="95"/>
      <c r="E25" s="262"/>
      <c r="F25" s="96"/>
      <c r="G25" s="96"/>
      <c r="H25" s="95"/>
      <c r="I25" s="95"/>
      <c r="J25" s="246"/>
      <c r="K25" s="244"/>
      <c r="L25" s="248"/>
      <c r="M25" s="278"/>
      <c r="N25" s="240"/>
      <c r="O25" s="95"/>
      <c r="P25" s="113"/>
      <c r="Q25" s="96"/>
    </row>
    <row r="26" spans="1:17" s="11" customFormat="1" ht="18.899999999999999" customHeight="1" x14ac:dyDescent="0.25">
      <c r="A26" s="249">
        <v>20</v>
      </c>
      <c r="B26" s="462" t="s">
        <v>107</v>
      </c>
      <c r="C26" s="463"/>
      <c r="D26" s="95"/>
      <c r="E26" s="262"/>
      <c r="F26" s="96"/>
      <c r="G26" s="96"/>
      <c r="H26" s="95"/>
      <c r="I26" s="95"/>
      <c r="J26" s="246"/>
      <c r="K26" s="244"/>
      <c r="L26" s="248"/>
      <c r="M26" s="278"/>
      <c r="N26" s="240"/>
      <c r="O26" s="95"/>
      <c r="P26" s="113"/>
      <c r="Q26" s="96"/>
    </row>
    <row r="27" spans="1:17" s="11" customFormat="1" ht="18.899999999999999" customHeight="1" x14ac:dyDescent="0.25">
      <c r="A27" s="249">
        <v>21</v>
      </c>
      <c r="B27" s="470" t="s">
        <v>181</v>
      </c>
      <c r="C27" s="463"/>
      <c r="D27" s="95"/>
      <c r="E27" s="262"/>
      <c r="F27" s="96"/>
      <c r="G27" s="96"/>
      <c r="H27" s="95"/>
      <c r="I27" s="95"/>
      <c r="J27" s="246"/>
      <c r="K27" s="244"/>
      <c r="L27" s="248"/>
      <c r="M27" s="278"/>
      <c r="N27" s="240"/>
      <c r="O27" s="95"/>
      <c r="P27" s="113"/>
      <c r="Q27" s="96"/>
    </row>
    <row r="28" spans="1:17" s="11" customFormat="1" ht="18.899999999999999" customHeight="1" x14ac:dyDescent="0.25">
      <c r="A28" s="249">
        <v>22</v>
      </c>
      <c r="B28" s="470" t="s">
        <v>182</v>
      </c>
      <c r="C28" s="463"/>
      <c r="D28" s="95"/>
      <c r="E28" s="443"/>
      <c r="F28" s="437"/>
      <c r="G28" s="273"/>
      <c r="H28" s="95"/>
      <c r="I28" s="95"/>
      <c r="J28" s="246"/>
      <c r="K28" s="244"/>
      <c r="L28" s="248"/>
      <c r="M28" s="278"/>
      <c r="N28" s="240"/>
      <c r="O28" s="95"/>
      <c r="P28" s="113"/>
      <c r="Q28" s="96"/>
    </row>
    <row r="29" spans="1:17" s="11" customFormat="1" ht="18.899999999999999" customHeight="1" x14ac:dyDescent="0.25">
      <c r="A29" s="249">
        <v>23</v>
      </c>
      <c r="B29" s="462" t="s">
        <v>107</v>
      </c>
      <c r="C29" s="463"/>
      <c r="D29" s="95"/>
      <c r="E29" s="444"/>
      <c r="F29" s="96"/>
      <c r="G29" s="96"/>
      <c r="H29" s="95"/>
      <c r="I29" s="95"/>
      <c r="J29" s="246"/>
      <c r="K29" s="244"/>
      <c r="L29" s="248"/>
      <c r="M29" s="278"/>
      <c r="N29" s="240"/>
      <c r="O29" s="95"/>
      <c r="P29" s="113"/>
      <c r="Q29" s="96"/>
    </row>
    <row r="30" spans="1:17" s="11" customFormat="1" ht="18.899999999999999" customHeight="1" x14ac:dyDescent="0.25">
      <c r="A30" s="249">
        <v>24</v>
      </c>
      <c r="B30" s="462" t="s">
        <v>113</v>
      </c>
      <c r="C30" s="463"/>
      <c r="D30" s="95"/>
      <c r="E30" s="262"/>
      <c r="F30" s="96"/>
      <c r="G30" s="96"/>
      <c r="H30" s="95"/>
      <c r="I30" s="95"/>
      <c r="J30" s="246"/>
      <c r="K30" s="244"/>
      <c r="L30" s="248"/>
      <c r="M30" s="278"/>
      <c r="N30" s="240"/>
      <c r="O30" s="95"/>
      <c r="P30" s="113"/>
      <c r="Q30" s="96"/>
    </row>
    <row r="31" spans="1:17" s="11" customFormat="1" ht="18.899999999999999" customHeight="1" x14ac:dyDescent="0.25">
      <c r="A31" s="249">
        <v>25</v>
      </c>
      <c r="B31" s="470" t="s">
        <v>183</v>
      </c>
      <c r="C31" s="463"/>
      <c r="D31" s="95"/>
      <c r="E31" s="262"/>
      <c r="F31" s="96"/>
      <c r="G31" s="96"/>
      <c r="H31" s="95"/>
      <c r="I31" s="95"/>
      <c r="J31" s="246"/>
      <c r="K31" s="244"/>
      <c r="L31" s="248"/>
      <c r="M31" s="278"/>
      <c r="N31" s="240"/>
      <c r="O31" s="95"/>
      <c r="P31" s="113"/>
      <c r="Q31" s="96"/>
    </row>
    <row r="32" spans="1:17" s="11" customFormat="1" ht="18.899999999999999" customHeight="1" x14ac:dyDescent="0.25">
      <c r="A32" s="249">
        <v>26</v>
      </c>
      <c r="B32" s="462" t="s">
        <v>107</v>
      </c>
      <c r="C32" s="463"/>
      <c r="D32" s="95"/>
      <c r="E32" s="434"/>
      <c r="F32" s="96"/>
      <c r="G32" s="96"/>
      <c r="H32" s="95"/>
      <c r="I32" s="95"/>
      <c r="J32" s="246"/>
      <c r="K32" s="244"/>
      <c r="L32" s="248"/>
      <c r="M32" s="278"/>
      <c r="N32" s="240"/>
      <c r="O32" s="95"/>
      <c r="P32" s="113"/>
      <c r="Q32" s="96"/>
    </row>
    <row r="33" spans="1:17" s="11" customFormat="1" ht="18.899999999999999" customHeight="1" x14ac:dyDescent="0.25">
      <c r="A33" s="249">
        <v>27</v>
      </c>
      <c r="B33" s="470" t="s">
        <v>184</v>
      </c>
      <c r="C33" s="463"/>
      <c r="D33" s="95"/>
      <c r="E33" s="262"/>
      <c r="F33" s="96"/>
      <c r="G33" s="96"/>
      <c r="H33" s="95"/>
      <c r="I33" s="95"/>
      <c r="J33" s="246"/>
      <c r="K33" s="244"/>
      <c r="L33" s="248"/>
      <c r="M33" s="278"/>
      <c r="N33" s="240"/>
      <c r="O33" s="95"/>
      <c r="P33" s="113"/>
      <c r="Q33" s="96"/>
    </row>
    <row r="34" spans="1:17" s="11" customFormat="1" ht="18.899999999999999" customHeight="1" x14ac:dyDescent="0.25">
      <c r="A34" s="249">
        <v>28</v>
      </c>
      <c r="B34" s="462" t="s">
        <v>107</v>
      </c>
      <c r="C34" s="463"/>
      <c r="D34" s="95"/>
      <c r="E34" s="262"/>
      <c r="F34" s="96"/>
      <c r="G34" s="96"/>
      <c r="H34" s="95"/>
      <c r="I34" s="95"/>
      <c r="J34" s="246"/>
      <c r="K34" s="244"/>
      <c r="L34" s="248"/>
      <c r="M34" s="278"/>
      <c r="N34" s="240"/>
      <c r="O34" s="95"/>
      <c r="P34" s="113"/>
      <c r="Q34" s="96"/>
    </row>
    <row r="35" spans="1:17" s="11" customFormat="1" ht="18.899999999999999" customHeight="1" x14ac:dyDescent="0.25">
      <c r="A35" s="249">
        <v>29</v>
      </c>
      <c r="B35" s="470" t="s">
        <v>185</v>
      </c>
      <c r="C35" s="463"/>
      <c r="D35" s="95"/>
      <c r="E35" s="262"/>
      <c r="F35" s="96"/>
      <c r="G35" s="96"/>
      <c r="H35" s="95"/>
      <c r="I35" s="95"/>
      <c r="J35" s="246"/>
      <c r="K35" s="244"/>
      <c r="L35" s="248"/>
      <c r="M35" s="278"/>
      <c r="N35" s="240"/>
      <c r="O35" s="95"/>
      <c r="P35" s="113"/>
      <c r="Q35" s="96"/>
    </row>
    <row r="36" spans="1:17" s="11" customFormat="1" ht="18.899999999999999" customHeight="1" x14ac:dyDescent="0.25">
      <c r="A36" s="249">
        <v>30</v>
      </c>
      <c r="B36" s="470" t="s">
        <v>186</v>
      </c>
      <c r="C36" s="463"/>
      <c r="D36" s="95"/>
      <c r="E36" s="262"/>
      <c r="F36" s="96"/>
      <c r="G36" s="96"/>
      <c r="H36" s="95"/>
      <c r="I36" s="95"/>
      <c r="J36" s="246"/>
      <c r="K36" s="244"/>
      <c r="L36" s="248"/>
      <c r="M36" s="278"/>
      <c r="N36" s="240"/>
      <c r="O36" s="95"/>
      <c r="P36" s="113"/>
      <c r="Q36" s="96"/>
    </row>
    <row r="37" spans="1:17" s="11" customFormat="1" ht="18.899999999999999" customHeight="1" x14ac:dyDescent="0.25">
      <c r="A37" s="249">
        <v>31</v>
      </c>
      <c r="B37" s="462" t="s">
        <v>107</v>
      </c>
      <c r="C37" s="463"/>
      <c r="D37" s="95"/>
      <c r="E37" s="262"/>
      <c r="F37" s="96"/>
      <c r="G37" s="96"/>
      <c r="H37" s="95"/>
      <c r="I37" s="95"/>
      <c r="J37" s="246"/>
      <c r="K37" s="244"/>
      <c r="L37" s="248"/>
      <c r="M37" s="278"/>
      <c r="N37" s="240"/>
      <c r="O37" s="95"/>
      <c r="P37" s="113"/>
      <c r="Q37" s="96"/>
    </row>
    <row r="38" spans="1:17" s="11" customFormat="1" ht="18.899999999999999" customHeight="1" x14ac:dyDescent="0.25">
      <c r="A38" s="249">
        <v>32</v>
      </c>
      <c r="B38" s="470" t="s">
        <v>187</v>
      </c>
      <c r="C38" s="463"/>
      <c r="D38" s="95"/>
      <c r="E38" s="262"/>
      <c r="F38" s="96"/>
      <c r="G38" s="96"/>
      <c r="H38" s="419"/>
      <c r="I38" s="279"/>
      <c r="J38" s="246"/>
      <c r="K38" s="244"/>
      <c r="L38" s="248"/>
      <c r="M38" s="278"/>
      <c r="N38" s="240"/>
      <c r="O38" s="96"/>
      <c r="P38" s="113"/>
      <c r="Q38" s="96"/>
    </row>
    <row r="39" spans="1:17" s="11" customFormat="1" ht="18.899999999999999" customHeight="1" x14ac:dyDescent="0.25">
      <c r="A39" s="249">
        <v>33</v>
      </c>
      <c r="B39" s="463"/>
      <c r="C39" s="463"/>
      <c r="D39" s="95"/>
      <c r="E39" s="262"/>
      <c r="F39" s="96"/>
      <c r="G39" s="96"/>
      <c r="H39" s="419"/>
      <c r="I39" s="279"/>
      <c r="J39" s="246"/>
      <c r="K39" s="244"/>
      <c r="L39" s="248"/>
      <c r="M39" s="278"/>
      <c r="N39" s="273"/>
      <c r="O39" s="96"/>
      <c r="P39" s="113"/>
      <c r="Q39" s="96"/>
    </row>
    <row r="40" spans="1:17" s="11" customFormat="1" ht="18.899999999999999" customHeight="1" x14ac:dyDescent="0.25">
      <c r="A40" s="249">
        <v>34</v>
      </c>
      <c r="B40" s="463"/>
      <c r="C40" s="463"/>
      <c r="D40" s="95"/>
      <c r="E40" s="262"/>
      <c r="F40" s="96"/>
      <c r="G40" s="96"/>
      <c r="H40" s="419"/>
      <c r="I40" s="279"/>
      <c r="J40" s="246" t="e">
        <f>IF(AND(Q40="",#REF!&gt;0,#REF!&lt;5),K40,)</f>
        <v>#REF!</v>
      </c>
      <c r="K40" s="244" t="str">
        <f>IF(D40="","ZZZ9",IF(AND(#REF!&gt;0,#REF!&lt;5),D40&amp;#REF!,D40&amp;"9"))</f>
        <v>ZZZ9</v>
      </c>
      <c r="L40" s="248">
        <f t="shared" ref="L40:L103" si="0">IF(Q40="",999,Q40)</f>
        <v>999</v>
      </c>
      <c r="M40" s="278">
        <f t="shared" ref="M40:M103" si="1">IF(P40=999,999,1)</f>
        <v>999</v>
      </c>
      <c r="N40" s="273"/>
      <c r="O40" s="96"/>
      <c r="P40" s="113">
        <f t="shared" ref="P40:P103" si="2">IF(N40="DA",1,IF(N40="WC",2,IF(N40="SE",3,IF(N40="Q",4,IF(N40="LL",5,999)))))</f>
        <v>999</v>
      </c>
      <c r="Q40" s="96"/>
    </row>
    <row r="41" spans="1:17" s="11" customFormat="1" ht="18.899999999999999" customHeight="1" x14ac:dyDescent="0.25">
      <c r="A41" s="249">
        <v>35</v>
      </c>
      <c r="B41" s="463"/>
      <c r="C41" s="463"/>
      <c r="D41" s="95"/>
      <c r="E41" s="262"/>
      <c r="F41" s="96"/>
      <c r="G41" s="96"/>
      <c r="H41" s="419"/>
      <c r="I41" s="279"/>
      <c r="J41" s="246" t="e">
        <f>IF(AND(Q41="",#REF!&gt;0,#REF!&lt;5),K41,)</f>
        <v>#REF!</v>
      </c>
      <c r="K41" s="244" t="str">
        <f>IF(D41="","ZZZ9",IF(AND(#REF!&gt;0,#REF!&lt;5),D41&amp;#REF!,D41&amp;"9"))</f>
        <v>ZZZ9</v>
      </c>
      <c r="L41" s="248">
        <f t="shared" si="0"/>
        <v>999</v>
      </c>
      <c r="M41" s="278">
        <f t="shared" si="1"/>
        <v>999</v>
      </c>
      <c r="N41" s="273"/>
      <c r="O41" s="96"/>
      <c r="P41" s="113">
        <f t="shared" si="2"/>
        <v>999</v>
      </c>
      <c r="Q41" s="96"/>
    </row>
    <row r="42" spans="1:17" s="11" customFormat="1" ht="18.899999999999999" customHeight="1" x14ac:dyDescent="0.25">
      <c r="A42" s="249">
        <v>36</v>
      </c>
      <c r="B42" s="463"/>
      <c r="C42" s="463"/>
      <c r="D42" s="95"/>
      <c r="E42" s="262"/>
      <c r="F42" s="96"/>
      <c r="G42" s="96"/>
      <c r="H42" s="419"/>
      <c r="I42" s="279"/>
      <c r="J42" s="246" t="e">
        <f>IF(AND(Q42="",#REF!&gt;0,#REF!&lt;5),K42,)</f>
        <v>#REF!</v>
      </c>
      <c r="K42" s="244" t="str">
        <f>IF(D42="","ZZZ9",IF(AND(#REF!&gt;0,#REF!&lt;5),D42&amp;#REF!,D42&amp;"9"))</f>
        <v>ZZZ9</v>
      </c>
      <c r="L42" s="248">
        <f t="shared" si="0"/>
        <v>999</v>
      </c>
      <c r="M42" s="278">
        <f t="shared" si="1"/>
        <v>999</v>
      </c>
      <c r="N42" s="273"/>
      <c r="O42" s="96"/>
      <c r="P42" s="113">
        <f t="shared" si="2"/>
        <v>999</v>
      </c>
      <c r="Q42" s="96"/>
    </row>
    <row r="43" spans="1:17" s="11" customFormat="1" ht="18.899999999999999" customHeight="1" x14ac:dyDescent="0.25">
      <c r="A43" s="249">
        <v>37</v>
      </c>
      <c r="B43" s="463"/>
      <c r="C43" s="463"/>
      <c r="D43" s="95"/>
      <c r="E43" s="262"/>
      <c r="F43" s="96"/>
      <c r="G43" s="96"/>
      <c r="H43" s="419"/>
      <c r="I43" s="279"/>
      <c r="J43" s="246" t="e">
        <f>IF(AND(Q43="",#REF!&gt;0,#REF!&lt;5),K43,)</f>
        <v>#REF!</v>
      </c>
      <c r="K43" s="244" t="str">
        <f>IF(D43="","ZZZ9",IF(AND(#REF!&gt;0,#REF!&lt;5),D43&amp;#REF!,D43&amp;"9"))</f>
        <v>ZZZ9</v>
      </c>
      <c r="L43" s="248">
        <f t="shared" si="0"/>
        <v>999</v>
      </c>
      <c r="M43" s="278">
        <f t="shared" si="1"/>
        <v>999</v>
      </c>
      <c r="N43" s="273"/>
      <c r="O43" s="96"/>
      <c r="P43" s="113">
        <f t="shared" si="2"/>
        <v>999</v>
      </c>
      <c r="Q43" s="96"/>
    </row>
    <row r="44" spans="1:17" s="11" customFormat="1" ht="18.899999999999999" customHeight="1" x14ac:dyDescent="0.25">
      <c r="A44" s="249">
        <v>38</v>
      </c>
      <c r="B44" s="463"/>
      <c r="C44" s="463"/>
      <c r="D44" s="95"/>
      <c r="E44" s="262"/>
      <c r="F44" s="96"/>
      <c r="G44" s="96"/>
      <c r="H44" s="419"/>
      <c r="I44" s="279"/>
      <c r="J44" s="246" t="e">
        <f>IF(AND(Q44="",#REF!&gt;0,#REF!&lt;5),K44,)</f>
        <v>#REF!</v>
      </c>
      <c r="K44" s="244" t="str">
        <f>IF(D44="","ZZZ9",IF(AND(#REF!&gt;0,#REF!&lt;5),D44&amp;#REF!,D44&amp;"9"))</f>
        <v>ZZZ9</v>
      </c>
      <c r="L44" s="248">
        <f t="shared" si="0"/>
        <v>999</v>
      </c>
      <c r="M44" s="278">
        <f t="shared" si="1"/>
        <v>999</v>
      </c>
      <c r="N44" s="273"/>
      <c r="O44" s="96"/>
      <c r="P44" s="113">
        <f t="shared" si="2"/>
        <v>999</v>
      </c>
      <c r="Q44" s="96"/>
    </row>
    <row r="45" spans="1:17" s="11" customFormat="1" ht="18.899999999999999" customHeight="1" x14ac:dyDescent="0.25">
      <c r="A45" s="249">
        <v>39</v>
      </c>
      <c r="B45" s="463"/>
      <c r="C45" s="463"/>
      <c r="D45" s="95"/>
      <c r="E45" s="262"/>
      <c r="F45" s="96"/>
      <c r="G45" s="96"/>
      <c r="H45" s="419"/>
      <c r="I45" s="279"/>
      <c r="J45" s="246" t="e">
        <f>IF(AND(Q45="",#REF!&gt;0,#REF!&lt;5),K45,)</f>
        <v>#REF!</v>
      </c>
      <c r="K45" s="244" t="str">
        <f>IF(D45="","ZZZ9",IF(AND(#REF!&gt;0,#REF!&lt;5),D45&amp;#REF!,D45&amp;"9"))</f>
        <v>ZZZ9</v>
      </c>
      <c r="L45" s="248">
        <f t="shared" si="0"/>
        <v>999</v>
      </c>
      <c r="M45" s="278">
        <f t="shared" si="1"/>
        <v>999</v>
      </c>
      <c r="N45" s="273"/>
      <c r="O45" s="96"/>
      <c r="P45" s="113">
        <f t="shared" si="2"/>
        <v>999</v>
      </c>
      <c r="Q45" s="96"/>
    </row>
    <row r="46" spans="1:17" s="11" customFormat="1" ht="18.899999999999999" customHeight="1" x14ac:dyDescent="0.25">
      <c r="A46" s="249">
        <v>40</v>
      </c>
      <c r="B46" s="463"/>
      <c r="C46" s="463"/>
      <c r="D46" s="95"/>
      <c r="E46" s="262"/>
      <c r="F46" s="96"/>
      <c r="G46" s="96"/>
      <c r="H46" s="419"/>
      <c r="I46" s="279"/>
      <c r="J46" s="246" t="e">
        <f>IF(AND(Q46="",#REF!&gt;0,#REF!&lt;5),K46,)</f>
        <v>#REF!</v>
      </c>
      <c r="K46" s="244" t="str">
        <f>IF(D46="","ZZZ9",IF(AND(#REF!&gt;0,#REF!&lt;5),D46&amp;#REF!,D46&amp;"9"))</f>
        <v>ZZZ9</v>
      </c>
      <c r="L46" s="248">
        <f t="shared" si="0"/>
        <v>999</v>
      </c>
      <c r="M46" s="278">
        <f t="shared" si="1"/>
        <v>999</v>
      </c>
      <c r="N46" s="273"/>
      <c r="O46" s="96"/>
      <c r="P46" s="113">
        <f t="shared" si="2"/>
        <v>999</v>
      </c>
      <c r="Q46" s="96"/>
    </row>
    <row r="47" spans="1:17" s="11" customFormat="1" ht="18.899999999999999" customHeight="1" x14ac:dyDescent="0.25">
      <c r="A47" s="249">
        <v>41</v>
      </c>
      <c r="B47" s="463"/>
      <c r="C47" s="463"/>
      <c r="D47" s="95"/>
      <c r="E47" s="262"/>
      <c r="F47" s="96"/>
      <c r="G47" s="96"/>
      <c r="H47" s="419"/>
      <c r="I47" s="279"/>
      <c r="J47" s="246" t="e">
        <f>IF(AND(Q47="",#REF!&gt;0,#REF!&lt;5),K47,)</f>
        <v>#REF!</v>
      </c>
      <c r="K47" s="244" t="str">
        <f>IF(D47="","ZZZ9",IF(AND(#REF!&gt;0,#REF!&lt;5),D47&amp;#REF!,D47&amp;"9"))</f>
        <v>ZZZ9</v>
      </c>
      <c r="L47" s="248">
        <f t="shared" si="0"/>
        <v>999</v>
      </c>
      <c r="M47" s="278">
        <f t="shared" si="1"/>
        <v>999</v>
      </c>
      <c r="N47" s="273"/>
      <c r="O47" s="96"/>
      <c r="P47" s="113">
        <f t="shared" si="2"/>
        <v>999</v>
      </c>
      <c r="Q47" s="96"/>
    </row>
    <row r="48" spans="1:17" s="11" customFormat="1" ht="18.899999999999999" customHeight="1" x14ac:dyDescent="0.25">
      <c r="A48" s="249">
        <v>42</v>
      </c>
      <c r="B48" s="463"/>
      <c r="C48" s="463"/>
      <c r="D48" s="95"/>
      <c r="E48" s="262"/>
      <c r="F48" s="96"/>
      <c r="G48" s="96"/>
      <c r="H48" s="419"/>
      <c r="I48" s="279"/>
      <c r="J48" s="246" t="e">
        <f>IF(AND(Q48="",#REF!&gt;0,#REF!&lt;5),K48,)</f>
        <v>#REF!</v>
      </c>
      <c r="K48" s="244" t="str">
        <f>IF(D48="","ZZZ9",IF(AND(#REF!&gt;0,#REF!&lt;5),D48&amp;#REF!,D48&amp;"9"))</f>
        <v>ZZZ9</v>
      </c>
      <c r="L48" s="248">
        <f t="shared" si="0"/>
        <v>999</v>
      </c>
      <c r="M48" s="278">
        <f t="shared" si="1"/>
        <v>999</v>
      </c>
      <c r="N48" s="273"/>
      <c r="O48" s="96"/>
      <c r="P48" s="113">
        <f t="shared" si="2"/>
        <v>999</v>
      </c>
      <c r="Q48" s="96"/>
    </row>
    <row r="49" spans="1:17" s="11" customFormat="1" ht="18.899999999999999" customHeight="1" x14ac:dyDescent="0.25">
      <c r="A49" s="249">
        <v>43</v>
      </c>
      <c r="B49" s="94"/>
      <c r="C49" s="94"/>
      <c r="D49" s="95"/>
      <c r="E49" s="262"/>
      <c r="F49" s="96"/>
      <c r="G49" s="96"/>
      <c r="H49" s="419"/>
      <c r="I49" s="279"/>
      <c r="J49" s="246" t="e">
        <f>IF(AND(Q49="",#REF!&gt;0,#REF!&lt;5),K49,)</f>
        <v>#REF!</v>
      </c>
      <c r="K49" s="244" t="str">
        <f>IF(D49="","ZZZ9",IF(AND(#REF!&gt;0,#REF!&lt;5),D49&amp;#REF!,D49&amp;"9"))</f>
        <v>ZZZ9</v>
      </c>
      <c r="L49" s="248">
        <f t="shared" si="0"/>
        <v>999</v>
      </c>
      <c r="M49" s="278">
        <f t="shared" si="1"/>
        <v>999</v>
      </c>
      <c r="N49" s="273"/>
      <c r="O49" s="96"/>
      <c r="P49" s="113">
        <f t="shared" si="2"/>
        <v>999</v>
      </c>
      <c r="Q49" s="96"/>
    </row>
    <row r="50" spans="1:17" s="11" customFormat="1" ht="18.899999999999999" customHeight="1" x14ac:dyDescent="0.25">
      <c r="A50" s="249">
        <v>44</v>
      </c>
      <c r="B50" s="94"/>
      <c r="C50" s="94"/>
      <c r="D50" s="95"/>
      <c r="E50" s="262"/>
      <c r="F50" s="96"/>
      <c r="G50" s="96"/>
      <c r="H50" s="419"/>
      <c r="I50" s="279"/>
      <c r="J50" s="246" t="e">
        <f>IF(AND(Q50="",#REF!&gt;0,#REF!&lt;5),K50,)</f>
        <v>#REF!</v>
      </c>
      <c r="K50" s="244" t="str">
        <f>IF(D50="","ZZZ9",IF(AND(#REF!&gt;0,#REF!&lt;5),D50&amp;#REF!,D50&amp;"9"))</f>
        <v>ZZZ9</v>
      </c>
      <c r="L50" s="248">
        <f t="shared" si="0"/>
        <v>999</v>
      </c>
      <c r="M50" s="278">
        <f t="shared" si="1"/>
        <v>999</v>
      </c>
      <c r="N50" s="273"/>
      <c r="O50" s="96"/>
      <c r="P50" s="113">
        <f t="shared" si="2"/>
        <v>999</v>
      </c>
      <c r="Q50" s="96"/>
    </row>
    <row r="51" spans="1:17" s="11" customFormat="1" ht="18.899999999999999" customHeight="1" x14ac:dyDescent="0.25">
      <c r="A51" s="249">
        <v>45</v>
      </c>
      <c r="B51" s="94"/>
      <c r="C51" s="94"/>
      <c r="D51" s="95"/>
      <c r="E51" s="262"/>
      <c r="F51" s="96"/>
      <c r="G51" s="96"/>
      <c r="H51" s="419"/>
      <c r="I51" s="279"/>
      <c r="J51" s="246" t="e">
        <f>IF(AND(Q51="",#REF!&gt;0,#REF!&lt;5),K51,)</f>
        <v>#REF!</v>
      </c>
      <c r="K51" s="244" t="str">
        <f>IF(D51="","ZZZ9",IF(AND(#REF!&gt;0,#REF!&lt;5),D51&amp;#REF!,D51&amp;"9"))</f>
        <v>ZZZ9</v>
      </c>
      <c r="L51" s="248">
        <f t="shared" si="0"/>
        <v>999</v>
      </c>
      <c r="M51" s="278">
        <f t="shared" si="1"/>
        <v>999</v>
      </c>
      <c r="N51" s="273"/>
      <c r="O51" s="96"/>
      <c r="P51" s="113">
        <f t="shared" si="2"/>
        <v>999</v>
      </c>
      <c r="Q51" s="96"/>
    </row>
    <row r="52" spans="1:17" s="11" customFormat="1" ht="18.899999999999999" customHeight="1" x14ac:dyDescent="0.25">
      <c r="A52" s="249">
        <v>46</v>
      </c>
      <c r="B52" s="94"/>
      <c r="C52" s="94"/>
      <c r="D52" s="95"/>
      <c r="E52" s="262"/>
      <c r="F52" s="96"/>
      <c r="G52" s="96"/>
      <c r="H52" s="419"/>
      <c r="I52" s="279"/>
      <c r="J52" s="246" t="e">
        <f>IF(AND(Q52="",#REF!&gt;0,#REF!&lt;5),K52,)</f>
        <v>#REF!</v>
      </c>
      <c r="K52" s="244" t="str">
        <f>IF(D52="","ZZZ9",IF(AND(#REF!&gt;0,#REF!&lt;5),D52&amp;#REF!,D52&amp;"9"))</f>
        <v>ZZZ9</v>
      </c>
      <c r="L52" s="248">
        <f t="shared" si="0"/>
        <v>999</v>
      </c>
      <c r="M52" s="278">
        <f t="shared" si="1"/>
        <v>999</v>
      </c>
      <c r="N52" s="273"/>
      <c r="O52" s="96"/>
      <c r="P52" s="113">
        <f t="shared" si="2"/>
        <v>999</v>
      </c>
      <c r="Q52" s="96"/>
    </row>
    <row r="53" spans="1:17" s="11" customFormat="1" ht="18.899999999999999" customHeight="1" x14ac:dyDescent="0.25">
      <c r="A53" s="249">
        <v>47</v>
      </c>
      <c r="B53" s="94"/>
      <c r="C53" s="94"/>
      <c r="D53" s="95"/>
      <c r="E53" s="262"/>
      <c r="F53" s="96"/>
      <c r="G53" s="96"/>
      <c r="H53" s="419"/>
      <c r="I53" s="279"/>
      <c r="J53" s="246" t="e">
        <f>IF(AND(Q53="",#REF!&gt;0,#REF!&lt;5),K53,)</f>
        <v>#REF!</v>
      </c>
      <c r="K53" s="244" t="str">
        <f>IF(D53="","ZZZ9",IF(AND(#REF!&gt;0,#REF!&lt;5),D53&amp;#REF!,D53&amp;"9"))</f>
        <v>ZZZ9</v>
      </c>
      <c r="L53" s="248">
        <f t="shared" si="0"/>
        <v>999</v>
      </c>
      <c r="M53" s="278">
        <f t="shared" si="1"/>
        <v>999</v>
      </c>
      <c r="N53" s="273"/>
      <c r="O53" s="96"/>
      <c r="P53" s="113">
        <f t="shared" si="2"/>
        <v>999</v>
      </c>
      <c r="Q53" s="96"/>
    </row>
    <row r="54" spans="1:17" s="11" customFormat="1" ht="18.899999999999999" customHeight="1" x14ac:dyDescent="0.25">
      <c r="A54" s="249">
        <v>48</v>
      </c>
      <c r="B54" s="94"/>
      <c r="C54" s="94"/>
      <c r="D54" s="95"/>
      <c r="E54" s="262"/>
      <c r="F54" s="96"/>
      <c r="G54" s="96"/>
      <c r="H54" s="419"/>
      <c r="I54" s="279"/>
      <c r="J54" s="246" t="e">
        <f>IF(AND(Q54="",#REF!&gt;0,#REF!&lt;5),K54,)</f>
        <v>#REF!</v>
      </c>
      <c r="K54" s="244" t="str">
        <f>IF(D54="","ZZZ9",IF(AND(#REF!&gt;0,#REF!&lt;5),D54&amp;#REF!,D54&amp;"9"))</f>
        <v>ZZZ9</v>
      </c>
      <c r="L54" s="248">
        <f t="shared" si="0"/>
        <v>999</v>
      </c>
      <c r="M54" s="278">
        <f t="shared" si="1"/>
        <v>999</v>
      </c>
      <c r="N54" s="273"/>
      <c r="O54" s="96"/>
      <c r="P54" s="113">
        <f t="shared" si="2"/>
        <v>999</v>
      </c>
      <c r="Q54" s="96"/>
    </row>
    <row r="55" spans="1:17" s="11" customFormat="1" ht="18.899999999999999" customHeight="1" x14ac:dyDescent="0.25">
      <c r="A55" s="249">
        <v>49</v>
      </c>
      <c r="B55" s="94"/>
      <c r="C55" s="94"/>
      <c r="D55" s="95"/>
      <c r="E55" s="262"/>
      <c r="F55" s="96"/>
      <c r="G55" s="96"/>
      <c r="H55" s="419"/>
      <c r="I55" s="279"/>
      <c r="J55" s="246" t="e">
        <f>IF(AND(Q55="",#REF!&gt;0,#REF!&lt;5),K55,)</f>
        <v>#REF!</v>
      </c>
      <c r="K55" s="244" t="str">
        <f>IF(D55="","ZZZ9",IF(AND(#REF!&gt;0,#REF!&lt;5),D55&amp;#REF!,D55&amp;"9"))</f>
        <v>ZZZ9</v>
      </c>
      <c r="L55" s="248">
        <f t="shared" si="0"/>
        <v>999</v>
      </c>
      <c r="M55" s="278">
        <f t="shared" si="1"/>
        <v>999</v>
      </c>
      <c r="N55" s="273"/>
      <c r="O55" s="96"/>
      <c r="P55" s="113">
        <f t="shared" si="2"/>
        <v>999</v>
      </c>
      <c r="Q55" s="96"/>
    </row>
    <row r="56" spans="1:17" s="11" customFormat="1" ht="18.899999999999999" customHeight="1" x14ac:dyDescent="0.25">
      <c r="A56" s="249">
        <v>50</v>
      </c>
      <c r="B56" s="94"/>
      <c r="C56" s="94"/>
      <c r="D56" s="95"/>
      <c r="E56" s="262"/>
      <c r="F56" s="96"/>
      <c r="G56" s="96"/>
      <c r="H56" s="419"/>
      <c r="I56" s="279"/>
      <c r="J56" s="246" t="e">
        <f>IF(AND(Q56="",#REF!&gt;0,#REF!&lt;5),K56,)</f>
        <v>#REF!</v>
      </c>
      <c r="K56" s="244" t="str">
        <f>IF(D56="","ZZZ9",IF(AND(#REF!&gt;0,#REF!&lt;5),D56&amp;#REF!,D56&amp;"9"))</f>
        <v>ZZZ9</v>
      </c>
      <c r="L56" s="248">
        <f t="shared" si="0"/>
        <v>999</v>
      </c>
      <c r="M56" s="278">
        <f t="shared" si="1"/>
        <v>999</v>
      </c>
      <c r="N56" s="273"/>
      <c r="O56" s="96"/>
      <c r="P56" s="113">
        <f t="shared" si="2"/>
        <v>999</v>
      </c>
      <c r="Q56" s="96"/>
    </row>
    <row r="57" spans="1:17" s="11" customFormat="1" ht="18.899999999999999" customHeight="1" x14ac:dyDescent="0.25">
      <c r="A57" s="249">
        <v>51</v>
      </c>
      <c r="B57" s="94"/>
      <c r="C57" s="94"/>
      <c r="D57" s="95"/>
      <c r="E57" s="262"/>
      <c r="F57" s="96"/>
      <c r="G57" s="96"/>
      <c r="H57" s="419"/>
      <c r="I57" s="279"/>
      <c r="J57" s="246" t="e">
        <f>IF(AND(Q57="",#REF!&gt;0,#REF!&lt;5),K57,)</f>
        <v>#REF!</v>
      </c>
      <c r="K57" s="244" t="str">
        <f>IF(D57="","ZZZ9",IF(AND(#REF!&gt;0,#REF!&lt;5),D57&amp;#REF!,D57&amp;"9"))</f>
        <v>ZZZ9</v>
      </c>
      <c r="L57" s="248">
        <f t="shared" si="0"/>
        <v>999</v>
      </c>
      <c r="M57" s="278">
        <f t="shared" si="1"/>
        <v>999</v>
      </c>
      <c r="N57" s="273"/>
      <c r="O57" s="96"/>
      <c r="P57" s="113">
        <f t="shared" si="2"/>
        <v>999</v>
      </c>
      <c r="Q57" s="96"/>
    </row>
    <row r="58" spans="1:17" s="11" customFormat="1" ht="18.899999999999999" customHeight="1" x14ac:dyDescent="0.25">
      <c r="A58" s="249">
        <v>52</v>
      </c>
      <c r="B58" s="94"/>
      <c r="C58" s="94"/>
      <c r="D58" s="95"/>
      <c r="E58" s="262"/>
      <c r="F58" s="96"/>
      <c r="G58" s="96"/>
      <c r="H58" s="419"/>
      <c r="I58" s="279"/>
      <c r="J58" s="246" t="e">
        <f>IF(AND(Q58="",#REF!&gt;0,#REF!&lt;5),K58,)</f>
        <v>#REF!</v>
      </c>
      <c r="K58" s="244" t="str">
        <f>IF(D58="","ZZZ9",IF(AND(#REF!&gt;0,#REF!&lt;5),D58&amp;#REF!,D58&amp;"9"))</f>
        <v>ZZZ9</v>
      </c>
      <c r="L58" s="248">
        <f t="shared" si="0"/>
        <v>999</v>
      </c>
      <c r="M58" s="278">
        <f t="shared" si="1"/>
        <v>999</v>
      </c>
      <c r="N58" s="273"/>
      <c r="O58" s="96"/>
      <c r="P58" s="113">
        <f t="shared" si="2"/>
        <v>999</v>
      </c>
      <c r="Q58" s="96"/>
    </row>
    <row r="59" spans="1:17" s="11" customFormat="1" ht="18.899999999999999" customHeight="1" x14ac:dyDescent="0.25">
      <c r="A59" s="249">
        <v>53</v>
      </c>
      <c r="B59" s="94"/>
      <c r="C59" s="94"/>
      <c r="D59" s="95"/>
      <c r="E59" s="262"/>
      <c r="F59" s="96"/>
      <c r="G59" s="96"/>
      <c r="H59" s="419"/>
      <c r="I59" s="279"/>
      <c r="J59" s="246" t="e">
        <f>IF(AND(Q59="",#REF!&gt;0,#REF!&lt;5),K59,)</f>
        <v>#REF!</v>
      </c>
      <c r="K59" s="244" t="str">
        <f>IF(D59="","ZZZ9",IF(AND(#REF!&gt;0,#REF!&lt;5),D59&amp;#REF!,D59&amp;"9"))</f>
        <v>ZZZ9</v>
      </c>
      <c r="L59" s="248">
        <f t="shared" si="0"/>
        <v>999</v>
      </c>
      <c r="M59" s="278">
        <f t="shared" si="1"/>
        <v>999</v>
      </c>
      <c r="N59" s="273"/>
      <c r="O59" s="96"/>
      <c r="P59" s="113">
        <f t="shared" si="2"/>
        <v>999</v>
      </c>
      <c r="Q59" s="96"/>
    </row>
    <row r="60" spans="1:17" s="11" customFormat="1" ht="18.899999999999999" customHeight="1" x14ac:dyDescent="0.25">
      <c r="A60" s="249">
        <v>54</v>
      </c>
      <c r="B60" s="94"/>
      <c r="C60" s="94"/>
      <c r="D60" s="95"/>
      <c r="E60" s="262"/>
      <c r="F60" s="96"/>
      <c r="G60" s="96"/>
      <c r="H60" s="419"/>
      <c r="I60" s="279"/>
      <c r="J60" s="246" t="e">
        <f>IF(AND(Q60="",#REF!&gt;0,#REF!&lt;5),K60,)</f>
        <v>#REF!</v>
      </c>
      <c r="K60" s="244" t="str">
        <f>IF(D60="","ZZZ9",IF(AND(#REF!&gt;0,#REF!&lt;5),D60&amp;#REF!,D60&amp;"9"))</f>
        <v>ZZZ9</v>
      </c>
      <c r="L60" s="248">
        <f t="shared" si="0"/>
        <v>999</v>
      </c>
      <c r="M60" s="278">
        <f t="shared" si="1"/>
        <v>999</v>
      </c>
      <c r="N60" s="273"/>
      <c r="O60" s="96"/>
      <c r="P60" s="113">
        <f t="shared" si="2"/>
        <v>999</v>
      </c>
      <c r="Q60" s="96"/>
    </row>
    <row r="61" spans="1:17" s="11" customFormat="1" ht="18.899999999999999" customHeight="1" x14ac:dyDescent="0.25">
      <c r="A61" s="249">
        <v>55</v>
      </c>
      <c r="B61" s="94"/>
      <c r="C61" s="94"/>
      <c r="D61" s="95"/>
      <c r="E61" s="262"/>
      <c r="F61" s="96"/>
      <c r="G61" s="96"/>
      <c r="H61" s="419"/>
      <c r="I61" s="279"/>
      <c r="J61" s="246" t="e">
        <f>IF(AND(Q61="",#REF!&gt;0,#REF!&lt;5),K61,)</f>
        <v>#REF!</v>
      </c>
      <c r="K61" s="244" t="str">
        <f>IF(D61="","ZZZ9",IF(AND(#REF!&gt;0,#REF!&lt;5),D61&amp;#REF!,D61&amp;"9"))</f>
        <v>ZZZ9</v>
      </c>
      <c r="L61" s="248">
        <f t="shared" si="0"/>
        <v>999</v>
      </c>
      <c r="M61" s="278">
        <f t="shared" si="1"/>
        <v>999</v>
      </c>
      <c r="N61" s="273"/>
      <c r="O61" s="96"/>
      <c r="P61" s="113">
        <f t="shared" si="2"/>
        <v>999</v>
      </c>
      <c r="Q61" s="96"/>
    </row>
    <row r="62" spans="1:17" s="11" customFormat="1" ht="18.899999999999999" customHeight="1" x14ac:dyDescent="0.25">
      <c r="A62" s="249">
        <v>56</v>
      </c>
      <c r="B62" s="94"/>
      <c r="C62" s="94"/>
      <c r="D62" s="95"/>
      <c r="E62" s="262"/>
      <c r="F62" s="96"/>
      <c r="G62" s="96"/>
      <c r="H62" s="419"/>
      <c r="I62" s="279"/>
      <c r="J62" s="246" t="e">
        <f>IF(AND(Q62="",#REF!&gt;0,#REF!&lt;5),K62,)</f>
        <v>#REF!</v>
      </c>
      <c r="K62" s="244" t="str">
        <f>IF(D62="","ZZZ9",IF(AND(#REF!&gt;0,#REF!&lt;5),D62&amp;#REF!,D62&amp;"9"))</f>
        <v>ZZZ9</v>
      </c>
      <c r="L62" s="248">
        <f t="shared" si="0"/>
        <v>999</v>
      </c>
      <c r="M62" s="278">
        <f t="shared" si="1"/>
        <v>999</v>
      </c>
      <c r="N62" s="273"/>
      <c r="O62" s="96"/>
      <c r="P62" s="113">
        <f t="shared" si="2"/>
        <v>999</v>
      </c>
      <c r="Q62" s="96"/>
    </row>
    <row r="63" spans="1:17" s="11" customFormat="1" ht="18.899999999999999" customHeight="1" x14ac:dyDescent="0.25">
      <c r="A63" s="249">
        <v>57</v>
      </c>
      <c r="B63" s="94"/>
      <c r="C63" s="94"/>
      <c r="D63" s="95"/>
      <c r="E63" s="262"/>
      <c r="F63" s="96"/>
      <c r="G63" s="96"/>
      <c r="H63" s="419"/>
      <c r="I63" s="279"/>
      <c r="J63" s="246" t="e">
        <f>IF(AND(Q63="",#REF!&gt;0,#REF!&lt;5),K63,)</f>
        <v>#REF!</v>
      </c>
      <c r="K63" s="244" t="str">
        <f>IF(D63="","ZZZ9",IF(AND(#REF!&gt;0,#REF!&lt;5),D63&amp;#REF!,D63&amp;"9"))</f>
        <v>ZZZ9</v>
      </c>
      <c r="L63" s="248">
        <f t="shared" si="0"/>
        <v>999</v>
      </c>
      <c r="M63" s="278">
        <f t="shared" si="1"/>
        <v>999</v>
      </c>
      <c r="N63" s="273"/>
      <c r="O63" s="96"/>
      <c r="P63" s="113">
        <f t="shared" si="2"/>
        <v>999</v>
      </c>
      <c r="Q63" s="96"/>
    </row>
    <row r="64" spans="1:17" s="11" customFormat="1" ht="18.899999999999999" customHeight="1" x14ac:dyDescent="0.25">
      <c r="A64" s="249">
        <v>58</v>
      </c>
      <c r="B64" s="94"/>
      <c r="C64" s="94"/>
      <c r="D64" s="95"/>
      <c r="E64" s="262"/>
      <c r="F64" s="96"/>
      <c r="G64" s="96"/>
      <c r="H64" s="419"/>
      <c r="I64" s="279"/>
      <c r="J64" s="246" t="e">
        <f>IF(AND(Q64="",#REF!&gt;0,#REF!&lt;5),K64,)</f>
        <v>#REF!</v>
      </c>
      <c r="K64" s="244" t="str">
        <f>IF(D64="","ZZZ9",IF(AND(#REF!&gt;0,#REF!&lt;5),D64&amp;#REF!,D64&amp;"9"))</f>
        <v>ZZZ9</v>
      </c>
      <c r="L64" s="248">
        <f t="shared" si="0"/>
        <v>999</v>
      </c>
      <c r="M64" s="278">
        <f t="shared" si="1"/>
        <v>999</v>
      </c>
      <c r="N64" s="273"/>
      <c r="O64" s="96"/>
      <c r="P64" s="113">
        <f t="shared" si="2"/>
        <v>999</v>
      </c>
      <c r="Q64" s="96"/>
    </row>
    <row r="65" spans="1:17" s="11" customFormat="1" ht="18.899999999999999" customHeight="1" x14ac:dyDescent="0.25">
      <c r="A65" s="249">
        <v>59</v>
      </c>
      <c r="B65" s="94"/>
      <c r="C65" s="94"/>
      <c r="D65" s="95"/>
      <c r="E65" s="262"/>
      <c r="F65" s="96"/>
      <c r="G65" s="96"/>
      <c r="H65" s="419"/>
      <c r="I65" s="279"/>
      <c r="J65" s="246" t="e">
        <f>IF(AND(Q65="",#REF!&gt;0,#REF!&lt;5),K65,)</f>
        <v>#REF!</v>
      </c>
      <c r="K65" s="244" t="str">
        <f>IF(D65="","ZZZ9",IF(AND(#REF!&gt;0,#REF!&lt;5),D65&amp;#REF!,D65&amp;"9"))</f>
        <v>ZZZ9</v>
      </c>
      <c r="L65" s="248">
        <f t="shared" si="0"/>
        <v>999</v>
      </c>
      <c r="M65" s="278">
        <f t="shared" si="1"/>
        <v>999</v>
      </c>
      <c r="N65" s="273"/>
      <c r="O65" s="96"/>
      <c r="P65" s="113">
        <f t="shared" si="2"/>
        <v>999</v>
      </c>
      <c r="Q65" s="96"/>
    </row>
    <row r="66" spans="1:17" s="11" customFormat="1" ht="18.899999999999999" customHeight="1" x14ac:dyDescent="0.25">
      <c r="A66" s="249">
        <v>60</v>
      </c>
      <c r="B66" s="94"/>
      <c r="C66" s="94"/>
      <c r="D66" s="95"/>
      <c r="E66" s="262"/>
      <c r="F66" s="96"/>
      <c r="G66" s="96"/>
      <c r="H66" s="419"/>
      <c r="I66" s="279"/>
      <c r="J66" s="246" t="e">
        <f>IF(AND(Q66="",#REF!&gt;0,#REF!&lt;5),K66,)</f>
        <v>#REF!</v>
      </c>
      <c r="K66" s="244" t="str">
        <f>IF(D66="","ZZZ9",IF(AND(#REF!&gt;0,#REF!&lt;5),D66&amp;#REF!,D66&amp;"9"))</f>
        <v>ZZZ9</v>
      </c>
      <c r="L66" s="248">
        <f t="shared" si="0"/>
        <v>999</v>
      </c>
      <c r="M66" s="278">
        <f t="shared" si="1"/>
        <v>999</v>
      </c>
      <c r="N66" s="273"/>
      <c r="O66" s="96"/>
      <c r="P66" s="113">
        <f t="shared" si="2"/>
        <v>999</v>
      </c>
      <c r="Q66" s="96"/>
    </row>
    <row r="67" spans="1:17" s="11" customFormat="1" ht="18.899999999999999" customHeight="1" x14ac:dyDescent="0.25">
      <c r="A67" s="249">
        <v>61</v>
      </c>
      <c r="B67" s="94"/>
      <c r="C67" s="94"/>
      <c r="D67" s="95"/>
      <c r="E67" s="262"/>
      <c r="F67" s="96"/>
      <c r="G67" s="96"/>
      <c r="H67" s="419"/>
      <c r="I67" s="279"/>
      <c r="J67" s="246" t="e">
        <f>IF(AND(Q67="",#REF!&gt;0,#REF!&lt;5),K67,)</f>
        <v>#REF!</v>
      </c>
      <c r="K67" s="244" t="str">
        <f>IF(D67="","ZZZ9",IF(AND(#REF!&gt;0,#REF!&lt;5),D67&amp;#REF!,D67&amp;"9"))</f>
        <v>ZZZ9</v>
      </c>
      <c r="L67" s="248">
        <f t="shared" si="0"/>
        <v>999</v>
      </c>
      <c r="M67" s="278">
        <f t="shared" si="1"/>
        <v>999</v>
      </c>
      <c r="N67" s="273"/>
      <c r="O67" s="96"/>
      <c r="P67" s="113">
        <f t="shared" si="2"/>
        <v>999</v>
      </c>
      <c r="Q67" s="96"/>
    </row>
    <row r="68" spans="1:17" s="11" customFormat="1" ht="18.899999999999999" customHeight="1" x14ac:dyDescent="0.25">
      <c r="A68" s="249">
        <v>62</v>
      </c>
      <c r="B68" s="94"/>
      <c r="C68" s="94"/>
      <c r="D68" s="95"/>
      <c r="E68" s="262"/>
      <c r="F68" s="96"/>
      <c r="G68" s="96"/>
      <c r="H68" s="419"/>
      <c r="I68" s="279"/>
      <c r="J68" s="246" t="e">
        <f>IF(AND(Q68="",#REF!&gt;0,#REF!&lt;5),K68,)</f>
        <v>#REF!</v>
      </c>
      <c r="K68" s="244" t="str">
        <f>IF(D68="","ZZZ9",IF(AND(#REF!&gt;0,#REF!&lt;5),D68&amp;#REF!,D68&amp;"9"))</f>
        <v>ZZZ9</v>
      </c>
      <c r="L68" s="248">
        <f t="shared" si="0"/>
        <v>999</v>
      </c>
      <c r="M68" s="278">
        <f t="shared" si="1"/>
        <v>999</v>
      </c>
      <c r="N68" s="273"/>
      <c r="O68" s="96"/>
      <c r="P68" s="113">
        <f t="shared" si="2"/>
        <v>999</v>
      </c>
      <c r="Q68" s="96"/>
    </row>
    <row r="69" spans="1:17" s="11" customFormat="1" ht="18.899999999999999" customHeight="1" x14ac:dyDescent="0.25">
      <c r="A69" s="249">
        <v>63</v>
      </c>
      <c r="B69" s="94"/>
      <c r="C69" s="94"/>
      <c r="D69" s="95"/>
      <c r="E69" s="262"/>
      <c r="F69" s="96"/>
      <c r="G69" s="96"/>
      <c r="H69" s="419"/>
      <c r="I69" s="279"/>
      <c r="J69" s="246" t="e">
        <f>IF(AND(Q69="",#REF!&gt;0,#REF!&lt;5),K69,)</f>
        <v>#REF!</v>
      </c>
      <c r="K69" s="244" t="str">
        <f>IF(D69="","ZZZ9",IF(AND(#REF!&gt;0,#REF!&lt;5),D69&amp;#REF!,D69&amp;"9"))</f>
        <v>ZZZ9</v>
      </c>
      <c r="L69" s="248">
        <f t="shared" si="0"/>
        <v>999</v>
      </c>
      <c r="M69" s="278">
        <f t="shared" si="1"/>
        <v>999</v>
      </c>
      <c r="N69" s="273"/>
      <c r="O69" s="96"/>
      <c r="P69" s="113">
        <f t="shared" si="2"/>
        <v>999</v>
      </c>
      <c r="Q69" s="96"/>
    </row>
    <row r="70" spans="1:17" s="11" customFormat="1" ht="18.899999999999999" customHeight="1" x14ac:dyDescent="0.25">
      <c r="A70" s="249">
        <v>64</v>
      </c>
      <c r="B70" s="94"/>
      <c r="C70" s="94"/>
      <c r="D70" s="95"/>
      <c r="E70" s="262"/>
      <c r="F70" s="96"/>
      <c r="G70" s="96"/>
      <c r="H70" s="419"/>
      <c r="I70" s="279"/>
      <c r="J70" s="246" t="e">
        <f>IF(AND(Q70="",#REF!&gt;0,#REF!&lt;5),K70,)</f>
        <v>#REF!</v>
      </c>
      <c r="K70" s="244" t="str">
        <f>IF(D70="","ZZZ9",IF(AND(#REF!&gt;0,#REF!&lt;5),D70&amp;#REF!,D70&amp;"9"))</f>
        <v>ZZZ9</v>
      </c>
      <c r="L70" s="248">
        <f t="shared" si="0"/>
        <v>999</v>
      </c>
      <c r="M70" s="278">
        <f t="shared" si="1"/>
        <v>999</v>
      </c>
      <c r="N70" s="273"/>
      <c r="O70" s="96"/>
      <c r="P70" s="113">
        <f t="shared" si="2"/>
        <v>999</v>
      </c>
      <c r="Q70" s="96"/>
    </row>
    <row r="71" spans="1:17" s="11" customFormat="1" ht="18.899999999999999" customHeight="1" x14ac:dyDescent="0.25">
      <c r="A71" s="249">
        <v>65</v>
      </c>
      <c r="B71" s="94"/>
      <c r="C71" s="94"/>
      <c r="D71" s="95"/>
      <c r="E71" s="262"/>
      <c r="F71" s="96"/>
      <c r="G71" s="96"/>
      <c r="H71" s="419"/>
      <c r="I71" s="279"/>
      <c r="J71" s="246" t="e">
        <f>IF(AND(Q71="",#REF!&gt;0,#REF!&lt;5),K71,)</f>
        <v>#REF!</v>
      </c>
      <c r="K71" s="244" t="str">
        <f>IF(D71="","ZZZ9",IF(AND(#REF!&gt;0,#REF!&lt;5),D71&amp;#REF!,D71&amp;"9"))</f>
        <v>ZZZ9</v>
      </c>
      <c r="L71" s="248">
        <f t="shared" si="0"/>
        <v>999</v>
      </c>
      <c r="M71" s="278">
        <f t="shared" si="1"/>
        <v>999</v>
      </c>
      <c r="N71" s="273"/>
      <c r="O71" s="96"/>
      <c r="P71" s="113">
        <f t="shared" si="2"/>
        <v>999</v>
      </c>
      <c r="Q71" s="96"/>
    </row>
    <row r="72" spans="1:17" s="11" customFormat="1" ht="18.899999999999999" customHeight="1" x14ac:dyDescent="0.25">
      <c r="A72" s="249">
        <v>66</v>
      </c>
      <c r="B72" s="94"/>
      <c r="C72" s="94"/>
      <c r="D72" s="95"/>
      <c r="E72" s="262"/>
      <c r="F72" s="96"/>
      <c r="G72" s="96"/>
      <c r="H72" s="419"/>
      <c r="I72" s="279"/>
      <c r="J72" s="246" t="e">
        <f>IF(AND(Q72="",#REF!&gt;0,#REF!&lt;5),K72,)</f>
        <v>#REF!</v>
      </c>
      <c r="K72" s="244" t="str">
        <f>IF(D72="","ZZZ9",IF(AND(#REF!&gt;0,#REF!&lt;5),D72&amp;#REF!,D72&amp;"9"))</f>
        <v>ZZZ9</v>
      </c>
      <c r="L72" s="248">
        <f t="shared" si="0"/>
        <v>999</v>
      </c>
      <c r="M72" s="278">
        <f t="shared" si="1"/>
        <v>999</v>
      </c>
      <c r="N72" s="273"/>
      <c r="O72" s="96"/>
      <c r="P72" s="113">
        <f t="shared" si="2"/>
        <v>999</v>
      </c>
      <c r="Q72" s="96"/>
    </row>
    <row r="73" spans="1:17" s="11" customFormat="1" ht="18.899999999999999" customHeight="1" x14ac:dyDescent="0.25">
      <c r="A73" s="249">
        <v>67</v>
      </c>
      <c r="B73" s="94"/>
      <c r="C73" s="94"/>
      <c r="D73" s="95"/>
      <c r="E73" s="262"/>
      <c r="F73" s="96"/>
      <c r="G73" s="96"/>
      <c r="H73" s="419"/>
      <c r="I73" s="279"/>
      <c r="J73" s="246" t="e">
        <f>IF(AND(Q73="",#REF!&gt;0,#REF!&lt;5),K73,)</f>
        <v>#REF!</v>
      </c>
      <c r="K73" s="244" t="str">
        <f>IF(D73="","ZZZ9",IF(AND(#REF!&gt;0,#REF!&lt;5),D73&amp;#REF!,D73&amp;"9"))</f>
        <v>ZZZ9</v>
      </c>
      <c r="L73" s="248">
        <f t="shared" si="0"/>
        <v>999</v>
      </c>
      <c r="M73" s="278">
        <f t="shared" si="1"/>
        <v>999</v>
      </c>
      <c r="N73" s="273"/>
      <c r="O73" s="96"/>
      <c r="P73" s="113">
        <f t="shared" si="2"/>
        <v>999</v>
      </c>
      <c r="Q73" s="96"/>
    </row>
    <row r="74" spans="1:17" s="11" customFormat="1" ht="18.899999999999999" customHeight="1" x14ac:dyDescent="0.25">
      <c r="A74" s="249">
        <v>68</v>
      </c>
      <c r="B74" s="94"/>
      <c r="C74" s="94"/>
      <c r="D74" s="95"/>
      <c r="E74" s="262"/>
      <c r="F74" s="96"/>
      <c r="G74" s="96"/>
      <c r="H74" s="419"/>
      <c r="I74" s="279"/>
      <c r="J74" s="246" t="e">
        <f>IF(AND(Q74="",#REF!&gt;0,#REF!&lt;5),K74,)</f>
        <v>#REF!</v>
      </c>
      <c r="K74" s="244" t="str">
        <f>IF(D74="","ZZZ9",IF(AND(#REF!&gt;0,#REF!&lt;5),D74&amp;#REF!,D74&amp;"9"))</f>
        <v>ZZZ9</v>
      </c>
      <c r="L74" s="248">
        <f t="shared" si="0"/>
        <v>999</v>
      </c>
      <c r="M74" s="278">
        <f t="shared" si="1"/>
        <v>999</v>
      </c>
      <c r="N74" s="273"/>
      <c r="O74" s="96"/>
      <c r="P74" s="113">
        <f t="shared" si="2"/>
        <v>999</v>
      </c>
      <c r="Q74" s="96"/>
    </row>
    <row r="75" spans="1:17" s="11" customFormat="1" ht="18.899999999999999" customHeight="1" x14ac:dyDescent="0.25">
      <c r="A75" s="249">
        <v>69</v>
      </c>
      <c r="B75" s="94"/>
      <c r="C75" s="94"/>
      <c r="D75" s="95"/>
      <c r="E75" s="262"/>
      <c r="F75" s="96"/>
      <c r="G75" s="96"/>
      <c r="H75" s="419"/>
      <c r="I75" s="279"/>
      <c r="J75" s="246" t="e">
        <f>IF(AND(Q75="",#REF!&gt;0,#REF!&lt;5),K75,)</f>
        <v>#REF!</v>
      </c>
      <c r="K75" s="244" t="str">
        <f>IF(D75="","ZZZ9",IF(AND(#REF!&gt;0,#REF!&lt;5),D75&amp;#REF!,D75&amp;"9"))</f>
        <v>ZZZ9</v>
      </c>
      <c r="L75" s="248">
        <f t="shared" si="0"/>
        <v>999</v>
      </c>
      <c r="M75" s="278">
        <f t="shared" si="1"/>
        <v>999</v>
      </c>
      <c r="N75" s="273"/>
      <c r="O75" s="96"/>
      <c r="P75" s="113">
        <f t="shared" si="2"/>
        <v>999</v>
      </c>
      <c r="Q75" s="96"/>
    </row>
    <row r="76" spans="1:17" s="11" customFormat="1" ht="18.899999999999999" customHeight="1" x14ac:dyDescent="0.25">
      <c r="A76" s="249">
        <v>70</v>
      </c>
      <c r="B76" s="94"/>
      <c r="C76" s="94"/>
      <c r="D76" s="95"/>
      <c r="E76" s="262"/>
      <c r="F76" s="96"/>
      <c r="G76" s="96"/>
      <c r="H76" s="419"/>
      <c r="I76" s="279"/>
      <c r="J76" s="246" t="e">
        <f>IF(AND(Q76="",#REF!&gt;0,#REF!&lt;5),K76,)</f>
        <v>#REF!</v>
      </c>
      <c r="K76" s="244" t="str">
        <f>IF(D76="","ZZZ9",IF(AND(#REF!&gt;0,#REF!&lt;5),D76&amp;#REF!,D76&amp;"9"))</f>
        <v>ZZZ9</v>
      </c>
      <c r="L76" s="248">
        <f t="shared" si="0"/>
        <v>999</v>
      </c>
      <c r="M76" s="278">
        <f t="shared" si="1"/>
        <v>999</v>
      </c>
      <c r="N76" s="273"/>
      <c r="O76" s="96"/>
      <c r="P76" s="113">
        <f t="shared" si="2"/>
        <v>999</v>
      </c>
      <c r="Q76" s="96"/>
    </row>
    <row r="77" spans="1:17" s="11" customFormat="1" ht="18.899999999999999" customHeight="1" x14ac:dyDescent="0.25">
      <c r="A77" s="249">
        <v>71</v>
      </c>
      <c r="B77" s="94"/>
      <c r="C77" s="94"/>
      <c r="D77" s="95"/>
      <c r="E77" s="262"/>
      <c r="F77" s="96"/>
      <c r="G77" s="96"/>
      <c r="H77" s="419"/>
      <c r="I77" s="279"/>
      <c r="J77" s="246" t="e">
        <f>IF(AND(Q77="",#REF!&gt;0,#REF!&lt;5),K77,)</f>
        <v>#REF!</v>
      </c>
      <c r="K77" s="244" t="str">
        <f>IF(D77="","ZZZ9",IF(AND(#REF!&gt;0,#REF!&lt;5),D77&amp;#REF!,D77&amp;"9"))</f>
        <v>ZZZ9</v>
      </c>
      <c r="L77" s="248">
        <f t="shared" si="0"/>
        <v>999</v>
      </c>
      <c r="M77" s="278">
        <f t="shared" si="1"/>
        <v>999</v>
      </c>
      <c r="N77" s="273"/>
      <c r="O77" s="96"/>
      <c r="P77" s="113">
        <f t="shared" si="2"/>
        <v>999</v>
      </c>
      <c r="Q77" s="96"/>
    </row>
    <row r="78" spans="1:17" s="11" customFormat="1" ht="18.899999999999999" customHeight="1" x14ac:dyDescent="0.25">
      <c r="A78" s="249">
        <v>72</v>
      </c>
      <c r="B78" s="94"/>
      <c r="C78" s="94"/>
      <c r="D78" s="95"/>
      <c r="E78" s="262"/>
      <c r="F78" s="96"/>
      <c r="G78" s="96"/>
      <c r="H78" s="419"/>
      <c r="I78" s="279"/>
      <c r="J78" s="246" t="e">
        <f>IF(AND(Q78="",#REF!&gt;0,#REF!&lt;5),K78,)</f>
        <v>#REF!</v>
      </c>
      <c r="K78" s="244" t="str">
        <f>IF(D78="","ZZZ9",IF(AND(#REF!&gt;0,#REF!&lt;5),D78&amp;#REF!,D78&amp;"9"))</f>
        <v>ZZZ9</v>
      </c>
      <c r="L78" s="248">
        <f t="shared" si="0"/>
        <v>999</v>
      </c>
      <c r="M78" s="278">
        <f t="shared" si="1"/>
        <v>999</v>
      </c>
      <c r="N78" s="273"/>
      <c r="O78" s="96"/>
      <c r="P78" s="113">
        <f t="shared" si="2"/>
        <v>999</v>
      </c>
      <c r="Q78" s="96"/>
    </row>
    <row r="79" spans="1:17" s="11" customFormat="1" ht="18.899999999999999" customHeight="1" x14ac:dyDescent="0.25">
      <c r="A79" s="249">
        <v>73</v>
      </c>
      <c r="B79" s="94"/>
      <c r="C79" s="94"/>
      <c r="D79" s="95"/>
      <c r="E79" s="262"/>
      <c r="F79" s="96"/>
      <c r="G79" s="96"/>
      <c r="H79" s="419"/>
      <c r="I79" s="279"/>
      <c r="J79" s="246" t="e">
        <f>IF(AND(Q79="",#REF!&gt;0,#REF!&lt;5),K79,)</f>
        <v>#REF!</v>
      </c>
      <c r="K79" s="244" t="str">
        <f>IF(D79="","ZZZ9",IF(AND(#REF!&gt;0,#REF!&lt;5),D79&amp;#REF!,D79&amp;"9"))</f>
        <v>ZZZ9</v>
      </c>
      <c r="L79" s="248">
        <f t="shared" si="0"/>
        <v>999</v>
      </c>
      <c r="M79" s="278">
        <f t="shared" si="1"/>
        <v>999</v>
      </c>
      <c r="N79" s="273"/>
      <c r="O79" s="96"/>
      <c r="P79" s="113">
        <f t="shared" si="2"/>
        <v>999</v>
      </c>
      <c r="Q79" s="96"/>
    </row>
    <row r="80" spans="1:17" s="11" customFormat="1" ht="18.899999999999999" customHeight="1" x14ac:dyDescent="0.25">
      <c r="A80" s="249">
        <v>74</v>
      </c>
      <c r="B80" s="94"/>
      <c r="C80" s="94"/>
      <c r="D80" s="95"/>
      <c r="E80" s="262"/>
      <c r="F80" s="96"/>
      <c r="G80" s="96"/>
      <c r="H80" s="419"/>
      <c r="I80" s="279"/>
      <c r="J80" s="246" t="e">
        <f>IF(AND(Q80="",#REF!&gt;0,#REF!&lt;5),K80,)</f>
        <v>#REF!</v>
      </c>
      <c r="K80" s="244" t="str">
        <f>IF(D80="","ZZZ9",IF(AND(#REF!&gt;0,#REF!&lt;5),D80&amp;#REF!,D80&amp;"9"))</f>
        <v>ZZZ9</v>
      </c>
      <c r="L80" s="248">
        <f t="shared" si="0"/>
        <v>999</v>
      </c>
      <c r="M80" s="278">
        <f t="shared" si="1"/>
        <v>999</v>
      </c>
      <c r="N80" s="273"/>
      <c r="O80" s="96"/>
      <c r="P80" s="113">
        <f t="shared" si="2"/>
        <v>999</v>
      </c>
      <c r="Q80" s="96"/>
    </row>
    <row r="81" spans="1:17" s="11" customFormat="1" ht="18.899999999999999" customHeight="1" x14ac:dyDescent="0.25">
      <c r="A81" s="249">
        <v>75</v>
      </c>
      <c r="B81" s="94"/>
      <c r="C81" s="94"/>
      <c r="D81" s="95"/>
      <c r="E81" s="262"/>
      <c r="F81" s="96"/>
      <c r="G81" s="96"/>
      <c r="H81" s="419"/>
      <c r="I81" s="279"/>
      <c r="J81" s="246" t="e">
        <f>IF(AND(Q81="",#REF!&gt;0,#REF!&lt;5),K81,)</f>
        <v>#REF!</v>
      </c>
      <c r="K81" s="244" t="str">
        <f>IF(D81="","ZZZ9",IF(AND(#REF!&gt;0,#REF!&lt;5),D81&amp;#REF!,D81&amp;"9"))</f>
        <v>ZZZ9</v>
      </c>
      <c r="L81" s="248">
        <f t="shared" si="0"/>
        <v>999</v>
      </c>
      <c r="M81" s="278">
        <f t="shared" si="1"/>
        <v>999</v>
      </c>
      <c r="N81" s="273"/>
      <c r="O81" s="96"/>
      <c r="P81" s="113">
        <f t="shared" si="2"/>
        <v>999</v>
      </c>
      <c r="Q81" s="96"/>
    </row>
    <row r="82" spans="1:17" s="11" customFormat="1" ht="18.899999999999999" customHeight="1" x14ac:dyDescent="0.25">
      <c r="A82" s="249">
        <v>76</v>
      </c>
      <c r="B82" s="94"/>
      <c r="C82" s="94"/>
      <c r="D82" s="95"/>
      <c r="E82" s="262"/>
      <c r="F82" s="96"/>
      <c r="G82" s="96"/>
      <c r="H82" s="419"/>
      <c r="I82" s="279"/>
      <c r="J82" s="246" t="e">
        <f>IF(AND(Q82="",#REF!&gt;0,#REF!&lt;5),K82,)</f>
        <v>#REF!</v>
      </c>
      <c r="K82" s="244" t="str">
        <f>IF(D82="","ZZZ9",IF(AND(#REF!&gt;0,#REF!&lt;5),D82&amp;#REF!,D82&amp;"9"))</f>
        <v>ZZZ9</v>
      </c>
      <c r="L82" s="248">
        <f t="shared" si="0"/>
        <v>999</v>
      </c>
      <c r="M82" s="278">
        <f t="shared" si="1"/>
        <v>999</v>
      </c>
      <c r="N82" s="273"/>
      <c r="O82" s="96"/>
      <c r="P82" s="113">
        <f t="shared" si="2"/>
        <v>999</v>
      </c>
      <c r="Q82" s="96"/>
    </row>
    <row r="83" spans="1:17" s="11" customFormat="1" ht="18.899999999999999" customHeight="1" x14ac:dyDescent="0.25">
      <c r="A83" s="249">
        <v>77</v>
      </c>
      <c r="B83" s="94"/>
      <c r="C83" s="94"/>
      <c r="D83" s="95"/>
      <c r="E83" s="262"/>
      <c r="F83" s="96"/>
      <c r="G83" s="96"/>
      <c r="H83" s="419"/>
      <c r="I83" s="279"/>
      <c r="J83" s="246" t="e">
        <f>IF(AND(Q83="",#REF!&gt;0,#REF!&lt;5),K83,)</f>
        <v>#REF!</v>
      </c>
      <c r="K83" s="244" t="str">
        <f>IF(D83="","ZZZ9",IF(AND(#REF!&gt;0,#REF!&lt;5),D83&amp;#REF!,D83&amp;"9"))</f>
        <v>ZZZ9</v>
      </c>
      <c r="L83" s="248">
        <f t="shared" si="0"/>
        <v>999</v>
      </c>
      <c r="M83" s="278">
        <f t="shared" si="1"/>
        <v>999</v>
      </c>
      <c r="N83" s="273"/>
      <c r="O83" s="96"/>
      <c r="P83" s="113">
        <f t="shared" si="2"/>
        <v>999</v>
      </c>
      <c r="Q83" s="96"/>
    </row>
    <row r="84" spans="1:17" s="11" customFormat="1" ht="18.899999999999999" customHeight="1" x14ac:dyDescent="0.25">
      <c r="A84" s="249">
        <v>78</v>
      </c>
      <c r="B84" s="94"/>
      <c r="C84" s="94"/>
      <c r="D84" s="95"/>
      <c r="E84" s="262"/>
      <c r="F84" s="96"/>
      <c r="G84" s="96"/>
      <c r="H84" s="419"/>
      <c r="I84" s="279"/>
      <c r="J84" s="246" t="e">
        <f>IF(AND(Q84="",#REF!&gt;0,#REF!&lt;5),K84,)</f>
        <v>#REF!</v>
      </c>
      <c r="K84" s="244" t="str">
        <f>IF(D84="","ZZZ9",IF(AND(#REF!&gt;0,#REF!&lt;5),D84&amp;#REF!,D84&amp;"9"))</f>
        <v>ZZZ9</v>
      </c>
      <c r="L84" s="248">
        <f t="shared" si="0"/>
        <v>999</v>
      </c>
      <c r="M84" s="278">
        <f t="shared" si="1"/>
        <v>999</v>
      </c>
      <c r="N84" s="273"/>
      <c r="O84" s="96"/>
      <c r="P84" s="113">
        <f t="shared" si="2"/>
        <v>999</v>
      </c>
      <c r="Q84" s="96"/>
    </row>
    <row r="85" spans="1:17" s="11" customFormat="1" ht="18.899999999999999" customHeight="1" x14ac:dyDescent="0.25">
      <c r="A85" s="249">
        <v>79</v>
      </c>
      <c r="B85" s="94"/>
      <c r="C85" s="94"/>
      <c r="D85" s="95"/>
      <c r="E85" s="262"/>
      <c r="F85" s="96"/>
      <c r="G85" s="96"/>
      <c r="H85" s="419"/>
      <c r="I85" s="279"/>
      <c r="J85" s="246" t="e">
        <f>IF(AND(Q85="",#REF!&gt;0,#REF!&lt;5),K85,)</f>
        <v>#REF!</v>
      </c>
      <c r="K85" s="244" t="str">
        <f>IF(D85="","ZZZ9",IF(AND(#REF!&gt;0,#REF!&lt;5),D85&amp;#REF!,D85&amp;"9"))</f>
        <v>ZZZ9</v>
      </c>
      <c r="L85" s="248">
        <f t="shared" si="0"/>
        <v>999</v>
      </c>
      <c r="M85" s="278">
        <f t="shared" si="1"/>
        <v>999</v>
      </c>
      <c r="N85" s="273"/>
      <c r="O85" s="96"/>
      <c r="P85" s="113">
        <f t="shared" si="2"/>
        <v>999</v>
      </c>
      <c r="Q85" s="96"/>
    </row>
    <row r="86" spans="1:17" s="11" customFormat="1" ht="18.899999999999999" customHeight="1" x14ac:dyDescent="0.25">
      <c r="A86" s="249">
        <v>80</v>
      </c>
      <c r="B86" s="94"/>
      <c r="C86" s="94"/>
      <c r="D86" s="95"/>
      <c r="E86" s="262"/>
      <c r="F86" s="96"/>
      <c r="G86" s="96"/>
      <c r="H86" s="419"/>
      <c r="I86" s="279"/>
      <c r="J86" s="246" t="e">
        <f>IF(AND(Q86="",#REF!&gt;0,#REF!&lt;5),K86,)</f>
        <v>#REF!</v>
      </c>
      <c r="K86" s="244" t="str">
        <f>IF(D86="","ZZZ9",IF(AND(#REF!&gt;0,#REF!&lt;5),D86&amp;#REF!,D86&amp;"9"))</f>
        <v>ZZZ9</v>
      </c>
      <c r="L86" s="248">
        <f t="shared" si="0"/>
        <v>999</v>
      </c>
      <c r="M86" s="278">
        <f t="shared" si="1"/>
        <v>999</v>
      </c>
      <c r="N86" s="273"/>
      <c r="O86" s="96"/>
      <c r="P86" s="113">
        <f t="shared" si="2"/>
        <v>999</v>
      </c>
      <c r="Q86" s="96"/>
    </row>
    <row r="87" spans="1:17" s="11" customFormat="1" ht="18.899999999999999" customHeight="1" x14ac:dyDescent="0.25">
      <c r="A87" s="249">
        <v>81</v>
      </c>
      <c r="B87" s="94"/>
      <c r="C87" s="94"/>
      <c r="D87" s="95"/>
      <c r="E87" s="262"/>
      <c r="F87" s="96"/>
      <c r="G87" s="96"/>
      <c r="H87" s="419"/>
      <c r="I87" s="279"/>
      <c r="J87" s="246" t="e">
        <f>IF(AND(Q87="",#REF!&gt;0,#REF!&lt;5),K87,)</f>
        <v>#REF!</v>
      </c>
      <c r="K87" s="244" t="str">
        <f>IF(D87="","ZZZ9",IF(AND(#REF!&gt;0,#REF!&lt;5),D87&amp;#REF!,D87&amp;"9"))</f>
        <v>ZZZ9</v>
      </c>
      <c r="L87" s="248">
        <f t="shared" si="0"/>
        <v>999</v>
      </c>
      <c r="M87" s="278">
        <f t="shared" si="1"/>
        <v>999</v>
      </c>
      <c r="N87" s="273"/>
      <c r="O87" s="96"/>
      <c r="P87" s="113">
        <f t="shared" si="2"/>
        <v>999</v>
      </c>
      <c r="Q87" s="96"/>
    </row>
    <row r="88" spans="1:17" s="11" customFormat="1" ht="18.899999999999999" customHeight="1" x14ac:dyDescent="0.25">
      <c r="A88" s="249">
        <v>82</v>
      </c>
      <c r="B88" s="94"/>
      <c r="C88" s="94"/>
      <c r="D88" s="95"/>
      <c r="E88" s="262"/>
      <c r="F88" s="96"/>
      <c r="G88" s="96"/>
      <c r="H88" s="419"/>
      <c r="I88" s="279"/>
      <c r="J88" s="246" t="e">
        <f>IF(AND(Q88="",#REF!&gt;0,#REF!&lt;5),K88,)</f>
        <v>#REF!</v>
      </c>
      <c r="K88" s="244" t="str">
        <f>IF(D88="","ZZZ9",IF(AND(#REF!&gt;0,#REF!&lt;5),D88&amp;#REF!,D88&amp;"9"))</f>
        <v>ZZZ9</v>
      </c>
      <c r="L88" s="248">
        <f t="shared" si="0"/>
        <v>999</v>
      </c>
      <c r="M88" s="278">
        <f t="shared" si="1"/>
        <v>999</v>
      </c>
      <c r="N88" s="273"/>
      <c r="O88" s="96"/>
      <c r="P88" s="113">
        <f t="shared" si="2"/>
        <v>999</v>
      </c>
      <c r="Q88" s="96"/>
    </row>
    <row r="89" spans="1:17" s="11" customFormat="1" ht="18.899999999999999" customHeight="1" x14ac:dyDescent="0.25">
      <c r="A89" s="249">
        <v>83</v>
      </c>
      <c r="B89" s="94"/>
      <c r="C89" s="94"/>
      <c r="D89" s="95"/>
      <c r="E89" s="262"/>
      <c r="F89" s="96"/>
      <c r="G89" s="96"/>
      <c r="H89" s="419"/>
      <c r="I89" s="279"/>
      <c r="J89" s="246" t="e">
        <f>IF(AND(Q89="",#REF!&gt;0,#REF!&lt;5),K89,)</f>
        <v>#REF!</v>
      </c>
      <c r="K89" s="244" t="str">
        <f>IF(D89="","ZZZ9",IF(AND(#REF!&gt;0,#REF!&lt;5),D89&amp;#REF!,D89&amp;"9"))</f>
        <v>ZZZ9</v>
      </c>
      <c r="L89" s="248">
        <f t="shared" si="0"/>
        <v>999</v>
      </c>
      <c r="M89" s="278">
        <f t="shared" si="1"/>
        <v>999</v>
      </c>
      <c r="N89" s="273"/>
      <c r="O89" s="96"/>
      <c r="P89" s="113">
        <f t="shared" si="2"/>
        <v>999</v>
      </c>
      <c r="Q89" s="96"/>
    </row>
    <row r="90" spans="1:17" s="11" customFormat="1" ht="18.899999999999999" customHeight="1" x14ac:dyDescent="0.25">
      <c r="A90" s="249">
        <v>84</v>
      </c>
      <c r="B90" s="94"/>
      <c r="C90" s="94"/>
      <c r="D90" s="95"/>
      <c r="E90" s="262"/>
      <c r="F90" s="96"/>
      <c r="G90" s="96"/>
      <c r="H90" s="419"/>
      <c r="I90" s="279"/>
      <c r="J90" s="246" t="e">
        <f>IF(AND(Q90="",#REF!&gt;0,#REF!&lt;5),K90,)</f>
        <v>#REF!</v>
      </c>
      <c r="K90" s="244" t="str">
        <f>IF(D90="","ZZZ9",IF(AND(#REF!&gt;0,#REF!&lt;5),D90&amp;#REF!,D90&amp;"9"))</f>
        <v>ZZZ9</v>
      </c>
      <c r="L90" s="248">
        <f t="shared" si="0"/>
        <v>999</v>
      </c>
      <c r="M90" s="278">
        <f t="shared" si="1"/>
        <v>999</v>
      </c>
      <c r="N90" s="273"/>
      <c r="O90" s="96"/>
      <c r="P90" s="113">
        <f t="shared" si="2"/>
        <v>999</v>
      </c>
      <c r="Q90" s="96"/>
    </row>
    <row r="91" spans="1:17" s="11" customFormat="1" ht="18.899999999999999" customHeight="1" x14ac:dyDescent="0.25">
      <c r="A91" s="249">
        <v>85</v>
      </c>
      <c r="B91" s="94"/>
      <c r="C91" s="94"/>
      <c r="D91" s="95"/>
      <c r="E91" s="262"/>
      <c r="F91" s="96"/>
      <c r="G91" s="96"/>
      <c r="H91" s="419"/>
      <c r="I91" s="279"/>
      <c r="J91" s="246" t="e">
        <f>IF(AND(Q91="",#REF!&gt;0,#REF!&lt;5),K91,)</f>
        <v>#REF!</v>
      </c>
      <c r="K91" s="244" t="str">
        <f>IF(D91="","ZZZ9",IF(AND(#REF!&gt;0,#REF!&lt;5),D91&amp;#REF!,D91&amp;"9"))</f>
        <v>ZZZ9</v>
      </c>
      <c r="L91" s="248">
        <f t="shared" si="0"/>
        <v>999</v>
      </c>
      <c r="M91" s="278">
        <f t="shared" si="1"/>
        <v>999</v>
      </c>
      <c r="N91" s="273"/>
      <c r="O91" s="96"/>
      <c r="P91" s="113">
        <f t="shared" si="2"/>
        <v>999</v>
      </c>
      <c r="Q91" s="96"/>
    </row>
    <row r="92" spans="1:17" s="11" customFormat="1" ht="18.899999999999999" customHeight="1" x14ac:dyDescent="0.25">
      <c r="A92" s="249">
        <v>86</v>
      </c>
      <c r="B92" s="94"/>
      <c r="C92" s="94"/>
      <c r="D92" s="95"/>
      <c r="E92" s="262"/>
      <c r="F92" s="96"/>
      <c r="G92" s="96"/>
      <c r="H92" s="419"/>
      <c r="I92" s="279"/>
      <c r="J92" s="246" t="e">
        <f>IF(AND(Q92="",#REF!&gt;0,#REF!&lt;5),K92,)</f>
        <v>#REF!</v>
      </c>
      <c r="K92" s="244" t="str">
        <f>IF(D92="","ZZZ9",IF(AND(#REF!&gt;0,#REF!&lt;5),D92&amp;#REF!,D92&amp;"9"))</f>
        <v>ZZZ9</v>
      </c>
      <c r="L92" s="248">
        <f t="shared" si="0"/>
        <v>999</v>
      </c>
      <c r="M92" s="278">
        <f t="shared" si="1"/>
        <v>999</v>
      </c>
      <c r="N92" s="273"/>
      <c r="O92" s="96"/>
      <c r="P92" s="113">
        <f t="shared" si="2"/>
        <v>999</v>
      </c>
      <c r="Q92" s="96"/>
    </row>
    <row r="93" spans="1:17" s="11" customFormat="1" ht="18.899999999999999" customHeight="1" x14ac:dyDescent="0.25">
      <c r="A93" s="249">
        <v>87</v>
      </c>
      <c r="B93" s="94"/>
      <c r="C93" s="94"/>
      <c r="D93" s="95"/>
      <c r="E93" s="262"/>
      <c r="F93" s="96"/>
      <c r="G93" s="96"/>
      <c r="H93" s="419"/>
      <c r="I93" s="279"/>
      <c r="J93" s="246" t="e">
        <f>IF(AND(Q93="",#REF!&gt;0,#REF!&lt;5),K93,)</f>
        <v>#REF!</v>
      </c>
      <c r="K93" s="244" t="str">
        <f>IF(D93="","ZZZ9",IF(AND(#REF!&gt;0,#REF!&lt;5),D93&amp;#REF!,D93&amp;"9"))</f>
        <v>ZZZ9</v>
      </c>
      <c r="L93" s="248">
        <f t="shared" si="0"/>
        <v>999</v>
      </c>
      <c r="M93" s="278">
        <f t="shared" si="1"/>
        <v>999</v>
      </c>
      <c r="N93" s="273"/>
      <c r="O93" s="96"/>
      <c r="P93" s="113">
        <f t="shared" si="2"/>
        <v>999</v>
      </c>
      <c r="Q93" s="96"/>
    </row>
    <row r="94" spans="1:17" s="11" customFormat="1" ht="18.899999999999999" customHeight="1" x14ac:dyDescent="0.25">
      <c r="A94" s="249">
        <v>88</v>
      </c>
      <c r="B94" s="94"/>
      <c r="C94" s="94"/>
      <c r="D94" s="95"/>
      <c r="E94" s="262"/>
      <c r="F94" s="96"/>
      <c r="G94" s="96"/>
      <c r="H94" s="419"/>
      <c r="I94" s="279"/>
      <c r="J94" s="246" t="e">
        <f>IF(AND(Q94="",#REF!&gt;0,#REF!&lt;5),K94,)</f>
        <v>#REF!</v>
      </c>
      <c r="K94" s="244" t="str">
        <f>IF(D94="","ZZZ9",IF(AND(#REF!&gt;0,#REF!&lt;5),D94&amp;#REF!,D94&amp;"9"))</f>
        <v>ZZZ9</v>
      </c>
      <c r="L94" s="248">
        <f t="shared" si="0"/>
        <v>999</v>
      </c>
      <c r="M94" s="278">
        <f t="shared" si="1"/>
        <v>999</v>
      </c>
      <c r="N94" s="273"/>
      <c r="O94" s="96"/>
      <c r="P94" s="113">
        <f t="shared" si="2"/>
        <v>999</v>
      </c>
      <c r="Q94" s="96"/>
    </row>
    <row r="95" spans="1:17" s="11" customFormat="1" ht="18.899999999999999" customHeight="1" x14ac:dyDescent="0.25">
      <c r="A95" s="249">
        <v>89</v>
      </c>
      <c r="B95" s="94"/>
      <c r="C95" s="94"/>
      <c r="D95" s="95"/>
      <c r="E95" s="262"/>
      <c r="F95" s="96"/>
      <c r="G95" s="96"/>
      <c r="H95" s="419"/>
      <c r="I95" s="279"/>
      <c r="J95" s="246" t="e">
        <f>IF(AND(Q95="",#REF!&gt;0,#REF!&lt;5),K95,)</f>
        <v>#REF!</v>
      </c>
      <c r="K95" s="244" t="str">
        <f>IF(D95="","ZZZ9",IF(AND(#REF!&gt;0,#REF!&lt;5),D95&amp;#REF!,D95&amp;"9"))</f>
        <v>ZZZ9</v>
      </c>
      <c r="L95" s="248">
        <f t="shared" si="0"/>
        <v>999</v>
      </c>
      <c r="M95" s="278">
        <f t="shared" si="1"/>
        <v>999</v>
      </c>
      <c r="N95" s="273"/>
      <c r="O95" s="96"/>
      <c r="P95" s="113">
        <f t="shared" si="2"/>
        <v>999</v>
      </c>
      <c r="Q95" s="96"/>
    </row>
    <row r="96" spans="1:17" s="11" customFormat="1" ht="18.899999999999999" customHeight="1" x14ac:dyDescent="0.25">
      <c r="A96" s="249">
        <v>90</v>
      </c>
      <c r="B96" s="94"/>
      <c r="C96" s="94"/>
      <c r="D96" s="95"/>
      <c r="E96" s="262"/>
      <c r="F96" s="96"/>
      <c r="G96" s="96"/>
      <c r="H96" s="419"/>
      <c r="I96" s="279"/>
      <c r="J96" s="246" t="e">
        <f>IF(AND(Q96="",#REF!&gt;0,#REF!&lt;5),K96,)</f>
        <v>#REF!</v>
      </c>
      <c r="K96" s="244" t="str">
        <f>IF(D96="","ZZZ9",IF(AND(#REF!&gt;0,#REF!&lt;5),D96&amp;#REF!,D96&amp;"9"))</f>
        <v>ZZZ9</v>
      </c>
      <c r="L96" s="248">
        <f t="shared" si="0"/>
        <v>999</v>
      </c>
      <c r="M96" s="278">
        <f t="shared" si="1"/>
        <v>999</v>
      </c>
      <c r="N96" s="273"/>
      <c r="O96" s="96"/>
      <c r="P96" s="113">
        <f t="shared" si="2"/>
        <v>999</v>
      </c>
      <c r="Q96" s="96"/>
    </row>
    <row r="97" spans="1:17" s="11" customFormat="1" ht="18.899999999999999" customHeight="1" x14ac:dyDescent="0.25">
      <c r="A97" s="249">
        <v>91</v>
      </c>
      <c r="B97" s="94"/>
      <c r="C97" s="94"/>
      <c r="D97" s="95"/>
      <c r="E97" s="262"/>
      <c r="F97" s="96"/>
      <c r="G97" s="96"/>
      <c r="H97" s="419"/>
      <c r="I97" s="279"/>
      <c r="J97" s="246" t="e">
        <f>IF(AND(Q97="",#REF!&gt;0,#REF!&lt;5),K97,)</f>
        <v>#REF!</v>
      </c>
      <c r="K97" s="244" t="str">
        <f>IF(D97="","ZZZ9",IF(AND(#REF!&gt;0,#REF!&lt;5),D97&amp;#REF!,D97&amp;"9"))</f>
        <v>ZZZ9</v>
      </c>
      <c r="L97" s="248">
        <f t="shared" si="0"/>
        <v>999</v>
      </c>
      <c r="M97" s="278">
        <f t="shared" si="1"/>
        <v>999</v>
      </c>
      <c r="N97" s="273"/>
      <c r="O97" s="96"/>
      <c r="P97" s="113">
        <f t="shared" si="2"/>
        <v>999</v>
      </c>
      <c r="Q97" s="96"/>
    </row>
    <row r="98" spans="1:17" s="11" customFormat="1" ht="18.899999999999999" customHeight="1" x14ac:dyDescent="0.25">
      <c r="A98" s="249">
        <v>92</v>
      </c>
      <c r="B98" s="94"/>
      <c r="C98" s="94"/>
      <c r="D98" s="95"/>
      <c r="E98" s="262"/>
      <c r="F98" s="96"/>
      <c r="G98" s="96"/>
      <c r="H98" s="419"/>
      <c r="I98" s="279"/>
      <c r="J98" s="246" t="e">
        <f>IF(AND(Q98="",#REF!&gt;0,#REF!&lt;5),K98,)</f>
        <v>#REF!</v>
      </c>
      <c r="K98" s="244" t="str">
        <f>IF(D98="","ZZZ9",IF(AND(#REF!&gt;0,#REF!&lt;5),D98&amp;#REF!,D98&amp;"9"))</f>
        <v>ZZZ9</v>
      </c>
      <c r="L98" s="248">
        <f t="shared" si="0"/>
        <v>999</v>
      </c>
      <c r="M98" s="278">
        <f t="shared" si="1"/>
        <v>999</v>
      </c>
      <c r="N98" s="273"/>
      <c r="O98" s="96"/>
      <c r="P98" s="113">
        <f t="shared" si="2"/>
        <v>999</v>
      </c>
      <c r="Q98" s="96"/>
    </row>
    <row r="99" spans="1:17" s="11" customFormat="1" ht="18.899999999999999" customHeight="1" x14ac:dyDescent="0.25">
      <c r="A99" s="249">
        <v>93</v>
      </c>
      <c r="B99" s="94"/>
      <c r="C99" s="94"/>
      <c r="D99" s="95"/>
      <c r="E99" s="262"/>
      <c r="F99" s="96"/>
      <c r="G99" s="96"/>
      <c r="H99" s="419"/>
      <c r="I99" s="279"/>
      <c r="J99" s="246" t="e">
        <f>IF(AND(Q99="",#REF!&gt;0,#REF!&lt;5),K99,)</f>
        <v>#REF!</v>
      </c>
      <c r="K99" s="244" t="str">
        <f>IF(D99="","ZZZ9",IF(AND(#REF!&gt;0,#REF!&lt;5),D99&amp;#REF!,D99&amp;"9"))</f>
        <v>ZZZ9</v>
      </c>
      <c r="L99" s="248">
        <f t="shared" si="0"/>
        <v>999</v>
      </c>
      <c r="M99" s="278">
        <f t="shared" si="1"/>
        <v>999</v>
      </c>
      <c r="N99" s="273"/>
      <c r="O99" s="96"/>
      <c r="P99" s="113">
        <f t="shared" si="2"/>
        <v>999</v>
      </c>
      <c r="Q99" s="96"/>
    </row>
    <row r="100" spans="1:17" s="11" customFormat="1" ht="18.899999999999999" customHeight="1" x14ac:dyDescent="0.25">
      <c r="A100" s="249">
        <v>94</v>
      </c>
      <c r="B100" s="94"/>
      <c r="C100" s="94"/>
      <c r="D100" s="95"/>
      <c r="E100" s="262"/>
      <c r="F100" s="96"/>
      <c r="G100" s="96"/>
      <c r="H100" s="419"/>
      <c r="I100" s="279"/>
      <c r="J100" s="246" t="e">
        <f>IF(AND(Q100="",#REF!&gt;0,#REF!&lt;5),K100,)</f>
        <v>#REF!</v>
      </c>
      <c r="K100" s="244" t="str">
        <f>IF(D100="","ZZZ9",IF(AND(#REF!&gt;0,#REF!&lt;5),D100&amp;#REF!,D100&amp;"9"))</f>
        <v>ZZZ9</v>
      </c>
      <c r="L100" s="248">
        <f t="shared" si="0"/>
        <v>999</v>
      </c>
      <c r="M100" s="278">
        <f t="shared" si="1"/>
        <v>999</v>
      </c>
      <c r="N100" s="273"/>
      <c r="O100" s="96"/>
      <c r="P100" s="113">
        <f t="shared" si="2"/>
        <v>999</v>
      </c>
      <c r="Q100" s="96"/>
    </row>
    <row r="101" spans="1:17" s="11" customFormat="1" ht="18.899999999999999" customHeight="1" x14ac:dyDescent="0.25">
      <c r="A101" s="249">
        <v>95</v>
      </c>
      <c r="B101" s="94"/>
      <c r="C101" s="94"/>
      <c r="D101" s="95"/>
      <c r="E101" s="262"/>
      <c r="F101" s="96"/>
      <c r="G101" s="96"/>
      <c r="H101" s="419"/>
      <c r="I101" s="279"/>
      <c r="J101" s="246" t="e">
        <f>IF(AND(Q101="",#REF!&gt;0,#REF!&lt;5),K101,)</f>
        <v>#REF!</v>
      </c>
      <c r="K101" s="244" t="str">
        <f>IF(D101="","ZZZ9",IF(AND(#REF!&gt;0,#REF!&lt;5),D101&amp;#REF!,D101&amp;"9"))</f>
        <v>ZZZ9</v>
      </c>
      <c r="L101" s="248">
        <f t="shared" si="0"/>
        <v>999</v>
      </c>
      <c r="M101" s="278">
        <f t="shared" si="1"/>
        <v>999</v>
      </c>
      <c r="N101" s="273"/>
      <c r="O101" s="96"/>
      <c r="P101" s="113">
        <f t="shared" si="2"/>
        <v>999</v>
      </c>
      <c r="Q101" s="96"/>
    </row>
    <row r="102" spans="1:17" s="11" customFormat="1" ht="18.899999999999999" customHeight="1" x14ac:dyDescent="0.25">
      <c r="A102" s="249">
        <v>96</v>
      </c>
      <c r="B102" s="94"/>
      <c r="C102" s="94"/>
      <c r="D102" s="95"/>
      <c r="E102" s="262"/>
      <c r="F102" s="96"/>
      <c r="G102" s="96"/>
      <c r="H102" s="419"/>
      <c r="I102" s="279"/>
      <c r="J102" s="246" t="e">
        <f>IF(AND(Q102="",#REF!&gt;0,#REF!&lt;5),K102,)</f>
        <v>#REF!</v>
      </c>
      <c r="K102" s="244" t="str">
        <f>IF(D102="","ZZZ9",IF(AND(#REF!&gt;0,#REF!&lt;5),D102&amp;#REF!,D102&amp;"9"))</f>
        <v>ZZZ9</v>
      </c>
      <c r="L102" s="248">
        <f t="shared" si="0"/>
        <v>999</v>
      </c>
      <c r="M102" s="278">
        <f t="shared" si="1"/>
        <v>999</v>
      </c>
      <c r="N102" s="273"/>
      <c r="O102" s="96"/>
      <c r="P102" s="113">
        <f t="shared" si="2"/>
        <v>999</v>
      </c>
      <c r="Q102" s="96"/>
    </row>
    <row r="103" spans="1:17" s="11" customFormat="1" ht="18.899999999999999" customHeight="1" x14ac:dyDescent="0.25">
      <c r="A103" s="249">
        <v>97</v>
      </c>
      <c r="B103" s="94"/>
      <c r="C103" s="94"/>
      <c r="D103" s="95"/>
      <c r="E103" s="262"/>
      <c r="F103" s="96"/>
      <c r="G103" s="96"/>
      <c r="H103" s="419"/>
      <c r="I103" s="279"/>
      <c r="J103" s="246" t="e">
        <f>IF(AND(Q103="",#REF!&gt;0,#REF!&lt;5),K103,)</f>
        <v>#REF!</v>
      </c>
      <c r="K103" s="244" t="str">
        <f>IF(D103="","ZZZ9",IF(AND(#REF!&gt;0,#REF!&lt;5),D103&amp;#REF!,D103&amp;"9"))</f>
        <v>ZZZ9</v>
      </c>
      <c r="L103" s="248">
        <f t="shared" si="0"/>
        <v>999</v>
      </c>
      <c r="M103" s="278">
        <f t="shared" si="1"/>
        <v>999</v>
      </c>
      <c r="N103" s="273"/>
      <c r="O103" s="96"/>
      <c r="P103" s="113">
        <f t="shared" si="2"/>
        <v>999</v>
      </c>
      <c r="Q103" s="96"/>
    </row>
    <row r="104" spans="1:17" s="11" customFormat="1" ht="18.899999999999999" customHeight="1" x14ac:dyDescent="0.25">
      <c r="A104" s="249">
        <v>98</v>
      </c>
      <c r="B104" s="94"/>
      <c r="C104" s="94"/>
      <c r="D104" s="95"/>
      <c r="E104" s="262"/>
      <c r="F104" s="96"/>
      <c r="G104" s="96"/>
      <c r="H104" s="419"/>
      <c r="I104" s="279"/>
      <c r="J104" s="246" t="e">
        <f>IF(AND(Q104="",#REF!&gt;0,#REF!&lt;5),K104,)</f>
        <v>#REF!</v>
      </c>
      <c r="K104" s="244" t="str">
        <f>IF(D104="","ZZZ9",IF(AND(#REF!&gt;0,#REF!&lt;5),D104&amp;#REF!,D104&amp;"9"))</f>
        <v>ZZZ9</v>
      </c>
      <c r="L104" s="248">
        <f t="shared" ref="L104:L156" si="3">IF(Q104="",999,Q104)</f>
        <v>999</v>
      </c>
      <c r="M104" s="278">
        <f t="shared" ref="M104:M156" si="4">IF(P104=999,999,1)</f>
        <v>999</v>
      </c>
      <c r="N104" s="273"/>
      <c r="O104" s="96"/>
      <c r="P104" s="113">
        <f t="shared" ref="P104:P156" si="5">IF(N104="DA",1,IF(N104="WC",2,IF(N104="SE",3,IF(N104="Q",4,IF(N104="LL",5,999)))))</f>
        <v>999</v>
      </c>
      <c r="Q104" s="96"/>
    </row>
    <row r="105" spans="1:17" s="11" customFormat="1" ht="18.899999999999999" customHeight="1" x14ac:dyDescent="0.25">
      <c r="A105" s="249">
        <v>99</v>
      </c>
      <c r="B105" s="94"/>
      <c r="C105" s="94"/>
      <c r="D105" s="95"/>
      <c r="E105" s="262"/>
      <c r="F105" s="96"/>
      <c r="G105" s="96"/>
      <c r="H105" s="419"/>
      <c r="I105" s="279"/>
      <c r="J105" s="246" t="e">
        <f>IF(AND(Q105="",#REF!&gt;0,#REF!&lt;5),K105,)</f>
        <v>#REF!</v>
      </c>
      <c r="K105" s="244" t="str">
        <f>IF(D105="","ZZZ9",IF(AND(#REF!&gt;0,#REF!&lt;5),D105&amp;#REF!,D105&amp;"9"))</f>
        <v>ZZZ9</v>
      </c>
      <c r="L105" s="248">
        <f t="shared" si="3"/>
        <v>999</v>
      </c>
      <c r="M105" s="278">
        <f t="shared" si="4"/>
        <v>999</v>
      </c>
      <c r="N105" s="273"/>
      <c r="O105" s="96"/>
      <c r="P105" s="113">
        <f t="shared" si="5"/>
        <v>999</v>
      </c>
      <c r="Q105" s="96"/>
    </row>
    <row r="106" spans="1:17" s="11" customFormat="1" ht="18.899999999999999" customHeight="1" x14ac:dyDescent="0.25">
      <c r="A106" s="249">
        <v>100</v>
      </c>
      <c r="B106" s="94"/>
      <c r="C106" s="94"/>
      <c r="D106" s="95"/>
      <c r="E106" s="262"/>
      <c r="F106" s="96"/>
      <c r="G106" s="96"/>
      <c r="H106" s="419"/>
      <c r="I106" s="279"/>
      <c r="J106" s="246" t="e">
        <f>IF(AND(Q106="",#REF!&gt;0,#REF!&lt;5),K106,)</f>
        <v>#REF!</v>
      </c>
      <c r="K106" s="244" t="str">
        <f>IF(D106="","ZZZ9",IF(AND(#REF!&gt;0,#REF!&lt;5),D106&amp;#REF!,D106&amp;"9"))</f>
        <v>ZZZ9</v>
      </c>
      <c r="L106" s="248">
        <f t="shared" si="3"/>
        <v>999</v>
      </c>
      <c r="M106" s="278">
        <f t="shared" si="4"/>
        <v>999</v>
      </c>
      <c r="N106" s="273"/>
      <c r="O106" s="96"/>
      <c r="P106" s="113">
        <f t="shared" si="5"/>
        <v>999</v>
      </c>
      <c r="Q106" s="96"/>
    </row>
    <row r="107" spans="1:17" s="11" customFormat="1" ht="18.899999999999999" customHeight="1" x14ac:dyDescent="0.25">
      <c r="A107" s="249">
        <v>101</v>
      </c>
      <c r="B107" s="94"/>
      <c r="C107" s="94"/>
      <c r="D107" s="95"/>
      <c r="E107" s="262"/>
      <c r="F107" s="96"/>
      <c r="G107" s="96"/>
      <c r="H107" s="419"/>
      <c r="I107" s="279"/>
      <c r="J107" s="246" t="e">
        <f>IF(AND(Q107="",#REF!&gt;0,#REF!&lt;5),K107,)</f>
        <v>#REF!</v>
      </c>
      <c r="K107" s="244" t="str">
        <f>IF(D107="","ZZZ9",IF(AND(#REF!&gt;0,#REF!&lt;5),D107&amp;#REF!,D107&amp;"9"))</f>
        <v>ZZZ9</v>
      </c>
      <c r="L107" s="248">
        <f t="shared" si="3"/>
        <v>999</v>
      </c>
      <c r="M107" s="278">
        <f t="shared" si="4"/>
        <v>999</v>
      </c>
      <c r="N107" s="273"/>
      <c r="O107" s="96"/>
      <c r="P107" s="113">
        <f t="shared" si="5"/>
        <v>999</v>
      </c>
      <c r="Q107" s="96"/>
    </row>
    <row r="108" spans="1:17" s="11" customFormat="1" ht="18.899999999999999" customHeight="1" x14ac:dyDescent="0.25">
      <c r="A108" s="249">
        <v>102</v>
      </c>
      <c r="B108" s="94"/>
      <c r="C108" s="94"/>
      <c r="D108" s="95"/>
      <c r="E108" s="262"/>
      <c r="F108" s="96"/>
      <c r="G108" s="96"/>
      <c r="H108" s="419"/>
      <c r="I108" s="279"/>
      <c r="J108" s="246" t="e">
        <f>IF(AND(Q108="",#REF!&gt;0,#REF!&lt;5),K108,)</f>
        <v>#REF!</v>
      </c>
      <c r="K108" s="244" t="str">
        <f>IF(D108="","ZZZ9",IF(AND(#REF!&gt;0,#REF!&lt;5),D108&amp;#REF!,D108&amp;"9"))</f>
        <v>ZZZ9</v>
      </c>
      <c r="L108" s="248">
        <f t="shared" si="3"/>
        <v>999</v>
      </c>
      <c r="M108" s="278">
        <f t="shared" si="4"/>
        <v>999</v>
      </c>
      <c r="N108" s="273"/>
      <c r="O108" s="96"/>
      <c r="P108" s="113">
        <f t="shared" si="5"/>
        <v>999</v>
      </c>
      <c r="Q108" s="96"/>
    </row>
    <row r="109" spans="1:17" s="11" customFormat="1" ht="18.899999999999999" customHeight="1" x14ac:dyDescent="0.25">
      <c r="A109" s="249">
        <v>103</v>
      </c>
      <c r="B109" s="94"/>
      <c r="C109" s="94"/>
      <c r="D109" s="95"/>
      <c r="E109" s="262"/>
      <c r="F109" s="96"/>
      <c r="G109" s="96"/>
      <c r="H109" s="419"/>
      <c r="I109" s="279"/>
      <c r="J109" s="246" t="e">
        <f>IF(AND(Q109="",#REF!&gt;0,#REF!&lt;5),K109,)</f>
        <v>#REF!</v>
      </c>
      <c r="K109" s="244" t="str">
        <f>IF(D109="","ZZZ9",IF(AND(#REF!&gt;0,#REF!&lt;5),D109&amp;#REF!,D109&amp;"9"))</f>
        <v>ZZZ9</v>
      </c>
      <c r="L109" s="248">
        <f t="shared" si="3"/>
        <v>999</v>
      </c>
      <c r="M109" s="278">
        <f t="shared" si="4"/>
        <v>999</v>
      </c>
      <c r="N109" s="273"/>
      <c r="O109" s="96"/>
      <c r="P109" s="113">
        <f t="shared" si="5"/>
        <v>999</v>
      </c>
      <c r="Q109" s="96"/>
    </row>
    <row r="110" spans="1:17" s="11" customFormat="1" ht="18.899999999999999" customHeight="1" x14ac:dyDescent="0.25">
      <c r="A110" s="249">
        <v>104</v>
      </c>
      <c r="B110" s="94"/>
      <c r="C110" s="94"/>
      <c r="D110" s="95"/>
      <c r="E110" s="262"/>
      <c r="F110" s="96"/>
      <c r="G110" s="96"/>
      <c r="H110" s="419"/>
      <c r="I110" s="279"/>
      <c r="J110" s="246" t="e">
        <f>IF(AND(Q110="",#REF!&gt;0,#REF!&lt;5),K110,)</f>
        <v>#REF!</v>
      </c>
      <c r="K110" s="244" t="str">
        <f>IF(D110="","ZZZ9",IF(AND(#REF!&gt;0,#REF!&lt;5),D110&amp;#REF!,D110&amp;"9"))</f>
        <v>ZZZ9</v>
      </c>
      <c r="L110" s="248">
        <f t="shared" si="3"/>
        <v>999</v>
      </c>
      <c r="M110" s="278">
        <f t="shared" si="4"/>
        <v>999</v>
      </c>
      <c r="N110" s="273"/>
      <c r="O110" s="96"/>
      <c r="P110" s="113">
        <f t="shared" si="5"/>
        <v>999</v>
      </c>
      <c r="Q110" s="96"/>
    </row>
    <row r="111" spans="1:17" s="11" customFormat="1" ht="18.899999999999999" customHeight="1" x14ac:dyDescent="0.25">
      <c r="A111" s="249">
        <v>105</v>
      </c>
      <c r="B111" s="94"/>
      <c r="C111" s="94"/>
      <c r="D111" s="95"/>
      <c r="E111" s="262"/>
      <c r="F111" s="96"/>
      <c r="G111" s="96"/>
      <c r="H111" s="419"/>
      <c r="I111" s="279"/>
      <c r="J111" s="246" t="e">
        <f>IF(AND(Q111="",#REF!&gt;0,#REF!&lt;5),K111,)</f>
        <v>#REF!</v>
      </c>
      <c r="K111" s="244" t="str">
        <f>IF(D111="","ZZZ9",IF(AND(#REF!&gt;0,#REF!&lt;5),D111&amp;#REF!,D111&amp;"9"))</f>
        <v>ZZZ9</v>
      </c>
      <c r="L111" s="248">
        <f t="shared" si="3"/>
        <v>999</v>
      </c>
      <c r="M111" s="278">
        <f t="shared" si="4"/>
        <v>999</v>
      </c>
      <c r="N111" s="273"/>
      <c r="O111" s="96"/>
      <c r="P111" s="113">
        <f t="shared" si="5"/>
        <v>999</v>
      </c>
      <c r="Q111" s="96"/>
    </row>
    <row r="112" spans="1:17" s="11" customFormat="1" ht="18.899999999999999" customHeight="1" x14ac:dyDescent="0.25">
      <c r="A112" s="249">
        <v>106</v>
      </c>
      <c r="B112" s="94"/>
      <c r="C112" s="94"/>
      <c r="D112" s="95"/>
      <c r="E112" s="262"/>
      <c r="F112" s="96"/>
      <c r="G112" s="96"/>
      <c r="H112" s="419"/>
      <c r="I112" s="279"/>
      <c r="J112" s="246" t="e">
        <f>IF(AND(Q112="",#REF!&gt;0,#REF!&lt;5),K112,)</f>
        <v>#REF!</v>
      </c>
      <c r="K112" s="244" t="str">
        <f>IF(D112="","ZZZ9",IF(AND(#REF!&gt;0,#REF!&lt;5),D112&amp;#REF!,D112&amp;"9"))</f>
        <v>ZZZ9</v>
      </c>
      <c r="L112" s="248">
        <f t="shared" si="3"/>
        <v>999</v>
      </c>
      <c r="M112" s="278">
        <f t="shared" si="4"/>
        <v>999</v>
      </c>
      <c r="N112" s="273"/>
      <c r="O112" s="96"/>
      <c r="P112" s="113">
        <f t="shared" si="5"/>
        <v>999</v>
      </c>
      <c r="Q112" s="96"/>
    </row>
    <row r="113" spans="1:17" s="11" customFormat="1" ht="18.899999999999999" customHeight="1" x14ac:dyDescent="0.25">
      <c r="A113" s="249">
        <v>107</v>
      </c>
      <c r="B113" s="94"/>
      <c r="C113" s="94"/>
      <c r="D113" s="95"/>
      <c r="E113" s="262"/>
      <c r="F113" s="96"/>
      <c r="G113" s="96"/>
      <c r="H113" s="419"/>
      <c r="I113" s="279"/>
      <c r="J113" s="246" t="e">
        <f>IF(AND(Q113="",#REF!&gt;0,#REF!&lt;5),K113,)</f>
        <v>#REF!</v>
      </c>
      <c r="K113" s="244" t="str">
        <f>IF(D113="","ZZZ9",IF(AND(#REF!&gt;0,#REF!&lt;5),D113&amp;#REF!,D113&amp;"9"))</f>
        <v>ZZZ9</v>
      </c>
      <c r="L113" s="248">
        <f t="shared" si="3"/>
        <v>999</v>
      </c>
      <c r="M113" s="278">
        <f t="shared" si="4"/>
        <v>999</v>
      </c>
      <c r="N113" s="273"/>
      <c r="O113" s="96"/>
      <c r="P113" s="113">
        <f t="shared" si="5"/>
        <v>999</v>
      </c>
      <c r="Q113" s="96"/>
    </row>
    <row r="114" spans="1:17" s="11" customFormat="1" ht="18.899999999999999" customHeight="1" x14ac:dyDescent="0.25">
      <c r="A114" s="249">
        <v>108</v>
      </c>
      <c r="B114" s="94"/>
      <c r="C114" s="94"/>
      <c r="D114" s="95"/>
      <c r="E114" s="262"/>
      <c r="F114" s="96"/>
      <c r="G114" s="96"/>
      <c r="H114" s="419"/>
      <c r="I114" s="279"/>
      <c r="J114" s="246" t="e">
        <f>IF(AND(Q114="",#REF!&gt;0,#REF!&lt;5),K114,)</f>
        <v>#REF!</v>
      </c>
      <c r="K114" s="244" t="str">
        <f>IF(D114="","ZZZ9",IF(AND(#REF!&gt;0,#REF!&lt;5),D114&amp;#REF!,D114&amp;"9"))</f>
        <v>ZZZ9</v>
      </c>
      <c r="L114" s="248">
        <f t="shared" si="3"/>
        <v>999</v>
      </c>
      <c r="M114" s="278">
        <f t="shared" si="4"/>
        <v>999</v>
      </c>
      <c r="N114" s="273"/>
      <c r="O114" s="96"/>
      <c r="P114" s="113">
        <f t="shared" si="5"/>
        <v>999</v>
      </c>
      <c r="Q114" s="96"/>
    </row>
    <row r="115" spans="1:17" s="11" customFormat="1" ht="18.899999999999999" customHeight="1" x14ac:dyDescent="0.25">
      <c r="A115" s="249">
        <v>109</v>
      </c>
      <c r="B115" s="94"/>
      <c r="C115" s="94"/>
      <c r="D115" s="95"/>
      <c r="E115" s="262"/>
      <c r="F115" s="96"/>
      <c r="G115" s="96"/>
      <c r="H115" s="419"/>
      <c r="I115" s="279"/>
      <c r="J115" s="246" t="e">
        <f>IF(AND(Q115="",#REF!&gt;0,#REF!&lt;5),K115,)</f>
        <v>#REF!</v>
      </c>
      <c r="K115" s="244" t="str">
        <f>IF(D115="","ZZZ9",IF(AND(#REF!&gt;0,#REF!&lt;5),D115&amp;#REF!,D115&amp;"9"))</f>
        <v>ZZZ9</v>
      </c>
      <c r="L115" s="248">
        <f t="shared" si="3"/>
        <v>999</v>
      </c>
      <c r="M115" s="278">
        <f t="shared" si="4"/>
        <v>999</v>
      </c>
      <c r="N115" s="273"/>
      <c r="O115" s="96"/>
      <c r="P115" s="113">
        <f t="shared" si="5"/>
        <v>999</v>
      </c>
      <c r="Q115" s="96"/>
    </row>
    <row r="116" spans="1:17" s="11" customFormat="1" ht="18.899999999999999" customHeight="1" x14ac:dyDescent="0.25">
      <c r="A116" s="249">
        <v>110</v>
      </c>
      <c r="B116" s="94"/>
      <c r="C116" s="94"/>
      <c r="D116" s="95"/>
      <c r="E116" s="262"/>
      <c r="F116" s="96"/>
      <c r="G116" s="96"/>
      <c r="H116" s="419"/>
      <c r="I116" s="279"/>
      <c r="J116" s="246" t="e">
        <f>IF(AND(Q116="",#REF!&gt;0,#REF!&lt;5),K116,)</f>
        <v>#REF!</v>
      </c>
      <c r="K116" s="244" t="str">
        <f>IF(D116="","ZZZ9",IF(AND(#REF!&gt;0,#REF!&lt;5),D116&amp;#REF!,D116&amp;"9"))</f>
        <v>ZZZ9</v>
      </c>
      <c r="L116" s="248">
        <f t="shared" si="3"/>
        <v>999</v>
      </c>
      <c r="M116" s="278">
        <f t="shared" si="4"/>
        <v>999</v>
      </c>
      <c r="N116" s="273"/>
      <c r="O116" s="96"/>
      <c r="P116" s="113">
        <f t="shared" si="5"/>
        <v>999</v>
      </c>
      <c r="Q116" s="96"/>
    </row>
    <row r="117" spans="1:17" s="11" customFormat="1" ht="18.899999999999999" customHeight="1" x14ac:dyDescent="0.25">
      <c r="A117" s="249">
        <v>111</v>
      </c>
      <c r="B117" s="94"/>
      <c r="C117" s="94"/>
      <c r="D117" s="95"/>
      <c r="E117" s="262"/>
      <c r="F117" s="96"/>
      <c r="G117" s="96"/>
      <c r="H117" s="419"/>
      <c r="I117" s="279"/>
      <c r="J117" s="246" t="e">
        <f>IF(AND(Q117="",#REF!&gt;0,#REF!&lt;5),K117,)</f>
        <v>#REF!</v>
      </c>
      <c r="K117" s="244" t="str">
        <f>IF(D117="","ZZZ9",IF(AND(#REF!&gt;0,#REF!&lt;5),D117&amp;#REF!,D117&amp;"9"))</f>
        <v>ZZZ9</v>
      </c>
      <c r="L117" s="248">
        <f t="shared" si="3"/>
        <v>999</v>
      </c>
      <c r="M117" s="278">
        <f t="shared" si="4"/>
        <v>999</v>
      </c>
      <c r="N117" s="273"/>
      <c r="O117" s="96"/>
      <c r="P117" s="113">
        <f t="shared" si="5"/>
        <v>999</v>
      </c>
      <c r="Q117" s="96"/>
    </row>
    <row r="118" spans="1:17" s="11" customFormat="1" ht="18.899999999999999" customHeight="1" x14ac:dyDescent="0.25">
      <c r="A118" s="249">
        <v>112</v>
      </c>
      <c r="B118" s="94"/>
      <c r="C118" s="94"/>
      <c r="D118" s="95"/>
      <c r="E118" s="262"/>
      <c r="F118" s="96"/>
      <c r="G118" s="96"/>
      <c r="H118" s="419"/>
      <c r="I118" s="279"/>
      <c r="J118" s="246" t="e">
        <f>IF(AND(Q118="",#REF!&gt;0,#REF!&lt;5),K118,)</f>
        <v>#REF!</v>
      </c>
      <c r="K118" s="244" t="str">
        <f>IF(D118="","ZZZ9",IF(AND(#REF!&gt;0,#REF!&lt;5),D118&amp;#REF!,D118&amp;"9"))</f>
        <v>ZZZ9</v>
      </c>
      <c r="L118" s="248">
        <f t="shared" si="3"/>
        <v>999</v>
      </c>
      <c r="M118" s="278">
        <f t="shared" si="4"/>
        <v>999</v>
      </c>
      <c r="N118" s="273"/>
      <c r="O118" s="96"/>
      <c r="P118" s="113">
        <f t="shared" si="5"/>
        <v>999</v>
      </c>
      <c r="Q118" s="96"/>
    </row>
    <row r="119" spans="1:17" s="11" customFormat="1" ht="18.899999999999999" customHeight="1" x14ac:dyDescent="0.25">
      <c r="A119" s="249">
        <v>113</v>
      </c>
      <c r="B119" s="94"/>
      <c r="C119" s="94"/>
      <c r="D119" s="95"/>
      <c r="E119" s="262"/>
      <c r="F119" s="96"/>
      <c r="G119" s="96"/>
      <c r="H119" s="419"/>
      <c r="I119" s="279"/>
      <c r="J119" s="246" t="e">
        <f>IF(AND(Q119="",#REF!&gt;0,#REF!&lt;5),K119,)</f>
        <v>#REF!</v>
      </c>
      <c r="K119" s="244" t="str">
        <f>IF(D119="","ZZZ9",IF(AND(#REF!&gt;0,#REF!&lt;5),D119&amp;#REF!,D119&amp;"9"))</f>
        <v>ZZZ9</v>
      </c>
      <c r="L119" s="248">
        <f t="shared" si="3"/>
        <v>999</v>
      </c>
      <c r="M119" s="278">
        <f t="shared" si="4"/>
        <v>999</v>
      </c>
      <c r="N119" s="273"/>
      <c r="O119" s="96"/>
      <c r="P119" s="113">
        <f t="shared" si="5"/>
        <v>999</v>
      </c>
      <c r="Q119" s="96"/>
    </row>
    <row r="120" spans="1:17" s="11" customFormat="1" ht="18.899999999999999" customHeight="1" x14ac:dyDescent="0.25">
      <c r="A120" s="249">
        <v>114</v>
      </c>
      <c r="B120" s="94"/>
      <c r="C120" s="94"/>
      <c r="D120" s="95"/>
      <c r="E120" s="262"/>
      <c r="F120" s="96"/>
      <c r="G120" s="96"/>
      <c r="H120" s="419"/>
      <c r="I120" s="279"/>
      <c r="J120" s="246" t="e">
        <f>IF(AND(Q120="",#REF!&gt;0,#REF!&lt;5),K120,)</f>
        <v>#REF!</v>
      </c>
      <c r="K120" s="244" t="str">
        <f>IF(D120="","ZZZ9",IF(AND(#REF!&gt;0,#REF!&lt;5),D120&amp;#REF!,D120&amp;"9"))</f>
        <v>ZZZ9</v>
      </c>
      <c r="L120" s="248">
        <f t="shared" si="3"/>
        <v>999</v>
      </c>
      <c r="M120" s="278">
        <f t="shared" si="4"/>
        <v>999</v>
      </c>
      <c r="N120" s="273"/>
      <c r="O120" s="96"/>
      <c r="P120" s="113">
        <f t="shared" si="5"/>
        <v>999</v>
      </c>
      <c r="Q120" s="96"/>
    </row>
    <row r="121" spans="1:17" s="11" customFormat="1" ht="18.899999999999999" customHeight="1" x14ac:dyDescent="0.25">
      <c r="A121" s="249">
        <v>115</v>
      </c>
      <c r="B121" s="94"/>
      <c r="C121" s="94"/>
      <c r="D121" s="95"/>
      <c r="E121" s="262"/>
      <c r="F121" s="96"/>
      <c r="G121" s="96"/>
      <c r="H121" s="419"/>
      <c r="I121" s="279"/>
      <c r="J121" s="246" t="e">
        <f>IF(AND(Q121="",#REF!&gt;0,#REF!&lt;5),K121,)</f>
        <v>#REF!</v>
      </c>
      <c r="K121" s="244" t="str">
        <f>IF(D121="","ZZZ9",IF(AND(#REF!&gt;0,#REF!&lt;5),D121&amp;#REF!,D121&amp;"9"))</f>
        <v>ZZZ9</v>
      </c>
      <c r="L121" s="248">
        <f t="shared" si="3"/>
        <v>999</v>
      </c>
      <c r="M121" s="278">
        <f t="shared" si="4"/>
        <v>999</v>
      </c>
      <c r="N121" s="273"/>
      <c r="O121" s="96"/>
      <c r="P121" s="113">
        <f t="shared" si="5"/>
        <v>999</v>
      </c>
      <c r="Q121" s="96"/>
    </row>
    <row r="122" spans="1:17" s="11" customFormat="1" ht="18.899999999999999" customHeight="1" x14ac:dyDescent="0.25">
      <c r="A122" s="249">
        <v>116</v>
      </c>
      <c r="B122" s="94"/>
      <c r="C122" s="94"/>
      <c r="D122" s="95"/>
      <c r="E122" s="262"/>
      <c r="F122" s="96"/>
      <c r="G122" s="96"/>
      <c r="H122" s="419"/>
      <c r="I122" s="279"/>
      <c r="J122" s="246" t="e">
        <f>IF(AND(Q122="",#REF!&gt;0,#REF!&lt;5),K122,)</f>
        <v>#REF!</v>
      </c>
      <c r="K122" s="244" t="str">
        <f>IF(D122="","ZZZ9",IF(AND(#REF!&gt;0,#REF!&lt;5),D122&amp;#REF!,D122&amp;"9"))</f>
        <v>ZZZ9</v>
      </c>
      <c r="L122" s="248">
        <f t="shared" si="3"/>
        <v>999</v>
      </c>
      <c r="M122" s="278">
        <f t="shared" si="4"/>
        <v>999</v>
      </c>
      <c r="N122" s="273"/>
      <c r="O122" s="96"/>
      <c r="P122" s="113">
        <f t="shared" si="5"/>
        <v>999</v>
      </c>
      <c r="Q122" s="96"/>
    </row>
    <row r="123" spans="1:17" s="11" customFormat="1" ht="18.899999999999999" customHeight="1" x14ac:dyDescent="0.25">
      <c r="A123" s="249">
        <v>117</v>
      </c>
      <c r="B123" s="94"/>
      <c r="C123" s="94"/>
      <c r="D123" s="95"/>
      <c r="E123" s="262"/>
      <c r="F123" s="96"/>
      <c r="G123" s="96"/>
      <c r="H123" s="419"/>
      <c r="I123" s="279"/>
      <c r="J123" s="246" t="e">
        <f>IF(AND(Q123="",#REF!&gt;0,#REF!&lt;5),K123,)</f>
        <v>#REF!</v>
      </c>
      <c r="K123" s="244" t="str">
        <f>IF(D123="","ZZZ9",IF(AND(#REF!&gt;0,#REF!&lt;5),D123&amp;#REF!,D123&amp;"9"))</f>
        <v>ZZZ9</v>
      </c>
      <c r="L123" s="248">
        <f t="shared" si="3"/>
        <v>999</v>
      </c>
      <c r="M123" s="278">
        <f t="shared" si="4"/>
        <v>999</v>
      </c>
      <c r="N123" s="273"/>
      <c r="O123" s="96"/>
      <c r="P123" s="113">
        <f t="shared" si="5"/>
        <v>999</v>
      </c>
      <c r="Q123" s="96"/>
    </row>
    <row r="124" spans="1:17" s="11" customFormat="1" ht="18.899999999999999" customHeight="1" x14ac:dyDescent="0.25">
      <c r="A124" s="249">
        <v>118</v>
      </c>
      <c r="B124" s="94"/>
      <c r="C124" s="94"/>
      <c r="D124" s="95"/>
      <c r="E124" s="262"/>
      <c r="F124" s="96"/>
      <c r="G124" s="96"/>
      <c r="H124" s="419"/>
      <c r="I124" s="279"/>
      <c r="J124" s="246" t="e">
        <f>IF(AND(Q124="",#REF!&gt;0,#REF!&lt;5),K124,)</f>
        <v>#REF!</v>
      </c>
      <c r="K124" s="244" t="str">
        <f>IF(D124="","ZZZ9",IF(AND(#REF!&gt;0,#REF!&lt;5),D124&amp;#REF!,D124&amp;"9"))</f>
        <v>ZZZ9</v>
      </c>
      <c r="L124" s="248">
        <f t="shared" si="3"/>
        <v>999</v>
      </c>
      <c r="M124" s="278">
        <f t="shared" si="4"/>
        <v>999</v>
      </c>
      <c r="N124" s="273"/>
      <c r="O124" s="96"/>
      <c r="P124" s="113">
        <f t="shared" si="5"/>
        <v>999</v>
      </c>
      <c r="Q124" s="96"/>
    </row>
    <row r="125" spans="1:17" s="11" customFormat="1" ht="18.899999999999999" customHeight="1" x14ac:dyDescent="0.25">
      <c r="A125" s="249">
        <v>119</v>
      </c>
      <c r="B125" s="94"/>
      <c r="C125" s="94"/>
      <c r="D125" s="95"/>
      <c r="E125" s="262"/>
      <c r="F125" s="96"/>
      <c r="G125" s="96"/>
      <c r="H125" s="419"/>
      <c r="I125" s="279"/>
      <c r="J125" s="246" t="e">
        <f>IF(AND(Q125="",#REF!&gt;0,#REF!&lt;5),K125,)</f>
        <v>#REF!</v>
      </c>
      <c r="K125" s="244" t="str">
        <f>IF(D125="","ZZZ9",IF(AND(#REF!&gt;0,#REF!&lt;5),D125&amp;#REF!,D125&amp;"9"))</f>
        <v>ZZZ9</v>
      </c>
      <c r="L125" s="248">
        <f t="shared" si="3"/>
        <v>999</v>
      </c>
      <c r="M125" s="278">
        <f t="shared" si="4"/>
        <v>999</v>
      </c>
      <c r="N125" s="273"/>
      <c r="O125" s="96"/>
      <c r="P125" s="113">
        <f t="shared" si="5"/>
        <v>999</v>
      </c>
      <c r="Q125" s="96"/>
    </row>
    <row r="126" spans="1:17" s="11" customFormat="1" ht="18.899999999999999" customHeight="1" x14ac:dyDescent="0.25">
      <c r="A126" s="249">
        <v>120</v>
      </c>
      <c r="B126" s="94"/>
      <c r="C126" s="94"/>
      <c r="D126" s="95"/>
      <c r="E126" s="262"/>
      <c r="F126" s="96"/>
      <c r="G126" s="96"/>
      <c r="H126" s="419"/>
      <c r="I126" s="279"/>
      <c r="J126" s="246" t="e">
        <f>IF(AND(Q126="",#REF!&gt;0,#REF!&lt;5),K126,)</f>
        <v>#REF!</v>
      </c>
      <c r="K126" s="244" t="str">
        <f>IF(D126="","ZZZ9",IF(AND(#REF!&gt;0,#REF!&lt;5),D126&amp;#REF!,D126&amp;"9"))</f>
        <v>ZZZ9</v>
      </c>
      <c r="L126" s="248">
        <f t="shared" si="3"/>
        <v>999</v>
      </c>
      <c r="M126" s="278">
        <f t="shared" si="4"/>
        <v>999</v>
      </c>
      <c r="N126" s="273"/>
      <c r="O126" s="96"/>
      <c r="P126" s="113">
        <f t="shared" si="5"/>
        <v>999</v>
      </c>
      <c r="Q126" s="96"/>
    </row>
    <row r="127" spans="1:17" s="11" customFormat="1" ht="18.899999999999999" customHeight="1" x14ac:dyDescent="0.25">
      <c r="A127" s="249">
        <v>121</v>
      </c>
      <c r="B127" s="94"/>
      <c r="C127" s="94"/>
      <c r="D127" s="95"/>
      <c r="E127" s="262"/>
      <c r="F127" s="96"/>
      <c r="G127" s="96"/>
      <c r="H127" s="419"/>
      <c r="I127" s="279"/>
      <c r="J127" s="246" t="e">
        <f>IF(AND(Q127="",#REF!&gt;0,#REF!&lt;5),K127,)</f>
        <v>#REF!</v>
      </c>
      <c r="K127" s="244" t="str">
        <f>IF(D127="","ZZZ9",IF(AND(#REF!&gt;0,#REF!&lt;5),D127&amp;#REF!,D127&amp;"9"))</f>
        <v>ZZZ9</v>
      </c>
      <c r="L127" s="248">
        <f t="shared" si="3"/>
        <v>999</v>
      </c>
      <c r="M127" s="278">
        <f t="shared" si="4"/>
        <v>999</v>
      </c>
      <c r="N127" s="273"/>
      <c r="O127" s="96"/>
      <c r="P127" s="113">
        <f t="shared" si="5"/>
        <v>999</v>
      </c>
      <c r="Q127" s="96"/>
    </row>
    <row r="128" spans="1:17" s="11" customFormat="1" ht="18.899999999999999" customHeight="1" x14ac:dyDescent="0.25">
      <c r="A128" s="249">
        <v>122</v>
      </c>
      <c r="B128" s="94"/>
      <c r="C128" s="94"/>
      <c r="D128" s="95"/>
      <c r="E128" s="262"/>
      <c r="F128" s="96"/>
      <c r="G128" s="96"/>
      <c r="H128" s="419"/>
      <c r="I128" s="279"/>
      <c r="J128" s="246" t="e">
        <f>IF(AND(Q128="",#REF!&gt;0,#REF!&lt;5),K128,)</f>
        <v>#REF!</v>
      </c>
      <c r="K128" s="244" t="str">
        <f>IF(D128="","ZZZ9",IF(AND(#REF!&gt;0,#REF!&lt;5),D128&amp;#REF!,D128&amp;"9"))</f>
        <v>ZZZ9</v>
      </c>
      <c r="L128" s="248">
        <f t="shared" si="3"/>
        <v>999</v>
      </c>
      <c r="M128" s="278">
        <f t="shared" si="4"/>
        <v>999</v>
      </c>
      <c r="N128" s="273"/>
      <c r="O128" s="96"/>
      <c r="P128" s="113">
        <f t="shared" si="5"/>
        <v>999</v>
      </c>
      <c r="Q128" s="96"/>
    </row>
    <row r="129" spans="1:17" s="11" customFormat="1" ht="18.899999999999999" customHeight="1" x14ac:dyDescent="0.25">
      <c r="A129" s="249">
        <v>123</v>
      </c>
      <c r="B129" s="94"/>
      <c r="C129" s="94"/>
      <c r="D129" s="95"/>
      <c r="E129" s="262"/>
      <c r="F129" s="96"/>
      <c r="G129" s="96"/>
      <c r="H129" s="419"/>
      <c r="I129" s="279"/>
      <c r="J129" s="246" t="e">
        <f>IF(AND(Q129="",#REF!&gt;0,#REF!&lt;5),K129,)</f>
        <v>#REF!</v>
      </c>
      <c r="K129" s="244" t="str">
        <f>IF(D129="","ZZZ9",IF(AND(#REF!&gt;0,#REF!&lt;5),D129&amp;#REF!,D129&amp;"9"))</f>
        <v>ZZZ9</v>
      </c>
      <c r="L129" s="248">
        <f t="shared" si="3"/>
        <v>999</v>
      </c>
      <c r="M129" s="278">
        <f t="shared" si="4"/>
        <v>999</v>
      </c>
      <c r="N129" s="273"/>
      <c r="O129" s="96"/>
      <c r="P129" s="113">
        <f t="shared" si="5"/>
        <v>999</v>
      </c>
      <c r="Q129" s="96"/>
    </row>
    <row r="130" spans="1:17" s="11" customFormat="1" ht="18.899999999999999" customHeight="1" x14ac:dyDescent="0.25">
      <c r="A130" s="249">
        <v>124</v>
      </c>
      <c r="B130" s="94"/>
      <c r="C130" s="94"/>
      <c r="D130" s="95"/>
      <c r="E130" s="262"/>
      <c r="F130" s="96"/>
      <c r="G130" s="96"/>
      <c r="H130" s="419"/>
      <c r="I130" s="279"/>
      <c r="J130" s="246" t="e">
        <f>IF(AND(Q130="",#REF!&gt;0,#REF!&lt;5),K130,)</f>
        <v>#REF!</v>
      </c>
      <c r="K130" s="244" t="str">
        <f>IF(D130="","ZZZ9",IF(AND(#REF!&gt;0,#REF!&lt;5),D130&amp;#REF!,D130&amp;"9"))</f>
        <v>ZZZ9</v>
      </c>
      <c r="L130" s="248">
        <f t="shared" si="3"/>
        <v>999</v>
      </c>
      <c r="M130" s="278">
        <f t="shared" si="4"/>
        <v>999</v>
      </c>
      <c r="N130" s="273"/>
      <c r="O130" s="96"/>
      <c r="P130" s="113">
        <f t="shared" si="5"/>
        <v>999</v>
      </c>
      <c r="Q130" s="96"/>
    </row>
    <row r="131" spans="1:17" s="11" customFormat="1" ht="18.899999999999999" customHeight="1" x14ac:dyDescent="0.25">
      <c r="A131" s="249">
        <v>125</v>
      </c>
      <c r="B131" s="94"/>
      <c r="C131" s="94"/>
      <c r="D131" s="95"/>
      <c r="E131" s="262"/>
      <c r="F131" s="96"/>
      <c r="G131" s="96"/>
      <c r="H131" s="419"/>
      <c r="I131" s="279"/>
      <c r="J131" s="246" t="e">
        <f>IF(AND(Q131="",#REF!&gt;0,#REF!&lt;5),K131,)</f>
        <v>#REF!</v>
      </c>
      <c r="K131" s="244" t="str">
        <f>IF(D131="","ZZZ9",IF(AND(#REF!&gt;0,#REF!&lt;5),D131&amp;#REF!,D131&amp;"9"))</f>
        <v>ZZZ9</v>
      </c>
      <c r="L131" s="248">
        <f t="shared" si="3"/>
        <v>999</v>
      </c>
      <c r="M131" s="278">
        <f t="shared" si="4"/>
        <v>999</v>
      </c>
      <c r="N131" s="273"/>
      <c r="O131" s="96"/>
      <c r="P131" s="113">
        <f t="shared" si="5"/>
        <v>999</v>
      </c>
      <c r="Q131" s="96"/>
    </row>
    <row r="132" spans="1:17" s="11" customFormat="1" ht="18.899999999999999" customHeight="1" x14ac:dyDescent="0.25">
      <c r="A132" s="249">
        <v>126</v>
      </c>
      <c r="B132" s="94"/>
      <c r="C132" s="94"/>
      <c r="D132" s="95"/>
      <c r="E132" s="262"/>
      <c r="F132" s="96"/>
      <c r="G132" s="96"/>
      <c r="H132" s="419"/>
      <c r="I132" s="279"/>
      <c r="J132" s="246" t="e">
        <f>IF(AND(Q132="",#REF!&gt;0,#REF!&lt;5),K132,)</f>
        <v>#REF!</v>
      </c>
      <c r="K132" s="244" t="str">
        <f>IF(D132="","ZZZ9",IF(AND(#REF!&gt;0,#REF!&lt;5),D132&amp;#REF!,D132&amp;"9"))</f>
        <v>ZZZ9</v>
      </c>
      <c r="L132" s="248">
        <f t="shared" si="3"/>
        <v>999</v>
      </c>
      <c r="M132" s="278">
        <f t="shared" si="4"/>
        <v>999</v>
      </c>
      <c r="N132" s="273"/>
      <c r="O132" s="96"/>
      <c r="P132" s="113">
        <f t="shared" si="5"/>
        <v>999</v>
      </c>
      <c r="Q132" s="96"/>
    </row>
    <row r="133" spans="1:17" s="11" customFormat="1" ht="18.899999999999999" customHeight="1" x14ac:dyDescent="0.25">
      <c r="A133" s="249">
        <v>127</v>
      </c>
      <c r="B133" s="94"/>
      <c r="C133" s="94"/>
      <c r="D133" s="95"/>
      <c r="E133" s="262"/>
      <c r="F133" s="96"/>
      <c r="G133" s="96"/>
      <c r="H133" s="419"/>
      <c r="I133" s="279"/>
      <c r="J133" s="246" t="e">
        <f>IF(AND(Q133="",#REF!&gt;0,#REF!&lt;5),K133,)</f>
        <v>#REF!</v>
      </c>
      <c r="K133" s="244" t="str">
        <f>IF(D133="","ZZZ9",IF(AND(#REF!&gt;0,#REF!&lt;5),D133&amp;#REF!,D133&amp;"9"))</f>
        <v>ZZZ9</v>
      </c>
      <c r="L133" s="248">
        <f t="shared" si="3"/>
        <v>999</v>
      </c>
      <c r="M133" s="278">
        <f t="shared" si="4"/>
        <v>999</v>
      </c>
      <c r="N133" s="273"/>
      <c r="O133" s="96"/>
      <c r="P133" s="113">
        <f t="shared" si="5"/>
        <v>999</v>
      </c>
      <c r="Q133" s="96"/>
    </row>
    <row r="134" spans="1:17" s="11" customFormat="1" ht="18.899999999999999" customHeight="1" x14ac:dyDescent="0.25">
      <c r="A134" s="249">
        <v>128</v>
      </c>
      <c r="B134" s="94"/>
      <c r="C134" s="94"/>
      <c r="D134" s="95"/>
      <c r="E134" s="262"/>
      <c r="F134" s="96"/>
      <c r="G134" s="96"/>
      <c r="H134" s="419"/>
      <c r="I134" s="279"/>
      <c r="J134" s="246" t="e">
        <f>IF(AND(Q134="",#REF!&gt;0,#REF!&lt;5),K134,)</f>
        <v>#REF!</v>
      </c>
      <c r="K134" s="244" t="str">
        <f>IF(D134="","ZZZ9",IF(AND(#REF!&gt;0,#REF!&lt;5),D134&amp;#REF!,D134&amp;"9"))</f>
        <v>ZZZ9</v>
      </c>
      <c r="L134" s="248">
        <f t="shared" si="3"/>
        <v>999</v>
      </c>
      <c r="M134" s="278">
        <f t="shared" si="4"/>
        <v>999</v>
      </c>
      <c r="N134" s="273"/>
      <c r="O134" s="279"/>
      <c r="P134" s="280">
        <f t="shared" si="5"/>
        <v>999</v>
      </c>
      <c r="Q134" s="279"/>
    </row>
    <row r="135" spans="1:17" x14ac:dyDescent="0.25">
      <c r="A135" s="249">
        <v>129</v>
      </c>
      <c r="B135" s="94"/>
      <c r="C135" s="94"/>
      <c r="D135" s="95"/>
      <c r="E135" s="262"/>
      <c r="F135" s="96"/>
      <c r="G135" s="96"/>
      <c r="H135" s="419"/>
      <c r="I135" s="279"/>
      <c r="J135" s="246" t="e">
        <f>IF(AND(Q135="",#REF!&gt;0,#REF!&lt;5),K135,)</f>
        <v>#REF!</v>
      </c>
      <c r="K135" s="244" t="str">
        <f>IF(D135="","ZZZ9",IF(AND(#REF!&gt;0,#REF!&lt;5),D135&amp;#REF!,D135&amp;"9"))</f>
        <v>ZZZ9</v>
      </c>
      <c r="L135" s="248">
        <f t="shared" si="3"/>
        <v>999</v>
      </c>
      <c r="M135" s="278">
        <f t="shared" si="4"/>
        <v>999</v>
      </c>
      <c r="N135" s="273"/>
      <c r="O135" s="96"/>
      <c r="P135" s="113">
        <f t="shared" si="5"/>
        <v>999</v>
      </c>
      <c r="Q135" s="96"/>
    </row>
    <row r="136" spans="1:17" x14ac:dyDescent="0.25">
      <c r="A136" s="249">
        <v>130</v>
      </c>
      <c r="B136" s="94"/>
      <c r="C136" s="94"/>
      <c r="D136" s="95"/>
      <c r="E136" s="262"/>
      <c r="F136" s="96"/>
      <c r="G136" s="96"/>
      <c r="H136" s="419"/>
      <c r="I136" s="279"/>
      <c r="J136" s="246" t="e">
        <f>IF(AND(Q136="",#REF!&gt;0,#REF!&lt;5),K136,)</f>
        <v>#REF!</v>
      </c>
      <c r="K136" s="244" t="str">
        <f>IF(D136="","ZZZ9",IF(AND(#REF!&gt;0,#REF!&lt;5),D136&amp;#REF!,D136&amp;"9"))</f>
        <v>ZZZ9</v>
      </c>
      <c r="L136" s="248">
        <f t="shared" si="3"/>
        <v>999</v>
      </c>
      <c r="M136" s="278">
        <f t="shared" si="4"/>
        <v>999</v>
      </c>
      <c r="N136" s="273"/>
      <c r="O136" s="96"/>
      <c r="P136" s="113">
        <f t="shared" si="5"/>
        <v>999</v>
      </c>
      <c r="Q136" s="96"/>
    </row>
    <row r="137" spans="1:17" x14ac:dyDescent="0.25">
      <c r="A137" s="249">
        <v>131</v>
      </c>
      <c r="B137" s="94"/>
      <c r="C137" s="94"/>
      <c r="D137" s="95"/>
      <c r="E137" s="262"/>
      <c r="F137" s="96"/>
      <c r="G137" s="96"/>
      <c r="H137" s="419"/>
      <c r="I137" s="279"/>
      <c r="J137" s="246" t="e">
        <f>IF(AND(Q137="",#REF!&gt;0,#REF!&lt;5),K137,)</f>
        <v>#REF!</v>
      </c>
      <c r="K137" s="244" t="str">
        <f>IF(D137="","ZZZ9",IF(AND(#REF!&gt;0,#REF!&lt;5),D137&amp;#REF!,D137&amp;"9"))</f>
        <v>ZZZ9</v>
      </c>
      <c r="L137" s="248">
        <f t="shared" si="3"/>
        <v>999</v>
      </c>
      <c r="M137" s="278">
        <f t="shared" si="4"/>
        <v>999</v>
      </c>
      <c r="N137" s="273"/>
      <c r="O137" s="96"/>
      <c r="P137" s="113">
        <f t="shared" si="5"/>
        <v>999</v>
      </c>
      <c r="Q137" s="96"/>
    </row>
    <row r="138" spans="1:17" x14ac:dyDescent="0.25">
      <c r="A138" s="249">
        <v>132</v>
      </c>
      <c r="B138" s="94"/>
      <c r="C138" s="94"/>
      <c r="D138" s="95"/>
      <c r="E138" s="262"/>
      <c r="F138" s="96"/>
      <c r="G138" s="96"/>
      <c r="H138" s="419"/>
      <c r="I138" s="279"/>
      <c r="J138" s="246" t="e">
        <f>IF(AND(Q138="",#REF!&gt;0,#REF!&lt;5),K138,)</f>
        <v>#REF!</v>
      </c>
      <c r="K138" s="244" t="str">
        <f>IF(D138="","ZZZ9",IF(AND(#REF!&gt;0,#REF!&lt;5),D138&amp;#REF!,D138&amp;"9"))</f>
        <v>ZZZ9</v>
      </c>
      <c r="L138" s="248">
        <f t="shared" si="3"/>
        <v>999</v>
      </c>
      <c r="M138" s="278">
        <f t="shared" si="4"/>
        <v>999</v>
      </c>
      <c r="N138" s="273"/>
      <c r="O138" s="96"/>
      <c r="P138" s="113">
        <f t="shared" si="5"/>
        <v>999</v>
      </c>
      <c r="Q138" s="96"/>
    </row>
    <row r="139" spans="1:17" x14ac:dyDescent="0.25">
      <c r="A139" s="249">
        <v>133</v>
      </c>
      <c r="B139" s="94"/>
      <c r="C139" s="94"/>
      <c r="D139" s="95"/>
      <c r="E139" s="262"/>
      <c r="F139" s="96"/>
      <c r="G139" s="96"/>
      <c r="H139" s="419"/>
      <c r="I139" s="279"/>
      <c r="J139" s="246" t="e">
        <f>IF(AND(Q139="",#REF!&gt;0,#REF!&lt;5),K139,)</f>
        <v>#REF!</v>
      </c>
      <c r="K139" s="244" t="str">
        <f>IF(D139="","ZZZ9",IF(AND(#REF!&gt;0,#REF!&lt;5),D139&amp;#REF!,D139&amp;"9"))</f>
        <v>ZZZ9</v>
      </c>
      <c r="L139" s="248">
        <f t="shared" si="3"/>
        <v>999</v>
      </c>
      <c r="M139" s="278">
        <f t="shared" si="4"/>
        <v>999</v>
      </c>
      <c r="N139" s="273"/>
      <c r="O139" s="96"/>
      <c r="P139" s="113">
        <f t="shared" si="5"/>
        <v>999</v>
      </c>
      <c r="Q139" s="96"/>
    </row>
    <row r="140" spans="1:17" x14ac:dyDescent="0.25">
      <c r="A140" s="249">
        <v>134</v>
      </c>
      <c r="B140" s="94"/>
      <c r="C140" s="94"/>
      <c r="D140" s="95"/>
      <c r="E140" s="262"/>
      <c r="F140" s="96"/>
      <c r="G140" s="96"/>
      <c r="H140" s="419"/>
      <c r="I140" s="279"/>
      <c r="J140" s="246" t="e">
        <f>IF(AND(Q140="",#REF!&gt;0,#REF!&lt;5),K140,)</f>
        <v>#REF!</v>
      </c>
      <c r="K140" s="244" t="str">
        <f>IF(D140="","ZZZ9",IF(AND(#REF!&gt;0,#REF!&lt;5),D140&amp;#REF!,D140&amp;"9"))</f>
        <v>ZZZ9</v>
      </c>
      <c r="L140" s="248">
        <f t="shared" si="3"/>
        <v>999</v>
      </c>
      <c r="M140" s="278">
        <f t="shared" si="4"/>
        <v>999</v>
      </c>
      <c r="N140" s="273"/>
      <c r="O140" s="96"/>
      <c r="P140" s="113">
        <f t="shared" si="5"/>
        <v>999</v>
      </c>
      <c r="Q140" s="96"/>
    </row>
    <row r="141" spans="1:17" x14ac:dyDescent="0.25">
      <c r="A141" s="249">
        <v>135</v>
      </c>
      <c r="B141" s="94"/>
      <c r="C141" s="94"/>
      <c r="D141" s="95"/>
      <c r="E141" s="262"/>
      <c r="F141" s="96"/>
      <c r="G141" s="96"/>
      <c r="H141" s="419"/>
      <c r="I141" s="279"/>
      <c r="J141" s="246" t="e">
        <f>IF(AND(Q141="",#REF!&gt;0,#REF!&lt;5),K141,)</f>
        <v>#REF!</v>
      </c>
      <c r="K141" s="244" t="str">
        <f>IF(D141="","ZZZ9",IF(AND(#REF!&gt;0,#REF!&lt;5),D141&amp;#REF!,D141&amp;"9"))</f>
        <v>ZZZ9</v>
      </c>
      <c r="L141" s="248">
        <f t="shared" si="3"/>
        <v>999</v>
      </c>
      <c r="M141" s="278">
        <f t="shared" si="4"/>
        <v>999</v>
      </c>
      <c r="N141" s="273"/>
      <c r="O141" s="279"/>
      <c r="P141" s="280">
        <f t="shared" si="5"/>
        <v>999</v>
      </c>
      <c r="Q141" s="279"/>
    </row>
    <row r="142" spans="1:17" x14ac:dyDescent="0.25">
      <c r="A142" s="249">
        <v>136</v>
      </c>
      <c r="B142" s="94"/>
      <c r="C142" s="94"/>
      <c r="D142" s="95"/>
      <c r="E142" s="262"/>
      <c r="F142" s="96"/>
      <c r="G142" s="96"/>
      <c r="H142" s="419"/>
      <c r="I142" s="279"/>
      <c r="J142" s="246" t="e">
        <f>IF(AND(Q142="",#REF!&gt;0,#REF!&lt;5),K142,)</f>
        <v>#REF!</v>
      </c>
      <c r="K142" s="244" t="str">
        <f>IF(D142="","ZZZ9",IF(AND(#REF!&gt;0,#REF!&lt;5),D142&amp;#REF!,D142&amp;"9"))</f>
        <v>ZZZ9</v>
      </c>
      <c r="L142" s="248">
        <f t="shared" si="3"/>
        <v>999</v>
      </c>
      <c r="M142" s="278">
        <f t="shared" si="4"/>
        <v>999</v>
      </c>
      <c r="N142" s="273"/>
      <c r="O142" s="96"/>
      <c r="P142" s="113">
        <f t="shared" si="5"/>
        <v>999</v>
      </c>
      <c r="Q142" s="96"/>
    </row>
    <row r="143" spans="1:17" x14ac:dyDescent="0.25">
      <c r="A143" s="249">
        <v>137</v>
      </c>
      <c r="B143" s="94"/>
      <c r="C143" s="94"/>
      <c r="D143" s="95"/>
      <c r="E143" s="262"/>
      <c r="F143" s="96"/>
      <c r="G143" s="96"/>
      <c r="H143" s="419"/>
      <c r="I143" s="279"/>
      <c r="J143" s="246" t="e">
        <f>IF(AND(Q143="",#REF!&gt;0,#REF!&lt;5),K143,)</f>
        <v>#REF!</v>
      </c>
      <c r="K143" s="244" t="str">
        <f>IF(D143="","ZZZ9",IF(AND(#REF!&gt;0,#REF!&lt;5),D143&amp;#REF!,D143&amp;"9"))</f>
        <v>ZZZ9</v>
      </c>
      <c r="L143" s="248">
        <f t="shared" si="3"/>
        <v>999</v>
      </c>
      <c r="M143" s="278">
        <f t="shared" si="4"/>
        <v>999</v>
      </c>
      <c r="N143" s="273"/>
      <c r="O143" s="96"/>
      <c r="P143" s="113">
        <f t="shared" si="5"/>
        <v>999</v>
      </c>
      <c r="Q143" s="96"/>
    </row>
    <row r="144" spans="1:17" x14ac:dyDescent="0.25">
      <c r="A144" s="249">
        <v>138</v>
      </c>
      <c r="B144" s="94"/>
      <c r="C144" s="94"/>
      <c r="D144" s="95"/>
      <c r="E144" s="262"/>
      <c r="F144" s="96"/>
      <c r="G144" s="96"/>
      <c r="H144" s="419"/>
      <c r="I144" s="279"/>
      <c r="J144" s="246" t="e">
        <f>IF(AND(Q144="",#REF!&gt;0,#REF!&lt;5),K144,)</f>
        <v>#REF!</v>
      </c>
      <c r="K144" s="244" t="str">
        <f>IF(D144="","ZZZ9",IF(AND(#REF!&gt;0,#REF!&lt;5),D144&amp;#REF!,D144&amp;"9"))</f>
        <v>ZZZ9</v>
      </c>
      <c r="L144" s="248">
        <f t="shared" si="3"/>
        <v>999</v>
      </c>
      <c r="M144" s="278">
        <f t="shared" si="4"/>
        <v>999</v>
      </c>
      <c r="N144" s="273"/>
      <c r="O144" s="96"/>
      <c r="P144" s="113">
        <f t="shared" si="5"/>
        <v>999</v>
      </c>
      <c r="Q144" s="96"/>
    </row>
    <row r="145" spans="1:17" x14ac:dyDescent="0.25">
      <c r="A145" s="249">
        <v>139</v>
      </c>
      <c r="B145" s="94"/>
      <c r="C145" s="94"/>
      <c r="D145" s="95"/>
      <c r="E145" s="262"/>
      <c r="F145" s="96"/>
      <c r="G145" s="96"/>
      <c r="H145" s="419"/>
      <c r="I145" s="279"/>
      <c r="J145" s="246" t="e">
        <f>IF(AND(Q145="",#REF!&gt;0,#REF!&lt;5),K145,)</f>
        <v>#REF!</v>
      </c>
      <c r="K145" s="244" t="str">
        <f>IF(D145="","ZZZ9",IF(AND(#REF!&gt;0,#REF!&lt;5),D145&amp;#REF!,D145&amp;"9"))</f>
        <v>ZZZ9</v>
      </c>
      <c r="L145" s="248">
        <f t="shared" si="3"/>
        <v>999</v>
      </c>
      <c r="M145" s="278">
        <f t="shared" si="4"/>
        <v>999</v>
      </c>
      <c r="N145" s="273"/>
      <c r="O145" s="96"/>
      <c r="P145" s="113">
        <f t="shared" si="5"/>
        <v>999</v>
      </c>
      <c r="Q145" s="96"/>
    </row>
    <row r="146" spans="1:17" x14ac:dyDescent="0.25">
      <c r="A146" s="249">
        <v>140</v>
      </c>
      <c r="B146" s="94"/>
      <c r="C146" s="94"/>
      <c r="D146" s="95"/>
      <c r="E146" s="262"/>
      <c r="F146" s="96"/>
      <c r="G146" s="96"/>
      <c r="H146" s="419"/>
      <c r="I146" s="279"/>
      <c r="J146" s="246" t="e">
        <f>IF(AND(Q146="",#REF!&gt;0,#REF!&lt;5),K146,)</f>
        <v>#REF!</v>
      </c>
      <c r="K146" s="244" t="str">
        <f>IF(D146="","ZZZ9",IF(AND(#REF!&gt;0,#REF!&lt;5),D146&amp;#REF!,D146&amp;"9"))</f>
        <v>ZZZ9</v>
      </c>
      <c r="L146" s="248">
        <f t="shared" si="3"/>
        <v>999</v>
      </c>
      <c r="M146" s="278">
        <f t="shared" si="4"/>
        <v>999</v>
      </c>
      <c r="N146" s="273"/>
      <c r="O146" s="96"/>
      <c r="P146" s="113">
        <f t="shared" si="5"/>
        <v>999</v>
      </c>
      <c r="Q146" s="96"/>
    </row>
    <row r="147" spans="1:17" x14ac:dyDescent="0.25">
      <c r="A147" s="249">
        <v>141</v>
      </c>
      <c r="B147" s="94"/>
      <c r="C147" s="94"/>
      <c r="D147" s="95"/>
      <c r="E147" s="262"/>
      <c r="F147" s="96"/>
      <c r="G147" s="96"/>
      <c r="H147" s="419"/>
      <c r="I147" s="279"/>
      <c r="J147" s="246" t="e">
        <f>IF(AND(Q147="",#REF!&gt;0,#REF!&lt;5),K147,)</f>
        <v>#REF!</v>
      </c>
      <c r="K147" s="244" t="str">
        <f>IF(D147="","ZZZ9",IF(AND(#REF!&gt;0,#REF!&lt;5),D147&amp;#REF!,D147&amp;"9"))</f>
        <v>ZZZ9</v>
      </c>
      <c r="L147" s="248">
        <f t="shared" si="3"/>
        <v>999</v>
      </c>
      <c r="M147" s="278">
        <f t="shared" si="4"/>
        <v>999</v>
      </c>
      <c r="N147" s="273"/>
      <c r="O147" s="96"/>
      <c r="P147" s="113">
        <f t="shared" si="5"/>
        <v>999</v>
      </c>
      <c r="Q147" s="96"/>
    </row>
    <row r="148" spans="1:17" x14ac:dyDescent="0.25">
      <c r="A148" s="249">
        <v>142</v>
      </c>
      <c r="B148" s="94"/>
      <c r="C148" s="94"/>
      <c r="D148" s="95"/>
      <c r="E148" s="262"/>
      <c r="F148" s="96"/>
      <c r="G148" s="96"/>
      <c r="H148" s="419"/>
      <c r="I148" s="279"/>
      <c r="J148" s="246" t="e">
        <f>IF(AND(Q148="",#REF!&gt;0,#REF!&lt;5),K148,)</f>
        <v>#REF!</v>
      </c>
      <c r="K148" s="244" t="str">
        <f>IF(D148="","ZZZ9",IF(AND(#REF!&gt;0,#REF!&lt;5),D148&amp;#REF!,D148&amp;"9"))</f>
        <v>ZZZ9</v>
      </c>
      <c r="L148" s="248">
        <f t="shared" si="3"/>
        <v>999</v>
      </c>
      <c r="M148" s="278">
        <f t="shared" si="4"/>
        <v>999</v>
      </c>
      <c r="N148" s="273"/>
      <c r="O148" s="279"/>
      <c r="P148" s="280">
        <f t="shared" si="5"/>
        <v>999</v>
      </c>
      <c r="Q148" s="279"/>
    </row>
    <row r="149" spans="1:17" x14ac:dyDescent="0.25">
      <c r="A149" s="249">
        <v>143</v>
      </c>
      <c r="B149" s="94"/>
      <c r="C149" s="94"/>
      <c r="D149" s="95"/>
      <c r="E149" s="262"/>
      <c r="F149" s="96"/>
      <c r="G149" s="96"/>
      <c r="H149" s="419"/>
      <c r="I149" s="279"/>
      <c r="J149" s="246" t="e">
        <f>IF(AND(Q149="",#REF!&gt;0,#REF!&lt;5),K149,)</f>
        <v>#REF!</v>
      </c>
      <c r="K149" s="244" t="str">
        <f>IF(D149="","ZZZ9",IF(AND(#REF!&gt;0,#REF!&lt;5),D149&amp;#REF!,D149&amp;"9"))</f>
        <v>ZZZ9</v>
      </c>
      <c r="L149" s="248">
        <f t="shared" si="3"/>
        <v>999</v>
      </c>
      <c r="M149" s="278">
        <f t="shared" si="4"/>
        <v>999</v>
      </c>
      <c r="N149" s="273"/>
      <c r="O149" s="96"/>
      <c r="P149" s="113">
        <f t="shared" si="5"/>
        <v>999</v>
      </c>
      <c r="Q149" s="96"/>
    </row>
    <row r="150" spans="1:17" x14ac:dyDescent="0.25">
      <c r="A150" s="249">
        <v>144</v>
      </c>
      <c r="B150" s="94"/>
      <c r="C150" s="94"/>
      <c r="D150" s="95"/>
      <c r="E150" s="262"/>
      <c r="F150" s="96"/>
      <c r="G150" s="96"/>
      <c r="H150" s="419"/>
      <c r="I150" s="279"/>
      <c r="J150" s="246" t="e">
        <f>IF(AND(Q150="",#REF!&gt;0,#REF!&lt;5),K150,)</f>
        <v>#REF!</v>
      </c>
      <c r="K150" s="244" t="str">
        <f>IF(D150="","ZZZ9",IF(AND(#REF!&gt;0,#REF!&lt;5),D150&amp;#REF!,D150&amp;"9"))</f>
        <v>ZZZ9</v>
      </c>
      <c r="L150" s="248">
        <f t="shared" si="3"/>
        <v>999</v>
      </c>
      <c r="M150" s="278">
        <f t="shared" si="4"/>
        <v>999</v>
      </c>
      <c r="N150" s="273"/>
      <c r="O150" s="96"/>
      <c r="P150" s="113">
        <f t="shared" si="5"/>
        <v>999</v>
      </c>
      <c r="Q150" s="96"/>
    </row>
    <row r="151" spans="1:17" x14ac:dyDescent="0.25">
      <c r="A151" s="249">
        <v>145</v>
      </c>
      <c r="B151" s="94"/>
      <c r="C151" s="94"/>
      <c r="D151" s="95"/>
      <c r="E151" s="262"/>
      <c r="F151" s="96"/>
      <c r="G151" s="96"/>
      <c r="H151" s="419"/>
      <c r="I151" s="279"/>
      <c r="J151" s="246" t="e">
        <f>IF(AND(Q151="",#REF!&gt;0,#REF!&lt;5),K151,)</f>
        <v>#REF!</v>
      </c>
      <c r="K151" s="244" t="str">
        <f>IF(D151="","ZZZ9",IF(AND(#REF!&gt;0,#REF!&lt;5),D151&amp;#REF!,D151&amp;"9"))</f>
        <v>ZZZ9</v>
      </c>
      <c r="L151" s="248">
        <f t="shared" si="3"/>
        <v>999</v>
      </c>
      <c r="M151" s="278">
        <f t="shared" si="4"/>
        <v>999</v>
      </c>
      <c r="N151" s="273"/>
      <c r="O151" s="96"/>
      <c r="P151" s="113">
        <f t="shared" si="5"/>
        <v>999</v>
      </c>
      <c r="Q151" s="96"/>
    </row>
    <row r="152" spans="1:17" x14ac:dyDescent="0.25">
      <c r="A152" s="249">
        <v>146</v>
      </c>
      <c r="B152" s="94"/>
      <c r="C152" s="94"/>
      <c r="D152" s="95"/>
      <c r="E152" s="262"/>
      <c r="F152" s="96"/>
      <c r="G152" s="96"/>
      <c r="H152" s="419"/>
      <c r="I152" s="279"/>
      <c r="J152" s="246" t="e">
        <f>IF(AND(Q152="",#REF!&gt;0,#REF!&lt;5),K152,)</f>
        <v>#REF!</v>
      </c>
      <c r="K152" s="244" t="str">
        <f>IF(D152="","ZZZ9",IF(AND(#REF!&gt;0,#REF!&lt;5),D152&amp;#REF!,D152&amp;"9"))</f>
        <v>ZZZ9</v>
      </c>
      <c r="L152" s="248">
        <f t="shared" si="3"/>
        <v>999</v>
      </c>
      <c r="M152" s="278">
        <f t="shared" si="4"/>
        <v>999</v>
      </c>
      <c r="N152" s="273"/>
      <c r="O152" s="96"/>
      <c r="P152" s="113">
        <f t="shared" si="5"/>
        <v>999</v>
      </c>
      <c r="Q152" s="96"/>
    </row>
    <row r="153" spans="1:17" x14ac:dyDescent="0.25">
      <c r="A153" s="249">
        <v>147</v>
      </c>
      <c r="B153" s="94"/>
      <c r="C153" s="94"/>
      <c r="D153" s="95"/>
      <c r="E153" s="262"/>
      <c r="F153" s="96"/>
      <c r="G153" s="96"/>
      <c r="H153" s="419"/>
      <c r="I153" s="279"/>
      <c r="J153" s="246" t="e">
        <f>IF(AND(Q153="",#REF!&gt;0,#REF!&lt;5),K153,)</f>
        <v>#REF!</v>
      </c>
      <c r="K153" s="244" t="str">
        <f>IF(D153="","ZZZ9",IF(AND(#REF!&gt;0,#REF!&lt;5),D153&amp;#REF!,D153&amp;"9"))</f>
        <v>ZZZ9</v>
      </c>
      <c r="L153" s="248">
        <f t="shared" si="3"/>
        <v>999</v>
      </c>
      <c r="M153" s="278">
        <f t="shared" si="4"/>
        <v>999</v>
      </c>
      <c r="N153" s="273"/>
      <c r="O153" s="96"/>
      <c r="P153" s="113">
        <f t="shared" si="5"/>
        <v>999</v>
      </c>
      <c r="Q153" s="96"/>
    </row>
    <row r="154" spans="1:17" x14ac:dyDescent="0.25">
      <c r="A154" s="249">
        <v>148</v>
      </c>
      <c r="B154" s="94"/>
      <c r="C154" s="94"/>
      <c r="D154" s="95"/>
      <c r="E154" s="262"/>
      <c r="F154" s="96"/>
      <c r="G154" s="96"/>
      <c r="H154" s="419"/>
      <c r="I154" s="279"/>
      <c r="J154" s="246" t="e">
        <f>IF(AND(Q154="",#REF!&gt;0,#REF!&lt;5),K154,)</f>
        <v>#REF!</v>
      </c>
      <c r="K154" s="244" t="str">
        <f>IF(D154="","ZZZ9",IF(AND(#REF!&gt;0,#REF!&lt;5),D154&amp;#REF!,D154&amp;"9"))</f>
        <v>ZZZ9</v>
      </c>
      <c r="L154" s="248">
        <f t="shared" si="3"/>
        <v>999</v>
      </c>
      <c r="M154" s="278">
        <f t="shared" si="4"/>
        <v>999</v>
      </c>
      <c r="N154" s="273"/>
      <c r="O154" s="96"/>
      <c r="P154" s="113">
        <f t="shared" si="5"/>
        <v>999</v>
      </c>
      <c r="Q154" s="96"/>
    </row>
    <row r="155" spans="1:17" x14ac:dyDescent="0.25">
      <c r="A155" s="249">
        <v>149</v>
      </c>
      <c r="B155" s="94"/>
      <c r="C155" s="94"/>
      <c r="D155" s="95"/>
      <c r="E155" s="262"/>
      <c r="F155" s="96"/>
      <c r="G155" s="96"/>
      <c r="H155" s="419"/>
      <c r="I155" s="279"/>
      <c r="J155" s="246" t="e">
        <f>IF(AND(Q155="",#REF!&gt;0,#REF!&lt;5),K155,)</f>
        <v>#REF!</v>
      </c>
      <c r="K155" s="244" t="str">
        <f>IF(D155="","ZZZ9",IF(AND(#REF!&gt;0,#REF!&lt;5),D155&amp;#REF!,D155&amp;"9"))</f>
        <v>ZZZ9</v>
      </c>
      <c r="L155" s="248">
        <f t="shared" si="3"/>
        <v>999</v>
      </c>
      <c r="M155" s="278">
        <f t="shared" si="4"/>
        <v>999</v>
      </c>
      <c r="N155" s="273"/>
      <c r="O155" s="96"/>
      <c r="P155" s="113">
        <f t="shared" si="5"/>
        <v>999</v>
      </c>
      <c r="Q155" s="96"/>
    </row>
    <row r="156" spans="1:17" x14ac:dyDescent="0.25">
      <c r="A156" s="249">
        <v>150</v>
      </c>
      <c r="B156" s="94"/>
      <c r="C156" s="94"/>
      <c r="D156" s="95"/>
      <c r="E156" s="262"/>
      <c r="F156" s="96"/>
      <c r="G156" s="96"/>
      <c r="H156" s="419"/>
      <c r="I156" s="279"/>
      <c r="J156" s="246" t="e">
        <f>IF(AND(Q156="",#REF!&gt;0,#REF!&lt;5),K156,)</f>
        <v>#REF!</v>
      </c>
      <c r="K156" s="244" t="str">
        <f>IF(D156="","ZZZ9",IF(AND(#REF!&gt;0,#REF!&lt;5),D156&amp;#REF!,D156&amp;"9"))</f>
        <v>ZZZ9</v>
      </c>
      <c r="L156" s="248">
        <f t="shared" si="3"/>
        <v>999</v>
      </c>
      <c r="M156" s="278">
        <f t="shared" si="4"/>
        <v>999</v>
      </c>
      <c r="N156" s="273"/>
      <c r="O156" s="96"/>
      <c r="P156" s="113">
        <f t="shared" si="5"/>
        <v>999</v>
      </c>
      <c r="Q156" s="96"/>
    </row>
  </sheetData>
  <conditionalFormatting sqref="A7:A38 A39:D156">
    <cfRule type="expression" dxfId="136" priority="14" stopIfTrue="1">
      <formula>$Q7&gt;=1</formula>
    </cfRule>
  </conditionalFormatting>
  <conditionalFormatting sqref="C7:D38">
    <cfRule type="expression" dxfId="135" priority="1" stopIfTrue="1">
      <formula>$Q7&gt;=1</formula>
    </cfRule>
  </conditionalFormatting>
  <conditionalFormatting sqref="E7:E14">
    <cfRule type="expression" dxfId="134" priority="6" stopIfTrue="1">
      <formula>AND(ROUNDDOWN(($A$4-E7)/365.25,0)&lt;=13,G7&lt;&gt;"OK")</formula>
    </cfRule>
    <cfRule type="expression" dxfId="133" priority="7" stopIfTrue="1">
      <formula>AND(ROUNDDOWN(($A$4-E7)/365.25,0)&lt;=14,G7&lt;&gt;"OK")</formula>
    </cfRule>
    <cfRule type="expression" dxfId="132" priority="8" stopIfTrue="1">
      <formula>AND(ROUNDDOWN(($A$4-E7)/365.25,0)&lt;=17,G7&lt;&gt;"OK")</formula>
    </cfRule>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E7:E27 E29:E37">
    <cfRule type="expression" dxfId="128" priority="2" stopIfTrue="1">
      <formula>AND(ROUNDDOWN(($A$4-E7)/365.25,0)&lt;=13,G7&lt;&gt;"OK")</formula>
    </cfRule>
    <cfRule type="expression" dxfId="127" priority="3" stopIfTrue="1">
      <formula>AND(ROUNDDOWN(($A$4-E7)/365.25,0)&lt;=14,G7&lt;&gt;"OK")</formula>
    </cfRule>
    <cfRule type="expression" dxfId="126" priority="4" stopIfTrue="1">
      <formula>AND(ROUNDDOWN(($A$4-E7)/365.25,0)&lt;=17,G7&lt;&gt;"OK")</formula>
    </cfRule>
  </conditionalFormatting>
  <conditionalFormatting sqref="E7:E156">
    <cfRule type="expression" dxfId="125" priority="16" stopIfTrue="1">
      <formula>AND(ROUNDDOWN(($A$4-E7)/365.25,0)&lt;=13,G7&lt;&gt;"OK")</formula>
    </cfRule>
    <cfRule type="expression" dxfId="124" priority="17" stopIfTrue="1">
      <formula>AND(ROUNDDOWN(($A$4-E7)/365.25,0)&lt;=14,G7&lt;&gt;"OK")</formula>
    </cfRule>
    <cfRule type="expression" dxfId="123" priority="18" stopIfTrue="1">
      <formula>AND(ROUNDDOWN(($A$4-E7)/365.25,0)&lt;=17,G7&lt;&gt;"OK")</formula>
    </cfRule>
  </conditionalFormatting>
  <conditionalFormatting sqref="J7:J156">
    <cfRule type="cellIs" dxfId="1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0">
    <tabColor indexed="11"/>
    <pageSetUpPr fitToPage="1"/>
  </sheetPr>
  <dimension ref="A1:AK79"/>
  <sheetViews>
    <sheetView showGridLines="0" showZeros="0" workbookViewId="0"/>
  </sheetViews>
  <sheetFormatPr defaultRowHeight="13.2" x14ac:dyDescent="0.25"/>
  <cols>
    <col min="1" max="1" width="3.33203125" customWidth="1"/>
    <col min="2" max="2" width="3.33203125" hidden="1" customWidth="1"/>
    <col min="3" max="3" width="4.6640625" hidden="1" customWidth="1"/>
    <col min="4" max="4" width="7" hidden="1" customWidth="1"/>
    <col min="5" max="5" width="4.33203125" hidden="1" customWidth="1"/>
    <col min="6" max="6" width="18.6640625" bestFit="1" customWidth="1"/>
    <col min="7" max="7" width="2.6640625" customWidth="1"/>
    <col min="8" max="8" width="7.6640625" customWidth="1"/>
    <col min="9" max="9" width="5.88671875" customWidth="1"/>
    <col min="10" max="10" width="1.6640625" style="114" customWidth="1"/>
    <col min="11" max="11" width="10.6640625" customWidth="1"/>
    <col min="12" max="12" width="1.6640625" style="114" customWidth="1"/>
    <col min="13" max="13" width="10.6640625" customWidth="1"/>
    <col min="14" max="14" width="1.6640625" style="115" customWidth="1"/>
    <col min="15" max="15" width="10.6640625" customWidth="1"/>
    <col min="16" max="16" width="1.6640625" style="114" customWidth="1"/>
    <col min="17" max="17" width="10.6640625" customWidth="1"/>
    <col min="18" max="18" width="1.6640625" style="115" customWidth="1"/>
    <col min="19" max="19" width="0" hidden="1" customWidth="1"/>
    <col min="20" max="20" width="8.6640625" customWidth="1"/>
    <col min="21" max="21" width="9.109375" hidden="1" customWidth="1"/>
    <col min="25" max="34" width="9.109375" hidden="1" customWidth="1"/>
    <col min="35" max="37" width="9.109375" customWidth="1"/>
  </cols>
  <sheetData>
    <row r="1" spans="1:37" s="116" customFormat="1" ht="21.75" customHeight="1" x14ac:dyDescent="0.25">
      <c r="A1" s="468" t="s">
        <v>131</v>
      </c>
      <c r="B1" s="86"/>
      <c r="C1" s="117"/>
      <c r="D1" s="117"/>
      <c r="E1" s="117"/>
      <c r="F1" s="117"/>
      <c r="G1" s="117"/>
      <c r="H1" s="117"/>
      <c r="I1" s="232"/>
      <c r="J1" s="118"/>
      <c r="K1" s="259" t="s">
        <v>52</v>
      </c>
      <c r="L1" s="105"/>
      <c r="M1" s="87"/>
      <c r="N1" s="118"/>
      <c r="O1" s="118" t="s">
        <v>13</v>
      </c>
      <c r="P1" s="118"/>
      <c r="Q1" s="117"/>
      <c r="R1" s="118"/>
      <c r="Y1" s="340"/>
      <c r="Z1" s="340"/>
      <c r="AA1" s="340"/>
      <c r="AB1" s="407" t="e">
        <f>IF($Y$5=1,CONCATENATE(VLOOKUP($Y$3,$AA$2:$AH$14,2)),CONCATENATE(VLOOKUP($Y$3,$AA$16:$AH$25,2)))</f>
        <v>#N/A</v>
      </c>
      <c r="AC1" s="407" t="e">
        <f>IF($Y$5=1,CONCATENATE(VLOOKUP($Y$3,$AA$2:$AH$14,3)),CONCATENATE(VLOOKUP($Y$3,$AA$16:$AH$25,3)))</f>
        <v>#N/A</v>
      </c>
      <c r="AD1" s="407" t="e">
        <f>IF($Y$5=1,CONCATENATE(VLOOKUP($Y$3,$AA$2:$AH$14,4)),CONCATENATE(VLOOKUP($Y$3,$AA$16:$AH$25,4)))</f>
        <v>#N/A</v>
      </c>
      <c r="AE1" s="407" t="e">
        <f>IF($Y$5=1,CONCATENATE(VLOOKUP($Y$3,$AA$2:$AH$14,5)),CONCATENATE(VLOOKUP($Y$3,$AA$16:$AH$25,5)))</f>
        <v>#N/A</v>
      </c>
      <c r="AF1" s="407" t="e">
        <f>IF($Y$5=1,CONCATENATE(VLOOKUP($Y$3,$AA$2:$AH$14,6)),CONCATENATE(VLOOKUP($Y$3,$AA$16:$AH$25,6)))</f>
        <v>#N/A</v>
      </c>
      <c r="AG1" s="407" t="e">
        <f>IF($Y$5=1,CONCATENATE(VLOOKUP($Y$3,$AA$2:$AH$14,7)),CONCATENATE(VLOOKUP($Y$3,$AA$16:$AH$25,7)))</f>
        <v>#N/A</v>
      </c>
      <c r="AH1" s="407" t="e">
        <f>IF($Y$5=1,CONCATENATE(VLOOKUP($Y$3,$AA$2:$AH$14,8)),CONCATENATE(VLOOKUP($Y$3,$AA$16:$AH$25,8)))</f>
        <v>#N/A</v>
      </c>
    </row>
    <row r="2" spans="1:37" s="97" customFormat="1" x14ac:dyDescent="0.25">
      <c r="A2" s="467" t="s">
        <v>130</v>
      </c>
      <c r="B2" s="88"/>
      <c r="C2" s="88"/>
      <c r="E2" s="276" t="str">
        <f>Altalanos!$D$8</f>
        <v>FE250</v>
      </c>
      <c r="F2" s="88"/>
      <c r="G2" s="119"/>
      <c r="H2" s="98"/>
      <c r="I2" s="98"/>
      <c r="J2" s="120"/>
      <c r="K2" s="105"/>
      <c r="L2" s="105"/>
      <c r="M2" s="105"/>
      <c r="N2" s="120"/>
      <c r="O2" s="98"/>
      <c r="P2" s="120"/>
      <c r="Q2" s="98"/>
      <c r="R2" s="120"/>
      <c r="Y2" s="402"/>
      <c r="Z2" s="401"/>
      <c r="AA2" s="401" t="s">
        <v>68</v>
      </c>
      <c r="AB2" s="395">
        <v>300</v>
      </c>
      <c r="AC2" s="395">
        <v>250</v>
      </c>
      <c r="AD2" s="395">
        <v>200</v>
      </c>
      <c r="AE2" s="395">
        <v>150</v>
      </c>
      <c r="AF2" s="395">
        <v>120</v>
      </c>
      <c r="AG2" s="395">
        <v>90</v>
      </c>
      <c r="AH2" s="395">
        <v>40</v>
      </c>
      <c r="AI2"/>
      <c r="AJ2"/>
      <c r="AK2"/>
    </row>
    <row r="3" spans="1:37" s="19" customFormat="1" ht="11.25" customHeight="1" x14ac:dyDescent="0.25">
      <c r="A3" s="50" t="s">
        <v>24</v>
      </c>
      <c r="B3" s="50"/>
      <c r="C3" s="50"/>
      <c r="D3" s="50"/>
      <c r="E3" s="50"/>
      <c r="F3" s="50"/>
      <c r="G3" s="50" t="s">
        <v>21</v>
      </c>
      <c r="H3" s="50"/>
      <c r="I3" s="50"/>
      <c r="J3" s="121"/>
      <c r="K3" s="50" t="s">
        <v>29</v>
      </c>
      <c r="L3" s="121"/>
      <c r="M3" s="50"/>
      <c r="N3" s="121"/>
      <c r="O3" s="50"/>
      <c r="P3" s="121"/>
      <c r="Q3" s="50"/>
      <c r="R3" s="51" t="s">
        <v>30</v>
      </c>
      <c r="Y3" s="401" t="str">
        <f>IF(K4="OB","A",IF(K4="IX","W",IF(K4="","",K4)))</f>
        <v/>
      </c>
      <c r="Z3" s="401"/>
      <c r="AA3" s="401" t="s">
        <v>69</v>
      </c>
      <c r="AB3" s="395">
        <v>280</v>
      </c>
      <c r="AC3" s="395">
        <v>230</v>
      </c>
      <c r="AD3" s="395">
        <v>180</v>
      </c>
      <c r="AE3" s="395">
        <v>140</v>
      </c>
      <c r="AF3" s="395">
        <v>80</v>
      </c>
      <c r="AG3" s="395">
        <v>0</v>
      </c>
      <c r="AH3" s="395">
        <v>0</v>
      </c>
      <c r="AI3"/>
      <c r="AJ3"/>
      <c r="AK3"/>
    </row>
    <row r="4" spans="1:37" s="28" customFormat="1" ht="11.25" customHeight="1" thickBot="1" x14ac:dyDescent="0.3">
      <c r="A4" s="804">
        <f>Altalanos!$A$10</f>
        <v>0</v>
      </c>
      <c r="B4" s="804"/>
      <c r="C4" s="804"/>
      <c r="D4" s="253"/>
      <c r="E4" s="122"/>
      <c r="F4" s="122"/>
      <c r="G4" s="122">
        <f>Altalanos!$C$10</f>
        <v>0</v>
      </c>
      <c r="H4" s="91"/>
      <c r="I4" s="122"/>
      <c r="J4" s="123"/>
      <c r="K4" s="124"/>
      <c r="L4" s="123"/>
      <c r="M4" s="125"/>
      <c r="N4" s="123"/>
      <c r="O4" s="122"/>
      <c r="P4" s="123"/>
      <c r="Q4" s="122"/>
      <c r="R4" s="82">
        <f>Altalanos!$E$10</f>
        <v>0</v>
      </c>
      <c r="Y4" s="401"/>
      <c r="Z4" s="401"/>
      <c r="AA4" s="401" t="s">
        <v>85</v>
      </c>
      <c r="AB4" s="395">
        <v>250</v>
      </c>
      <c r="AC4" s="395">
        <v>200</v>
      </c>
      <c r="AD4" s="395">
        <v>150</v>
      </c>
      <c r="AE4" s="395">
        <v>120</v>
      </c>
      <c r="AF4" s="395">
        <v>90</v>
      </c>
      <c r="AG4" s="395">
        <v>60</v>
      </c>
      <c r="AH4" s="395">
        <v>25</v>
      </c>
      <c r="AI4"/>
      <c r="AJ4"/>
      <c r="AK4"/>
    </row>
    <row r="5" spans="1:37" s="19" customFormat="1" x14ac:dyDescent="0.25">
      <c r="A5" s="126"/>
      <c r="B5" s="127" t="s">
        <v>3</v>
      </c>
      <c r="C5" s="274" t="s">
        <v>43</v>
      </c>
      <c r="D5" s="127" t="s">
        <v>42</v>
      </c>
      <c r="E5" s="127" t="s">
        <v>40</v>
      </c>
      <c r="F5" s="128" t="s">
        <v>27</v>
      </c>
      <c r="G5" s="128" t="s">
        <v>28</v>
      </c>
      <c r="H5" s="128"/>
      <c r="I5" s="128" t="s">
        <v>31</v>
      </c>
      <c r="J5" s="128"/>
      <c r="K5" s="127" t="s">
        <v>41</v>
      </c>
      <c r="L5" s="129"/>
      <c r="M5" s="127" t="s">
        <v>60</v>
      </c>
      <c r="N5" s="129"/>
      <c r="O5" s="127" t="s">
        <v>59</v>
      </c>
      <c r="P5" s="129"/>
      <c r="Q5" s="127" t="s">
        <v>58</v>
      </c>
      <c r="R5" s="130"/>
      <c r="Y5" s="401">
        <f>IF(OR(Altalanos!$A$8="F1",Altalanos!$A$8="F2",Altalanos!$A$8="N1",Altalanos!$A$8="N2"),1,2)</f>
        <v>2</v>
      </c>
      <c r="Z5" s="401"/>
      <c r="AA5" s="401" t="s">
        <v>86</v>
      </c>
      <c r="AB5" s="395">
        <v>200</v>
      </c>
      <c r="AC5" s="395">
        <v>150</v>
      </c>
      <c r="AD5" s="395">
        <v>120</v>
      </c>
      <c r="AE5" s="395">
        <v>90</v>
      </c>
      <c r="AF5" s="395">
        <v>60</v>
      </c>
      <c r="AG5" s="395">
        <v>40</v>
      </c>
      <c r="AH5" s="395">
        <v>15</v>
      </c>
      <c r="AI5"/>
      <c r="AJ5"/>
      <c r="AK5"/>
    </row>
    <row r="6" spans="1:37" s="448" customFormat="1" ht="15" customHeight="1" thickBot="1" x14ac:dyDescent="0.3">
      <c r="A6" s="447"/>
      <c r="B6" s="450"/>
      <c r="C6" s="450"/>
      <c r="D6" s="450"/>
      <c r="E6" s="450"/>
      <c r="F6" s="449" t="str">
        <f>IF(Y3="","",CONCATENATE(AH1," / ",AG1," pont"))</f>
        <v/>
      </c>
      <c r="G6" s="451"/>
      <c r="H6" s="452"/>
      <c r="I6" s="451"/>
      <c r="J6" s="453"/>
      <c r="K6" s="450" t="str">
        <f>IF(Y3="","",CONCATENATE(AF1," pont"))</f>
        <v/>
      </c>
      <c r="L6" s="453"/>
      <c r="M6" s="450" t="str">
        <f>IF(Y3="","",CONCATENATE(AE1," pont"))</f>
        <v/>
      </c>
      <c r="N6" s="453"/>
      <c r="O6" s="450" t="str">
        <f>IF(Y3="","",CONCATENATE(AD1," pont"))</f>
        <v/>
      </c>
      <c r="P6" s="453"/>
      <c r="Q6" s="450" t="str">
        <f>IF(Y3="","",CONCATENATE(AC1," pont"))</f>
        <v/>
      </c>
      <c r="R6" s="460"/>
      <c r="Y6" s="456"/>
      <c r="Z6" s="456"/>
      <c r="AA6" s="456" t="s">
        <v>87</v>
      </c>
      <c r="AB6" s="457">
        <v>150</v>
      </c>
      <c r="AC6" s="457">
        <v>120</v>
      </c>
      <c r="AD6" s="457">
        <v>90</v>
      </c>
      <c r="AE6" s="457">
        <v>60</v>
      </c>
      <c r="AF6" s="457">
        <v>40</v>
      </c>
      <c r="AG6" s="457">
        <v>25</v>
      </c>
      <c r="AH6" s="457">
        <v>10</v>
      </c>
      <c r="AI6" s="459"/>
      <c r="AJ6" s="459"/>
      <c r="AK6" s="459"/>
    </row>
    <row r="7" spans="1:37" s="34" customFormat="1" ht="10.5" customHeight="1" x14ac:dyDescent="0.25">
      <c r="A7" s="131">
        <v>1</v>
      </c>
      <c r="B7" s="241">
        <f>IF($E7="","",VLOOKUP($E7,'FE250 ELŐ'!$A$7:$O$48,14))</f>
        <v>0</v>
      </c>
      <c r="C7" s="241">
        <f>IF($E7="","",VLOOKUP($E7,'FE250 ELŐ'!$A$7:$O$48,15))</f>
        <v>0</v>
      </c>
      <c r="D7" s="282">
        <f>IF($E7="","",VLOOKUP($E7,'FE250 ELŐ'!$A$7:$O$48,5))</f>
        <v>0</v>
      </c>
      <c r="E7" s="132">
        <v>1</v>
      </c>
      <c r="F7" s="133" t="str">
        <f>UPPER(IF($E7="","",VLOOKUP($E7,'FE250 ELŐ'!$A$7:$O$48,2)))</f>
        <v>PAP SÁNDOR (1)</v>
      </c>
      <c r="G7" s="133">
        <f>IF($E7="","",VLOOKUP($E7,'FE250 ELŐ'!$A$7:$O$48,3))</f>
        <v>0</v>
      </c>
      <c r="H7" s="133"/>
      <c r="I7" s="133">
        <f>IF($E7="","",VLOOKUP($E7,'FE250 ELŐ'!$A$7:$O$48,4))</f>
        <v>0</v>
      </c>
      <c r="J7" s="135"/>
      <c r="K7" s="134"/>
      <c r="L7" s="134"/>
      <c r="M7" s="134"/>
      <c r="N7" s="134"/>
      <c r="O7" s="136"/>
      <c r="P7" s="137"/>
      <c r="Q7" s="138"/>
      <c r="R7" s="139"/>
      <c r="S7" s="140"/>
      <c r="U7" s="141" t="str">
        <f>Birók!P21</f>
        <v>Bíró</v>
      </c>
      <c r="Y7" s="401"/>
      <c r="Z7" s="401"/>
      <c r="AA7" s="401" t="s">
        <v>88</v>
      </c>
      <c r="AB7" s="395">
        <v>120</v>
      </c>
      <c r="AC7" s="395">
        <v>90</v>
      </c>
      <c r="AD7" s="395">
        <v>60</v>
      </c>
      <c r="AE7" s="395">
        <v>40</v>
      </c>
      <c r="AF7" s="395">
        <v>25</v>
      </c>
      <c r="AG7" s="395">
        <v>10</v>
      </c>
      <c r="AH7" s="395">
        <v>5</v>
      </c>
      <c r="AI7"/>
      <c r="AJ7"/>
      <c r="AK7"/>
    </row>
    <row r="8" spans="1:37" s="34" customFormat="1" ht="9.6" customHeight="1" x14ac:dyDescent="0.25">
      <c r="A8" s="142"/>
      <c r="B8" s="216"/>
      <c r="C8" s="216"/>
      <c r="D8" s="283"/>
      <c r="E8" s="143"/>
      <c r="F8" s="144"/>
      <c r="G8" s="144"/>
      <c r="H8" s="145"/>
      <c r="I8" s="146" t="s">
        <v>0</v>
      </c>
      <c r="J8" s="147" t="s">
        <v>197</v>
      </c>
      <c r="K8" s="471" t="str">
        <f>UPPER(IF(OR(J8="a",J8="as"),F7,IF(OR(J8="b",J8="bs"),F9,)))</f>
        <v>PAP SÁNDOR (1)</v>
      </c>
      <c r="L8" s="148"/>
      <c r="M8" s="134"/>
      <c r="N8" s="134"/>
      <c r="O8" s="136"/>
      <c r="P8" s="137"/>
      <c r="Q8" s="138"/>
      <c r="R8" s="139"/>
      <c r="S8" s="140"/>
      <c r="U8" s="149" t="str">
        <f>Birók!P22</f>
        <v xml:space="preserve"> </v>
      </c>
      <c r="Y8" s="401"/>
      <c r="Z8" s="401"/>
      <c r="AA8" s="401" t="s">
        <v>89</v>
      </c>
      <c r="AB8" s="395">
        <v>90</v>
      </c>
      <c r="AC8" s="395">
        <v>60</v>
      </c>
      <c r="AD8" s="395">
        <v>40</v>
      </c>
      <c r="AE8" s="395">
        <v>25</v>
      </c>
      <c r="AF8" s="395">
        <v>10</v>
      </c>
      <c r="AG8" s="395">
        <v>5</v>
      </c>
      <c r="AH8" s="395">
        <v>2</v>
      </c>
      <c r="AI8"/>
      <c r="AJ8"/>
      <c r="AK8"/>
    </row>
    <row r="9" spans="1:37" s="34" customFormat="1" ht="9.6" customHeight="1" x14ac:dyDescent="0.25">
      <c r="A9" s="142">
        <v>2</v>
      </c>
      <c r="B9" s="241">
        <f>IF($E9="","",VLOOKUP($E9,'FE250 ELŐ'!$A$7:$O$48,14))</f>
        <v>0</v>
      </c>
      <c r="C9" s="241">
        <f>IF($E9="","",VLOOKUP($E9,'FE250 ELŐ'!$A$7:$O$48,15))</f>
        <v>0</v>
      </c>
      <c r="D9" s="282">
        <f>IF($E9="","",VLOOKUP($E9,'FE250 ELŐ'!$A$7:$O$48,5))</f>
        <v>0</v>
      </c>
      <c r="E9" s="132">
        <v>2</v>
      </c>
      <c r="F9" s="288" t="str">
        <f>UPPER(IF($E9="","",VLOOKUP($E9,'FE250 ELŐ'!$A$7:$O$48,2)))</f>
        <v>BYE</v>
      </c>
      <c r="G9" s="288">
        <f>IF($E9="","",VLOOKUP($E9,'FE250 ELŐ'!$A$7:$O$48,3))</f>
        <v>0</v>
      </c>
      <c r="H9" s="288"/>
      <c r="I9" s="288">
        <f>IF($E9="","",VLOOKUP($E9,'FE250 ELŐ'!$A$7:$O$48,4))</f>
        <v>0</v>
      </c>
      <c r="J9" s="150"/>
      <c r="K9" s="134"/>
      <c r="L9" s="151"/>
      <c r="M9" s="134"/>
      <c r="N9" s="134"/>
      <c r="O9" s="136"/>
      <c r="P9" s="137"/>
      <c r="Q9" s="138"/>
      <c r="R9" s="139"/>
      <c r="S9" s="140"/>
      <c r="U9" s="149" t="str">
        <f>Birók!P23</f>
        <v xml:space="preserve"> </v>
      </c>
      <c r="Y9" s="401"/>
      <c r="Z9" s="401"/>
      <c r="AA9" s="401" t="s">
        <v>90</v>
      </c>
      <c r="AB9" s="395">
        <v>60</v>
      </c>
      <c r="AC9" s="395">
        <v>40</v>
      </c>
      <c r="AD9" s="395">
        <v>25</v>
      </c>
      <c r="AE9" s="395">
        <v>10</v>
      </c>
      <c r="AF9" s="395">
        <v>5</v>
      </c>
      <c r="AG9" s="395">
        <v>2</v>
      </c>
      <c r="AH9" s="395">
        <v>1</v>
      </c>
      <c r="AI9"/>
      <c r="AJ9"/>
      <c r="AK9"/>
    </row>
    <row r="10" spans="1:37" s="34" customFormat="1" ht="9.6" customHeight="1" x14ac:dyDescent="0.25">
      <c r="A10" s="142"/>
      <c r="B10" s="216"/>
      <c r="C10" s="216"/>
      <c r="D10" s="283"/>
      <c r="E10" s="152"/>
      <c r="F10" s="289"/>
      <c r="G10" s="289"/>
      <c r="H10" s="290"/>
      <c r="I10" s="289"/>
      <c r="J10" s="153"/>
      <c r="K10" s="146" t="s">
        <v>0</v>
      </c>
      <c r="L10" s="154" t="s">
        <v>195</v>
      </c>
      <c r="M10" s="148" t="str">
        <f>UPPER(IF(OR(L10="a",L10="as"),K8,IF(OR(L10="b",L10="bs"),K12,)))</f>
        <v xml:space="preserve">DÖMÖTÖR ZOLTÁN </v>
      </c>
      <c r="N10" s="155"/>
      <c r="O10" s="156"/>
      <c r="P10" s="156"/>
      <c r="Q10" s="138"/>
      <c r="R10" s="139"/>
      <c r="S10" s="140"/>
      <c r="U10" s="149" t="str">
        <f>Birók!P24</f>
        <v xml:space="preserve"> </v>
      </c>
      <c r="Y10" s="401"/>
      <c r="Z10" s="401"/>
      <c r="AA10" s="401" t="s">
        <v>91</v>
      </c>
      <c r="AB10" s="395">
        <v>40</v>
      </c>
      <c r="AC10" s="395">
        <v>25</v>
      </c>
      <c r="AD10" s="395">
        <v>15</v>
      </c>
      <c r="AE10" s="395">
        <v>7</v>
      </c>
      <c r="AF10" s="395">
        <v>4</v>
      </c>
      <c r="AG10" s="395">
        <v>1</v>
      </c>
      <c r="AH10" s="395">
        <v>0</v>
      </c>
      <c r="AI10"/>
      <c r="AJ10"/>
      <c r="AK10"/>
    </row>
    <row r="11" spans="1:37" s="34" customFormat="1" ht="9.6" customHeight="1" x14ac:dyDescent="0.25">
      <c r="A11" s="142">
        <v>3</v>
      </c>
      <c r="B11" s="241">
        <f>IF($E11="","",VLOOKUP($E11,'FE250 ELŐ'!$A$7:$O$48,14))</f>
        <v>0</v>
      </c>
      <c r="C11" s="241">
        <f>IF($E11="","",VLOOKUP($E11,'FE250 ELŐ'!$A$7:$O$48,15))</f>
        <v>0</v>
      </c>
      <c r="D11" s="282">
        <f>IF($E11="","",VLOOKUP($E11,'FE250 ELŐ'!$A$7:$O$48,5))</f>
        <v>0</v>
      </c>
      <c r="E11" s="132">
        <v>3</v>
      </c>
      <c r="F11" s="288" t="str">
        <f>UPPER(IF($E11="","",VLOOKUP($E11,'FE250 ELŐ'!$A$7:$O$48,2)))</f>
        <v xml:space="preserve">DÖMÖTÖR ZOLTÁN </v>
      </c>
      <c r="G11" s="288">
        <f>IF($E11="","",VLOOKUP($E11,'FE250 ELŐ'!$A$7:$O$48,3))</f>
        <v>0</v>
      </c>
      <c r="H11" s="288"/>
      <c r="I11" s="288">
        <f>IF($E11="","",VLOOKUP($E11,'FE250 ELŐ'!$A$7:$O$48,4))</f>
        <v>0</v>
      </c>
      <c r="J11" s="135"/>
      <c r="K11" s="134"/>
      <c r="L11" s="157"/>
      <c r="M11" s="134" t="s">
        <v>206</v>
      </c>
      <c r="N11" s="158"/>
      <c r="O11" s="156"/>
      <c r="P11" s="156"/>
      <c r="Q11" s="138"/>
      <c r="R11" s="139"/>
      <c r="S11" s="140"/>
      <c r="U11" s="149" t="str">
        <f>Birók!P25</f>
        <v xml:space="preserve"> </v>
      </c>
      <c r="Y11" s="401"/>
      <c r="Z11" s="401"/>
      <c r="AA11" s="401" t="s">
        <v>92</v>
      </c>
      <c r="AB11" s="395">
        <v>25</v>
      </c>
      <c r="AC11" s="395">
        <v>15</v>
      </c>
      <c r="AD11" s="395">
        <v>10</v>
      </c>
      <c r="AE11" s="395">
        <v>6</v>
      </c>
      <c r="AF11" s="395">
        <v>3</v>
      </c>
      <c r="AG11" s="395">
        <v>1</v>
      </c>
      <c r="AH11" s="395">
        <v>0</v>
      </c>
      <c r="AI11"/>
      <c r="AJ11"/>
      <c r="AK11"/>
    </row>
    <row r="12" spans="1:37" s="34" customFormat="1" ht="9.6" customHeight="1" x14ac:dyDescent="0.25">
      <c r="A12" s="142"/>
      <c r="B12" s="216"/>
      <c r="C12" s="216"/>
      <c r="D12" s="283"/>
      <c r="E12" s="152"/>
      <c r="F12" s="289"/>
      <c r="G12" s="289"/>
      <c r="H12" s="290"/>
      <c r="I12" s="291" t="s">
        <v>0</v>
      </c>
      <c r="J12" s="147" t="s">
        <v>197</v>
      </c>
      <c r="K12" s="148" t="str">
        <f>UPPER(IF(OR(J12="a",J12="as"),F11,IF(OR(J12="b",J12="bs"),F13,)))</f>
        <v xml:space="preserve">DÖMÖTÖR ZOLTÁN </v>
      </c>
      <c r="L12" s="159"/>
      <c r="M12" s="134"/>
      <c r="N12" s="158"/>
      <c r="O12" s="156"/>
      <c r="P12" s="156"/>
      <c r="Q12" s="138"/>
      <c r="R12" s="139"/>
      <c r="S12" s="140"/>
      <c r="U12" s="149" t="str">
        <f>Birók!P26</f>
        <v xml:space="preserve"> </v>
      </c>
      <c r="Y12" s="401"/>
      <c r="Z12" s="401"/>
      <c r="AA12" s="401" t="s">
        <v>97</v>
      </c>
      <c r="AB12" s="395">
        <v>15</v>
      </c>
      <c r="AC12" s="395">
        <v>10</v>
      </c>
      <c r="AD12" s="395">
        <v>6</v>
      </c>
      <c r="AE12" s="395">
        <v>3</v>
      </c>
      <c r="AF12" s="395">
        <v>1</v>
      </c>
      <c r="AG12" s="395">
        <v>0</v>
      </c>
      <c r="AH12" s="395">
        <v>0</v>
      </c>
      <c r="AI12"/>
      <c r="AJ12"/>
      <c r="AK12"/>
    </row>
    <row r="13" spans="1:37" s="34" customFormat="1" ht="9.6" customHeight="1" x14ac:dyDescent="0.25">
      <c r="A13" s="142">
        <v>4</v>
      </c>
      <c r="B13" s="241">
        <f>IF($E13="","",VLOOKUP($E13,'FE250 ELŐ'!$A$7:$O$48,14))</f>
        <v>0</v>
      </c>
      <c r="C13" s="241">
        <f>IF($E13="","",VLOOKUP($E13,'FE250 ELŐ'!$A$7:$O$48,15))</f>
        <v>0</v>
      </c>
      <c r="D13" s="282">
        <f>IF($E13="","",VLOOKUP($E13,'FE250 ELŐ'!$A$7:$O$48,5))</f>
        <v>0</v>
      </c>
      <c r="E13" s="132">
        <v>4</v>
      </c>
      <c r="F13" s="288" t="str">
        <f>UPPER(IF($E13="","",VLOOKUP($E13,'FE250 ELŐ'!$A$7:$O$48,2)))</f>
        <v>BYE</v>
      </c>
      <c r="G13" s="288">
        <f>IF($E13="","",VLOOKUP($E13,'FE250 ELŐ'!$A$7:$O$48,3))</f>
        <v>0</v>
      </c>
      <c r="H13" s="288"/>
      <c r="I13" s="288">
        <f>IF($E13="","",VLOOKUP($E13,'FE250 ELŐ'!$A$7:$O$48,4))</f>
        <v>0</v>
      </c>
      <c r="J13" s="160"/>
      <c r="K13" s="134"/>
      <c r="L13" s="134"/>
      <c r="M13" s="134"/>
      <c r="N13" s="158"/>
      <c r="O13" s="156"/>
      <c r="P13" s="156"/>
      <c r="Q13" s="138"/>
      <c r="R13" s="139"/>
      <c r="S13" s="140"/>
      <c r="U13" s="149" t="str">
        <f>Birók!P27</f>
        <v xml:space="preserve"> </v>
      </c>
      <c r="Y13" s="401"/>
      <c r="Z13" s="401"/>
      <c r="AA13" s="401" t="s">
        <v>93</v>
      </c>
      <c r="AB13" s="395">
        <v>10</v>
      </c>
      <c r="AC13" s="395">
        <v>6</v>
      </c>
      <c r="AD13" s="395">
        <v>3</v>
      </c>
      <c r="AE13" s="395">
        <v>1</v>
      </c>
      <c r="AF13" s="395">
        <v>0</v>
      </c>
      <c r="AG13" s="395">
        <v>0</v>
      </c>
      <c r="AH13" s="395">
        <v>0</v>
      </c>
      <c r="AI13"/>
      <c r="AJ13"/>
      <c r="AK13"/>
    </row>
    <row r="14" spans="1:37" s="34" customFormat="1" ht="9.6" customHeight="1" x14ac:dyDescent="0.25">
      <c r="A14" s="142"/>
      <c r="B14" s="216"/>
      <c r="C14" s="216"/>
      <c r="D14" s="283"/>
      <c r="E14" s="152"/>
      <c r="F14" s="289"/>
      <c r="G14" s="289"/>
      <c r="H14" s="290"/>
      <c r="I14" s="289"/>
      <c r="J14" s="153"/>
      <c r="K14" s="134"/>
      <c r="L14" s="134"/>
      <c r="M14" s="146" t="s">
        <v>0</v>
      </c>
      <c r="N14" s="154" t="s">
        <v>195</v>
      </c>
      <c r="O14" s="148" t="str">
        <f>UPPER(IF(OR(N14="a",N14="as"),M10,IF(OR(N14="b",N14="bs"),M18,)))</f>
        <v>BOROS KRISZTIÁN (5)</v>
      </c>
      <c r="P14" s="155"/>
      <c r="Q14" s="138"/>
      <c r="R14" s="139"/>
      <c r="S14" s="140"/>
      <c r="U14" s="149" t="str">
        <f>Birók!P28</f>
        <v xml:space="preserve"> </v>
      </c>
      <c r="Y14" s="401"/>
      <c r="Z14" s="401"/>
      <c r="AA14" s="401" t="s">
        <v>94</v>
      </c>
      <c r="AB14" s="395">
        <v>3</v>
      </c>
      <c r="AC14" s="395">
        <v>2</v>
      </c>
      <c r="AD14" s="395">
        <v>1</v>
      </c>
      <c r="AE14" s="395">
        <v>0</v>
      </c>
      <c r="AF14" s="395">
        <v>0</v>
      </c>
      <c r="AG14" s="395">
        <v>0</v>
      </c>
      <c r="AH14" s="395">
        <v>0</v>
      </c>
      <c r="AI14"/>
      <c r="AJ14"/>
      <c r="AK14"/>
    </row>
    <row r="15" spans="1:37" s="34" customFormat="1" ht="9.6" customHeight="1" x14ac:dyDescent="0.25">
      <c r="A15" s="142">
        <v>5</v>
      </c>
      <c r="B15" s="241">
        <f>IF($E15="","",VLOOKUP($E15,'FE250 ELŐ'!$A$7:$O$48,14))</f>
        <v>0</v>
      </c>
      <c r="C15" s="241">
        <f>IF($E15="","",VLOOKUP($E15,'FE250 ELŐ'!$A$7:$O$48,15))</f>
        <v>0</v>
      </c>
      <c r="D15" s="282">
        <f>IF($E15="","",VLOOKUP($E15,'FE250 ELŐ'!$A$7:$O$48,5))</f>
        <v>0</v>
      </c>
      <c r="E15" s="132">
        <v>5</v>
      </c>
      <c r="F15" s="288" t="str">
        <f>UPPER(IF($E15="","",VLOOKUP($E15,'FE250 ELŐ'!$A$7:$O$48,2)))</f>
        <v xml:space="preserve">SPERGEL LAJOS </v>
      </c>
      <c r="G15" s="288">
        <f>IF($E15="","",VLOOKUP($E15,'FE250 ELŐ'!$A$7:$O$48,3))</f>
        <v>0</v>
      </c>
      <c r="H15" s="288"/>
      <c r="I15" s="288">
        <f>IF($E15="","",VLOOKUP($E15,'FE250 ELŐ'!$A$7:$O$48,4))</f>
        <v>0</v>
      </c>
      <c r="J15" s="162"/>
      <c r="K15" s="134"/>
      <c r="L15" s="134"/>
      <c r="M15" s="134"/>
      <c r="N15" s="158"/>
      <c r="O15" s="134" t="s">
        <v>205</v>
      </c>
      <c r="P15" s="208"/>
      <c r="Q15" s="136"/>
      <c r="R15" s="137"/>
      <c r="S15" s="140"/>
      <c r="U15" s="149" t="str">
        <f>Birók!P29</f>
        <v xml:space="preserve"> </v>
      </c>
      <c r="Y15" s="401"/>
      <c r="Z15" s="401"/>
      <c r="AA15" s="401"/>
      <c r="AB15" s="401"/>
      <c r="AC15" s="401"/>
      <c r="AD15" s="401"/>
      <c r="AE15" s="401"/>
      <c r="AF15" s="401"/>
      <c r="AG15" s="401"/>
      <c r="AH15" s="401"/>
      <c r="AI15"/>
      <c r="AJ15"/>
      <c r="AK15"/>
    </row>
    <row r="16" spans="1:37" s="34" customFormat="1" ht="9.6" customHeight="1" thickBot="1" x14ac:dyDescent="0.3">
      <c r="A16" s="142"/>
      <c r="B16" s="216"/>
      <c r="C16" s="216"/>
      <c r="D16" s="283"/>
      <c r="E16" s="152"/>
      <c r="F16" s="289"/>
      <c r="G16" s="289"/>
      <c r="H16" s="290"/>
      <c r="I16" s="291" t="s">
        <v>0</v>
      </c>
      <c r="J16" s="147" t="s">
        <v>197</v>
      </c>
      <c r="K16" s="148" t="str">
        <f>UPPER(IF(OR(J16="a",J16="as"),F15,IF(OR(J16="b",J16="bs"),F17,)))</f>
        <v xml:space="preserve">SPERGEL LAJOS </v>
      </c>
      <c r="L16" s="148"/>
      <c r="M16" s="134"/>
      <c r="N16" s="158"/>
      <c r="O16" s="136"/>
      <c r="P16" s="208"/>
      <c r="Q16" s="136"/>
      <c r="R16" s="137"/>
      <c r="S16" s="140"/>
      <c r="U16" s="163" t="str">
        <f>Birók!P30</f>
        <v>Egyik sem</v>
      </c>
      <c r="Y16" s="401"/>
      <c r="Z16" s="401"/>
      <c r="AA16" s="401" t="s">
        <v>68</v>
      </c>
      <c r="AB16" s="395">
        <v>150</v>
      </c>
      <c r="AC16" s="395">
        <v>120</v>
      </c>
      <c r="AD16" s="395">
        <v>90</v>
      </c>
      <c r="AE16" s="395">
        <v>60</v>
      </c>
      <c r="AF16" s="395">
        <v>40</v>
      </c>
      <c r="AG16" s="395">
        <v>25</v>
      </c>
      <c r="AH16" s="395">
        <v>15</v>
      </c>
      <c r="AI16"/>
      <c r="AJ16"/>
      <c r="AK16"/>
    </row>
    <row r="17" spans="1:37" s="34" customFormat="1" ht="9.6" customHeight="1" x14ac:dyDescent="0.25">
      <c r="A17" s="142">
        <v>6</v>
      </c>
      <c r="B17" s="241">
        <f>IF($E17="","",VLOOKUP($E17,'FE250 ELŐ'!$A$7:$O$48,14))</f>
        <v>0</v>
      </c>
      <c r="C17" s="241">
        <f>IF($E17="","",VLOOKUP($E17,'FE250 ELŐ'!$A$7:$O$48,15))</f>
        <v>0</v>
      </c>
      <c r="D17" s="282">
        <f>IF($E17="","",VLOOKUP($E17,'FE250 ELŐ'!$A$7:$O$48,5))</f>
        <v>0</v>
      </c>
      <c r="E17" s="132">
        <v>6</v>
      </c>
      <c r="F17" s="288" t="str">
        <f>UPPER(IF($E17="","",VLOOKUP($E17,'FE250 ELŐ'!$A$7:$O$48,2)))</f>
        <v>BYE</v>
      </c>
      <c r="G17" s="288">
        <f>IF($E17="","",VLOOKUP($E17,'FE250 ELŐ'!$A$7:$O$48,3))</f>
        <v>0</v>
      </c>
      <c r="H17" s="288"/>
      <c r="I17" s="288">
        <f>IF($E17="","",VLOOKUP($E17,'FE250 ELŐ'!$A$7:$O$48,4))</f>
        <v>0</v>
      </c>
      <c r="J17" s="150"/>
      <c r="K17" s="134"/>
      <c r="L17" s="151"/>
      <c r="M17" s="134"/>
      <c r="N17" s="158"/>
      <c r="O17" s="136"/>
      <c r="P17" s="208"/>
      <c r="Q17" s="136"/>
      <c r="R17" s="137"/>
      <c r="S17" s="140"/>
      <c r="Y17" s="401"/>
      <c r="Z17" s="401"/>
      <c r="AA17" s="401" t="s">
        <v>85</v>
      </c>
      <c r="AB17" s="395">
        <v>120</v>
      </c>
      <c r="AC17" s="395">
        <v>90</v>
      </c>
      <c r="AD17" s="395">
        <v>60</v>
      </c>
      <c r="AE17" s="395">
        <v>40</v>
      </c>
      <c r="AF17" s="395">
        <v>25</v>
      </c>
      <c r="AG17" s="395">
        <v>15</v>
      </c>
      <c r="AH17" s="395">
        <v>8</v>
      </c>
      <c r="AI17"/>
      <c r="AJ17"/>
      <c r="AK17"/>
    </row>
    <row r="18" spans="1:37" s="34" customFormat="1" ht="9.6" customHeight="1" x14ac:dyDescent="0.25">
      <c r="A18" s="142"/>
      <c r="B18" s="216"/>
      <c r="C18" s="216"/>
      <c r="D18" s="283"/>
      <c r="E18" s="152"/>
      <c r="F18" s="289"/>
      <c r="G18" s="289"/>
      <c r="H18" s="290"/>
      <c r="I18" s="289"/>
      <c r="J18" s="153"/>
      <c r="K18" s="146" t="s">
        <v>0</v>
      </c>
      <c r="L18" s="154" t="s">
        <v>195</v>
      </c>
      <c r="M18" s="471" t="str">
        <f>UPPER(IF(OR(L18="a",L18="as"),K16,IF(OR(L18="b",L18="bs"),K20,)))</f>
        <v>BOROS KRISZTIÁN (5)</v>
      </c>
      <c r="N18" s="164"/>
      <c r="O18" s="136"/>
      <c r="P18" s="208"/>
      <c r="Q18" s="136"/>
      <c r="R18" s="137"/>
      <c r="S18" s="140"/>
      <c r="Y18" s="401"/>
      <c r="Z18" s="401"/>
      <c r="AA18" s="401" t="s">
        <v>86</v>
      </c>
      <c r="AB18" s="395">
        <v>90</v>
      </c>
      <c r="AC18" s="395">
        <v>60</v>
      </c>
      <c r="AD18" s="395">
        <v>40</v>
      </c>
      <c r="AE18" s="395">
        <v>25</v>
      </c>
      <c r="AF18" s="395">
        <v>15</v>
      </c>
      <c r="AG18" s="395">
        <v>8</v>
      </c>
      <c r="AH18" s="395">
        <v>4</v>
      </c>
      <c r="AI18"/>
      <c r="AJ18"/>
      <c r="AK18"/>
    </row>
    <row r="19" spans="1:37" s="34" customFormat="1" ht="9.6" customHeight="1" x14ac:dyDescent="0.25">
      <c r="A19" s="142">
        <v>7</v>
      </c>
      <c r="B19" s="241">
        <f>IF($E19="","",VLOOKUP($E19,'FE250 ELŐ'!$A$7:$O$48,14))</f>
        <v>0</v>
      </c>
      <c r="C19" s="241">
        <f>IF($E19="","",VLOOKUP($E19,'FE250 ELŐ'!$A$7:$O$48,15))</f>
        <v>0</v>
      </c>
      <c r="D19" s="282">
        <f>IF($E19="","",VLOOKUP($E19,'FE250 ELŐ'!$A$7:$O$48,5))</f>
        <v>0</v>
      </c>
      <c r="E19" s="132">
        <v>7</v>
      </c>
      <c r="F19" s="288" t="str">
        <f>UPPER(IF($E19="","",VLOOKUP($E19,'FE250 ELŐ'!$A$7:$O$48,2)))</f>
        <v>BYE</v>
      </c>
      <c r="G19" s="288">
        <f>IF($E19="","",VLOOKUP($E19,'FE250 ELŐ'!$A$7:$O$48,3))</f>
        <v>0</v>
      </c>
      <c r="H19" s="288"/>
      <c r="I19" s="288">
        <f>IF($E19="","",VLOOKUP($E19,'FE250 ELŐ'!$A$7:$O$48,4))</f>
        <v>0</v>
      </c>
      <c r="J19" s="135"/>
      <c r="K19" s="134"/>
      <c r="L19" s="157"/>
      <c r="M19" s="134" t="s">
        <v>199</v>
      </c>
      <c r="N19" s="156"/>
      <c r="O19" s="136"/>
      <c r="P19" s="208"/>
      <c r="Q19" s="136"/>
      <c r="R19" s="137"/>
      <c r="S19" s="140"/>
      <c r="Y19" s="401"/>
      <c r="Z19" s="401"/>
      <c r="AA19" s="401" t="s">
        <v>87</v>
      </c>
      <c r="AB19" s="395">
        <v>60</v>
      </c>
      <c r="AC19" s="395">
        <v>40</v>
      </c>
      <c r="AD19" s="395">
        <v>25</v>
      </c>
      <c r="AE19" s="395">
        <v>15</v>
      </c>
      <c r="AF19" s="395">
        <v>8</v>
      </c>
      <c r="AG19" s="395">
        <v>4</v>
      </c>
      <c r="AH19" s="395">
        <v>2</v>
      </c>
      <c r="AI19"/>
      <c r="AJ19"/>
      <c r="AK19"/>
    </row>
    <row r="20" spans="1:37" s="34" customFormat="1" ht="9.6" customHeight="1" x14ac:dyDescent="0.25">
      <c r="A20" s="142"/>
      <c r="B20" s="216"/>
      <c r="C20" s="216"/>
      <c r="D20" s="283"/>
      <c r="E20" s="143"/>
      <c r="F20" s="144"/>
      <c r="G20" s="144"/>
      <c r="H20" s="145"/>
      <c r="I20" s="146" t="s">
        <v>0</v>
      </c>
      <c r="J20" s="147" t="s">
        <v>195</v>
      </c>
      <c r="K20" s="471" t="str">
        <f>UPPER(IF(OR(J20="a",J20="as"),F19,IF(OR(J20="b",J20="bs"),F21,)))</f>
        <v>BOROS KRISZTIÁN (5)</v>
      </c>
      <c r="L20" s="159"/>
      <c r="M20" s="134"/>
      <c r="N20" s="156"/>
      <c r="O20" s="136"/>
      <c r="P20" s="208"/>
      <c r="Q20" s="136"/>
      <c r="R20" s="137"/>
      <c r="S20" s="140"/>
      <c r="Y20" s="401"/>
      <c r="Z20" s="401"/>
      <c r="AA20" s="401" t="s">
        <v>88</v>
      </c>
      <c r="AB20" s="395">
        <v>40</v>
      </c>
      <c r="AC20" s="395">
        <v>25</v>
      </c>
      <c r="AD20" s="395">
        <v>15</v>
      </c>
      <c r="AE20" s="395">
        <v>8</v>
      </c>
      <c r="AF20" s="395">
        <v>4</v>
      </c>
      <c r="AG20" s="395">
        <v>2</v>
      </c>
      <c r="AH20" s="395">
        <v>1</v>
      </c>
      <c r="AI20"/>
      <c r="AJ20"/>
      <c r="AK20"/>
    </row>
    <row r="21" spans="1:37" s="34" customFormat="1" ht="9.6" customHeight="1" x14ac:dyDescent="0.25">
      <c r="A21" s="131">
        <v>8</v>
      </c>
      <c r="B21" s="241">
        <f>IF($E21="","",VLOOKUP($E21,'FE250 ELŐ'!$A$7:$O$48,14))</f>
        <v>0</v>
      </c>
      <c r="C21" s="241">
        <f>IF($E21="","",VLOOKUP($E21,'FE250 ELŐ'!$A$7:$O$48,15))</f>
        <v>0</v>
      </c>
      <c r="D21" s="282">
        <f>IF($E21="","",VLOOKUP($E21,'FE250 ELŐ'!$A$7:$O$48,5))</f>
        <v>0</v>
      </c>
      <c r="E21" s="132">
        <v>8</v>
      </c>
      <c r="F21" s="133" t="str">
        <f>UPPER(IF($E21="","",VLOOKUP($E21,'FE250 ELŐ'!$A$7:$O$48,2)))</f>
        <v>BOROS KRISZTIÁN (5)</v>
      </c>
      <c r="G21" s="133">
        <f>IF($E21="","",VLOOKUP($E21,'FE250 ELŐ'!$A$7:$O$48,3))</f>
        <v>0</v>
      </c>
      <c r="H21" s="133"/>
      <c r="I21" s="133">
        <f>IF($E21="","",VLOOKUP($E21,'FE250 ELŐ'!$A$7:$O$48,4))</f>
        <v>0</v>
      </c>
      <c r="J21" s="160"/>
      <c r="K21" s="134"/>
      <c r="L21" s="134"/>
      <c r="M21" s="134"/>
      <c r="N21" s="156"/>
      <c r="O21" s="136"/>
      <c r="P21" s="208"/>
      <c r="Q21" s="136"/>
      <c r="R21" s="137"/>
      <c r="S21" s="140"/>
      <c r="Y21" s="401"/>
      <c r="Z21" s="401"/>
      <c r="AA21" s="401" t="s">
        <v>89</v>
      </c>
      <c r="AB21" s="395">
        <v>25</v>
      </c>
      <c r="AC21" s="395">
        <v>15</v>
      </c>
      <c r="AD21" s="395">
        <v>10</v>
      </c>
      <c r="AE21" s="395">
        <v>6</v>
      </c>
      <c r="AF21" s="395">
        <v>3</v>
      </c>
      <c r="AG21" s="395">
        <v>1</v>
      </c>
      <c r="AH21" s="395">
        <v>0</v>
      </c>
      <c r="AI21"/>
      <c r="AJ21"/>
      <c r="AK21"/>
    </row>
    <row r="22" spans="1:37" s="34" customFormat="1" ht="9.6" customHeight="1" x14ac:dyDescent="0.25">
      <c r="A22" s="142"/>
      <c r="B22" s="216"/>
      <c r="C22" s="216"/>
      <c r="D22" s="283"/>
      <c r="E22" s="143"/>
      <c r="F22" s="161"/>
      <c r="G22" s="161"/>
      <c r="H22" s="165"/>
      <c r="I22" s="161"/>
      <c r="J22" s="153"/>
      <c r="K22" s="134"/>
      <c r="L22" s="134"/>
      <c r="M22" s="134"/>
      <c r="N22" s="156"/>
      <c r="O22" s="146" t="s">
        <v>0</v>
      </c>
      <c r="P22" s="154" t="s">
        <v>195</v>
      </c>
      <c r="Q22" s="471" t="str">
        <f>UPPER(IF(OR(P22="a",P22="as"),O14,IF(OR(P22="b",P22="bs"),O30,)))</f>
        <v>SZŐKE GERGŐ (3)</v>
      </c>
      <c r="R22" s="209"/>
      <c r="S22" s="140"/>
      <c r="Y22" s="401"/>
      <c r="Z22" s="401"/>
      <c r="AA22" s="401" t="s">
        <v>90</v>
      </c>
      <c r="AB22" s="395">
        <v>15</v>
      </c>
      <c r="AC22" s="395">
        <v>10</v>
      </c>
      <c r="AD22" s="395">
        <v>6</v>
      </c>
      <c r="AE22" s="395">
        <v>3</v>
      </c>
      <c r="AF22" s="395">
        <v>1</v>
      </c>
      <c r="AG22" s="395">
        <v>0</v>
      </c>
      <c r="AH22" s="395">
        <v>0</v>
      </c>
      <c r="AI22"/>
      <c r="AJ22"/>
      <c r="AK22"/>
    </row>
    <row r="23" spans="1:37" s="34" customFormat="1" ht="9.6" customHeight="1" x14ac:dyDescent="0.25">
      <c r="A23" s="131">
        <v>9</v>
      </c>
      <c r="B23" s="241">
        <f>IF($E23="","",VLOOKUP($E23,'FE250 ELŐ'!$A$7:$O$48,14))</f>
        <v>0</v>
      </c>
      <c r="C23" s="241">
        <f>IF($E23="","",VLOOKUP($E23,'FE250 ELŐ'!$A$7:$O$48,15))</f>
        <v>0</v>
      </c>
      <c r="D23" s="282">
        <f>IF($E23="","",VLOOKUP($E23,'FE250 ELŐ'!$A$7:$O$48,5))</f>
        <v>0</v>
      </c>
      <c r="E23" s="132">
        <v>9</v>
      </c>
      <c r="F23" s="133" t="str">
        <f>UPPER(IF($E23="","",VLOOKUP($E23,'FE250 ELŐ'!$A$7:$O$48,2)))</f>
        <v>SZŐKE GERGŐ (3)</v>
      </c>
      <c r="G23" s="133">
        <f>IF($E23="","",VLOOKUP($E23,'FE250 ELŐ'!$A$7:$O$48,3))</f>
        <v>0</v>
      </c>
      <c r="H23" s="133"/>
      <c r="I23" s="133">
        <f>IF($E23="","",VLOOKUP($E23,'FE250 ELŐ'!$A$7:$O$48,4))</f>
        <v>0</v>
      </c>
      <c r="J23" s="135"/>
      <c r="K23" s="134"/>
      <c r="L23" s="134"/>
      <c r="M23" s="134"/>
      <c r="N23" s="156"/>
      <c r="O23" s="136"/>
      <c r="P23" s="208"/>
      <c r="Q23" s="134" t="s">
        <v>196</v>
      </c>
      <c r="R23" s="208"/>
      <c r="S23" s="140"/>
      <c r="Y23" s="401"/>
      <c r="Z23" s="401"/>
      <c r="AA23" s="401" t="s">
        <v>91</v>
      </c>
      <c r="AB23" s="395">
        <v>10</v>
      </c>
      <c r="AC23" s="395">
        <v>6</v>
      </c>
      <c r="AD23" s="395">
        <v>3</v>
      </c>
      <c r="AE23" s="395">
        <v>1</v>
      </c>
      <c r="AF23" s="395">
        <v>0</v>
      </c>
      <c r="AG23" s="395">
        <v>0</v>
      </c>
      <c r="AH23" s="395">
        <v>0</v>
      </c>
      <c r="AI23"/>
      <c r="AJ23"/>
      <c r="AK23"/>
    </row>
    <row r="24" spans="1:37" s="34" customFormat="1" ht="9.6" customHeight="1" x14ac:dyDescent="0.25">
      <c r="A24" s="142"/>
      <c r="B24" s="216"/>
      <c r="C24" s="216"/>
      <c r="D24" s="283"/>
      <c r="E24" s="143"/>
      <c r="F24" s="144"/>
      <c r="G24" s="144"/>
      <c r="H24" s="145"/>
      <c r="I24" s="146" t="s">
        <v>0</v>
      </c>
      <c r="J24" s="147" t="s">
        <v>197</v>
      </c>
      <c r="K24" s="471" t="str">
        <f>UPPER(IF(OR(J24="a",J24="as"),F23,IF(OR(J24="b",J24="bs"),F25,)))</f>
        <v>SZŐKE GERGŐ (3)</v>
      </c>
      <c r="L24" s="148"/>
      <c r="M24" s="134"/>
      <c r="N24" s="156"/>
      <c r="O24" s="136"/>
      <c r="P24" s="208"/>
      <c r="Q24" s="136"/>
      <c r="R24" s="208"/>
      <c r="S24" s="140"/>
      <c r="Y24" s="401"/>
      <c r="Z24" s="401"/>
      <c r="AA24" s="401" t="s">
        <v>92</v>
      </c>
      <c r="AB24" s="395">
        <v>6</v>
      </c>
      <c r="AC24" s="395">
        <v>3</v>
      </c>
      <c r="AD24" s="395">
        <v>1</v>
      </c>
      <c r="AE24" s="395">
        <v>0</v>
      </c>
      <c r="AF24" s="395">
        <v>0</v>
      </c>
      <c r="AG24" s="395">
        <v>0</v>
      </c>
      <c r="AH24" s="395">
        <v>0</v>
      </c>
      <c r="AI24"/>
      <c r="AJ24"/>
      <c r="AK24"/>
    </row>
    <row r="25" spans="1:37" s="34" customFormat="1" ht="9.6" customHeight="1" x14ac:dyDescent="0.25">
      <c r="A25" s="142">
        <v>10</v>
      </c>
      <c r="B25" s="241">
        <f>IF($E25="","",VLOOKUP($E25,'FE250 ELŐ'!$A$7:$O$48,14))</f>
        <v>0</v>
      </c>
      <c r="C25" s="241">
        <f>IF($E25="","",VLOOKUP($E25,'FE250 ELŐ'!$A$7:$O$48,15))</f>
        <v>0</v>
      </c>
      <c r="D25" s="282">
        <f>IF($E25="","",VLOOKUP($E25,'FE250 ELŐ'!$A$7:$O$48,5))</f>
        <v>0</v>
      </c>
      <c r="E25" s="132">
        <v>10</v>
      </c>
      <c r="F25" s="288" t="str">
        <f>UPPER(IF($E25="","",VLOOKUP($E25,'FE250 ELŐ'!$A$7:$O$48,2)))</f>
        <v>BYE</v>
      </c>
      <c r="G25" s="288">
        <f>IF($E25="","",VLOOKUP($E25,'FE250 ELŐ'!$A$7:$O$48,3))</f>
        <v>0</v>
      </c>
      <c r="H25" s="288"/>
      <c r="I25" s="288">
        <f>IF($E25="","",VLOOKUP($E25,'FE250 ELŐ'!$A$7:$O$48,4))</f>
        <v>0</v>
      </c>
      <c r="J25" s="150"/>
      <c r="K25" s="134"/>
      <c r="L25" s="151"/>
      <c r="M25" s="134"/>
      <c r="N25" s="156"/>
      <c r="O25" s="136"/>
      <c r="P25" s="208"/>
      <c r="Q25" s="136"/>
      <c r="R25" s="208"/>
      <c r="S25" s="140"/>
      <c r="Y25" s="401"/>
      <c r="Z25" s="401"/>
      <c r="AA25" s="401" t="s">
        <v>97</v>
      </c>
      <c r="AB25" s="395">
        <v>3</v>
      </c>
      <c r="AC25" s="395">
        <v>2</v>
      </c>
      <c r="AD25" s="395">
        <v>1</v>
      </c>
      <c r="AE25" s="395">
        <v>0</v>
      </c>
      <c r="AF25" s="395">
        <v>0</v>
      </c>
      <c r="AG25" s="395">
        <v>0</v>
      </c>
      <c r="AH25" s="395">
        <v>0</v>
      </c>
      <c r="AI25"/>
      <c r="AJ25"/>
      <c r="AK25"/>
    </row>
    <row r="26" spans="1:37" s="34" customFormat="1" ht="9.6" customHeight="1" x14ac:dyDescent="0.25">
      <c r="A26" s="142"/>
      <c r="B26" s="216"/>
      <c r="C26" s="216"/>
      <c r="D26" s="283"/>
      <c r="E26" s="152"/>
      <c r="F26" s="289"/>
      <c r="G26" s="289"/>
      <c r="H26" s="290"/>
      <c r="I26" s="289"/>
      <c r="J26" s="153"/>
      <c r="K26" s="146" t="s">
        <v>0</v>
      </c>
      <c r="L26" s="154" t="s">
        <v>68</v>
      </c>
      <c r="M26" s="471" t="str">
        <f>UPPER(IF(OR(L26="a",L26="as"),K24,IF(OR(L26="b",L26="bs"),K28,)))</f>
        <v>SZŐKE GERGŐ (3)</v>
      </c>
      <c r="N26" s="155"/>
      <c r="O26" s="136"/>
      <c r="P26" s="208"/>
      <c r="Q26" s="136"/>
      <c r="R26" s="208"/>
      <c r="S26" s="140"/>
      <c r="Y26"/>
      <c r="Z26"/>
      <c r="AA26"/>
      <c r="AB26"/>
      <c r="AC26"/>
      <c r="AD26"/>
      <c r="AE26"/>
      <c r="AF26"/>
      <c r="AG26"/>
      <c r="AH26"/>
      <c r="AI26"/>
      <c r="AJ26"/>
      <c r="AK26"/>
    </row>
    <row r="27" spans="1:37" s="34" customFormat="1" ht="9.6" customHeight="1" x14ac:dyDescent="0.25">
      <c r="A27" s="142">
        <v>11</v>
      </c>
      <c r="B27" s="241">
        <f>IF($E27="","",VLOOKUP($E27,'FE250 ELŐ'!$A$7:$O$48,14))</f>
        <v>0</v>
      </c>
      <c r="C27" s="241">
        <f>IF($E27="","",VLOOKUP($E27,'FE250 ELŐ'!$A$7:$O$48,15))</f>
        <v>0</v>
      </c>
      <c r="D27" s="282">
        <f>IF($E27="","",VLOOKUP($E27,'FE250 ELŐ'!$A$7:$O$48,5))</f>
        <v>0</v>
      </c>
      <c r="E27" s="132">
        <v>11</v>
      </c>
      <c r="F27" s="288" t="str">
        <f>UPPER(IF($E27="","",VLOOKUP($E27,'FE250 ELŐ'!$A$7:$O$48,2)))</f>
        <v xml:space="preserve">SZEDERKÉNYI ROMÁN </v>
      </c>
      <c r="G27" s="288">
        <f>IF($E27="","",VLOOKUP($E27,'FE250 ELŐ'!$A$7:$O$48,3))</f>
        <v>0</v>
      </c>
      <c r="H27" s="288"/>
      <c r="I27" s="288">
        <f>IF($E27="","",VLOOKUP($E27,'FE250 ELŐ'!$A$7:$O$48,4))</f>
        <v>0</v>
      </c>
      <c r="J27" s="135"/>
      <c r="K27" s="134"/>
      <c r="L27" s="157"/>
      <c r="M27" s="134" t="s">
        <v>196</v>
      </c>
      <c r="N27" s="158"/>
      <c r="O27" s="136"/>
      <c r="P27" s="208"/>
      <c r="Q27" s="136"/>
      <c r="R27" s="208"/>
      <c r="S27" s="140"/>
      <c r="Y27"/>
      <c r="Z27"/>
      <c r="AA27"/>
      <c r="AB27"/>
      <c r="AC27"/>
      <c r="AD27"/>
      <c r="AE27"/>
      <c r="AF27"/>
      <c r="AG27"/>
      <c r="AH27"/>
      <c r="AI27"/>
      <c r="AJ27"/>
      <c r="AK27"/>
    </row>
    <row r="28" spans="1:37" s="34" customFormat="1" ht="9.6" customHeight="1" x14ac:dyDescent="0.25">
      <c r="A28" s="166"/>
      <c r="B28" s="216"/>
      <c r="C28" s="216"/>
      <c r="D28" s="283"/>
      <c r="E28" s="152"/>
      <c r="F28" s="289"/>
      <c r="G28" s="289"/>
      <c r="H28" s="290"/>
      <c r="I28" s="291" t="s">
        <v>0</v>
      </c>
      <c r="J28" s="147" t="s">
        <v>197</v>
      </c>
      <c r="K28" s="148" t="str">
        <f>UPPER(IF(OR(J28="a",J28="as"),F27,IF(OR(J28="b",J28="bs"),F29,)))</f>
        <v xml:space="preserve">SZEDERKÉNYI ROMÁN </v>
      </c>
      <c r="L28" s="159"/>
      <c r="M28" s="134"/>
      <c r="N28" s="158"/>
      <c r="O28" s="136"/>
      <c r="P28" s="208"/>
      <c r="Q28" s="136"/>
      <c r="R28" s="208"/>
      <c r="S28" s="140"/>
    </row>
    <row r="29" spans="1:37" s="34" customFormat="1" ht="9.6" customHeight="1" x14ac:dyDescent="0.25">
      <c r="A29" s="142">
        <v>12</v>
      </c>
      <c r="B29" s="241">
        <f>IF($E29="","",VLOOKUP($E29,'FE250 ELŐ'!$A$7:$O$48,14))</f>
        <v>0</v>
      </c>
      <c r="C29" s="241">
        <f>IF($E29="","",VLOOKUP($E29,'FE250 ELŐ'!$A$7:$O$48,15))</f>
        <v>0</v>
      </c>
      <c r="D29" s="282">
        <f>IF($E29="","",VLOOKUP($E29,'FE250 ELŐ'!$A$7:$O$48,5))</f>
        <v>0</v>
      </c>
      <c r="E29" s="132">
        <v>12</v>
      </c>
      <c r="F29" s="288" t="str">
        <f>UPPER(IF($E29="","",VLOOKUP($E29,'FE250 ELŐ'!$A$7:$O$48,2)))</f>
        <v>BYE</v>
      </c>
      <c r="G29" s="288">
        <f>IF($E29="","",VLOOKUP($E29,'FE250 ELŐ'!$A$7:$O$48,3))</f>
        <v>0</v>
      </c>
      <c r="H29" s="288"/>
      <c r="I29" s="288">
        <f>IF($E29="","",VLOOKUP($E29,'FE250 ELŐ'!$A$7:$O$48,4))</f>
        <v>0</v>
      </c>
      <c r="J29" s="160"/>
      <c r="K29" s="134"/>
      <c r="L29" s="134"/>
      <c r="M29" s="134"/>
      <c r="N29" s="158"/>
      <c r="O29" s="136"/>
      <c r="P29" s="208"/>
      <c r="Q29" s="136"/>
      <c r="R29" s="208"/>
      <c r="S29" s="140"/>
    </row>
    <row r="30" spans="1:37" s="34" customFormat="1" ht="9.6" customHeight="1" x14ac:dyDescent="0.25">
      <c r="A30" s="142"/>
      <c r="B30" s="216"/>
      <c r="C30" s="216"/>
      <c r="D30" s="283"/>
      <c r="E30" s="152"/>
      <c r="F30" s="289"/>
      <c r="G30" s="289"/>
      <c r="H30" s="290"/>
      <c r="I30" s="289"/>
      <c r="J30" s="153"/>
      <c r="K30" s="134"/>
      <c r="L30" s="134"/>
      <c r="M30" s="146" t="s">
        <v>0</v>
      </c>
      <c r="N30" s="154" t="s">
        <v>197</v>
      </c>
      <c r="O30" s="471" t="str">
        <f>UPPER(IF(OR(N30="a",N30="as"),M26,IF(OR(N30="b",N30="bs"),M34,)))</f>
        <v>SZŐKE GERGŐ (3)</v>
      </c>
      <c r="P30" s="210"/>
      <c r="Q30" s="136"/>
      <c r="R30" s="208"/>
      <c r="S30" s="140"/>
    </row>
    <row r="31" spans="1:37" s="34" customFormat="1" ht="9.6" customHeight="1" x14ac:dyDescent="0.25">
      <c r="A31" s="142">
        <v>13</v>
      </c>
      <c r="B31" s="241">
        <f>IF($E31="","",VLOOKUP($E31,'FE250 ELŐ'!$A$7:$O$48,14))</f>
        <v>0</v>
      </c>
      <c r="C31" s="241">
        <f>IF($E31="","",VLOOKUP($E31,'FE250 ELŐ'!$A$7:$O$48,15))</f>
        <v>0</v>
      </c>
      <c r="D31" s="282">
        <f>IF($E31="","",VLOOKUP($E31,'FE250 ELŐ'!$A$7:$O$48,5))</f>
        <v>0</v>
      </c>
      <c r="E31" s="132">
        <v>13</v>
      </c>
      <c r="F31" s="288" t="str">
        <f>UPPER(IF($E31="","",VLOOKUP($E31,'FE250 ELŐ'!$A$7:$O$48,2)))</f>
        <v xml:space="preserve">LÁZÁR SZILÁRD </v>
      </c>
      <c r="G31" s="288">
        <f>IF($E31="","",VLOOKUP($E31,'FE250 ELŐ'!$A$7:$O$48,3))</f>
        <v>0</v>
      </c>
      <c r="H31" s="288"/>
      <c r="I31" s="288">
        <f>IF($E31="","",VLOOKUP($E31,'FE250 ELŐ'!$A$7:$O$48,4))</f>
        <v>0</v>
      </c>
      <c r="J31" s="162"/>
      <c r="K31" s="134"/>
      <c r="L31" s="134"/>
      <c r="M31" s="134"/>
      <c r="N31" s="158"/>
      <c r="O31" s="134" t="s">
        <v>201</v>
      </c>
      <c r="P31" s="137"/>
      <c r="Q31" s="136"/>
      <c r="R31" s="208"/>
      <c r="S31" s="140"/>
    </row>
    <row r="32" spans="1:37" s="34" customFormat="1" ht="9.6" customHeight="1" x14ac:dyDescent="0.25">
      <c r="A32" s="142"/>
      <c r="B32" s="216"/>
      <c r="C32" s="216"/>
      <c r="D32" s="283"/>
      <c r="E32" s="152"/>
      <c r="F32" s="289"/>
      <c r="G32" s="289"/>
      <c r="H32" s="290"/>
      <c r="I32" s="291" t="s">
        <v>197</v>
      </c>
      <c r="J32" s="147" t="s">
        <v>197</v>
      </c>
      <c r="K32" s="148" t="str">
        <f>UPPER(IF(OR(J32="a",J32="as"),F31,IF(OR(J32="b",J32="bs"),F33,)))</f>
        <v xml:space="preserve">LÁZÁR SZILÁRD </v>
      </c>
      <c r="L32" s="148"/>
      <c r="M32" s="134"/>
      <c r="N32" s="158"/>
      <c r="O32" s="136"/>
      <c r="P32" s="137"/>
      <c r="Q32" s="136"/>
      <c r="R32" s="208"/>
      <c r="S32" s="140"/>
    </row>
    <row r="33" spans="1:19" s="34" customFormat="1" ht="9.6" customHeight="1" x14ac:dyDescent="0.25">
      <c r="A33" s="142">
        <v>14</v>
      </c>
      <c r="B33" s="241">
        <f>IF($E33="","",VLOOKUP($E33,'FE250 ELŐ'!$A$7:$O$48,14))</f>
        <v>0</v>
      </c>
      <c r="C33" s="241">
        <f>IF($E33="","",VLOOKUP($E33,'FE250 ELŐ'!$A$7:$O$48,15))</f>
        <v>0</v>
      </c>
      <c r="D33" s="282">
        <f>IF($E33="","",VLOOKUP($E33,'FE250 ELŐ'!$A$7:$O$48,5))</f>
        <v>0</v>
      </c>
      <c r="E33" s="132">
        <v>14</v>
      </c>
      <c r="F33" s="288" t="str">
        <f>UPPER(IF($E33="","",VLOOKUP($E33,'FE250 ELŐ'!$A$7:$O$48,2)))</f>
        <v>BYE</v>
      </c>
      <c r="G33" s="288">
        <f>IF($E33="","",VLOOKUP($E33,'FE250 ELŐ'!$A$7:$O$48,3))</f>
        <v>0</v>
      </c>
      <c r="H33" s="288"/>
      <c r="I33" s="288">
        <f>IF($E33="","",VLOOKUP($E33,'FE250 ELŐ'!$A$7:$O$48,4))</f>
        <v>0</v>
      </c>
      <c r="J33" s="150"/>
      <c r="K33" s="134"/>
      <c r="L33" s="151"/>
      <c r="M33" s="134"/>
      <c r="N33" s="158"/>
      <c r="O33" s="136"/>
      <c r="P33" s="137"/>
      <c r="Q33" s="136"/>
      <c r="R33" s="208"/>
      <c r="S33" s="140"/>
    </row>
    <row r="34" spans="1:19" s="34" customFormat="1" ht="9.6" customHeight="1" x14ac:dyDescent="0.25">
      <c r="A34" s="142"/>
      <c r="B34" s="216"/>
      <c r="C34" s="216"/>
      <c r="D34" s="283"/>
      <c r="E34" s="152"/>
      <c r="F34" s="289"/>
      <c r="G34" s="289"/>
      <c r="H34" s="290"/>
      <c r="I34" s="289"/>
      <c r="J34" s="153"/>
      <c r="K34" s="146" t="s">
        <v>0</v>
      </c>
      <c r="L34" s="154" t="s">
        <v>195</v>
      </c>
      <c r="M34" s="471" t="str">
        <f>UPPER(IF(OR(L34="a",L34="as"),K32,IF(OR(L34="b",L34="bs"),K36,)))</f>
        <v>BALDÓ BÁLINT (6)</v>
      </c>
      <c r="N34" s="164"/>
      <c r="O34" s="136"/>
      <c r="P34" s="137"/>
      <c r="Q34" s="136"/>
      <c r="R34" s="208"/>
      <c r="S34" s="140"/>
    </row>
    <row r="35" spans="1:19" s="34" customFormat="1" ht="9.6" customHeight="1" x14ac:dyDescent="0.25">
      <c r="A35" s="142">
        <v>15</v>
      </c>
      <c r="B35" s="241">
        <f>IF($E35="","",VLOOKUP($E35,'FE250 ELŐ'!$A$7:$O$48,14))</f>
        <v>0</v>
      </c>
      <c r="C35" s="241">
        <f>IF($E35="","",VLOOKUP($E35,'FE250 ELŐ'!$A$7:$O$48,15))</f>
        <v>0</v>
      </c>
      <c r="D35" s="282">
        <f>IF($E35="","",VLOOKUP($E35,'FE250 ELŐ'!$A$7:$O$48,5))</f>
        <v>0</v>
      </c>
      <c r="E35" s="132">
        <v>15</v>
      </c>
      <c r="F35" s="288" t="str">
        <f>UPPER(IF($E35="","",VLOOKUP($E35,'FE250 ELŐ'!$A$7:$O$48,2)))</f>
        <v>BYE</v>
      </c>
      <c r="G35" s="288">
        <f>IF($E35="","",VLOOKUP($E35,'FE250 ELŐ'!$A$7:$O$48,3))</f>
        <v>0</v>
      </c>
      <c r="H35" s="288"/>
      <c r="I35" s="288">
        <f>IF($E35="","",VLOOKUP($E35,'FE250 ELŐ'!$A$7:$O$48,4))</f>
        <v>0</v>
      </c>
      <c r="J35" s="135"/>
      <c r="K35" s="134"/>
      <c r="L35" s="157"/>
      <c r="M35" s="134" t="s">
        <v>199</v>
      </c>
      <c r="N35" s="156"/>
      <c r="O35" s="136"/>
      <c r="P35" s="137"/>
      <c r="Q35" s="136"/>
      <c r="R35" s="208"/>
      <c r="S35" s="140"/>
    </row>
    <row r="36" spans="1:19" s="34" customFormat="1" ht="9.6" customHeight="1" x14ac:dyDescent="0.25">
      <c r="A36" s="142"/>
      <c r="B36" s="216"/>
      <c r="C36" s="216"/>
      <c r="D36" s="283"/>
      <c r="E36" s="143"/>
      <c r="F36" s="144"/>
      <c r="G36" s="144"/>
      <c r="H36" s="145"/>
      <c r="I36" s="146" t="s">
        <v>0</v>
      </c>
      <c r="J36" s="147" t="s">
        <v>195</v>
      </c>
      <c r="K36" s="471" t="str">
        <f>UPPER(IF(OR(J36="a",J36="as"),F35,IF(OR(J36="b",J36="bs"),F37,)))</f>
        <v>BALDÓ BÁLINT (6)</v>
      </c>
      <c r="L36" s="159"/>
      <c r="M36" s="134"/>
      <c r="N36" s="156"/>
      <c r="O36" s="136"/>
      <c r="P36" s="137"/>
      <c r="Q36" s="136"/>
      <c r="R36" s="208"/>
      <c r="S36" s="140"/>
    </row>
    <row r="37" spans="1:19" s="34" customFormat="1" ht="9.6" customHeight="1" x14ac:dyDescent="0.25">
      <c r="A37" s="131">
        <v>16</v>
      </c>
      <c r="B37" s="241">
        <f>IF($E37="","",VLOOKUP($E37,'FE250 ELŐ'!$A$7:$O$48,14))</f>
        <v>0</v>
      </c>
      <c r="C37" s="241">
        <f>IF($E37="","",VLOOKUP($E37,'FE250 ELŐ'!$A$7:$O$48,15))</f>
        <v>0</v>
      </c>
      <c r="D37" s="282">
        <f>IF($E37="","",VLOOKUP($E37,'FE250 ELŐ'!$A$7:$O$48,5))</f>
        <v>0</v>
      </c>
      <c r="E37" s="132">
        <v>16</v>
      </c>
      <c r="F37" s="133" t="str">
        <f>UPPER(IF($E37="","",VLOOKUP($E37,'FE250 ELŐ'!$A$7:$O$48,2)))</f>
        <v>BALDÓ BÁLINT (6)</v>
      </c>
      <c r="G37" s="133">
        <f>IF($E37="","",VLOOKUP($E37,'FE250 ELŐ'!$A$7:$O$48,3))</f>
        <v>0</v>
      </c>
      <c r="H37" s="133"/>
      <c r="I37" s="133">
        <f>IF($E37="","",VLOOKUP($E37,'FE250 ELŐ'!$A$7:$O$48,4))</f>
        <v>0</v>
      </c>
      <c r="J37" s="160"/>
      <c r="K37" s="134"/>
      <c r="L37" s="134"/>
      <c r="M37" s="134"/>
      <c r="N37" s="156"/>
      <c r="O37" s="137"/>
      <c r="P37" s="137"/>
      <c r="Q37" s="136"/>
      <c r="R37" s="208"/>
      <c r="S37" s="140"/>
    </row>
    <row r="38" spans="1:19" s="34" customFormat="1" ht="9.6" customHeight="1" x14ac:dyDescent="0.25">
      <c r="A38" s="142"/>
      <c r="B38" s="216"/>
      <c r="C38" s="216"/>
      <c r="D38" s="283"/>
      <c r="E38" s="143"/>
      <c r="F38" s="144"/>
      <c r="G38" s="144"/>
      <c r="H38" s="145"/>
      <c r="I38" s="144"/>
      <c r="J38" s="153"/>
      <c r="K38" s="134"/>
      <c r="L38" s="134"/>
      <c r="M38" s="134"/>
      <c r="N38" s="156"/>
      <c r="O38" s="284" t="s">
        <v>61</v>
      </c>
      <c r="P38" s="211"/>
      <c r="Q38" s="471" t="str">
        <f>UPPER(IF(OR(P39="a",P39="as"),Q22,IF(OR(P39="b",P39="bs"),Q54,)))</f>
        <v>ŐRI ÁDÁM KRISTÓF (4)</v>
      </c>
      <c r="R38" s="212"/>
      <c r="S38" s="140"/>
    </row>
    <row r="39" spans="1:19" s="34" customFormat="1" ht="9.6" customHeight="1" x14ac:dyDescent="0.25">
      <c r="A39" s="131">
        <v>17</v>
      </c>
      <c r="B39" s="241">
        <f>IF($E39="","",VLOOKUP($E39,'FE250 ELŐ'!$A$7:$O$48,14))</f>
        <v>0</v>
      </c>
      <c r="C39" s="241">
        <f>IF($E39="","",VLOOKUP($E39,'FE250 ELŐ'!$A$7:$O$48,15))</f>
        <v>0</v>
      </c>
      <c r="D39" s="282">
        <f>IF($E39="","",VLOOKUP($E39,'FE250 ELŐ'!$A$7:$O$48,5))</f>
        <v>0</v>
      </c>
      <c r="E39" s="132">
        <v>17</v>
      </c>
      <c r="F39" s="133" t="str">
        <f>UPPER(IF($E39="","",VLOOKUP($E39,'FE250 ELŐ'!$A$7:$O$48,2)))</f>
        <v>NEMES ANDRÁS (7)</v>
      </c>
      <c r="G39" s="133">
        <f>IF($E39="","",VLOOKUP($E39,'FE250 ELŐ'!$A$7:$O$48,3))</f>
        <v>0</v>
      </c>
      <c r="H39" s="133"/>
      <c r="I39" s="133">
        <f>IF($E39="","",VLOOKUP($E39,'FE250 ELŐ'!$A$7:$O$48,4))</f>
        <v>0</v>
      </c>
      <c r="J39" s="135"/>
      <c r="K39" s="134"/>
      <c r="L39" s="134"/>
      <c r="M39" s="134"/>
      <c r="N39" s="156"/>
      <c r="O39" s="146" t="s">
        <v>0</v>
      </c>
      <c r="P39" s="213" t="s">
        <v>195</v>
      </c>
      <c r="Q39" s="134" t="s">
        <v>196</v>
      </c>
      <c r="R39" s="208"/>
      <c r="S39" s="140"/>
    </row>
    <row r="40" spans="1:19" s="34" customFormat="1" ht="9.6" customHeight="1" x14ac:dyDescent="0.25">
      <c r="A40" s="142"/>
      <c r="B40" s="216"/>
      <c r="C40" s="216"/>
      <c r="D40" s="283"/>
      <c r="E40" s="143"/>
      <c r="F40" s="144"/>
      <c r="G40" s="144"/>
      <c r="H40" s="145"/>
      <c r="I40" s="146" t="s">
        <v>0</v>
      </c>
      <c r="J40" s="147" t="s">
        <v>197</v>
      </c>
      <c r="K40" s="471" t="str">
        <f>UPPER(IF(OR(J40="a",J40="as"),F39,IF(OR(J40="b",J40="bs"),F41,)))</f>
        <v>NEMES ANDRÁS (7)</v>
      </c>
      <c r="L40" s="148"/>
      <c r="M40" s="134"/>
      <c r="N40" s="156"/>
      <c r="O40" s="136"/>
      <c r="P40" s="137"/>
      <c r="Q40" s="136"/>
      <c r="R40" s="208"/>
      <c r="S40" s="140"/>
    </row>
    <row r="41" spans="1:19" s="34" customFormat="1" ht="9.6" customHeight="1" x14ac:dyDescent="0.25">
      <c r="A41" s="142">
        <v>18</v>
      </c>
      <c r="B41" s="241">
        <f>IF($E41="","",VLOOKUP($E41,'FE250 ELŐ'!$A$7:$O$48,14))</f>
        <v>0</v>
      </c>
      <c r="C41" s="241">
        <f>IF($E41="","",VLOOKUP($E41,'FE250 ELŐ'!$A$7:$O$48,15))</f>
        <v>0</v>
      </c>
      <c r="D41" s="282">
        <f>IF($E41="","",VLOOKUP($E41,'FE250 ELŐ'!$A$7:$O$48,5))</f>
        <v>0</v>
      </c>
      <c r="E41" s="132">
        <v>18</v>
      </c>
      <c r="F41" s="288" t="str">
        <f>UPPER(IF($E41="","",VLOOKUP($E41,'FE250 ELŐ'!$A$7:$O$48,2)))</f>
        <v>BYE</v>
      </c>
      <c r="G41" s="288">
        <f>IF($E41="","",VLOOKUP($E41,'FE250 ELŐ'!$A$7:$O$48,3))</f>
        <v>0</v>
      </c>
      <c r="H41" s="288"/>
      <c r="I41" s="288">
        <f>IF($E41="","",VLOOKUP($E41,'FE250 ELŐ'!$A$7:$O$48,4))</f>
        <v>0</v>
      </c>
      <c r="J41" s="150"/>
      <c r="K41" s="134"/>
      <c r="L41" s="151"/>
      <c r="M41" s="134"/>
      <c r="N41" s="156"/>
      <c r="O41" s="136"/>
      <c r="P41" s="137"/>
      <c r="Q41" s="802" t="str">
        <f>IF(Y3="","",CONCATENATE(AB1," pont"))</f>
        <v/>
      </c>
      <c r="R41" s="803"/>
      <c r="S41" s="140"/>
    </row>
    <row r="42" spans="1:19" s="34" customFormat="1" ht="9.6" customHeight="1" x14ac:dyDescent="0.25">
      <c r="A42" s="142"/>
      <c r="B42" s="216"/>
      <c r="C42" s="216"/>
      <c r="D42" s="283"/>
      <c r="E42" s="152"/>
      <c r="F42" s="289"/>
      <c r="G42" s="289"/>
      <c r="H42" s="290"/>
      <c r="I42" s="289"/>
      <c r="J42" s="153"/>
      <c r="K42" s="146" t="s">
        <v>0</v>
      </c>
      <c r="L42" s="154" t="s">
        <v>197</v>
      </c>
      <c r="M42" s="471" t="str">
        <f>UPPER(IF(OR(L42="a",L42="as"),K40,IF(OR(L42="b",L42="bs"),K44,)))</f>
        <v>NEMES ANDRÁS (7)</v>
      </c>
      <c r="N42" s="155"/>
      <c r="O42" s="136"/>
      <c r="P42" s="137"/>
      <c r="Q42" s="136"/>
      <c r="R42" s="208"/>
      <c r="S42" s="140"/>
    </row>
    <row r="43" spans="1:19" s="34" customFormat="1" ht="9.6" customHeight="1" x14ac:dyDescent="0.25">
      <c r="A43" s="142">
        <v>19</v>
      </c>
      <c r="B43" s="241">
        <f>IF($E43="","",VLOOKUP($E43,'FE250 ELŐ'!$A$7:$O$48,14))</f>
        <v>0</v>
      </c>
      <c r="C43" s="241">
        <f>IF($E43="","",VLOOKUP($E43,'FE250 ELŐ'!$A$7:$O$48,15))</f>
        <v>0</v>
      </c>
      <c r="D43" s="282">
        <f>IF($E43="","",VLOOKUP($E43,'FE250 ELŐ'!$A$7:$O$48,5))</f>
        <v>0</v>
      </c>
      <c r="E43" s="132">
        <v>19</v>
      </c>
      <c r="F43" s="288" t="str">
        <f>UPPER(IF($E43="","",VLOOKUP($E43,'FE250 ELŐ'!$A$7:$O$48,2)))</f>
        <v xml:space="preserve">KÁTAY JÁNOS </v>
      </c>
      <c r="G43" s="288">
        <f>IF($E43="","",VLOOKUP($E43,'FE250 ELŐ'!$A$7:$O$48,3))</f>
        <v>0</v>
      </c>
      <c r="H43" s="288"/>
      <c r="I43" s="288">
        <f>IF($E43="","",VLOOKUP($E43,'FE250 ELŐ'!$A$7:$O$48,4))</f>
        <v>0</v>
      </c>
      <c r="J43" s="135"/>
      <c r="K43" s="134"/>
      <c r="L43" s="157"/>
      <c r="M43" s="134" t="s">
        <v>198</v>
      </c>
      <c r="N43" s="158"/>
      <c r="O43" s="136"/>
      <c r="P43" s="137"/>
      <c r="Q43" s="136"/>
      <c r="R43" s="208"/>
      <c r="S43" s="140"/>
    </row>
    <row r="44" spans="1:19" s="34" customFormat="1" ht="9.6" customHeight="1" x14ac:dyDescent="0.25">
      <c r="A44" s="142"/>
      <c r="B44" s="216"/>
      <c r="C44" s="216"/>
      <c r="D44" s="283"/>
      <c r="E44" s="152"/>
      <c r="F44" s="289"/>
      <c r="G44" s="289"/>
      <c r="H44" s="290"/>
      <c r="I44" s="291" t="s">
        <v>0</v>
      </c>
      <c r="J44" s="147" t="s">
        <v>197</v>
      </c>
      <c r="K44" s="148" t="str">
        <f>UPPER(IF(OR(J44="a",J44="as"),F43,IF(OR(J44="b",J44="bs"),F45,)))</f>
        <v xml:space="preserve">KÁTAY JÁNOS </v>
      </c>
      <c r="L44" s="159"/>
      <c r="M44" s="134"/>
      <c r="N44" s="158"/>
      <c r="O44" s="136"/>
      <c r="P44" s="137"/>
      <c r="Q44" s="136"/>
      <c r="R44" s="208"/>
      <c r="S44" s="140"/>
    </row>
    <row r="45" spans="1:19" s="34" customFormat="1" ht="9.6" customHeight="1" x14ac:dyDescent="0.25">
      <c r="A45" s="142">
        <v>20</v>
      </c>
      <c r="B45" s="241">
        <f>IF($E45="","",VLOOKUP($E45,'FE250 ELŐ'!$A$7:$O$48,14))</f>
        <v>0</v>
      </c>
      <c r="C45" s="241">
        <f>IF($E45="","",VLOOKUP($E45,'FE250 ELŐ'!$A$7:$O$48,15))</f>
        <v>0</v>
      </c>
      <c r="D45" s="282">
        <f>IF($E45="","",VLOOKUP($E45,'FE250 ELŐ'!$A$7:$O$48,5))</f>
        <v>0</v>
      </c>
      <c r="E45" s="132">
        <v>20</v>
      </c>
      <c r="F45" s="288" t="str">
        <f>UPPER(IF($E45="","",VLOOKUP($E45,'FE250 ELŐ'!$A$7:$O$48,2)))</f>
        <v>BYE</v>
      </c>
      <c r="G45" s="288">
        <f>IF($E45="","",VLOOKUP($E45,'FE250 ELŐ'!$A$7:$O$48,3))</f>
        <v>0</v>
      </c>
      <c r="H45" s="288"/>
      <c r="I45" s="288">
        <f>IF($E45="","",VLOOKUP($E45,'FE250 ELŐ'!$A$7:$O$48,4))</f>
        <v>0</v>
      </c>
      <c r="J45" s="160"/>
      <c r="K45" s="134"/>
      <c r="L45" s="134"/>
      <c r="M45" s="134"/>
      <c r="N45" s="158"/>
      <c r="O45" s="136"/>
      <c r="P45" s="137"/>
      <c r="Q45" s="136"/>
      <c r="R45" s="208"/>
      <c r="S45" s="140"/>
    </row>
    <row r="46" spans="1:19" s="34" customFormat="1" ht="9.6" customHeight="1" x14ac:dyDescent="0.25">
      <c r="A46" s="142"/>
      <c r="B46" s="216"/>
      <c r="C46" s="216"/>
      <c r="D46" s="283"/>
      <c r="E46" s="152"/>
      <c r="F46" s="289"/>
      <c r="G46" s="289"/>
      <c r="H46" s="290"/>
      <c r="I46" s="289"/>
      <c r="J46" s="153"/>
      <c r="K46" s="134"/>
      <c r="L46" s="134"/>
      <c r="M46" s="146" t="s">
        <v>0</v>
      </c>
      <c r="N46" s="154" t="s">
        <v>195</v>
      </c>
      <c r="O46" s="471" t="str">
        <f>UPPER(IF(OR(N46="a",N46="as"),M42,IF(OR(N46="b",N46="bs"),M50,)))</f>
        <v>ŐRI ÁDÁM KRISTÓF (4)</v>
      </c>
      <c r="P46" s="209"/>
      <c r="Q46" s="136"/>
      <c r="R46" s="208"/>
      <c r="S46" s="140"/>
    </row>
    <row r="47" spans="1:19" s="34" customFormat="1" ht="9.6" customHeight="1" x14ac:dyDescent="0.25">
      <c r="A47" s="142">
        <v>21</v>
      </c>
      <c r="B47" s="241">
        <f>IF($E47="","",VLOOKUP($E47,'FE250 ELŐ'!$A$7:$O$48,14))</f>
        <v>0</v>
      </c>
      <c r="C47" s="241">
        <f>IF($E47="","",VLOOKUP($E47,'FE250 ELŐ'!$A$7:$O$48,15))</f>
        <v>0</v>
      </c>
      <c r="D47" s="282">
        <f>IF($E47="","",VLOOKUP($E47,'FE250 ELŐ'!$A$7:$O$48,5))</f>
        <v>0</v>
      </c>
      <c r="E47" s="132">
        <v>21</v>
      </c>
      <c r="F47" s="288" t="str">
        <f>UPPER(IF($E47="","",VLOOKUP($E47,'FE250 ELŐ'!$A$7:$O$48,2)))</f>
        <v xml:space="preserve">HAJNAL BENEDEK </v>
      </c>
      <c r="G47" s="288">
        <f>IF($E47="","",VLOOKUP($E47,'FE250 ELŐ'!$A$7:$O$48,3))</f>
        <v>0</v>
      </c>
      <c r="H47" s="288"/>
      <c r="I47" s="288">
        <f>IF($E47="","",VLOOKUP($E47,'FE250 ELŐ'!$A$7:$O$48,4))</f>
        <v>0</v>
      </c>
      <c r="J47" s="162"/>
      <c r="K47" s="134"/>
      <c r="L47" s="134"/>
      <c r="M47" s="134"/>
      <c r="N47" s="158"/>
      <c r="O47" s="134" t="s">
        <v>199</v>
      </c>
      <c r="P47" s="208"/>
      <c r="Q47" s="136"/>
      <c r="R47" s="208"/>
      <c r="S47" s="140"/>
    </row>
    <row r="48" spans="1:19" s="34" customFormat="1" ht="9.6" customHeight="1" x14ac:dyDescent="0.25">
      <c r="A48" s="142"/>
      <c r="B48" s="216"/>
      <c r="C48" s="216"/>
      <c r="D48" s="283"/>
      <c r="E48" s="152"/>
      <c r="F48" s="289"/>
      <c r="G48" s="289"/>
      <c r="H48" s="290"/>
      <c r="I48" s="291" t="s">
        <v>0</v>
      </c>
      <c r="J48" s="147" t="s">
        <v>195</v>
      </c>
      <c r="K48" s="148" t="str">
        <f>UPPER(IF(OR(J48="a",J48="as"),F47,IF(OR(J48="b",J48="bs"),F49,)))</f>
        <v xml:space="preserve">ILYÉS ÁRON </v>
      </c>
      <c r="L48" s="148"/>
      <c r="M48" s="134"/>
      <c r="N48" s="158"/>
      <c r="O48" s="136"/>
      <c r="P48" s="208"/>
      <c r="Q48" s="136"/>
      <c r="R48" s="208"/>
      <c r="S48" s="140"/>
    </row>
    <row r="49" spans="1:19" s="34" customFormat="1" ht="9.6" customHeight="1" x14ac:dyDescent="0.25">
      <c r="A49" s="142">
        <v>22</v>
      </c>
      <c r="B49" s="241">
        <f>IF($E49="","",VLOOKUP($E49,'FE250 ELŐ'!$A$7:$O$48,14))</f>
        <v>0</v>
      </c>
      <c r="C49" s="241">
        <f>IF($E49="","",VLOOKUP($E49,'FE250 ELŐ'!$A$7:$O$48,15))</f>
        <v>0</v>
      </c>
      <c r="D49" s="282">
        <f>IF($E49="","",VLOOKUP($E49,'FE250 ELŐ'!$A$7:$O$48,5))</f>
        <v>0</v>
      </c>
      <c r="E49" s="132">
        <v>22</v>
      </c>
      <c r="F49" s="288" t="str">
        <f>UPPER(IF($E49="","",VLOOKUP($E49,'FE250 ELŐ'!$A$7:$O$48,2)))</f>
        <v xml:space="preserve">ILYÉS ÁRON </v>
      </c>
      <c r="G49" s="288">
        <f>IF($E49="","",VLOOKUP($E49,'FE250 ELŐ'!$A$7:$O$48,3))</f>
        <v>0</v>
      </c>
      <c r="H49" s="288"/>
      <c r="I49" s="288">
        <f>IF($E49="","",VLOOKUP($E49,'FE250 ELŐ'!$A$7:$O$48,4))</f>
        <v>0</v>
      </c>
      <c r="J49" s="150"/>
      <c r="K49" s="134" t="s">
        <v>199</v>
      </c>
      <c r="L49" s="151"/>
      <c r="M49" s="134"/>
      <c r="N49" s="158"/>
      <c r="O49" s="136"/>
      <c r="P49" s="208"/>
      <c r="Q49" s="136"/>
      <c r="R49" s="208"/>
      <c r="S49" s="140"/>
    </row>
    <row r="50" spans="1:19" s="34" customFormat="1" ht="9.6" customHeight="1" x14ac:dyDescent="0.25">
      <c r="A50" s="142"/>
      <c r="B50" s="216"/>
      <c r="C50" s="216"/>
      <c r="D50" s="283"/>
      <c r="E50" s="152"/>
      <c r="F50" s="289"/>
      <c r="G50" s="289"/>
      <c r="H50" s="290"/>
      <c r="I50" s="289"/>
      <c r="J50" s="153"/>
      <c r="K50" s="146" t="s">
        <v>0</v>
      </c>
      <c r="L50" s="154" t="s">
        <v>195</v>
      </c>
      <c r="M50" s="471" t="str">
        <f>UPPER(IF(OR(L50="a",L50="as"),K48,IF(OR(L50="b",L50="bs"),K52,)))</f>
        <v>ŐRI ÁDÁM KRISTÓF (4)</v>
      </c>
      <c r="N50" s="164"/>
      <c r="O50" s="136"/>
      <c r="P50" s="208"/>
      <c r="Q50" s="136"/>
      <c r="R50" s="208"/>
      <c r="S50" s="140"/>
    </row>
    <row r="51" spans="1:19" s="34" customFormat="1" ht="9.6" customHeight="1" x14ac:dyDescent="0.25">
      <c r="A51" s="142">
        <v>23</v>
      </c>
      <c r="B51" s="241">
        <f>IF($E51="","",VLOOKUP($E51,'FE250 ELŐ'!$A$7:$O$48,14))</f>
        <v>0</v>
      </c>
      <c r="C51" s="241">
        <f>IF($E51="","",VLOOKUP($E51,'FE250 ELŐ'!$A$7:$O$48,15))</f>
        <v>0</v>
      </c>
      <c r="D51" s="282">
        <f>IF($E51="","",VLOOKUP($E51,'FE250 ELŐ'!$A$7:$O$48,5))</f>
        <v>0</v>
      </c>
      <c r="E51" s="132">
        <v>23</v>
      </c>
      <c r="F51" s="288" t="str">
        <f>UPPER(IF($E51="","",VLOOKUP($E51,'FE250 ELŐ'!$A$7:$O$48,2)))</f>
        <v>BYE</v>
      </c>
      <c r="G51" s="288">
        <f>IF($E51="","",VLOOKUP($E51,'FE250 ELŐ'!$A$7:$O$48,3))</f>
        <v>0</v>
      </c>
      <c r="H51" s="288"/>
      <c r="I51" s="288">
        <f>IF($E51="","",VLOOKUP($E51,'FE250 ELŐ'!$A$7:$O$48,4))</f>
        <v>0</v>
      </c>
      <c r="J51" s="135"/>
      <c r="K51" s="134"/>
      <c r="L51" s="157"/>
      <c r="M51" s="134" t="s">
        <v>200</v>
      </c>
      <c r="N51" s="156"/>
      <c r="O51" s="136"/>
      <c r="P51" s="208"/>
      <c r="Q51" s="136"/>
      <c r="R51" s="208"/>
      <c r="S51" s="140"/>
    </row>
    <row r="52" spans="1:19" s="34" customFormat="1" ht="9.6" customHeight="1" x14ac:dyDescent="0.25">
      <c r="A52" s="142"/>
      <c r="B52" s="216"/>
      <c r="C52" s="216"/>
      <c r="D52" s="283"/>
      <c r="E52" s="143"/>
      <c r="F52" s="144"/>
      <c r="G52" s="144"/>
      <c r="H52" s="145"/>
      <c r="I52" s="146" t="s">
        <v>0</v>
      </c>
      <c r="J52" s="147" t="s">
        <v>195</v>
      </c>
      <c r="K52" s="471" t="str">
        <f>UPPER(IF(OR(J52="a",J52="as"),F51,IF(OR(J52="b",J52="bs"),F53,)))</f>
        <v>ŐRI ÁDÁM KRISTÓF (4)</v>
      </c>
      <c r="L52" s="159"/>
      <c r="M52" s="134"/>
      <c r="N52" s="156"/>
      <c r="O52" s="136"/>
      <c r="P52" s="208"/>
      <c r="Q52" s="136"/>
      <c r="R52" s="208"/>
      <c r="S52" s="140"/>
    </row>
    <row r="53" spans="1:19" s="34" customFormat="1" ht="9.6" customHeight="1" x14ac:dyDescent="0.25">
      <c r="A53" s="131">
        <v>24</v>
      </c>
      <c r="B53" s="241">
        <f>IF($E53="","",VLOOKUP($E53,'FE250 ELŐ'!$A$7:$O$48,14))</f>
        <v>0</v>
      </c>
      <c r="C53" s="241">
        <f>IF($E53="","",VLOOKUP($E53,'FE250 ELŐ'!$A$7:$O$48,15))</f>
        <v>0</v>
      </c>
      <c r="D53" s="282">
        <f>IF($E53="","",VLOOKUP($E53,'FE250 ELŐ'!$A$7:$O$48,5))</f>
        <v>0</v>
      </c>
      <c r="E53" s="132">
        <v>24</v>
      </c>
      <c r="F53" s="133" t="str">
        <f>UPPER(IF($E53="","",VLOOKUP($E53,'FE250 ELŐ'!$A$7:$O$48,2)))</f>
        <v>ŐRI ÁDÁM KRISTÓF (4)</v>
      </c>
      <c r="G53" s="133">
        <f>IF($E53="","",VLOOKUP($E53,'FE250 ELŐ'!$A$7:$O$48,3))</f>
        <v>0</v>
      </c>
      <c r="H53" s="133"/>
      <c r="I53" s="133">
        <f>IF($E53="","",VLOOKUP($E53,'FE250 ELŐ'!$A$7:$O$48,4))</f>
        <v>0</v>
      </c>
      <c r="J53" s="160"/>
      <c r="K53" s="134"/>
      <c r="L53" s="134"/>
      <c r="M53" s="134"/>
      <c r="N53" s="156"/>
      <c r="O53" s="136"/>
      <c r="P53" s="208"/>
      <c r="Q53" s="136"/>
      <c r="R53" s="208"/>
      <c r="S53" s="140"/>
    </row>
    <row r="54" spans="1:19" s="34" customFormat="1" ht="9.6" customHeight="1" x14ac:dyDescent="0.25">
      <c r="A54" s="142"/>
      <c r="B54" s="216"/>
      <c r="C54" s="216"/>
      <c r="D54" s="283"/>
      <c r="E54" s="143"/>
      <c r="F54" s="161"/>
      <c r="G54" s="161"/>
      <c r="H54" s="165"/>
      <c r="I54" s="161"/>
      <c r="J54" s="153"/>
      <c r="K54" s="134"/>
      <c r="L54" s="134"/>
      <c r="M54" s="134"/>
      <c r="N54" s="156"/>
      <c r="O54" s="146" t="s">
        <v>0</v>
      </c>
      <c r="P54" s="154" t="s">
        <v>197</v>
      </c>
      <c r="Q54" s="471" t="str">
        <f>UPPER(IF(OR(P54="a",P54="as"),O46,IF(OR(P54="b",P54="bs"),O62,)))</f>
        <v>ŐRI ÁDÁM KRISTÓF (4)</v>
      </c>
      <c r="R54" s="210"/>
      <c r="S54" s="140"/>
    </row>
    <row r="55" spans="1:19" s="34" customFormat="1" ht="9.6" customHeight="1" x14ac:dyDescent="0.25">
      <c r="A55" s="131">
        <v>25</v>
      </c>
      <c r="B55" s="241">
        <f>IF($E55="","",VLOOKUP($E55,'FE250 ELŐ'!$A$7:$O$48,14))</f>
        <v>0</v>
      </c>
      <c r="C55" s="241">
        <f>IF($E55="","",VLOOKUP($E55,'FE250 ELŐ'!$A$7:$O$48,15))</f>
        <v>0</v>
      </c>
      <c r="D55" s="282">
        <f>IF($E55="","",VLOOKUP($E55,'FE250 ELŐ'!$A$7:$O$48,5))</f>
        <v>0</v>
      </c>
      <c r="E55" s="132">
        <v>25</v>
      </c>
      <c r="F55" s="133" t="str">
        <f>UPPER(IF($E55="","",VLOOKUP($E55,'FE250 ELŐ'!$A$7:$O$48,2)))</f>
        <v>KŐRÖSSY BENCE (8)</v>
      </c>
      <c r="G55" s="133">
        <f>IF($E55="","",VLOOKUP($E55,'FE250 ELŐ'!$A$7:$O$48,3))</f>
        <v>0</v>
      </c>
      <c r="H55" s="133"/>
      <c r="I55" s="133">
        <f>IF($E55="","",VLOOKUP($E55,'FE250 ELŐ'!$A$7:$O$48,4))</f>
        <v>0</v>
      </c>
      <c r="J55" s="135"/>
      <c r="K55" s="134"/>
      <c r="L55" s="134"/>
      <c r="M55" s="134"/>
      <c r="N55" s="156"/>
      <c r="O55" s="136"/>
      <c r="P55" s="208"/>
      <c r="Q55" s="134" t="s">
        <v>204</v>
      </c>
      <c r="R55" s="137"/>
      <c r="S55" s="140"/>
    </row>
    <row r="56" spans="1:19" s="34" customFormat="1" ht="9.6" customHeight="1" x14ac:dyDescent="0.25">
      <c r="A56" s="142"/>
      <c r="B56" s="216"/>
      <c r="C56" s="216"/>
      <c r="D56" s="283"/>
      <c r="E56" s="143"/>
      <c r="F56" s="144"/>
      <c r="G56" s="144"/>
      <c r="H56" s="145"/>
      <c r="I56" s="146" t="s">
        <v>0</v>
      </c>
      <c r="J56" s="147" t="s">
        <v>197</v>
      </c>
      <c r="K56" s="471" t="str">
        <f>UPPER(IF(OR(J56="a",J56="as"),F55,IF(OR(J56="b",J56="bs"),F57,)))</f>
        <v>KŐRÖSSY BENCE (8)</v>
      </c>
      <c r="L56" s="148"/>
      <c r="M56" s="134"/>
      <c r="N56" s="156"/>
      <c r="O56" s="136"/>
      <c r="P56" s="208"/>
      <c r="Q56" s="136"/>
      <c r="R56" s="137"/>
      <c r="S56" s="140"/>
    </row>
    <row r="57" spans="1:19" s="34" customFormat="1" ht="9.6" customHeight="1" x14ac:dyDescent="0.25">
      <c r="A57" s="142">
        <v>26</v>
      </c>
      <c r="B57" s="241">
        <f>IF($E57="","",VLOOKUP($E57,'FE250 ELŐ'!$A$7:$O$48,14))</f>
        <v>0</v>
      </c>
      <c r="C57" s="241">
        <f>IF($E57="","",VLOOKUP($E57,'FE250 ELŐ'!$A$7:$O$48,15))</f>
        <v>0</v>
      </c>
      <c r="D57" s="282">
        <f>IF($E57="","",VLOOKUP($E57,'FE250 ELŐ'!$A$7:$O$48,5))</f>
        <v>0</v>
      </c>
      <c r="E57" s="132">
        <v>26</v>
      </c>
      <c r="F57" s="288" t="str">
        <f>UPPER(IF($E57="","",VLOOKUP($E57,'FE250 ELŐ'!$A$7:$O$48,2)))</f>
        <v>BYE</v>
      </c>
      <c r="G57" s="288">
        <f>IF($E57="","",VLOOKUP($E57,'FE250 ELŐ'!$A$7:$O$48,3))</f>
        <v>0</v>
      </c>
      <c r="H57" s="288"/>
      <c r="I57" s="288">
        <f>IF($E57="","",VLOOKUP($E57,'FE250 ELŐ'!$A$7:$O$48,4))</f>
        <v>0</v>
      </c>
      <c r="J57" s="150"/>
      <c r="K57" s="134"/>
      <c r="L57" s="151"/>
      <c r="M57" s="134"/>
      <c r="N57" s="156"/>
      <c r="O57" s="136"/>
      <c r="P57" s="208"/>
      <c r="Q57" s="136"/>
      <c r="R57" s="137"/>
      <c r="S57" s="140"/>
    </row>
    <row r="58" spans="1:19" s="34" customFormat="1" ht="9.6" customHeight="1" x14ac:dyDescent="0.25">
      <c r="A58" s="142"/>
      <c r="B58" s="216"/>
      <c r="C58" s="216"/>
      <c r="D58" s="283"/>
      <c r="E58" s="152"/>
      <c r="F58" s="289"/>
      <c r="G58" s="289"/>
      <c r="H58" s="290"/>
      <c r="I58" s="289"/>
      <c r="J58" s="153"/>
      <c r="K58" s="146" t="s">
        <v>0</v>
      </c>
      <c r="L58" s="154" t="s">
        <v>197</v>
      </c>
      <c r="M58" s="471" t="str">
        <f>UPPER(IF(OR(L58="a",L58="as"),K56,IF(OR(L58="b",L58="bs"),K60,)))</f>
        <v>KŐRÖSSY BENCE (8)</v>
      </c>
      <c r="N58" s="155"/>
      <c r="O58" s="136"/>
      <c r="P58" s="208"/>
      <c r="Q58" s="136"/>
      <c r="R58" s="137"/>
      <c r="S58" s="140"/>
    </row>
    <row r="59" spans="1:19" s="34" customFormat="1" ht="9.6" customHeight="1" x14ac:dyDescent="0.25">
      <c r="A59" s="142">
        <v>27</v>
      </c>
      <c r="B59" s="241">
        <f>IF($E59="","",VLOOKUP($E59,'FE250 ELŐ'!$A$7:$O$48,14))</f>
        <v>0</v>
      </c>
      <c r="C59" s="241">
        <f>IF($E59="","",VLOOKUP($E59,'FE250 ELŐ'!$A$7:$O$48,15))</f>
        <v>0</v>
      </c>
      <c r="D59" s="282">
        <f>IF($E59="","",VLOOKUP($E59,'FE250 ELŐ'!$A$7:$O$48,5))</f>
        <v>0</v>
      </c>
      <c r="E59" s="132">
        <v>27</v>
      </c>
      <c r="F59" s="288" t="str">
        <f>UPPER(IF($E59="","",VLOOKUP($E59,'FE250 ELŐ'!$A$7:$O$48,2)))</f>
        <v xml:space="preserve">VÖRÖS ATTILA </v>
      </c>
      <c r="G59" s="288">
        <f>IF($E59="","",VLOOKUP($E59,'FE250 ELŐ'!$A$7:$O$48,3))</f>
        <v>0</v>
      </c>
      <c r="H59" s="288"/>
      <c r="I59" s="288">
        <f>IF($E59="","",VLOOKUP($E59,'FE250 ELŐ'!$A$7:$O$48,4))</f>
        <v>0</v>
      </c>
      <c r="J59" s="135"/>
      <c r="K59" s="134"/>
      <c r="L59" s="157"/>
      <c r="M59" s="134" t="s">
        <v>199</v>
      </c>
      <c r="N59" s="158"/>
      <c r="O59" s="136"/>
      <c r="P59" s="208"/>
      <c r="Q59" s="136"/>
      <c r="R59" s="137"/>
      <c r="S59" s="167"/>
    </row>
    <row r="60" spans="1:19" s="34" customFormat="1" ht="9.6" customHeight="1" x14ac:dyDescent="0.25">
      <c r="A60" s="142"/>
      <c r="B60" s="216"/>
      <c r="C60" s="216"/>
      <c r="D60" s="283"/>
      <c r="E60" s="152"/>
      <c r="F60" s="289"/>
      <c r="G60" s="289"/>
      <c r="H60" s="290"/>
      <c r="I60" s="291" t="s">
        <v>0</v>
      </c>
      <c r="J60" s="147" t="s">
        <v>197</v>
      </c>
      <c r="K60" s="148" t="str">
        <f>UPPER(IF(OR(J60="a",J60="as"),F59,IF(OR(J60="b",J60="bs"),F61,)))</f>
        <v xml:space="preserve">VÖRÖS ATTILA </v>
      </c>
      <c r="L60" s="159"/>
      <c r="M60" s="134"/>
      <c r="N60" s="158"/>
      <c r="O60" s="136"/>
      <c r="P60" s="208"/>
      <c r="Q60" s="136"/>
      <c r="R60" s="137"/>
      <c r="S60" s="140"/>
    </row>
    <row r="61" spans="1:19" s="34" customFormat="1" ht="9.6" customHeight="1" x14ac:dyDescent="0.25">
      <c r="A61" s="142">
        <v>28</v>
      </c>
      <c r="B61" s="241">
        <f>IF($E61="","",VLOOKUP($E61,'FE250 ELŐ'!$A$7:$O$48,14))</f>
        <v>0</v>
      </c>
      <c r="C61" s="241">
        <f>IF($E61="","",VLOOKUP($E61,'FE250 ELŐ'!$A$7:$O$48,15))</f>
        <v>0</v>
      </c>
      <c r="D61" s="282">
        <f>IF($E61="","",VLOOKUP($E61,'FE250 ELŐ'!$A$7:$O$48,5))</f>
        <v>0</v>
      </c>
      <c r="E61" s="132">
        <v>28</v>
      </c>
      <c r="F61" s="288" t="str">
        <f>UPPER(IF($E61="","",VLOOKUP($E61,'FE250 ELŐ'!$A$7:$O$48,2)))</f>
        <v>BYE</v>
      </c>
      <c r="G61" s="288">
        <f>IF($E61="","",VLOOKUP($E61,'FE250 ELŐ'!$A$7:$O$48,3))</f>
        <v>0</v>
      </c>
      <c r="H61" s="288"/>
      <c r="I61" s="288">
        <f>IF($E61="","",VLOOKUP($E61,'FE250 ELŐ'!$A$7:$O$48,4))</f>
        <v>0</v>
      </c>
      <c r="J61" s="160"/>
      <c r="K61" s="134"/>
      <c r="L61" s="134"/>
      <c r="M61" s="134"/>
      <c r="N61" s="158"/>
      <c r="O61" s="136"/>
      <c r="P61" s="208"/>
      <c r="Q61" s="136"/>
      <c r="R61" s="137"/>
      <c r="S61" s="140"/>
    </row>
    <row r="62" spans="1:19" s="34" customFormat="1" ht="9.6" customHeight="1" x14ac:dyDescent="0.25">
      <c r="A62" s="142"/>
      <c r="B62" s="216"/>
      <c r="C62" s="216"/>
      <c r="D62" s="283"/>
      <c r="E62" s="152"/>
      <c r="F62" s="289"/>
      <c r="G62" s="289"/>
      <c r="H62" s="290"/>
      <c r="I62" s="289"/>
      <c r="J62" s="153"/>
      <c r="K62" s="134"/>
      <c r="L62" s="134"/>
      <c r="M62" s="146" t="s">
        <v>0</v>
      </c>
      <c r="N62" s="154" t="s">
        <v>68</v>
      </c>
      <c r="O62" s="471" t="str">
        <f>UPPER(IF(OR(N62="a",N62="as"),M58,IF(OR(N62="b",N62="bs"),M66,)))</f>
        <v>KŐRÖSSY BENCE (8)</v>
      </c>
      <c r="P62" s="210"/>
      <c r="Q62" s="136"/>
      <c r="R62" s="137"/>
      <c r="S62" s="140"/>
    </row>
    <row r="63" spans="1:19" s="34" customFormat="1" ht="9.6" customHeight="1" x14ac:dyDescent="0.25">
      <c r="A63" s="142">
        <v>29</v>
      </c>
      <c r="B63" s="241">
        <f>IF($E63="","",VLOOKUP($E63,'FE250 ELŐ'!$A$7:$O$48,14))</f>
        <v>0</v>
      </c>
      <c r="C63" s="241">
        <f>IF($E63="","",VLOOKUP($E63,'FE250 ELŐ'!$A$7:$O$48,15))</f>
        <v>0</v>
      </c>
      <c r="D63" s="282">
        <f>IF($E63="","",VLOOKUP($E63,'FE250 ELŐ'!$A$7:$O$48,5))</f>
        <v>0</v>
      </c>
      <c r="E63" s="132">
        <v>29</v>
      </c>
      <c r="F63" s="288" t="str">
        <f>UPPER(IF($E63="","",VLOOKUP($E63,'FE250 ELŐ'!$A$7:$O$48,2)))</f>
        <v xml:space="preserve">HÖNICH MÁRIÓ </v>
      </c>
      <c r="G63" s="288">
        <f>IF($E63="","",VLOOKUP($E63,'FE250 ELŐ'!$A$7:$O$48,3))</f>
        <v>0</v>
      </c>
      <c r="H63" s="288"/>
      <c r="I63" s="288">
        <f>IF($E63="","",VLOOKUP($E63,'FE250 ELŐ'!$A$7:$O$48,4))</f>
        <v>0</v>
      </c>
      <c r="J63" s="162"/>
      <c r="K63" s="134"/>
      <c r="L63" s="134"/>
      <c r="M63" s="134"/>
      <c r="N63" s="158"/>
      <c r="O63" s="134" t="s">
        <v>204</v>
      </c>
      <c r="P63" s="156"/>
      <c r="Q63" s="138"/>
      <c r="R63" s="139"/>
      <c r="S63" s="140"/>
    </row>
    <row r="64" spans="1:19" s="34" customFormat="1" ht="9.6" customHeight="1" x14ac:dyDescent="0.25">
      <c r="A64" s="142"/>
      <c r="B64" s="216"/>
      <c r="C64" s="216"/>
      <c r="D64" s="283"/>
      <c r="E64" s="152"/>
      <c r="F64" s="289"/>
      <c r="G64" s="289"/>
      <c r="H64" s="290"/>
      <c r="I64" s="291" t="s">
        <v>0</v>
      </c>
      <c r="J64" s="147" t="s">
        <v>197</v>
      </c>
      <c r="K64" s="148" t="str">
        <f>UPPER(IF(OR(J64="a",J64="as"),F63,IF(OR(J64="b",J64="bs"),F65,)))</f>
        <v xml:space="preserve">HÖNICH MÁRIÓ </v>
      </c>
      <c r="L64" s="148"/>
      <c r="M64" s="134"/>
      <c r="N64" s="158"/>
      <c r="O64" s="156"/>
      <c r="P64" s="156"/>
      <c r="Q64" s="138"/>
      <c r="R64" s="139"/>
      <c r="S64" s="140"/>
    </row>
    <row r="65" spans="1:19" s="34" customFormat="1" ht="9.6" customHeight="1" x14ac:dyDescent="0.25">
      <c r="A65" s="142">
        <v>30</v>
      </c>
      <c r="B65" s="241">
        <f>IF($E65="","",VLOOKUP($E65,'FE250 ELŐ'!$A$7:$O$48,14))</f>
        <v>0</v>
      </c>
      <c r="C65" s="241">
        <f>IF($E65="","",VLOOKUP($E65,'FE250 ELŐ'!$A$7:$O$48,15))</f>
        <v>0</v>
      </c>
      <c r="D65" s="282">
        <f>IF($E65="","",VLOOKUP($E65,'FE250 ELŐ'!$A$7:$O$48,5))</f>
        <v>0</v>
      </c>
      <c r="E65" s="132">
        <v>30</v>
      </c>
      <c r="F65" s="288" t="str">
        <f>UPPER(IF($E65="","",VLOOKUP($E65,'FE250 ELŐ'!$A$7:$O$48,2)))</f>
        <v xml:space="preserve">KALTENECKER DÁVID </v>
      </c>
      <c r="G65" s="288">
        <f>IF($E65="","",VLOOKUP($E65,'FE250 ELŐ'!$A$7:$O$48,3))</f>
        <v>0</v>
      </c>
      <c r="H65" s="288"/>
      <c r="I65" s="288">
        <f>IF($E65="","",VLOOKUP($E65,'FE250 ELŐ'!$A$7:$O$48,4))</f>
        <v>0</v>
      </c>
      <c r="J65" s="150"/>
      <c r="K65" s="134" t="s">
        <v>205</v>
      </c>
      <c r="L65" s="151"/>
      <c r="M65" s="134"/>
      <c r="N65" s="158"/>
      <c r="O65" s="156"/>
      <c r="P65" s="156"/>
      <c r="Q65" s="138"/>
      <c r="R65" s="139"/>
      <c r="S65" s="140"/>
    </row>
    <row r="66" spans="1:19" s="34" customFormat="1" ht="9.6" customHeight="1" x14ac:dyDescent="0.25">
      <c r="A66" s="142"/>
      <c r="B66" s="216"/>
      <c r="C66" s="216"/>
      <c r="D66" s="283"/>
      <c r="E66" s="152"/>
      <c r="F66" s="289"/>
      <c r="G66" s="289"/>
      <c r="H66" s="290"/>
      <c r="I66" s="289"/>
      <c r="J66" s="153"/>
      <c r="K66" s="146" t="s">
        <v>0</v>
      </c>
      <c r="L66" s="154" t="s">
        <v>197</v>
      </c>
      <c r="M66" s="148" t="str">
        <f>UPPER(IF(OR(L66="a",L66="as"),K64,IF(OR(L66="b",L66="bs"),K68,)))</f>
        <v xml:space="preserve">HÖNICH MÁRIÓ </v>
      </c>
      <c r="N66" s="164"/>
      <c r="O66" s="156"/>
      <c r="P66" s="156"/>
      <c r="Q66" s="138"/>
      <c r="R66" s="139"/>
      <c r="S66" s="140"/>
    </row>
    <row r="67" spans="1:19" s="34" customFormat="1" ht="9.6" customHeight="1" x14ac:dyDescent="0.25">
      <c r="A67" s="142">
        <v>31</v>
      </c>
      <c r="B67" s="241">
        <f>IF($E67="","",VLOOKUP($E67,'FE250 ELŐ'!$A$7:$O$48,14))</f>
        <v>0</v>
      </c>
      <c r="C67" s="241">
        <f>IF($E67="","",VLOOKUP($E67,'FE250 ELŐ'!$A$7:$O$48,15))</f>
        <v>0</v>
      </c>
      <c r="D67" s="282">
        <f>IF($E67="","",VLOOKUP($E67,'FE250 ELŐ'!$A$7:$O$48,5))</f>
        <v>0</v>
      </c>
      <c r="E67" s="132">
        <v>31</v>
      </c>
      <c r="F67" s="288" t="str">
        <f>UPPER(IF($E67="","",VLOOKUP($E67,'FE250 ELŐ'!$A$7:$O$48,2)))</f>
        <v>BYE</v>
      </c>
      <c r="G67" s="288">
        <f>IF($E67="","",VLOOKUP($E67,'FE250 ELŐ'!$A$7:$O$48,3))</f>
        <v>0</v>
      </c>
      <c r="H67" s="288"/>
      <c r="I67" s="288">
        <f>IF($E67="","",VLOOKUP($E67,'FE250 ELŐ'!$A$7:$O$48,4))</f>
        <v>0</v>
      </c>
      <c r="J67" s="135"/>
      <c r="K67" s="134"/>
      <c r="L67" s="157"/>
      <c r="M67" s="134" t="s">
        <v>198</v>
      </c>
      <c r="N67" s="156"/>
      <c r="O67" s="156"/>
      <c r="P67" s="156"/>
      <c r="Q67" s="138"/>
      <c r="R67" s="139"/>
      <c r="S67" s="140"/>
    </row>
    <row r="68" spans="1:19" s="34" customFormat="1" ht="9.6" customHeight="1" x14ac:dyDescent="0.25">
      <c r="A68" s="142"/>
      <c r="B68" s="216"/>
      <c r="C68" s="216"/>
      <c r="D68" s="283"/>
      <c r="E68" s="143"/>
      <c r="F68" s="144"/>
      <c r="G68" s="144"/>
      <c r="H68" s="145"/>
      <c r="I68" s="146" t="s">
        <v>0</v>
      </c>
      <c r="J68" s="147" t="s">
        <v>195</v>
      </c>
      <c r="K68" s="471" t="str">
        <f>UPPER(IF(OR(J68="a",J68="as"),F67,IF(OR(J68="b",J68="bs"),F69,)))</f>
        <v>MISKY ISTVÁN (2)</v>
      </c>
      <c r="L68" s="159"/>
      <c r="M68" s="134"/>
      <c r="N68" s="156"/>
      <c r="O68" s="156"/>
      <c r="P68" s="156"/>
      <c r="Q68" s="138"/>
      <c r="R68" s="139"/>
      <c r="S68" s="140"/>
    </row>
    <row r="69" spans="1:19" s="34" customFormat="1" ht="9.6" customHeight="1" x14ac:dyDescent="0.25">
      <c r="A69" s="131">
        <v>32</v>
      </c>
      <c r="B69" s="241">
        <f>IF($E69="","",VLOOKUP($E69,'FE250 ELŐ'!$A$7:$O$48,14))</f>
        <v>0</v>
      </c>
      <c r="C69" s="241">
        <f>IF($E69="","",VLOOKUP($E69,'FE250 ELŐ'!$A$7:$O$48,15))</f>
        <v>0</v>
      </c>
      <c r="D69" s="282">
        <f>IF($E69="","",VLOOKUP($E69,'FE250 ELŐ'!$A$7:$O$48,5))</f>
        <v>0</v>
      </c>
      <c r="E69" s="132">
        <v>32</v>
      </c>
      <c r="F69" s="133" t="str">
        <f>UPPER(IF($E69="","",VLOOKUP($E69,'FE250 ELŐ'!$A$7:$O$48,2)))</f>
        <v>MISKY ISTVÁN (2)</v>
      </c>
      <c r="G69" s="133">
        <f>IF($E69="","",VLOOKUP($E69,'FE250 ELŐ'!$A$7:$O$48,3))</f>
        <v>0</v>
      </c>
      <c r="H69" s="133"/>
      <c r="I69" s="133">
        <f>IF($E69="","",VLOOKUP($E69,'FE250 ELŐ'!$A$7:$O$48,4))</f>
        <v>0</v>
      </c>
      <c r="J69" s="160"/>
      <c r="K69" s="134"/>
      <c r="L69" s="134"/>
      <c r="M69" s="134"/>
      <c r="N69" s="134"/>
      <c r="O69" s="136"/>
      <c r="P69" s="137"/>
      <c r="Q69" s="138"/>
      <c r="R69" s="139"/>
      <c r="S69" s="140"/>
    </row>
    <row r="70" spans="1:19" s="2" customFormat="1" ht="6.75" customHeight="1" x14ac:dyDescent="0.25">
      <c r="A70" s="168"/>
      <c r="B70" s="168"/>
      <c r="C70" s="168"/>
      <c r="D70" s="168"/>
      <c r="E70" s="168"/>
      <c r="F70" s="169"/>
      <c r="G70" s="169"/>
      <c r="H70" s="169"/>
      <c r="I70" s="169"/>
      <c r="J70" s="170"/>
      <c r="K70" s="171"/>
      <c r="L70" s="172"/>
      <c r="M70" s="171"/>
      <c r="N70" s="172"/>
      <c r="O70" s="171"/>
      <c r="P70" s="172"/>
      <c r="Q70" s="171"/>
      <c r="R70" s="172"/>
      <c r="S70" s="173"/>
    </row>
    <row r="71" spans="1:19" s="18" customFormat="1" ht="10.5" customHeight="1" x14ac:dyDescent="0.25">
      <c r="A71" s="174" t="s">
        <v>43</v>
      </c>
      <c r="B71" s="175"/>
      <c r="C71" s="175"/>
      <c r="D71" s="267"/>
      <c r="E71" s="176" t="s">
        <v>4</v>
      </c>
      <c r="F71" s="177" t="s">
        <v>45</v>
      </c>
      <c r="G71" s="176"/>
      <c r="H71" s="178"/>
      <c r="I71" s="179"/>
      <c r="J71" s="176" t="s">
        <v>4</v>
      </c>
      <c r="K71" s="177" t="s">
        <v>54</v>
      </c>
      <c r="L71" s="180"/>
      <c r="M71" s="177" t="s">
        <v>55</v>
      </c>
      <c r="N71" s="181"/>
      <c r="O71" s="182" t="s">
        <v>56</v>
      </c>
      <c r="P71" s="182"/>
      <c r="Q71" s="183"/>
      <c r="R71" s="184"/>
    </row>
    <row r="72" spans="1:19" s="18" customFormat="1" ht="9" customHeight="1" x14ac:dyDescent="0.25">
      <c r="A72" s="268" t="s">
        <v>44</v>
      </c>
      <c r="B72" s="269"/>
      <c r="C72" s="270"/>
      <c r="D72" s="271"/>
      <c r="E72" s="186">
        <v>1</v>
      </c>
      <c r="F72" s="85"/>
      <c r="G72" s="187"/>
      <c r="H72" s="85"/>
      <c r="I72" s="84"/>
      <c r="J72" s="188" t="s">
        <v>5</v>
      </c>
      <c r="K72" s="185"/>
      <c r="L72" s="189"/>
      <c r="M72" s="185"/>
      <c r="N72" s="190"/>
      <c r="O72" s="191" t="s">
        <v>46</v>
      </c>
      <c r="P72" s="192"/>
      <c r="Q72" s="192"/>
      <c r="R72" s="193"/>
    </row>
    <row r="73" spans="1:19" s="18" customFormat="1" ht="9" customHeight="1" x14ac:dyDescent="0.25">
      <c r="A73" s="198" t="s">
        <v>53</v>
      </c>
      <c r="B73" s="196"/>
      <c r="C73" s="264"/>
      <c r="D73" s="199"/>
      <c r="E73" s="186">
        <v>2</v>
      </c>
      <c r="F73" s="85"/>
      <c r="G73" s="187"/>
      <c r="H73" s="85"/>
      <c r="I73" s="84"/>
      <c r="J73" s="188" t="s">
        <v>6</v>
      </c>
      <c r="K73" s="185"/>
      <c r="L73" s="189"/>
      <c r="M73" s="185"/>
      <c r="N73" s="190"/>
      <c r="O73" s="194"/>
      <c r="P73" s="195"/>
      <c r="Q73" s="196"/>
      <c r="R73" s="197"/>
    </row>
    <row r="74" spans="1:19" s="18" customFormat="1" ht="9" customHeight="1" x14ac:dyDescent="0.25">
      <c r="A74" s="235"/>
      <c r="B74" s="236"/>
      <c r="C74" s="265"/>
      <c r="D74" s="237"/>
      <c r="E74" s="186">
        <v>3</v>
      </c>
      <c r="F74" s="85"/>
      <c r="G74" s="187"/>
      <c r="H74" s="85"/>
      <c r="I74" s="84"/>
      <c r="J74" s="188" t="s">
        <v>7</v>
      </c>
      <c r="K74" s="185"/>
      <c r="L74" s="189"/>
      <c r="M74" s="185"/>
      <c r="N74" s="190"/>
      <c r="O74" s="191" t="s">
        <v>47</v>
      </c>
      <c r="P74" s="192"/>
      <c r="Q74" s="192"/>
      <c r="R74" s="193"/>
    </row>
    <row r="75" spans="1:19" s="18" customFormat="1" ht="9" customHeight="1" x14ac:dyDescent="0.25">
      <c r="A75" s="200"/>
      <c r="B75" s="126"/>
      <c r="C75" s="126"/>
      <c r="D75" s="201"/>
      <c r="E75" s="186">
        <v>4</v>
      </c>
      <c r="F75" s="85"/>
      <c r="G75" s="187"/>
      <c r="H75" s="85"/>
      <c r="I75" s="84"/>
      <c r="J75" s="188" t="s">
        <v>8</v>
      </c>
      <c r="K75" s="185"/>
      <c r="L75" s="189"/>
      <c r="M75" s="185"/>
      <c r="N75" s="190"/>
      <c r="O75" s="185"/>
      <c r="P75" s="189"/>
      <c r="Q75" s="185"/>
      <c r="R75" s="190"/>
    </row>
    <row r="76" spans="1:19" s="18" customFormat="1" ht="9" customHeight="1" x14ac:dyDescent="0.25">
      <c r="A76" s="223"/>
      <c r="B76" s="238"/>
      <c r="C76" s="238"/>
      <c r="D76" s="266"/>
      <c r="E76" s="186">
        <v>5</v>
      </c>
      <c r="F76" s="85"/>
      <c r="G76" s="187"/>
      <c r="H76" s="85"/>
      <c r="I76" s="84"/>
      <c r="J76" s="188" t="s">
        <v>9</v>
      </c>
      <c r="K76" s="185"/>
      <c r="L76" s="189"/>
      <c r="M76" s="185"/>
      <c r="N76" s="190"/>
      <c r="O76" s="196"/>
      <c r="P76" s="195"/>
      <c r="Q76" s="196"/>
      <c r="R76" s="197"/>
    </row>
    <row r="77" spans="1:19" s="18" customFormat="1" ht="9" customHeight="1" x14ac:dyDescent="0.25">
      <c r="A77" s="224"/>
      <c r="B77" s="22"/>
      <c r="C77" s="126"/>
      <c r="D77" s="201"/>
      <c r="E77" s="186">
        <v>6</v>
      </c>
      <c r="F77" s="85"/>
      <c r="G77" s="187"/>
      <c r="H77" s="85"/>
      <c r="I77" s="84"/>
      <c r="J77" s="188" t="s">
        <v>10</v>
      </c>
      <c r="K77" s="185"/>
      <c r="L77" s="189"/>
      <c r="M77" s="185"/>
      <c r="N77" s="190"/>
      <c r="O77" s="191" t="s">
        <v>33</v>
      </c>
      <c r="P77" s="192"/>
      <c r="Q77" s="192"/>
      <c r="R77" s="193"/>
    </row>
    <row r="78" spans="1:19" s="18" customFormat="1" ht="9" customHeight="1" x14ac:dyDescent="0.25">
      <c r="A78" s="224"/>
      <c r="B78" s="22"/>
      <c r="C78" s="215"/>
      <c r="D78" s="233"/>
      <c r="E78" s="186">
        <v>7</v>
      </c>
      <c r="F78" s="85"/>
      <c r="G78" s="187"/>
      <c r="H78" s="85"/>
      <c r="I78" s="84"/>
      <c r="J78" s="188" t="s">
        <v>11</v>
      </c>
      <c r="K78" s="185"/>
      <c r="L78" s="189"/>
      <c r="M78" s="185"/>
      <c r="N78" s="190"/>
      <c r="O78" s="185"/>
      <c r="P78" s="189"/>
      <c r="Q78" s="185"/>
      <c r="R78" s="190"/>
    </row>
    <row r="79" spans="1:19" s="18" customFormat="1" ht="9" customHeight="1" x14ac:dyDescent="0.25">
      <c r="A79" s="225"/>
      <c r="B79" s="222"/>
      <c r="C79" s="263"/>
      <c r="D79" s="234"/>
      <c r="E79" s="202">
        <v>8</v>
      </c>
      <c r="F79" s="203"/>
      <c r="G79" s="204"/>
      <c r="H79" s="203"/>
      <c r="I79" s="205"/>
      <c r="J79" s="206" t="s">
        <v>12</v>
      </c>
      <c r="K79" s="196"/>
      <c r="L79" s="195"/>
      <c r="M79" s="196"/>
      <c r="N79" s="197"/>
      <c r="O79" s="196">
        <f>R4</f>
        <v>0</v>
      </c>
      <c r="P79" s="195"/>
      <c r="Q79" s="196"/>
      <c r="R79" s="207">
        <f>MIN(8,'FE250 ELŐ'!Q5)</f>
        <v>8</v>
      </c>
    </row>
  </sheetData>
  <mergeCells count="2">
    <mergeCell ref="A4:C4"/>
    <mergeCell ref="Q41:R41"/>
  </mergeCells>
  <conditionalFormatting sqref="E7 E9 E11">
    <cfRule type="expression" dxfId="121" priority="1" stopIfTrue="1">
      <formula>$E7&lt;9</formula>
    </cfRule>
  </conditionalFormatting>
  <conditionalFormatting sqref="E13 E15 E17 E19 E21 E23 E25 E27 E29 E31 E33 E35 E37 E39 E41 E43 E45 E47 E49 E51 E53 E55 E57 E59 E61 E63 E65 E67 E69">
    <cfRule type="expression" dxfId="120" priority="7" stopIfTrue="1">
      <formula>AND($E13&lt;9,$C13&gt;0)</formula>
    </cfRule>
  </conditionalFormatting>
  <conditionalFormatting sqref="H7 H9 H11 H13 H15 H17 H19 H21 H23 H25 H27 H29 H31 H33 H35 H37 H39 H41 H43 H45 H47 H49 H51 H53 H55 H57 H59 H61 H63 H65 H67 H69">
    <cfRule type="expression" dxfId="119" priority="11" stopIfTrue="1">
      <formula>AND($E7&lt;9,$C7&gt;0)</formula>
    </cfRule>
  </conditionalFormatting>
  <conditionalFormatting sqref="I8 K10 I12 M14 I16 K18 I20 O22 I24 K26 I28 M30 I32 K34 I36 O39 I40 K42 I44 M46 I48 K50 I52 O54 I56 K58 I60 M62 I64 K66 I68">
    <cfRule type="expression" dxfId="118" priority="8" stopIfTrue="1">
      <formula>AND($O$1="CU",I8="Umpire")</formula>
    </cfRule>
    <cfRule type="expression" dxfId="117" priority="9" stopIfTrue="1">
      <formula>AND($O$1="CU",I8&lt;&gt;"Umpire",J8&lt;&gt;"")</formula>
    </cfRule>
    <cfRule type="expression" dxfId="116" priority="10" stopIfTrue="1">
      <formula>AND($O$1="CU",I8&lt;&gt;"Umpire")</formula>
    </cfRule>
  </conditionalFormatting>
  <conditionalFormatting sqref="J8 L10 J12 N14 J16 L18 J20 P22 J24 L26 J28 N30 J32 L34 J36 P39 J40 L42 J44 N46 J48 L50 J52 P54 J56 L58 J60 N62 J64 L66 J68 R79">
    <cfRule type="expression" dxfId="115" priority="4" stopIfTrue="1">
      <formula>$O$1="CU"</formula>
    </cfRule>
  </conditionalFormatting>
  <conditionalFormatting sqref="K8 M10 K12 O14 K16 M18 K20 Q22 K24 M26 K28 O30 K32 M34 K36 K40 M42 K44 O46 K48 M50 K52 Q54 K56 M58 K60 O62 K64 M66 K68">
    <cfRule type="expression" dxfId="114" priority="5" stopIfTrue="1">
      <formula>J8="as"</formula>
    </cfRule>
    <cfRule type="expression" dxfId="113" priority="6" stopIfTrue="1">
      <formula>J8="bs"</formula>
    </cfRule>
  </conditionalFormatting>
  <conditionalFormatting sqref="Q38">
    <cfRule type="expression" dxfId="112" priority="2" stopIfTrue="1">
      <formula>P39="as"</formula>
    </cfRule>
    <cfRule type="expression" dxfId="111" priority="3" stopIfTrue="1">
      <formula>P39="bs"</formula>
    </cfRule>
  </conditionalFormatting>
  <dataValidations count="2">
    <dataValidation type="list" allowBlank="1" showInputMessage="1" sqref="O54 O39 O22" xr:uid="{00000000-0002-0000-0B00-000000000000}">
      <formula1>$V$8:$V$17</formula1>
    </dataValidation>
    <dataValidation type="list" allowBlank="1" showInputMessage="1" sqref="I8 I24 I12 I28 I16 I40 I20 I44 I48 I52 I32 I36 I56 I60 I64 I68 K66 K58 K50 K42 K34 K26 K18 K10 M14 M30 M46 M62" xr:uid="{00000000-0002-0000-0B00-000001000000}">
      <formula1>$U$7:$U$16</formula1>
    </dataValidation>
  </dataValidations>
  <printOptions horizontalCentered="1"/>
  <pageMargins left="0.35" right="0.35" top="0.39" bottom="0.39" header="0" footer="0"/>
  <pageSetup paperSize="9" orientation="portrait"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42"/>
  </sheetPr>
  <dimension ref="A1:Q156"/>
  <sheetViews>
    <sheetView showGridLines="0" showZeros="0" view="pageBreakPreview" zoomScale="60" zoomScaleNormal="100" workbookViewId="0">
      <pane ySplit="6" topLeftCell="A7" activePane="bottomLeft" state="frozen"/>
      <selection activeCell="F2" sqref="F2"/>
      <selection pane="bottomLeft" activeCell="D13" sqref="D13"/>
    </sheetView>
  </sheetViews>
  <sheetFormatPr defaultRowHeight="13.2" x14ac:dyDescent="0.25"/>
  <cols>
    <col min="1" max="1" width="3.88671875" customWidth="1"/>
    <col min="2" max="2" width="14.33203125" customWidth="1"/>
    <col min="3" max="3" width="12" customWidth="1"/>
    <col min="4" max="4" width="11.109375" style="40" customWidth="1"/>
    <col min="5" max="5" width="9.33203125" style="433" customWidth="1"/>
    <col min="6" max="6" width="6.109375" style="92" hidden="1" customWidth="1"/>
    <col min="7" max="7" width="33.8867187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3" t="str">
        <f>Altalanos!$A$6</f>
        <v>OB</v>
      </c>
      <c r="B1" s="86"/>
      <c r="C1" s="86"/>
      <c r="D1" s="239"/>
      <c r="E1" s="259" t="s">
        <v>52</v>
      </c>
      <c r="F1" s="105"/>
      <c r="G1" s="250"/>
      <c r="H1" s="87"/>
      <c r="I1" s="87"/>
      <c r="J1" s="251"/>
      <c r="K1" s="251"/>
      <c r="L1" s="251"/>
      <c r="M1" s="251"/>
      <c r="N1" s="251"/>
      <c r="O1" s="251"/>
      <c r="P1" s="251"/>
      <c r="Q1" s="252"/>
    </row>
    <row r="2" spans="1:17" ht="13.8" thickBot="1" x14ac:dyDescent="0.3">
      <c r="B2" s="88" t="s">
        <v>51</v>
      </c>
      <c r="C2" s="277">
        <f>Altalanos!$E$8</f>
        <v>0</v>
      </c>
      <c r="D2" s="105"/>
      <c r="E2" s="259" t="s">
        <v>34</v>
      </c>
      <c r="F2" s="93"/>
      <c r="G2" s="93"/>
      <c r="H2" s="422"/>
      <c r="I2" s="422"/>
      <c r="J2" s="87"/>
      <c r="K2" s="87"/>
      <c r="L2" s="87"/>
      <c r="M2" s="87"/>
      <c r="N2" s="99"/>
      <c r="O2" s="80"/>
      <c r="P2" s="80"/>
      <c r="Q2" s="99"/>
    </row>
    <row r="3" spans="1:17" s="2" customFormat="1" ht="13.8" thickBot="1" x14ac:dyDescent="0.3">
      <c r="A3" s="416" t="s">
        <v>50</v>
      </c>
      <c r="B3" s="420"/>
      <c r="C3" s="420"/>
      <c r="D3" s="420"/>
      <c r="E3" s="420"/>
      <c r="F3" s="420"/>
      <c r="G3" s="420"/>
      <c r="H3" s="420"/>
      <c r="I3" s="421"/>
      <c r="J3" s="100"/>
      <c r="K3" s="106"/>
      <c r="L3" s="106"/>
      <c r="M3" s="106"/>
      <c r="N3" s="287" t="s">
        <v>33</v>
      </c>
      <c r="O3" s="101"/>
      <c r="P3" s="107"/>
      <c r="Q3" s="260"/>
    </row>
    <row r="4" spans="1:17" s="2" customFormat="1" x14ac:dyDescent="0.25">
      <c r="A4" s="50" t="s">
        <v>24</v>
      </c>
      <c r="B4" s="50"/>
      <c r="C4" s="48" t="s">
        <v>21</v>
      </c>
      <c r="D4" s="50" t="s">
        <v>29</v>
      </c>
      <c r="E4" s="81"/>
      <c r="G4" s="108"/>
      <c r="H4" s="435" t="s">
        <v>30</v>
      </c>
      <c r="I4" s="426"/>
      <c r="J4" s="109"/>
      <c r="K4" s="110"/>
      <c r="L4" s="110"/>
      <c r="M4" s="110"/>
      <c r="N4" s="109"/>
      <c r="O4" s="261"/>
      <c r="P4" s="261"/>
      <c r="Q4" s="111"/>
    </row>
    <row r="5" spans="1:17" s="2" customFormat="1" ht="13.8" thickBot="1" x14ac:dyDescent="0.3">
      <c r="A5" s="253">
        <f>Altalanos!$A$10</f>
        <v>0</v>
      </c>
      <c r="B5" s="253"/>
      <c r="C5" s="89">
        <f>Altalanos!$C$10</f>
        <v>0</v>
      </c>
      <c r="D5" s="90" t="str">
        <f>Altalanos!$D$10</f>
        <v xml:space="preserve">  </v>
      </c>
      <c r="E5" s="90"/>
      <c r="F5" s="90"/>
      <c r="G5" s="90"/>
      <c r="H5" s="281">
        <f>Altalanos!$E$10</f>
        <v>0</v>
      </c>
      <c r="I5" s="436"/>
      <c r="J5" s="112"/>
      <c r="K5" s="82"/>
      <c r="L5" s="82"/>
      <c r="M5" s="82"/>
      <c r="N5" s="112"/>
      <c r="O5" s="90"/>
      <c r="P5" s="90"/>
      <c r="Q5" s="439"/>
    </row>
    <row r="6" spans="1:17" ht="30" customHeight="1" thickBot="1" x14ac:dyDescent="0.3">
      <c r="A6" s="242" t="s">
        <v>35</v>
      </c>
      <c r="B6" s="102" t="s">
        <v>27</v>
      </c>
      <c r="C6" s="102" t="s">
        <v>28</v>
      </c>
      <c r="D6" s="102" t="s">
        <v>31</v>
      </c>
      <c r="E6" s="103" t="s">
        <v>32</v>
      </c>
      <c r="F6" s="103" t="s">
        <v>36</v>
      </c>
      <c r="G6" s="103" t="s">
        <v>104</v>
      </c>
      <c r="H6" s="423" t="s">
        <v>37</v>
      </c>
      <c r="I6" s="424"/>
      <c r="J6" s="245" t="s">
        <v>16</v>
      </c>
      <c r="K6" s="104" t="s">
        <v>14</v>
      </c>
      <c r="L6" s="247" t="s">
        <v>1</v>
      </c>
      <c r="M6" s="214" t="s">
        <v>15</v>
      </c>
      <c r="N6" s="272" t="s">
        <v>48</v>
      </c>
      <c r="O6" s="257" t="s">
        <v>38</v>
      </c>
      <c r="P6" s="258" t="s">
        <v>2</v>
      </c>
      <c r="Q6" s="103" t="s">
        <v>39</v>
      </c>
    </row>
    <row r="7" spans="1:17" s="11" customFormat="1" ht="18.899999999999999" customHeight="1" x14ac:dyDescent="0.25">
      <c r="A7" s="249">
        <v>1</v>
      </c>
      <c r="B7" s="94" t="s">
        <v>114</v>
      </c>
      <c r="C7" s="94" t="s">
        <v>115</v>
      </c>
      <c r="D7" s="95"/>
      <c r="E7" s="262"/>
      <c r="F7" s="417"/>
      <c r="G7" s="418"/>
      <c r="H7" s="95"/>
      <c r="I7" s="95"/>
      <c r="J7" s="246"/>
      <c r="K7" s="244"/>
      <c r="L7" s="248"/>
      <c r="M7" s="244"/>
      <c r="N7" s="240"/>
      <c r="O7" s="95"/>
      <c r="P7" s="113"/>
      <c r="Q7" s="96"/>
    </row>
    <row r="8" spans="1:17" s="11" customFormat="1" ht="18.899999999999999" customHeight="1" x14ac:dyDescent="0.25">
      <c r="A8" s="249">
        <v>2</v>
      </c>
      <c r="B8" s="94" t="s">
        <v>116</v>
      </c>
      <c r="C8" s="94" t="s">
        <v>117</v>
      </c>
      <c r="D8" s="95"/>
      <c r="E8" s="262"/>
      <c r="F8" s="419"/>
      <c r="G8" s="279"/>
      <c r="H8" s="95"/>
      <c r="I8" s="95"/>
      <c r="J8" s="246"/>
      <c r="K8" s="244"/>
      <c r="L8" s="248"/>
      <c r="M8" s="244"/>
      <c r="N8" s="240"/>
      <c r="O8" s="95"/>
      <c r="P8" s="113"/>
      <c r="Q8" s="96"/>
    </row>
    <row r="9" spans="1:17" s="11" customFormat="1" ht="18.899999999999999" customHeight="1" x14ac:dyDescent="0.25">
      <c r="A9" s="249">
        <v>3</v>
      </c>
      <c r="B9" s="94" t="s">
        <v>119</v>
      </c>
      <c r="C9" s="94" t="s">
        <v>118</v>
      </c>
      <c r="D9" s="95"/>
      <c r="E9" s="262"/>
      <c r="F9" s="419"/>
      <c r="G9" s="279"/>
      <c r="H9" s="95"/>
      <c r="I9" s="95"/>
      <c r="J9" s="246"/>
      <c r="K9" s="244"/>
      <c r="L9" s="248"/>
      <c r="M9" s="244"/>
      <c r="N9" s="240"/>
      <c r="O9" s="95"/>
      <c r="P9" s="428"/>
      <c r="Q9" s="273"/>
    </row>
    <row r="10" spans="1:17" s="11" customFormat="1" ht="18.899999999999999" customHeight="1" x14ac:dyDescent="0.25">
      <c r="A10" s="249">
        <v>4</v>
      </c>
      <c r="B10" s="94" t="s">
        <v>120</v>
      </c>
      <c r="C10" s="94" t="s">
        <v>121</v>
      </c>
      <c r="D10" s="95"/>
      <c r="E10" s="262"/>
      <c r="F10" s="419"/>
      <c r="G10" s="279"/>
      <c r="H10" s="95"/>
      <c r="I10" s="95"/>
      <c r="J10" s="246"/>
      <c r="K10" s="244"/>
      <c r="L10" s="248"/>
      <c r="M10" s="244"/>
      <c r="N10" s="240"/>
      <c r="O10" s="95"/>
      <c r="P10" s="427"/>
      <c r="Q10" s="425"/>
    </row>
    <row r="11" spans="1:17" s="11" customFormat="1" ht="18.899999999999999" customHeight="1" x14ac:dyDescent="0.25">
      <c r="A11" s="249">
        <v>5</v>
      </c>
      <c r="B11" s="94"/>
      <c r="C11" s="94"/>
      <c r="D11" s="95"/>
      <c r="E11" s="262"/>
      <c r="F11" s="419"/>
      <c r="G11" s="279"/>
      <c r="H11" s="95"/>
      <c r="I11" s="95"/>
      <c r="J11" s="246"/>
      <c r="K11" s="244"/>
      <c r="L11" s="248"/>
      <c r="M11" s="244"/>
      <c r="N11" s="240"/>
      <c r="O11" s="95"/>
      <c r="P11" s="427"/>
      <c r="Q11" s="425"/>
    </row>
    <row r="12" spans="1:17" s="11" customFormat="1" ht="18.899999999999999" customHeight="1" x14ac:dyDescent="0.25">
      <c r="A12" s="249">
        <v>6</v>
      </c>
      <c r="B12" s="94"/>
      <c r="C12" s="94"/>
      <c r="D12" s="95"/>
      <c r="E12" s="262"/>
      <c r="F12" s="419"/>
      <c r="G12" s="279"/>
      <c r="H12" s="95"/>
      <c r="I12" s="95"/>
      <c r="J12" s="246"/>
      <c r="K12" s="244"/>
      <c r="L12" s="248"/>
      <c r="M12" s="244"/>
      <c r="N12" s="240"/>
      <c r="O12" s="95"/>
      <c r="P12" s="427"/>
      <c r="Q12" s="425"/>
    </row>
    <row r="13" spans="1:17" s="11" customFormat="1" ht="18.899999999999999" customHeight="1" x14ac:dyDescent="0.25">
      <c r="A13" s="249">
        <v>7</v>
      </c>
      <c r="B13" s="94"/>
      <c r="C13" s="94"/>
      <c r="D13" s="95"/>
      <c r="E13" s="262"/>
      <c r="F13" s="419"/>
      <c r="G13" s="279"/>
      <c r="H13" s="95"/>
      <c r="I13" s="95"/>
      <c r="J13" s="246"/>
      <c r="K13" s="244"/>
      <c r="L13" s="248"/>
      <c r="M13" s="244"/>
      <c r="N13" s="240"/>
      <c r="O13" s="95"/>
      <c r="P13" s="427"/>
      <c r="Q13" s="425"/>
    </row>
    <row r="14" spans="1:17" s="11" customFormat="1" ht="18.899999999999999" customHeight="1" x14ac:dyDescent="0.25">
      <c r="A14" s="249">
        <v>8</v>
      </c>
      <c r="B14" s="94"/>
      <c r="C14" s="94"/>
      <c r="D14" s="95"/>
      <c r="E14" s="262"/>
      <c r="F14" s="419"/>
      <c r="G14" s="279"/>
      <c r="H14" s="95"/>
      <c r="I14" s="95"/>
      <c r="J14" s="246"/>
      <c r="K14" s="244"/>
      <c r="L14" s="248"/>
      <c r="M14" s="244"/>
      <c r="N14" s="240"/>
      <c r="O14" s="95"/>
      <c r="P14" s="427"/>
      <c r="Q14" s="425"/>
    </row>
    <row r="15" spans="1:17" s="11" customFormat="1" ht="18.899999999999999" customHeight="1" x14ac:dyDescent="0.25">
      <c r="A15" s="249">
        <v>9</v>
      </c>
      <c r="B15" s="94"/>
      <c r="C15" s="94"/>
      <c r="D15" s="95"/>
      <c r="E15" s="262"/>
      <c r="F15" s="96"/>
      <c r="G15" s="96"/>
      <c r="H15" s="95"/>
      <c r="I15" s="95"/>
      <c r="J15" s="246"/>
      <c r="K15" s="244"/>
      <c r="L15" s="248"/>
      <c r="M15" s="278"/>
      <c r="N15" s="240"/>
      <c r="O15" s="95"/>
      <c r="P15" s="96"/>
      <c r="Q15" s="96"/>
    </row>
    <row r="16" spans="1:17" s="11" customFormat="1" ht="18.899999999999999" customHeight="1" x14ac:dyDescent="0.25">
      <c r="A16" s="249">
        <v>10</v>
      </c>
      <c r="B16" s="442"/>
      <c r="C16" s="94"/>
      <c r="D16" s="95"/>
      <c r="E16" s="262"/>
      <c r="F16" s="96"/>
      <c r="G16" s="96"/>
      <c r="H16" s="95"/>
      <c r="I16" s="95"/>
      <c r="J16" s="246"/>
      <c r="K16" s="244"/>
      <c r="L16" s="248"/>
      <c r="M16" s="278"/>
      <c r="N16" s="240"/>
      <c r="O16" s="95"/>
      <c r="P16" s="113"/>
      <c r="Q16" s="96"/>
    </row>
    <row r="17" spans="1:17" s="11" customFormat="1" ht="18.899999999999999" customHeight="1" x14ac:dyDescent="0.25">
      <c r="A17" s="249">
        <v>11</v>
      </c>
      <c r="B17" s="94"/>
      <c r="C17" s="94"/>
      <c r="D17" s="95"/>
      <c r="E17" s="262"/>
      <c r="F17" s="96"/>
      <c r="G17" s="96"/>
      <c r="H17" s="95"/>
      <c r="I17" s="95"/>
      <c r="J17" s="246"/>
      <c r="K17" s="244"/>
      <c r="L17" s="248"/>
      <c r="M17" s="278"/>
      <c r="N17" s="240"/>
      <c r="O17" s="95"/>
      <c r="P17" s="113"/>
      <c r="Q17" s="96"/>
    </row>
    <row r="18" spans="1:17" s="11" customFormat="1" ht="18.899999999999999" customHeight="1" x14ac:dyDescent="0.25">
      <c r="A18" s="249">
        <v>12</v>
      </c>
      <c r="B18" s="94"/>
      <c r="C18" s="94"/>
      <c r="D18" s="95"/>
      <c r="E18" s="262"/>
      <c r="F18" s="96"/>
      <c r="G18" s="96"/>
      <c r="H18" s="95"/>
      <c r="I18" s="95"/>
      <c r="J18" s="246"/>
      <c r="K18" s="244"/>
      <c r="L18" s="248"/>
      <c r="M18" s="278"/>
      <c r="N18" s="240"/>
      <c r="O18" s="95"/>
      <c r="P18" s="113"/>
      <c r="Q18" s="96"/>
    </row>
    <row r="19" spans="1:17" s="11" customFormat="1" ht="18.899999999999999" customHeight="1" x14ac:dyDescent="0.25">
      <c r="A19" s="249">
        <v>13</v>
      </c>
      <c r="B19" s="94"/>
      <c r="C19" s="94"/>
      <c r="D19" s="95"/>
      <c r="E19" s="262"/>
      <c r="F19" s="96"/>
      <c r="G19" s="96"/>
      <c r="H19" s="95"/>
      <c r="I19" s="95"/>
      <c r="J19" s="246"/>
      <c r="K19" s="244"/>
      <c r="L19" s="248"/>
      <c r="M19" s="278"/>
      <c r="N19" s="240"/>
      <c r="O19" s="95"/>
      <c r="P19" s="113"/>
      <c r="Q19" s="96"/>
    </row>
    <row r="20" spans="1:17" s="11" customFormat="1" ht="18.899999999999999" customHeight="1" x14ac:dyDescent="0.25">
      <c r="A20" s="249">
        <v>14</v>
      </c>
      <c r="B20" s="94"/>
      <c r="C20" s="94"/>
      <c r="D20" s="95"/>
      <c r="E20" s="262"/>
      <c r="F20" s="96"/>
      <c r="G20" s="96"/>
      <c r="H20" s="95"/>
      <c r="I20" s="95"/>
      <c r="J20" s="246"/>
      <c r="K20" s="244"/>
      <c r="L20" s="248"/>
      <c r="M20" s="278"/>
      <c r="N20" s="240"/>
      <c r="O20" s="95"/>
      <c r="P20" s="113"/>
      <c r="Q20" s="96"/>
    </row>
    <row r="21" spans="1:17" s="11" customFormat="1" ht="18.899999999999999" customHeight="1" x14ac:dyDescent="0.25">
      <c r="A21" s="249">
        <v>15</v>
      </c>
      <c r="B21" s="94"/>
      <c r="C21" s="94"/>
      <c r="D21" s="95"/>
      <c r="E21" s="262"/>
      <c r="F21" s="96"/>
      <c r="G21" s="96"/>
      <c r="H21" s="95"/>
      <c r="I21" s="95"/>
      <c r="J21" s="246"/>
      <c r="K21" s="244"/>
      <c r="L21" s="248"/>
      <c r="M21" s="278"/>
      <c r="N21" s="240"/>
      <c r="O21" s="95"/>
      <c r="P21" s="113"/>
      <c r="Q21" s="96"/>
    </row>
    <row r="22" spans="1:17" s="11" customFormat="1" ht="18.899999999999999" customHeight="1" x14ac:dyDescent="0.25">
      <c r="A22" s="249">
        <v>16</v>
      </c>
      <c r="B22" s="94"/>
      <c r="C22" s="94"/>
      <c r="D22" s="95"/>
      <c r="E22" s="262"/>
      <c r="F22" s="96"/>
      <c r="G22" s="96"/>
      <c r="H22" s="95"/>
      <c r="I22" s="95"/>
      <c r="J22" s="246"/>
      <c r="K22" s="244"/>
      <c r="L22" s="248"/>
      <c r="M22" s="278"/>
      <c r="N22" s="240"/>
      <c r="O22" s="95"/>
      <c r="P22" s="113"/>
      <c r="Q22" s="96"/>
    </row>
    <row r="23" spans="1:17" s="11" customFormat="1" ht="18.899999999999999" customHeight="1" x14ac:dyDescent="0.25">
      <c r="A23" s="249">
        <v>17</v>
      </c>
      <c r="B23" s="94"/>
      <c r="C23" s="94"/>
      <c r="D23" s="95"/>
      <c r="E23" s="262"/>
      <c r="F23" s="96"/>
      <c r="G23" s="96"/>
      <c r="H23" s="95"/>
      <c r="I23" s="95"/>
      <c r="J23" s="246"/>
      <c r="K23" s="244"/>
      <c r="L23" s="248"/>
      <c r="M23" s="278"/>
      <c r="N23" s="240"/>
      <c r="O23" s="95"/>
      <c r="P23" s="113"/>
      <c r="Q23" s="96"/>
    </row>
    <row r="24" spans="1:17" s="11" customFormat="1" ht="18.899999999999999" customHeight="1" x14ac:dyDescent="0.25">
      <c r="A24" s="249">
        <v>18</v>
      </c>
      <c r="B24" s="94"/>
      <c r="C24" s="94"/>
      <c r="D24" s="95"/>
      <c r="E24" s="262"/>
      <c r="F24" s="96"/>
      <c r="G24" s="96"/>
      <c r="H24" s="95"/>
      <c r="I24" s="95"/>
      <c r="J24" s="246"/>
      <c r="K24" s="244"/>
      <c r="L24" s="248"/>
      <c r="M24" s="278"/>
      <c r="N24" s="240"/>
      <c r="O24" s="95"/>
      <c r="P24" s="113"/>
      <c r="Q24" s="96"/>
    </row>
    <row r="25" spans="1:17" s="11" customFormat="1" ht="18.899999999999999" customHeight="1" x14ac:dyDescent="0.25">
      <c r="A25" s="249">
        <v>19</v>
      </c>
      <c r="B25" s="94"/>
      <c r="C25" s="94"/>
      <c r="D25" s="95"/>
      <c r="E25" s="262"/>
      <c r="F25" s="96"/>
      <c r="G25" s="96"/>
      <c r="H25" s="95"/>
      <c r="I25" s="95"/>
      <c r="J25" s="246"/>
      <c r="K25" s="244"/>
      <c r="L25" s="248"/>
      <c r="M25" s="278"/>
      <c r="N25" s="240"/>
      <c r="O25" s="95"/>
      <c r="P25" s="113"/>
      <c r="Q25" s="96"/>
    </row>
    <row r="26" spans="1:17" s="11" customFormat="1" ht="18.899999999999999" customHeight="1" x14ac:dyDescent="0.25">
      <c r="A26" s="249">
        <v>20</v>
      </c>
      <c r="B26" s="94"/>
      <c r="C26" s="94"/>
      <c r="D26" s="95"/>
      <c r="E26" s="262"/>
      <c r="F26" s="96"/>
      <c r="G26" s="96"/>
      <c r="H26" s="95"/>
      <c r="I26" s="95"/>
      <c r="J26" s="246"/>
      <c r="K26" s="244"/>
      <c r="L26" s="248"/>
      <c r="M26" s="278"/>
      <c r="N26" s="240"/>
      <c r="O26" s="95"/>
      <c r="P26" s="113"/>
      <c r="Q26" s="96"/>
    </row>
    <row r="27" spans="1:17" s="11" customFormat="1" ht="18.899999999999999" customHeight="1" x14ac:dyDescent="0.25">
      <c r="A27" s="249">
        <v>21</v>
      </c>
      <c r="B27" s="94"/>
      <c r="C27" s="94"/>
      <c r="D27" s="95"/>
      <c r="E27" s="262"/>
      <c r="F27" s="96"/>
      <c r="G27" s="96"/>
      <c r="H27" s="95"/>
      <c r="I27" s="95"/>
      <c r="J27" s="246"/>
      <c r="K27" s="244"/>
      <c r="L27" s="248"/>
      <c r="M27" s="278"/>
      <c r="N27" s="240"/>
      <c r="O27" s="95"/>
      <c r="P27" s="113"/>
      <c r="Q27" s="96"/>
    </row>
    <row r="28" spans="1:17" s="11" customFormat="1" ht="18.899999999999999" customHeight="1" x14ac:dyDescent="0.25">
      <c r="A28" s="249">
        <v>22</v>
      </c>
      <c r="B28" s="94"/>
      <c r="C28" s="94"/>
      <c r="D28" s="95"/>
      <c r="E28" s="443"/>
      <c r="F28" s="437"/>
      <c r="G28" s="273"/>
      <c r="H28" s="95"/>
      <c r="I28" s="95"/>
      <c r="J28" s="246"/>
      <c r="K28" s="244"/>
      <c r="L28" s="248"/>
      <c r="M28" s="278"/>
      <c r="N28" s="240"/>
      <c r="O28" s="95"/>
      <c r="P28" s="113"/>
      <c r="Q28" s="96"/>
    </row>
    <row r="29" spans="1:17" s="11" customFormat="1" ht="18.899999999999999" customHeight="1" x14ac:dyDescent="0.25">
      <c r="A29" s="249">
        <v>23</v>
      </c>
      <c r="B29" s="94"/>
      <c r="C29" s="94"/>
      <c r="D29" s="95"/>
      <c r="E29" s="444"/>
      <c r="F29" s="96"/>
      <c r="G29" s="96"/>
      <c r="H29" s="95"/>
      <c r="I29" s="95"/>
      <c r="J29" s="246"/>
      <c r="K29" s="244"/>
      <c r="L29" s="248"/>
      <c r="M29" s="278"/>
      <c r="N29" s="240"/>
      <c r="O29" s="95"/>
      <c r="P29" s="113"/>
      <c r="Q29" s="96"/>
    </row>
    <row r="30" spans="1:17" s="11" customFormat="1" ht="18.899999999999999" customHeight="1" x14ac:dyDescent="0.25">
      <c r="A30" s="249">
        <v>24</v>
      </c>
      <c r="B30" s="94"/>
      <c r="C30" s="94"/>
      <c r="D30" s="95"/>
      <c r="E30" s="262"/>
      <c r="F30" s="96"/>
      <c r="G30" s="96"/>
      <c r="H30" s="95"/>
      <c r="I30" s="95"/>
      <c r="J30" s="246"/>
      <c r="K30" s="244"/>
      <c r="L30" s="248"/>
      <c r="M30" s="278"/>
      <c r="N30" s="240"/>
      <c r="O30" s="95"/>
      <c r="P30" s="113"/>
      <c r="Q30" s="96"/>
    </row>
    <row r="31" spans="1:17" s="11" customFormat="1" ht="18.899999999999999" customHeight="1" x14ac:dyDescent="0.25">
      <c r="A31" s="249">
        <v>25</v>
      </c>
      <c r="B31" s="94"/>
      <c r="C31" s="94"/>
      <c r="D31" s="95"/>
      <c r="E31" s="262"/>
      <c r="F31" s="96"/>
      <c r="G31" s="96"/>
      <c r="H31" s="95"/>
      <c r="I31" s="95"/>
      <c r="J31" s="246"/>
      <c r="K31" s="244"/>
      <c r="L31" s="248"/>
      <c r="M31" s="278"/>
      <c r="N31" s="240"/>
      <c r="O31" s="95"/>
      <c r="P31" s="113"/>
      <c r="Q31" s="96"/>
    </row>
    <row r="32" spans="1:17" s="11" customFormat="1" ht="18.899999999999999" customHeight="1" x14ac:dyDescent="0.25">
      <c r="A32" s="249">
        <v>26</v>
      </c>
      <c r="B32" s="94"/>
      <c r="C32" s="94"/>
      <c r="D32" s="95"/>
      <c r="E32" s="434"/>
      <c r="F32" s="96"/>
      <c r="G32" s="96"/>
      <c r="H32" s="95"/>
      <c r="I32" s="95"/>
      <c r="J32" s="246"/>
      <c r="K32" s="244"/>
      <c r="L32" s="248"/>
      <c r="M32" s="278"/>
      <c r="N32" s="240"/>
      <c r="O32" s="95"/>
      <c r="P32" s="113"/>
      <c r="Q32" s="96"/>
    </row>
    <row r="33" spans="1:17" s="11" customFormat="1" ht="18.899999999999999" customHeight="1" x14ac:dyDescent="0.25">
      <c r="A33" s="249">
        <v>27</v>
      </c>
      <c r="B33" s="94"/>
      <c r="C33" s="94"/>
      <c r="D33" s="95"/>
      <c r="E33" s="262"/>
      <c r="F33" s="96"/>
      <c r="G33" s="96"/>
      <c r="H33" s="95"/>
      <c r="I33" s="95"/>
      <c r="J33" s="246"/>
      <c r="K33" s="244"/>
      <c r="L33" s="248"/>
      <c r="M33" s="278"/>
      <c r="N33" s="240"/>
      <c r="O33" s="95"/>
      <c r="P33" s="113"/>
      <c r="Q33" s="96"/>
    </row>
    <row r="34" spans="1:17" s="11" customFormat="1" ht="18.899999999999999" customHeight="1" x14ac:dyDescent="0.25">
      <c r="A34" s="249">
        <v>28</v>
      </c>
      <c r="B34" s="94"/>
      <c r="C34" s="94"/>
      <c r="D34" s="95"/>
      <c r="E34" s="262"/>
      <c r="F34" s="96"/>
      <c r="G34" s="96"/>
      <c r="H34" s="95"/>
      <c r="I34" s="95"/>
      <c r="J34" s="246"/>
      <c r="K34" s="244"/>
      <c r="L34" s="248"/>
      <c r="M34" s="278"/>
      <c r="N34" s="240"/>
      <c r="O34" s="95"/>
      <c r="P34" s="113"/>
      <c r="Q34" s="96"/>
    </row>
    <row r="35" spans="1:17" s="11" customFormat="1" ht="18.899999999999999" customHeight="1" x14ac:dyDescent="0.25">
      <c r="A35" s="249">
        <v>29</v>
      </c>
      <c r="B35" s="94"/>
      <c r="C35" s="94"/>
      <c r="D35" s="95"/>
      <c r="E35" s="262"/>
      <c r="F35" s="96"/>
      <c r="G35" s="96"/>
      <c r="H35" s="95"/>
      <c r="I35" s="95"/>
      <c r="J35" s="246"/>
      <c r="K35" s="244"/>
      <c r="L35" s="248"/>
      <c r="M35" s="278"/>
      <c r="N35" s="240"/>
      <c r="O35" s="95"/>
      <c r="P35" s="113"/>
      <c r="Q35" s="96"/>
    </row>
    <row r="36" spans="1:17" s="11" customFormat="1" ht="18.899999999999999" customHeight="1" x14ac:dyDescent="0.25">
      <c r="A36" s="249">
        <v>30</v>
      </c>
      <c r="B36" s="94"/>
      <c r="C36" s="94"/>
      <c r="D36" s="95"/>
      <c r="E36" s="262"/>
      <c r="F36" s="96"/>
      <c r="G36" s="96"/>
      <c r="H36" s="95"/>
      <c r="I36" s="95"/>
      <c r="J36" s="246"/>
      <c r="K36" s="244"/>
      <c r="L36" s="248"/>
      <c r="M36" s="278"/>
      <c r="N36" s="240"/>
      <c r="O36" s="95"/>
      <c r="P36" s="113"/>
      <c r="Q36" s="96"/>
    </row>
    <row r="37" spans="1:17" s="11" customFormat="1" ht="18.899999999999999" customHeight="1" x14ac:dyDescent="0.25">
      <c r="A37" s="249">
        <v>31</v>
      </c>
      <c r="B37" s="94"/>
      <c r="C37" s="94"/>
      <c r="D37" s="95"/>
      <c r="E37" s="262"/>
      <c r="F37" s="96"/>
      <c r="G37" s="96"/>
      <c r="H37" s="95"/>
      <c r="I37" s="95"/>
      <c r="J37" s="246"/>
      <c r="K37" s="244"/>
      <c r="L37" s="248"/>
      <c r="M37" s="278"/>
      <c r="N37" s="240"/>
      <c r="O37" s="95"/>
      <c r="P37" s="113"/>
      <c r="Q37" s="96"/>
    </row>
    <row r="38" spans="1:17" s="11" customFormat="1" ht="18.899999999999999" customHeight="1" x14ac:dyDescent="0.25">
      <c r="A38" s="249">
        <v>32</v>
      </c>
      <c r="B38" s="94"/>
      <c r="C38" s="94"/>
      <c r="D38" s="95"/>
      <c r="E38" s="262"/>
      <c r="F38" s="96"/>
      <c r="G38" s="96"/>
      <c r="H38" s="419"/>
      <c r="I38" s="279"/>
      <c r="J38" s="246"/>
      <c r="K38" s="244"/>
      <c r="L38" s="248"/>
      <c r="M38" s="278"/>
      <c r="N38" s="240"/>
      <c r="O38" s="96"/>
      <c r="P38" s="113"/>
      <c r="Q38" s="96"/>
    </row>
    <row r="39" spans="1:17" s="11" customFormat="1" ht="18.899999999999999" customHeight="1" x14ac:dyDescent="0.25">
      <c r="A39" s="249">
        <v>33</v>
      </c>
      <c r="B39" s="94"/>
      <c r="C39" s="94"/>
      <c r="D39" s="95"/>
      <c r="E39" s="262"/>
      <c r="F39" s="96"/>
      <c r="G39" s="96"/>
      <c r="H39" s="419"/>
      <c r="I39" s="279"/>
      <c r="J39" s="246"/>
      <c r="K39" s="244"/>
      <c r="L39" s="248"/>
      <c r="M39" s="278"/>
      <c r="N39" s="273"/>
      <c r="O39" s="96"/>
      <c r="P39" s="113"/>
      <c r="Q39" s="96"/>
    </row>
    <row r="40" spans="1:17" s="11" customFormat="1" ht="18.899999999999999" customHeight="1" x14ac:dyDescent="0.25">
      <c r="A40" s="249">
        <v>34</v>
      </c>
      <c r="B40" s="94"/>
      <c r="C40" s="94"/>
      <c r="D40" s="95"/>
      <c r="E40" s="262"/>
      <c r="F40" s="96"/>
      <c r="G40" s="96"/>
      <c r="H40" s="419"/>
      <c r="I40" s="279"/>
      <c r="J40" s="246" t="e">
        <f>IF(AND(Q40="",#REF!&gt;0,#REF!&lt;5),K40,)</f>
        <v>#REF!</v>
      </c>
      <c r="K40" s="244" t="str">
        <f>IF(D40="","ZZZ9",IF(AND(#REF!&gt;0,#REF!&lt;5),D40&amp;#REF!,D40&amp;"9"))</f>
        <v>ZZZ9</v>
      </c>
      <c r="L40" s="248">
        <f t="shared" ref="L40:L103" si="0">IF(Q40="",999,Q40)</f>
        <v>999</v>
      </c>
      <c r="M40" s="278">
        <f t="shared" ref="M40:M103" si="1">IF(P40=999,999,1)</f>
        <v>999</v>
      </c>
      <c r="N40" s="273"/>
      <c r="O40" s="96"/>
      <c r="P40" s="113">
        <f t="shared" ref="P40:P103" si="2">IF(N40="DA",1,IF(N40="WC",2,IF(N40="SE",3,IF(N40="Q",4,IF(N40="LL",5,999)))))</f>
        <v>999</v>
      </c>
      <c r="Q40" s="96"/>
    </row>
    <row r="41" spans="1:17" s="11" customFormat="1" ht="18.899999999999999" customHeight="1" x14ac:dyDescent="0.25">
      <c r="A41" s="249">
        <v>35</v>
      </c>
      <c r="B41" s="94"/>
      <c r="C41" s="94"/>
      <c r="D41" s="95"/>
      <c r="E41" s="262"/>
      <c r="F41" s="96"/>
      <c r="G41" s="96"/>
      <c r="H41" s="419"/>
      <c r="I41" s="279"/>
      <c r="J41" s="246" t="e">
        <f>IF(AND(Q41="",#REF!&gt;0,#REF!&lt;5),K41,)</f>
        <v>#REF!</v>
      </c>
      <c r="K41" s="244" t="str">
        <f>IF(D41="","ZZZ9",IF(AND(#REF!&gt;0,#REF!&lt;5),D41&amp;#REF!,D41&amp;"9"))</f>
        <v>ZZZ9</v>
      </c>
      <c r="L41" s="248">
        <f t="shared" si="0"/>
        <v>999</v>
      </c>
      <c r="M41" s="278">
        <f t="shared" si="1"/>
        <v>999</v>
      </c>
      <c r="N41" s="273"/>
      <c r="O41" s="96"/>
      <c r="P41" s="113">
        <f t="shared" si="2"/>
        <v>999</v>
      </c>
      <c r="Q41" s="96"/>
    </row>
    <row r="42" spans="1:17" s="11" customFormat="1" ht="18.899999999999999" customHeight="1" x14ac:dyDescent="0.25">
      <c r="A42" s="249">
        <v>36</v>
      </c>
      <c r="B42" s="94"/>
      <c r="C42" s="94"/>
      <c r="D42" s="95"/>
      <c r="E42" s="262"/>
      <c r="F42" s="96"/>
      <c r="G42" s="96"/>
      <c r="H42" s="419"/>
      <c r="I42" s="279"/>
      <c r="J42" s="246" t="e">
        <f>IF(AND(Q42="",#REF!&gt;0,#REF!&lt;5),K42,)</f>
        <v>#REF!</v>
      </c>
      <c r="K42" s="244" t="str">
        <f>IF(D42="","ZZZ9",IF(AND(#REF!&gt;0,#REF!&lt;5),D42&amp;#REF!,D42&amp;"9"))</f>
        <v>ZZZ9</v>
      </c>
      <c r="L42" s="248">
        <f t="shared" si="0"/>
        <v>999</v>
      </c>
      <c r="M42" s="278">
        <f t="shared" si="1"/>
        <v>999</v>
      </c>
      <c r="N42" s="273"/>
      <c r="O42" s="96"/>
      <c r="P42" s="113">
        <f t="shared" si="2"/>
        <v>999</v>
      </c>
      <c r="Q42" s="96"/>
    </row>
    <row r="43" spans="1:17" s="11" customFormat="1" ht="18.899999999999999" customHeight="1" x14ac:dyDescent="0.25">
      <c r="A43" s="249">
        <v>37</v>
      </c>
      <c r="B43" s="94"/>
      <c r="C43" s="94"/>
      <c r="D43" s="95"/>
      <c r="E43" s="262"/>
      <c r="F43" s="96"/>
      <c r="G43" s="96"/>
      <c r="H43" s="419"/>
      <c r="I43" s="279"/>
      <c r="J43" s="246" t="e">
        <f>IF(AND(Q43="",#REF!&gt;0,#REF!&lt;5),K43,)</f>
        <v>#REF!</v>
      </c>
      <c r="K43" s="244" t="str">
        <f>IF(D43="","ZZZ9",IF(AND(#REF!&gt;0,#REF!&lt;5),D43&amp;#REF!,D43&amp;"9"))</f>
        <v>ZZZ9</v>
      </c>
      <c r="L43" s="248">
        <f t="shared" si="0"/>
        <v>999</v>
      </c>
      <c r="M43" s="278">
        <f t="shared" si="1"/>
        <v>999</v>
      </c>
      <c r="N43" s="273"/>
      <c r="O43" s="96"/>
      <c r="P43" s="113">
        <f t="shared" si="2"/>
        <v>999</v>
      </c>
      <c r="Q43" s="96"/>
    </row>
    <row r="44" spans="1:17" s="11" customFormat="1" ht="18.899999999999999" customHeight="1" x14ac:dyDescent="0.25">
      <c r="A44" s="249">
        <v>38</v>
      </c>
      <c r="B44" s="94"/>
      <c r="C44" s="94"/>
      <c r="D44" s="95"/>
      <c r="E44" s="262"/>
      <c r="F44" s="96"/>
      <c r="G44" s="96"/>
      <c r="H44" s="419"/>
      <c r="I44" s="279"/>
      <c r="J44" s="246" t="e">
        <f>IF(AND(Q44="",#REF!&gt;0,#REF!&lt;5),K44,)</f>
        <v>#REF!</v>
      </c>
      <c r="K44" s="244" t="str">
        <f>IF(D44="","ZZZ9",IF(AND(#REF!&gt;0,#REF!&lt;5),D44&amp;#REF!,D44&amp;"9"))</f>
        <v>ZZZ9</v>
      </c>
      <c r="L44" s="248">
        <f t="shared" si="0"/>
        <v>999</v>
      </c>
      <c r="M44" s="278">
        <f t="shared" si="1"/>
        <v>999</v>
      </c>
      <c r="N44" s="273"/>
      <c r="O44" s="96"/>
      <c r="P44" s="113">
        <f t="shared" si="2"/>
        <v>999</v>
      </c>
      <c r="Q44" s="96"/>
    </row>
    <row r="45" spans="1:17" s="11" customFormat="1" ht="18.899999999999999" customHeight="1" x14ac:dyDescent="0.25">
      <c r="A45" s="249">
        <v>39</v>
      </c>
      <c r="B45" s="94"/>
      <c r="C45" s="94"/>
      <c r="D45" s="95"/>
      <c r="E45" s="262"/>
      <c r="F45" s="96"/>
      <c r="G45" s="96"/>
      <c r="H45" s="419"/>
      <c r="I45" s="279"/>
      <c r="J45" s="246" t="e">
        <f>IF(AND(Q45="",#REF!&gt;0,#REF!&lt;5),K45,)</f>
        <v>#REF!</v>
      </c>
      <c r="K45" s="244" t="str">
        <f>IF(D45="","ZZZ9",IF(AND(#REF!&gt;0,#REF!&lt;5),D45&amp;#REF!,D45&amp;"9"))</f>
        <v>ZZZ9</v>
      </c>
      <c r="L45" s="248">
        <f t="shared" si="0"/>
        <v>999</v>
      </c>
      <c r="M45" s="278">
        <f t="shared" si="1"/>
        <v>999</v>
      </c>
      <c r="N45" s="273"/>
      <c r="O45" s="96"/>
      <c r="P45" s="113">
        <f t="shared" si="2"/>
        <v>999</v>
      </c>
      <c r="Q45" s="96"/>
    </row>
    <row r="46" spans="1:17" s="11" customFormat="1" ht="18.899999999999999" customHeight="1" x14ac:dyDescent="0.25">
      <c r="A46" s="249">
        <v>40</v>
      </c>
      <c r="B46" s="94"/>
      <c r="C46" s="94"/>
      <c r="D46" s="95"/>
      <c r="E46" s="262"/>
      <c r="F46" s="96"/>
      <c r="G46" s="96"/>
      <c r="H46" s="419"/>
      <c r="I46" s="279"/>
      <c r="J46" s="246" t="e">
        <f>IF(AND(Q46="",#REF!&gt;0,#REF!&lt;5),K46,)</f>
        <v>#REF!</v>
      </c>
      <c r="K46" s="244" t="str">
        <f>IF(D46="","ZZZ9",IF(AND(#REF!&gt;0,#REF!&lt;5),D46&amp;#REF!,D46&amp;"9"))</f>
        <v>ZZZ9</v>
      </c>
      <c r="L46" s="248">
        <f t="shared" si="0"/>
        <v>999</v>
      </c>
      <c r="M46" s="278">
        <f t="shared" si="1"/>
        <v>999</v>
      </c>
      <c r="N46" s="273"/>
      <c r="O46" s="96"/>
      <c r="P46" s="113">
        <f t="shared" si="2"/>
        <v>999</v>
      </c>
      <c r="Q46" s="96"/>
    </row>
    <row r="47" spans="1:17" s="11" customFormat="1" ht="18.899999999999999" customHeight="1" x14ac:dyDescent="0.25">
      <c r="A47" s="249">
        <v>41</v>
      </c>
      <c r="B47" s="94"/>
      <c r="C47" s="94"/>
      <c r="D47" s="95"/>
      <c r="E47" s="262"/>
      <c r="F47" s="96"/>
      <c r="G47" s="96"/>
      <c r="H47" s="419"/>
      <c r="I47" s="279"/>
      <c r="J47" s="246" t="e">
        <f>IF(AND(Q47="",#REF!&gt;0,#REF!&lt;5),K47,)</f>
        <v>#REF!</v>
      </c>
      <c r="K47" s="244" t="str">
        <f>IF(D47="","ZZZ9",IF(AND(#REF!&gt;0,#REF!&lt;5),D47&amp;#REF!,D47&amp;"9"))</f>
        <v>ZZZ9</v>
      </c>
      <c r="L47" s="248">
        <f t="shared" si="0"/>
        <v>999</v>
      </c>
      <c r="M47" s="278">
        <f t="shared" si="1"/>
        <v>999</v>
      </c>
      <c r="N47" s="273"/>
      <c r="O47" s="96"/>
      <c r="P47" s="113">
        <f t="shared" si="2"/>
        <v>999</v>
      </c>
      <c r="Q47" s="96"/>
    </row>
    <row r="48" spans="1:17" s="11" customFormat="1" ht="18.899999999999999" customHeight="1" x14ac:dyDescent="0.25">
      <c r="A48" s="249">
        <v>42</v>
      </c>
      <c r="B48" s="94"/>
      <c r="C48" s="94"/>
      <c r="D48" s="95"/>
      <c r="E48" s="262"/>
      <c r="F48" s="96"/>
      <c r="G48" s="96"/>
      <c r="H48" s="419"/>
      <c r="I48" s="279"/>
      <c r="J48" s="246" t="e">
        <f>IF(AND(Q48="",#REF!&gt;0,#REF!&lt;5),K48,)</f>
        <v>#REF!</v>
      </c>
      <c r="K48" s="244" t="str">
        <f>IF(D48="","ZZZ9",IF(AND(#REF!&gt;0,#REF!&lt;5),D48&amp;#REF!,D48&amp;"9"))</f>
        <v>ZZZ9</v>
      </c>
      <c r="L48" s="248">
        <f t="shared" si="0"/>
        <v>999</v>
      </c>
      <c r="M48" s="278">
        <f t="shared" si="1"/>
        <v>999</v>
      </c>
      <c r="N48" s="273"/>
      <c r="O48" s="96"/>
      <c r="P48" s="113">
        <f t="shared" si="2"/>
        <v>999</v>
      </c>
      <c r="Q48" s="96"/>
    </row>
    <row r="49" spans="1:17" s="11" customFormat="1" ht="18.899999999999999" customHeight="1" x14ac:dyDescent="0.25">
      <c r="A49" s="249">
        <v>43</v>
      </c>
      <c r="B49" s="94"/>
      <c r="C49" s="94"/>
      <c r="D49" s="95"/>
      <c r="E49" s="262"/>
      <c r="F49" s="96"/>
      <c r="G49" s="96"/>
      <c r="H49" s="419"/>
      <c r="I49" s="279"/>
      <c r="J49" s="246" t="e">
        <f>IF(AND(Q49="",#REF!&gt;0,#REF!&lt;5),K49,)</f>
        <v>#REF!</v>
      </c>
      <c r="K49" s="244" t="str">
        <f>IF(D49="","ZZZ9",IF(AND(#REF!&gt;0,#REF!&lt;5),D49&amp;#REF!,D49&amp;"9"))</f>
        <v>ZZZ9</v>
      </c>
      <c r="L49" s="248">
        <f t="shared" si="0"/>
        <v>999</v>
      </c>
      <c r="M49" s="278">
        <f t="shared" si="1"/>
        <v>999</v>
      </c>
      <c r="N49" s="273"/>
      <c r="O49" s="96"/>
      <c r="P49" s="113">
        <f t="shared" si="2"/>
        <v>999</v>
      </c>
      <c r="Q49" s="96"/>
    </row>
    <row r="50" spans="1:17" s="11" customFormat="1" ht="18.899999999999999" customHeight="1" x14ac:dyDescent="0.25">
      <c r="A50" s="249">
        <v>44</v>
      </c>
      <c r="B50" s="94"/>
      <c r="C50" s="94"/>
      <c r="D50" s="95"/>
      <c r="E50" s="262"/>
      <c r="F50" s="96"/>
      <c r="G50" s="96"/>
      <c r="H50" s="419"/>
      <c r="I50" s="279"/>
      <c r="J50" s="246" t="e">
        <f>IF(AND(Q50="",#REF!&gt;0,#REF!&lt;5),K50,)</f>
        <v>#REF!</v>
      </c>
      <c r="K50" s="244" t="str">
        <f>IF(D50="","ZZZ9",IF(AND(#REF!&gt;0,#REF!&lt;5),D50&amp;#REF!,D50&amp;"9"))</f>
        <v>ZZZ9</v>
      </c>
      <c r="L50" s="248">
        <f t="shared" si="0"/>
        <v>999</v>
      </c>
      <c r="M50" s="278">
        <f t="shared" si="1"/>
        <v>999</v>
      </c>
      <c r="N50" s="273"/>
      <c r="O50" s="96"/>
      <c r="P50" s="113">
        <f t="shared" si="2"/>
        <v>999</v>
      </c>
      <c r="Q50" s="96"/>
    </row>
    <row r="51" spans="1:17" s="11" customFormat="1" ht="18.899999999999999" customHeight="1" x14ac:dyDescent="0.25">
      <c r="A51" s="249">
        <v>45</v>
      </c>
      <c r="B51" s="94"/>
      <c r="C51" s="94"/>
      <c r="D51" s="95"/>
      <c r="E51" s="262"/>
      <c r="F51" s="96"/>
      <c r="G51" s="96"/>
      <c r="H51" s="419"/>
      <c r="I51" s="279"/>
      <c r="J51" s="246" t="e">
        <f>IF(AND(Q51="",#REF!&gt;0,#REF!&lt;5),K51,)</f>
        <v>#REF!</v>
      </c>
      <c r="K51" s="244" t="str">
        <f>IF(D51="","ZZZ9",IF(AND(#REF!&gt;0,#REF!&lt;5),D51&amp;#REF!,D51&amp;"9"))</f>
        <v>ZZZ9</v>
      </c>
      <c r="L51" s="248">
        <f t="shared" si="0"/>
        <v>999</v>
      </c>
      <c r="M51" s="278">
        <f t="shared" si="1"/>
        <v>999</v>
      </c>
      <c r="N51" s="273"/>
      <c r="O51" s="96"/>
      <c r="P51" s="113">
        <f t="shared" si="2"/>
        <v>999</v>
      </c>
      <c r="Q51" s="96"/>
    </row>
    <row r="52" spans="1:17" s="11" customFormat="1" ht="18.899999999999999" customHeight="1" x14ac:dyDescent="0.25">
      <c r="A52" s="249">
        <v>46</v>
      </c>
      <c r="B52" s="94"/>
      <c r="C52" s="94"/>
      <c r="D52" s="95"/>
      <c r="E52" s="262"/>
      <c r="F52" s="96"/>
      <c r="G52" s="96"/>
      <c r="H52" s="419"/>
      <c r="I52" s="279"/>
      <c r="J52" s="246" t="e">
        <f>IF(AND(Q52="",#REF!&gt;0,#REF!&lt;5),K52,)</f>
        <v>#REF!</v>
      </c>
      <c r="K52" s="244" t="str">
        <f>IF(D52="","ZZZ9",IF(AND(#REF!&gt;0,#REF!&lt;5),D52&amp;#REF!,D52&amp;"9"))</f>
        <v>ZZZ9</v>
      </c>
      <c r="L52" s="248">
        <f t="shared" si="0"/>
        <v>999</v>
      </c>
      <c r="M52" s="278">
        <f t="shared" si="1"/>
        <v>999</v>
      </c>
      <c r="N52" s="273"/>
      <c r="O52" s="96"/>
      <c r="P52" s="113">
        <f t="shared" si="2"/>
        <v>999</v>
      </c>
      <c r="Q52" s="96"/>
    </row>
    <row r="53" spans="1:17" s="11" customFormat="1" ht="18.899999999999999" customHeight="1" x14ac:dyDescent="0.25">
      <c r="A53" s="249">
        <v>47</v>
      </c>
      <c r="B53" s="94"/>
      <c r="C53" s="94"/>
      <c r="D53" s="95"/>
      <c r="E53" s="262"/>
      <c r="F53" s="96"/>
      <c r="G53" s="96"/>
      <c r="H53" s="419"/>
      <c r="I53" s="279"/>
      <c r="J53" s="246" t="e">
        <f>IF(AND(Q53="",#REF!&gt;0,#REF!&lt;5),K53,)</f>
        <v>#REF!</v>
      </c>
      <c r="K53" s="244" t="str">
        <f>IF(D53="","ZZZ9",IF(AND(#REF!&gt;0,#REF!&lt;5),D53&amp;#REF!,D53&amp;"9"))</f>
        <v>ZZZ9</v>
      </c>
      <c r="L53" s="248">
        <f t="shared" si="0"/>
        <v>999</v>
      </c>
      <c r="M53" s="278">
        <f t="shared" si="1"/>
        <v>999</v>
      </c>
      <c r="N53" s="273"/>
      <c r="O53" s="96"/>
      <c r="P53" s="113">
        <f t="shared" si="2"/>
        <v>999</v>
      </c>
      <c r="Q53" s="96"/>
    </row>
    <row r="54" spans="1:17" s="11" customFormat="1" ht="18.899999999999999" customHeight="1" x14ac:dyDescent="0.25">
      <c r="A54" s="249">
        <v>48</v>
      </c>
      <c r="B54" s="94"/>
      <c r="C54" s="94"/>
      <c r="D54" s="95"/>
      <c r="E54" s="262"/>
      <c r="F54" s="96"/>
      <c r="G54" s="96"/>
      <c r="H54" s="419"/>
      <c r="I54" s="279"/>
      <c r="J54" s="246" t="e">
        <f>IF(AND(Q54="",#REF!&gt;0,#REF!&lt;5),K54,)</f>
        <v>#REF!</v>
      </c>
      <c r="K54" s="244" t="str">
        <f>IF(D54="","ZZZ9",IF(AND(#REF!&gt;0,#REF!&lt;5),D54&amp;#REF!,D54&amp;"9"))</f>
        <v>ZZZ9</v>
      </c>
      <c r="L54" s="248">
        <f t="shared" si="0"/>
        <v>999</v>
      </c>
      <c r="M54" s="278">
        <f t="shared" si="1"/>
        <v>999</v>
      </c>
      <c r="N54" s="273"/>
      <c r="O54" s="96"/>
      <c r="P54" s="113">
        <f t="shared" si="2"/>
        <v>999</v>
      </c>
      <c r="Q54" s="96"/>
    </row>
    <row r="55" spans="1:17" s="11" customFormat="1" ht="18.899999999999999" customHeight="1" x14ac:dyDescent="0.25">
      <c r="A55" s="249">
        <v>49</v>
      </c>
      <c r="B55" s="94"/>
      <c r="C55" s="94"/>
      <c r="D55" s="95"/>
      <c r="E55" s="262"/>
      <c r="F55" s="96"/>
      <c r="G55" s="96"/>
      <c r="H55" s="419"/>
      <c r="I55" s="279"/>
      <c r="J55" s="246" t="e">
        <f>IF(AND(Q55="",#REF!&gt;0,#REF!&lt;5),K55,)</f>
        <v>#REF!</v>
      </c>
      <c r="K55" s="244" t="str">
        <f>IF(D55="","ZZZ9",IF(AND(#REF!&gt;0,#REF!&lt;5),D55&amp;#REF!,D55&amp;"9"))</f>
        <v>ZZZ9</v>
      </c>
      <c r="L55" s="248">
        <f t="shared" si="0"/>
        <v>999</v>
      </c>
      <c r="M55" s="278">
        <f t="shared" si="1"/>
        <v>999</v>
      </c>
      <c r="N55" s="273"/>
      <c r="O55" s="96"/>
      <c r="P55" s="113">
        <f t="shared" si="2"/>
        <v>999</v>
      </c>
      <c r="Q55" s="96"/>
    </row>
    <row r="56" spans="1:17" s="11" customFormat="1" ht="18.899999999999999" customHeight="1" x14ac:dyDescent="0.25">
      <c r="A56" s="249">
        <v>50</v>
      </c>
      <c r="B56" s="94"/>
      <c r="C56" s="94"/>
      <c r="D56" s="95"/>
      <c r="E56" s="262"/>
      <c r="F56" s="96"/>
      <c r="G56" s="96"/>
      <c r="H56" s="419"/>
      <c r="I56" s="279"/>
      <c r="J56" s="246" t="e">
        <f>IF(AND(Q56="",#REF!&gt;0,#REF!&lt;5),K56,)</f>
        <v>#REF!</v>
      </c>
      <c r="K56" s="244" t="str">
        <f>IF(D56="","ZZZ9",IF(AND(#REF!&gt;0,#REF!&lt;5),D56&amp;#REF!,D56&amp;"9"))</f>
        <v>ZZZ9</v>
      </c>
      <c r="L56" s="248">
        <f t="shared" si="0"/>
        <v>999</v>
      </c>
      <c r="M56" s="278">
        <f t="shared" si="1"/>
        <v>999</v>
      </c>
      <c r="N56" s="273"/>
      <c r="O56" s="96"/>
      <c r="P56" s="113">
        <f t="shared" si="2"/>
        <v>999</v>
      </c>
      <c r="Q56" s="96"/>
    </row>
    <row r="57" spans="1:17" s="11" customFormat="1" ht="18.899999999999999" customHeight="1" x14ac:dyDescent="0.25">
      <c r="A57" s="249">
        <v>51</v>
      </c>
      <c r="B57" s="94"/>
      <c r="C57" s="94"/>
      <c r="D57" s="95"/>
      <c r="E57" s="262"/>
      <c r="F57" s="96"/>
      <c r="G57" s="96"/>
      <c r="H57" s="419"/>
      <c r="I57" s="279"/>
      <c r="J57" s="246" t="e">
        <f>IF(AND(Q57="",#REF!&gt;0,#REF!&lt;5),K57,)</f>
        <v>#REF!</v>
      </c>
      <c r="K57" s="244" t="str">
        <f>IF(D57="","ZZZ9",IF(AND(#REF!&gt;0,#REF!&lt;5),D57&amp;#REF!,D57&amp;"9"))</f>
        <v>ZZZ9</v>
      </c>
      <c r="L57" s="248">
        <f t="shared" si="0"/>
        <v>999</v>
      </c>
      <c r="M57" s="278">
        <f t="shared" si="1"/>
        <v>999</v>
      </c>
      <c r="N57" s="273"/>
      <c r="O57" s="96"/>
      <c r="P57" s="113">
        <f t="shared" si="2"/>
        <v>999</v>
      </c>
      <c r="Q57" s="96"/>
    </row>
    <row r="58" spans="1:17" s="11" customFormat="1" ht="18.899999999999999" customHeight="1" x14ac:dyDescent="0.25">
      <c r="A58" s="249">
        <v>52</v>
      </c>
      <c r="B58" s="94"/>
      <c r="C58" s="94"/>
      <c r="D58" s="95"/>
      <c r="E58" s="262"/>
      <c r="F58" s="96"/>
      <c r="G58" s="96"/>
      <c r="H58" s="419"/>
      <c r="I58" s="279"/>
      <c r="J58" s="246" t="e">
        <f>IF(AND(Q58="",#REF!&gt;0,#REF!&lt;5),K58,)</f>
        <v>#REF!</v>
      </c>
      <c r="K58" s="244" t="str">
        <f>IF(D58="","ZZZ9",IF(AND(#REF!&gt;0,#REF!&lt;5),D58&amp;#REF!,D58&amp;"9"))</f>
        <v>ZZZ9</v>
      </c>
      <c r="L58" s="248">
        <f t="shared" si="0"/>
        <v>999</v>
      </c>
      <c r="M58" s="278">
        <f t="shared" si="1"/>
        <v>999</v>
      </c>
      <c r="N58" s="273"/>
      <c r="O58" s="96"/>
      <c r="P58" s="113">
        <f t="shared" si="2"/>
        <v>999</v>
      </c>
      <c r="Q58" s="96"/>
    </row>
    <row r="59" spans="1:17" s="11" customFormat="1" ht="18.899999999999999" customHeight="1" x14ac:dyDescent="0.25">
      <c r="A59" s="249">
        <v>53</v>
      </c>
      <c r="B59" s="94"/>
      <c r="C59" s="94"/>
      <c r="D59" s="95"/>
      <c r="E59" s="262"/>
      <c r="F59" s="96"/>
      <c r="G59" s="96"/>
      <c r="H59" s="419"/>
      <c r="I59" s="279"/>
      <c r="J59" s="246" t="e">
        <f>IF(AND(Q59="",#REF!&gt;0,#REF!&lt;5),K59,)</f>
        <v>#REF!</v>
      </c>
      <c r="K59" s="244" t="str">
        <f>IF(D59="","ZZZ9",IF(AND(#REF!&gt;0,#REF!&lt;5),D59&amp;#REF!,D59&amp;"9"))</f>
        <v>ZZZ9</v>
      </c>
      <c r="L59" s="248">
        <f t="shared" si="0"/>
        <v>999</v>
      </c>
      <c r="M59" s="278">
        <f t="shared" si="1"/>
        <v>999</v>
      </c>
      <c r="N59" s="273"/>
      <c r="O59" s="96"/>
      <c r="P59" s="113">
        <f t="shared" si="2"/>
        <v>999</v>
      </c>
      <c r="Q59" s="96"/>
    </row>
    <row r="60" spans="1:17" s="11" customFormat="1" ht="18.899999999999999" customHeight="1" x14ac:dyDescent="0.25">
      <c r="A60" s="249">
        <v>54</v>
      </c>
      <c r="B60" s="94"/>
      <c r="C60" s="94"/>
      <c r="D60" s="95"/>
      <c r="E60" s="262"/>
      <c r="F60" s="96"/>
      <c r="G60" s="96"/>
      <c r="H60" s="419"/>
      <c r="I60" s="279"/>
      <c r="J60" s="246" t="e">
        <f>IF(AND(Q60="",#REF!&gt;0,#REF!&lt;5),K60,)</f>
        <v>#REF!</v>
      </c>
      <c r="K60" s="244" t="str">
        <f>IF(D60="","ZZZ9",IF(AND(#REF!&gt;0,#REF!&lt;5),D60&amp;#REF!,D60&amp;"9"))</f>
        <v>ZZZ9</v>
      </c>
      <c r="L60" s="248">
        <f t="shared" si="0"/>
        <v>999</v>
      </c>
      <c r="M60" s="278">
        <f t="shared" si="1"/>
        <v>999</v>
      </c>
      <c r="N60" s="273"/>
      <c r="O60" s="96"/>
      <c r="P60" s="113">
        <f t="shared" si="2"/>
        <v>999</v>
      </c>
      <c r="Q60" s="96"/>
    </row>
    <row r="61" spans="1:17" s="11" customFormat="1" ht="18.899999999999999" customHeight="1" x14ac:dyDescent="0.25">
      <c r="A61" s="249">
        <v>55</v>
      </c>
      <c r="B61" s="94"/>
      <c r="C61" s="94"/>
      <c r="D61" s="95"/>
      <c r="E61" s="262"/>
      <c r="F61" s="96"/>
      <c r="G61" s="96"/>
      <c r="H61" s="419"/>
      <c r="I61" s="279"/>
      <c r="J61" s="246" t="e">
        <f>IF(AND(Q61="",#REF!&gt;0,#REF!&lt;5),K61,)</f>
        <v>#REF!</v>
      </c>
      <c r="K61" s="244" t="str">
        <f>IF(D61="","ZZZ9",IF(AND(#REF!&gt;0,#REF!&lt;5),D61&amp;#REF!,D61&amp;"9"))</f>
        <v>ZZZ9</v>
      </c>
      <c r="L61" s="248">
        <f t="shared" si="0"/>
        <v>999</v>
      </c>
      <c r="M61" s="278">
        <f t="shared" si="1"/>
        <v>999</v>
      </c>
      <c r="N61" s="273"/>
      <c r="O61" s="96"/>
      <c r="P61" s="113">
        <f t="shared" si="2"/>
        <v>999</v>
      </c>
      <c r="Q61" s="96"/>
    </row>
    <row r="62" spans="1:17" s="11" customFormat="1" ht="18.899999999999999" customHeight="1" x14ac:dyDescent="0.25">
      <c r="A62" s="249">
        <v>56</v>
      </c>
      <c r="B62" s="94"/>
      <c r="C62" s="94"/>
      <c r="D62" s="95"/>
      <c r="E62" s="262"/>
      <c r="F62" s="96"/>
      <c r="G62" s="96"/>
      <c r="H62" s="419"/>
      <c r="I62" s="279"/>
      <c r="J62" s="246" t="e">
        <f>IF(AND(Q62="",#REF!&gt;0,#REF!&lt;5),K62,)</f>
        <v>#REF!</v>
      </c>
      <c r="K62" s="244" t="str">
        <f>IF(D62="","ZZZ9",IF(AND(#REF!&gt;0,#REF!&lt;5),D62&amp;#REF!,D62&amp;"9"))</f>
        <v>ZZZ9</v>
      </c>
      <c r="L62" s="248">
        <f t="shared" si="0"/>
        <v>999</v>
      </c>
      <c r="M62" s="278">
        <f t="shared" si="1"/>
        <v>999</v>
      </c>
      <c r="N62" s="273"/>
      <c r="O62" s="96"/>
      <c r="P62" s="113">
        <f t="shared" si="2"/>
        <v>999</v>
      </c>
      <c r="Q62" s="96"/>
    </row>
    <row r="63" spans="1:17" s="11" customFormat="1" ht="18.899999999999999" customHeight="1" x14ac:dyDescent="0.25">
      <c r="A63" s="249">
        <v>57</v>
      </c>
      <c r="B63" s="94"/>
      <c r="C63" s="94"/>
      <c r="D63" s="95"/>
      <c r="E63" s="262"/>
      <c r="F63" s="96"/>
      <c r="G63" s="96"/>
      <c r="H63" s="419"/>
      <c r="I63" s="279"/>
      <c r="J63" s="246" t="e">
        <f>IF(AND(Q63="",#REF!&gt;0,#REF!&lt;5),K63,)</f>
        <v>#REF!</v>
      </c>
      <c r="K63" s="244" t="str">
        <f>IF(D63="","ZZZ9",IF(AND(#REF!&gt;0,#REF!&lt;5),D63&amp;#REF!,D63&amp;"9"))</f>
        <v>ZZZ9</v>
      </c>
      <c r="L63" s="248">
        <f t="shared" si="0"/>
        <v>999</v>
      </c>
      <c r="M63" s="278">
        <f t="shared" si="1"/>
        <v>999</v>
      </c>
      <c r="N63" s="273"/>
      <c r="O63" s="96"/>
      <c r="P63" s="113">
        <f t="shared" si="2"/>
        <v>999</v>
      </c>
      <c r="Q63" s="96"/>
    </row>
    <row r="64" spans="1:17" s="11" customFormat="1" ht="18.899999999999999" customHeight="1" x14ac:dyDescent="0.25">
      <c r="A64" s="249">
        <v>58</v>
      </c>
      <c r="B64" s="94"/>
      <c r="C64" s="94"/>
      <c r="D64" s="95"/>
      <c r="E64" s="262"/>
      <c r="F64" s="96"/>
      <c r="G64" s="96"/>
      <c r="H64" s="419"/>
      <c r="I64" s="279"/>
      <c r="J64" s="246" t="e">
        <f>IF(AND(Q64="",#REF!&gt;0,#REF!&lt;5),K64,)</f>
        <v>#REF!</v>
      </c>
      <c r="K64" s="244" t="str">
        <f>IF(D64="","ZZZ9",IF(AND(#REF!&gt;0,#REF!&lt;5),D64&amp;#REF!,D64&amp;"9"))</f>
        <v>ZZZ9</v>
      </c>
      <c r="L64" s="248">
        <f t="shared" si="0"/>
        <v>999</v>
      </c>
      <c r="M64" s="278">
        <f t="shared" si="1"/>
        <v>999</v>
      </c>
      <c r="N64" s="273"/>
      <c r="O64" s="96"/>
      <c r="P64" s="113">
        <f t="shared" si="2"/>
        <v>999</v>
      </c>
      <c r="Q64" s="96"/>
    </row>
    <row r="65" spans="1:17" s="11" customFormat="1" ht="18.899999999999999" customHeight="1" x14ac:dyDescent="0.25">
      <c r="A65" s="249">
        <v>59</v>
      </c>
      <c r="B65" s="94"/>
      <c r="C65" s="94"/>
      <c r="D65" s="95"/>
      <c r="E65" s="262"/>
      <c r="F65" s="96"/>
      <c r="G65" s="96"/>
      <c r="H65" s="419"/>
      <c r="I65" s="279"/>
      <c r="J65" s="246" t="e">
        <f>IF(AND(Q65="",#REF!&gt;0,#REF!&lt;5),K65,)</f>
        <v>#REF!</v>
      </c>
      <c r="K65" s="244" t="str">
        <f>IF(D65="","ZZZ9",IF(AND(#REF!&gt;0,#REF!&lt;5),D65&amp;#REF!,D65&amp;"9"))</f>
        <v>ZZZ9</v>
      </c>
      <c r="L65" s="248">
        <f t="shared" si="0"/>
        <v>999</v>
      </c>
      <c r="M65" s="278">
        <f t="shared" si="1"/>
        <v>999</v>
      </c>
      <c r="N65" s="273"/>
      <c r="O65" s="96"/>
      <c r="P65" s="113">
        <f t="shared" si="2"/>
        <v>999</v>
      </c>
      <c r="Q65" s="96"/>
    </row>
    <row r="66" spans="1:17" s="11" customFormat="1" ht="18.899999999999999" customHeight="1" x14ac:dyDescent="0.25">
      <c r="A66" s="249">
        <v>60</v>
      </c>
      <c r="B66" s="94"/>
      <c r="C66" s="94"/>
      <c r="D66" s="95"/>
      <c r="E66" s="262"/>
      <c r="F66" s="96"/>
      <c r="G66" s="96"/>
      <c r="H66" s="419"/>
      <c r="I66" s="279"/>
      <c r="J66" s="246" t="e">
        <f>IF(AND(Q66="",#REF!&gt;0,#REF!&lt;5),K66,)</f>
        <v>#REF!</v>
      </c>
      <c r="K66" s="244" t="str">
        <f>IF(D66="","ZZZ9",IF(AND(#REF!&gt;0,#REF!&lt;5),D66&amp;#REF!,D66&amp;"9"))</f>
        <v>ZZZ9</v>
      </c>
      <c r="L66" s="248">
        <f t="shared" si="0"/>
        <v>999</v>
      </c>
      <c r="M66" s="278">
        <f t="shared" si="1"/>
        <v>999</v>
      </c>
      <c r="N66" s="273"/>
      <c r="O66" s="96"/>
      <c r="P66" s="113">
        <f t="shared" si="2"/>
        <v>999</v>
      </c>
      <c r="Q66" s="96"/>
    </row>
    <row r="67" spans="1:17" s="11" customFormat="1" ht="18.899999999999999" customHeight="1" x14ac:dyDescent="0.25">
      <c r="A67" s="249">
        <v>61</v>
      </c>
      <c r="B67" s="94"/>
      <c r="C67" s="94"/>
      <c r="D67" s="95"/>
      <c r="E67" s="262"/>
      <c r="F67" s="96"/>
      <c r="G67" s="96"/>
      <c r="H67" s="419"/>
      <c r="I67" s="279"/>
      <c r="J67" s="246" t="e">
        <f>IF(AND(Q67="",#REF!&gt;0,#REF!&lt;5),K67,)</f>
        <v>#REF!</v>
      </c>
      <c r="K67" s="244" t="str">
        <f>IF(D67="","ZZZ9",IF(AND(#REF!&gt;0,#REF!&lt;5),D67&amp;#REF!,D67&amp;"9"))</f>
        <v>ZZZ9</v>
      </c>
      <c r="L67" s="248">
        <f t="shared" si="0"/>
        <v>999</v>
      </c>
      <c r="M67" s="278">
        <f t="shared" si="1"/>
        <v>999</v>
      </c>
      <c r="N67" s="273"/>
      <c r="O67" s="96"/>
      <c r="P67" s="113">
        <f t="shared" si="2"/>
        <v>999</v>
      </c>
      <c r="Q67" s="96"/>
    </row>
    <row r="68" spans="1:17" s="11" customFormat="1" ht="18.899999999999999" customHeight="1" x14ac:dyDescent="0.25">
      <c r="A68" s="249">
        <v>62</v>
      </c>
      <c r="B68" s="94"/>
      <c r="C68" s="94"/>
      <c r="D68" s="95"/>
      <c r="E68" s="262"/>
      <c r="F68" s="96"/>
      <c r="G68" s="96"/>
      <c r="H68" s="419"/>
      <c r="I68" s="279"/>
      <c r="J68" s="246" t="e">
        <f>IF(AND(Q68="",#REF!&gt;0,#REF!&lt;5),K68,)</f>
        <v>#REF!</v>
      </c>
      <c r="K68" s="244" t="str">
        <f>IF(D68="","ZZZ9",IF(AND(#REF!&gt;0,#REF!&lt;5),D68&amp;#REF!,D68&amp;"9"))</f>
        <v>ZZZ9</v>
      </c>
      <c r="L68" s="248">
        <f t="shared" si="0"/>
        <v>999</v>
      </c>
      <c r="M68" s="278">
        <f t="shared" si="1"/>
        <v>999</v>
      </c>
      <c r="N68" s="273"/>
      <c r="O68" s="96"/>
      <c r="P68" s="113">
        <f t="shared" si="2"/>
        <v>999</v>
      </c>
      <c r="Q68" s="96"/>
    </row>
    <row r="69" spans="1:17" s="11" customFormat="1" ht="18.899999999999999" customHeight="1" x14ac:dyDescent="0.25">
      <c r="A69" s="249">
        <v>63</v>
      </c>
      <c r="B69" s="94"/>
      <c r="C69" s="94"/>
      <c r="D69" s="95"/>
      <c r="E69" s="262"/>
      <c r="F69" s="96"/>
      <c r="G69" s="96"/>
      <c r="H69" s="419"/>
      <c r="I69" s="279"/>
      <c r="J69" s="246" t="e">
        <f>IF(AND(Q69="",#REF!&gt;0,#REF!&lt;5),K69,)</f>
        <v>#REF!</v>
      </c>
      <c r="K69" s="244" t="str">
        <f>IF(D69="","ZZZ9",IF(AND(#REF!&gt;0,#REF!&lt;5),D69&amp;#REF!,D69&amp;"9"))</f>
        <v>ZZZ9</v>
      </c>
      <c r="L69" s="248">
        <f t="shared" si="0"/>
        <v>999</v>
      </c>
      <c r="M69" s="278">
        <f t="shared" si="1"/>
        <v>999</v>
      </c>
      <c r="N69" s="273"/>
      <c r="O69" s="96"/>
      <c r="P69" s="113">
        <f t="shared" si="2"/>
        <v>999</v>
      </c>
      <c r="Q69" s="96"/>
    </row>
    <row r="70" spans="1:17" s="11" customFormat="1" ht="18.899999999999999" customHeight="1" x14ac:dyDescent="0.25">
      <c r="A70" s="249">
        <v>64</v>
      </c>
      <c r="B70" s="94"/>
      <c r="C70" s="94"/>
      <c r="D70" s="95"/>
      <c r="E70" s="262"/>
      <c r="F70" s="96"/>
      <c r="G70" s="96"/>
      <c r="H70" s="419"/>
      <c r="I70" s="279"/>
      <c r="J70" s="246" t="e">
        <f>IF(AND(Q70="",#REF!&gt;0,#REF!&lt;5),K70,)</f>
        <v>#REF!</v>
      </c>
      <c r="K70" s="244" t="str">
        <f>IF(D70="","ZZZ9",IF(AND(#REF!&gt;0,#REF!&lt;5),D70&amp;#REF!,D70&amp;"9"))</f>
        <v>ZZZ9</v>
      </c>
      <c r="L70" s="248">
        <f t="shared" si="0"/>
        <v>999</v>
      </c>
      <c r="M70" s="278">
        <f t="shared" si="1"/>
        <v>999</v>
      </c>
      <c r="N70" s="273"/>
      <c r="O70" s="96"/>
      <c r="P70" s="113">
        <f t="shared" si="2"/>
        <v>999</v>
      </c>
      <c r="Q70" s="96"/>
    </row>
    <row r="71" spans="1:17" s="11" customFormat="1" ht="18.899999999999999" customHeight="1" x14ac:dyDescent="0.25">
      <c r="A71" s="249">
        <v>65</v>
      </c>
      <c r="B71" s="94"/>
      <c r="C71" s="94"/>
      <c r="D71" s="95"/>
      <c r="E71" s="262"/>
      <c r="F71" s="96"/>
      <c r="G71" s="96"/>
      <c r="H71" s="419"/>
      <c r="I71" s="279"/>
      <c r="J71" s="246" t="e">
        <f>IF(AND(Q71="",#REF!&gt;0,#REF!&lt;5),K71,)</f>
        <v>#REF!</v>
      </c>
      <c r="K71" s="244" t="str">
        <f>IF(D71="","ZZZ9",IF(AND(#REF!&gt;0,#REF!&lt;5),D71&amp;#REF!,D71&amp;"9"))</f>
        <v>ZZZ9</v>
      </c>
      <c r="L71" s="248">
        <f t="shared" si="0"/>
        <v>999</v>
      </c>
      <c r="M71" s="278">
        <f t="shared" si="1"/>
        <v>999</v>
      </c>
      <c r="N71" s="273"/>
      <c r="O71" s="96"/>
      <c r="P71" s="113">
        <f t="shared" si="2"/>
        <v>999</v>
      </c>
      <c r="Q71" s="96"/>
    </row>
    <row r="72" spans="1:17" s="11" customFormat="1" ht="18.899999999999999" customHeight="1" x14ac:dyDescent="0.25">
      <c r="A72" s="249">
        <v>66</v>
      </c>
      <c r="B72" s="94"/>
      <c r="C72" s="94"/>
      <c r="D72" s="95"/>
      <c r="E72" s="262"/>
      <c r="F72" s="96"/>
      <c r="G72" s="96"/>
      <c r="H72" s="419"/>
      <c r="I72" s="279"/>
      <c r="J72" s="246" t="e">
        <f>IF(AND(Q72="",#REF!&gt;0,#REF!&lt;5),K72,)</f>
        <v>#REF!</v>
      </c>
      <c r="K72" s="244" t="str">
        <f>IF(D72="","ZZZ9",IF(AND(#REF!&gt;0,#REF!&lt;5),D72&amp;#REF!,D72&amp;"9"))</f>
        <v>ZZZ9</v>
      </c>
      <c r="L72" s="248">
        <f t="shared" si="0"/>
        <v>999</v>
      </c>
      <c r="M72" s="278">
        <f t="shared" si="1"/>
        <v>999</v>
      </c>
      <c r="N72" s="273"/>
      <c r="O72" s="96"/>
      <c r="P72" s="113">
        <f t="shared" si="2"/>
        <v>999</v>
      </c>
      <c r="Q72" s="96"/>
    </row>
    <row r="73" spans="1:17" s="11" customFormat="1" ht="18.899999999999999" customHeight="1" x14ac:dyDescent="0.25">
      <c r="A73" s="249">
        <v>67</v>
      </c>
      <c r="B73" s="94"/>
      <c r="C73" s="94"/>
      <c r="D73" s="95"/>
      <c r="E73" s="262"/>
      <c r="F73" s="96"/>
      <c r="G73" s="96"/>
      <c r="H73" s="419"/>
      <c r="I73" s="279"/>
      <c r="J73" s="246" t="e">
        <f>IF(AND(Q73="",#REF!&gt;0,#REF!&lt;5),K73,)</f>
        <v>#REF!</v>
      </c>
      <c r="K73" s="244" t="str">
        <f>IF(D73="","ZZZ9",IF(AND(#REF!&gt;0,#REF!&lt;5),D73&amp;#REF!,D73&amp;"9"))</f>
        <v>ZZZ9</v>
      </c>
      <c r="L73" s="248">
        <f t="shared" si="0"/>
        <v>999</v>
      </c>
      <c r="M73" s="278">
        <f t="shared" si="1"/>
        <v>999</v>
      </c>
      <c r="N73" s="273"/>
      <c r="O73" s="96"/>
      <c r="P73" s="113">
        <f t="shared" si="2"/>
        <v>999</v>
      </c>
      <c r="Q73" s="96"/>
    </row>
    <row r="74" spans="1:17" s="11" customFormat="1" ht="18.899999999999999" customHeight="1" x14ac:dyDescent="0.25">
      <c r="A74" s="249">
        <v>68</v>
      </c>
      <c r="B74" s="94"/>
      <c r="C74" s="94"/>
      <c r="D74" s="95"/>
      <c r="E74" s="262"/>
      <c r="F74" s="96"/>
      <c r="G74" s="96"/>
      <c r="H74" s="419"/>
      <c r="I74" s="279"/>
      <c r="J74" s="246" t="e">
        <f>IF(AND(Q74="",#REF!&gt;0,#REF!&lt;5),K74,)</f>
        <v>#REF!</v>
      </c>
      <c r="K74" s="244" t="str">
        <f>IF(D74="","ZZZ9",IF(AND(#REF!&gt;0,#REF!&lt;5),D74&amp;#REF!,D74&amp;"9"))</f>
        <v>ZZZ9</v>
      </c>
      <c r="L74" s="248">
        <f t="shared" si="0"/>
        <v>999</v>
      </c>
      <c r="M74" s="278">
        <f t="shared" si="1"/>
        <v>999</v>
      </c>
      <c r="N74" s="273"/>
      <c r="O74" s="96"/>
      <c r="P74" s="113">
        <f t="shared" si="2"/>
        <v>999</v>
      </c>
      <c r="Q74" s="96"/>
    </row>
    <row r="75" spans="1:17" s="11" customFormat="1" ht="18.899999999999999" customHeight="1" x14ac:dyDescent="0.25">
      <c r="A75" s="249">
        <v>69</v>
      </c>
      <c r="B75" s="94"/>
      <c r="C75" s="94"/>
      <c r="D75" s="95"/>
      <c r="E75" s="262"/>
      <c r="F75" s="96"/>
      <c r="G75" s="96"/>
      <c r="H75" s="419"/>
      <c r="I75" s="279"/>
      <c r="J75" s="246" t="e">
        <f>IF(AND(Q75="",#REF!&gt;0,#REF!&lt;5),K75,)</f>
        <v>#REF!</v>
      </c>
      <c r="K75" s="244" t="str">
        <f>IF(D75="","ZZZ9",IF(AND(#REF!&gt;0,#REF!&lt;5),D75&amp;#REF!,D75&amp;"9"))</f>
        <v>ZZZ9</v>
      </c>
      <c r="L75" s="248">
        <f t="shared" si="0"/>
        <v>999</v>
      </c>
      <c r="M75" s="278">
        <f t="shared" si="1"/>
        <v>999</v>
      </c>
      <c r="N75" s="273"/>
      <c r="O75" s="96"/>
      <c r="P75" s="113">
        <f t="shared" si="2"/>
        <v>999</v>
      </c>
      <c r="Q75" s="96"/>
    </row>
    <row r="76" spans="1:17" s="11" customFormat="1" ht="18.899999999999999" customHeight="1" x14ac:dyDescent="0.25">
      <c r="A76" s="249">
        <v>70</v>
      </c>
      <c r="B76" s="94"/>
      <c r="C76" s="94"/>
      <c r="D76" s="95"/>
      <c r="E76" s="262"/>
      <c r="F76" s="96"/>
      <c r="G76" s="96"/>
      <c r="H76" s="419"/>
      <c r="I76" s="279"/>
      <c r="J76" s="246" t="e">
        <f>IF(AND(Q76="",#REF!&gt;0,#REF!&lt;5),K76,)</f>
        <v>#REF!</v>
      </c>
      <c r="K76" s="244" t="str">
        <f>IF(D76="","ZZZ9",IF(AND(#REF!&gt;0,#REF!&lt;5),D76&amp;#REF!,D76&amp;"9"))</f>
        <v>ZZZ9</v>
      </c>
      <c r="L76" s="248">
        <f t="shared" si="0"/>
        <v>999</v>
      </c>
      <c r="M76" s="278">
        <f t="shared" si="1"/>
        <v>999</v>
      </c>
      <c r="N76" s="273"/>
      <c r="O76" s="96"/>
      <c r="P76" s="113">
        <f t="shared" si="2"/>
        <v>999</v>
      </c>
      <c r="Q76" s="96"/>
    </row>
    <row r="77" spans="1:17" s="11" customFormat="1" ht="18.899999999999999" customHeight="1" x14ac:dyDescent="0.25">
      <c r="A77" s="249">
        <v>71</v>
      </c>
      <c r="B77" s="94"/>
      <c r="C77" s="94"/>
      <c r="D77" s="95"/>
      <c r="E77" s="262"/>
      <c r="F77" s="96"/>
      <c r="G77" s="96"/>
      <c r="H77" s="419"/>
      <c r="I77" s="279"/>
      <c r="J77" s="246" t="e">
        <f>IF(AND(Q77="",#REF!&gt;0,#REF!&lt;5),K77,)</f>
        <v>#REF!</v>
      </c>
      <c r="K77" s="244" t="str">
        <f>IF(D77="","ZZZ9",IF(AND(#REF!&gt;0,#REF!&lt;5),D77&amp;#REF!,D77&amp;"9"))</f>
        <v>ZZZ9</v>
      </c>
      <c r="L77" s="248">
        <f t="shared" si="0"/>
        <v>999</v>
      </c>
      <c r="M77" s="278">
        <f t="shared" si="1"/>
        <v>999</v>
      </c>
      <c r="N77" s="273"/>
      <c r="O77" s="96"/>
      <c r="P77" s="113">
        <f t="shared" si="2"/>
        <v>999</v>
      </c>
      <c r="Q77" s="96"/>
    </row>
    <row r="78" spans="1:17" s="11" customFormat="1" ht="18.899999999999999" customHeight="1" x14ac:dyDescent="0.25">
      <c r="A78" s="249">
        <v>72</v>
      </c>
      <c r="B78" s="94"/>
      <c r="C78" s="94"/>
      <c r="D78" s="95"/>
      <c r="E78" s="262"/>
      <c r="F78" s="96"/>
      <c r="G78" s="96"/>
      <c r="H78" s="419"/>
      <c r="I78" s="279"/>
      <c r="J78" s="246" t="e">
        <f>IF(AND(Q78="",#REF!&gt;0,#REF!&lt;5),K78,)</f>
        <v>#REF!</v>
      </c>
      <c r="K78" s="244" t="str">
        <f>IF(D78="","ZZZ9",IF(AND(#REF!&gt;0,#REF!&lt;5),D78&amp;#REF!,D78&amp;"9"))</f>
        <v>ZZZ9</v>
      </c>
      <c r="L78" s="248">
        <f t="shared" si="0"/>
        <v>999</v>
      </c>
      <c r="M78" s="278">
        <f t="shared" si="1"/>
        <v>999</v>
      </c>
      <c r="N78" s="273"/>
      <c r="O78" s="96"/>
      <c r="P78" s="113">
        <f t="shared" si="2"/>
        <v>999</v>
      </c>
      <c r="Q78" s="96"/>
    </row>
    <row r="79" spans="1:17" s="11" customFormat="1" ht="18.899999999999999" customHeight="1" x14ac:dyDescent="0.25">
      <c r="A79" s="249">
        <v>73</v>
      </c>
      <c r="B79" s="94"/>
      <c r="C79" s="94"/>
      <c r="D79" s="95"/>
      <c r="E79" s="262"/>
      <c r="F79" s="96"/>
      <c r="G79" s="96"/>
      <c r="H79" s="419"/>
      <c r="I79" s="279"/>
      <c r="J79" s="246" t="e">
        <f>IF(AND(Q79="",#REF!&gt;0,#REF!&lt;5),K79,)</f>
        <v>#REF!</v>
      </c>
      <c r="K79" s="244" t="str">
        <f>IF(D79="","ZZZ9",IF(AND(#REF!&gt;0,#REF!&lt;5),D79&amp;#REF!,D79&amp;"9"))</f>
        <v>ZZZ9</v>
      </c>
      <c r="L79" s="248">
        <f t="shared" si="0"/>
        <v>999</v>
      </c>
      <c r="M79" s="278">
        <f t="shared" si="1"/>
        <v>999</v>
      </c>
      <c r="N79" s="273"/>
      <c r="O79" s="96"/>
      <c r="P79" s="113">
        <f t="shared" si="2"/>
        <v>999</v>
      </c>
      <c r="Q79" s="96"/>
    </row>
    <row r="80" spans="1:17" s="11" customFormat="1" ht="18.899999999999999" customHeight="1" x14ac:dyDescent="0.25">
      <c r="A80" s="249">
        <v>74</v>
      </c>
      <c r="B80" s="94"/>
      <c r="C80" s="94"/>
      <c r="D80" s="95"/>
      <c r="E80" s="262"/>
      <c r="F80" s="96"/>
      <c r="G80" s="96"/>
      <c r="H80" s="419"/>
      <c r="I80" s="279"/>
      <c r="J80" s="246" t="e">
        <f>IF(AND(Q80="",#REF!&gt;0,#REF!&lt;5),K80,)</f>
        <v>#REF!</v>
      </c>
      <c r="K80" s="244" t="str">
        <f>IF(D80="","ZZZ9",IF(AND(#REF!&gt;0,#REF!&lt;5),D80&amp;#REF!,D80&amp;"9"))</f>
        <v>ZZZ9</v>
      </c>
      <c r="L80" s="248">
        <f t="shared" si="0"/>
        <v>999</v>
      </c>
      <c r="M80" s="278">
        <f t="shared" si="1"/>
        <v>999</v>
      </c>
      <c r="N80" s="273"/>
      <c r="O80" s="96"/>
      <c r="P80" s="113">
        <f t="shared" si="2"/>
        <v>999</v>
      </c>
      <c r="Q80" s="96"/>
    </row>
    <row r="81" spans="1:17" s="11" customFormat="1" ht="18.899999999999999" customHeight="1" x14ac:dyDescent="0.25">
      <c r="A81" s="249">
        <v>75</v>
      </c>
      <c r="B81" s="94"/>
      <c r="C81" s="94"/>
      <c r="D81" s="95"/>
      <c r="E81" s="262"/>
      <c r="F81" s="96"/>
      <c r="G81" s="96"/>
      <c r="H81" s="419"/>
      <c r="I81" s="279"/>
      <c r="J81" s="246" t="e">
        <f>IF(AND(Q81="",#REF!&gt;0,#REF!&lt;5),K81,)</f>
        <v>#REF!</v>
      </c>
      <c r="K81" s="244" t="str">
        <f>IF(D81="","ZZZ9",IF(AND(#REF!&gt;0,#REF!&lt;5),D81&amp;#REF!,D81&amp;"9"))</f>
        <v>ZZZ9</v>
      </c>
      <c r="L81" s="248">
        <f t="shared" si="0"/>
        <v>999</v>
      </c>
      <c r="M81" s="278">
        <f t="shared" si="1"/>
        <v>999</v>
      </c>
      <c r="N81" s="273"/>
      <c r="O81" s="96"/>
      <c r="P81" s="113">
        <f t="shared" si="2"/>
        <v>999</v>
      </c>
      <c r="Q81" s="96"/>
    </row>
    <row r="82" spans="1:17" s="11" customFormat="1" ht="18.899999999999999" customHeight="1" x14ac:dyDescent="0.25">
      <c r="A82" s="249">
        <v>76</v>
      </c>
      <c r="B82" s="94"/>
      <c r="C82" s="94"/>
      <c r="D82" s="95"/>
      <c r="E82" s="262"/>
      <c r="F82" s="96"/>
      <c r="G82" s="96"/>
      <c r="H82" s="419"/>
      <c r="I82" s="279"/>
      <c r="J82" s="246" t="e">
        <f>IF(AND(Q82="",#REF!&gt;0,#REF!&lt;5),K82,)</f>
        <v>#REF!</v>
      </c>
      <c r="K82" s="244" t="str">
        <f>IF(D82="","ZZZ9",IF(AND(#REF!&gt;0,#REF!&lt;5),D82&amp;#REF!,D82&amp;"9"))</f>
        <v>ZZZ9</v>
      </c>
      <c r="L82" s="248">
        <f t="shared" si="0"/>
        <v>999</v>
      </c>
      <c r="M82" s="278">
        <f t="shared" si="1"/>
        <v>999</v>
      </c>
      <c r="N82" s="273"/>
      <c r="O82" s="96"/>
      <c r="P82" s="113">
        <f t="shared" si="2"/>
        <v>999</v>
      </c>
      <c r="Q82" s="96"/>
    </row>
    <row r="83" spans="1:17" s="11" customFormat="1" ht="18.899999999999999" customHeight="1" x14ac:dyDescent="0.25">
      <c r="A83" s="249">
        <v>77</v>
      </c>
      <c r="B83" s="94"/>
      <c r="C83" s="94"/>
      <c r="D83" s="95"/>
      <c r="E83" s="262"/>
      <c r="F83" s="96"/>
      <c r="G83" s="96"/>
      <c r="H83" s="419"/>
      <c r="I83" s="279"/>
      <c r="J83" s="246" t="e">
        <f>IF(AND(Q83="",#REF!&gt;0,#REF!&lt;5),K83,)</f>
        <v>#REF!</v>
      </c>
      <c r="K83" s="244" t="str">
        <f>IF(D83="","ZZZ9",IF(AND(#REF!&gt;0,#REF!&lt;5),D83&amp;#REF!,D83&amp;"9"))</f>
        <v>ZZZ9</v>
      </c>
      <c r="L83" s="248">
        <f t="shared" si="0"/>
        <v>999</v>
      </c>
      <c r="M83" s="278">
        <f t="shared" si="1"/>
        <v>999</v>
      </c>
      <c r="N83" s="273"/>
      <c r="O83" s="96"/>
      <c r="P83" s="113">
        <f t="shared" si="2"/>
        <v>999</v>
      </c>
      <c r="Q83" s="96"/>
    </row>
    <row r="84" spans="1:17" s="11" customFormat="1" ht="18.899999999999999" customHeight="1" x14ac:dyDescent="0.25">
      <c r="A84" s="249">
        <v>78</v>
      </c>
      <c r="B84" s="94"/>
      <c r="C84" s="94"/>
      <c r="D84" s="95"/>
      <c r="E84" s="262"/>
      <c r="F84" s="96"/>
      <c r="G84" s="96"/>
      <c r="H84" s="419"/>
      <c r="I84" s="279"/>
      <c r="J84" s="246" t="e">
        <f>IF(AND(Q84="",#REF!&gt;0,#REF!&lt;5),K84,)</f>
        <v>#REF!</v>
      </c>
      <c r="K84" s="244" t="str">
        <f>IF(D84="","ZZZ9",IF(AND(#REF!&gt;0,#REF!&lt;5),D84&amp;#REF!,D84&amp;"9"))</f>
        <v>ZZZ9</v>
      </c>
      <c r="L84" s="248">
        <f t="shared" si="0"/>
        <v>999</v>
      </c>
      <c r="M84" s="278">
        <f t="shared" si="1"/>
        <v>999</v>
      </c>
      <c r="N84" s="273"/>
      <c r="O84" s="96"/>
      <c r="P84" s="113">
        <f t="shared" si="2"/>
        <v>999</v>
      </c>
      <c r="Q84" s="96"/>
    </row>
    <row r="85" spans="1:17" s="11" customFormat="1" ht="18.899999999999999" customHeight="1" x14ac:dyDescent="0.25">
      <c r="A85" s="249">
        <v>79</v>
      </c>
      <c r="B85" s="94"/>
      <c r="C85" s="94"/>
      <c r="D85" s="95"/>
      <c r="E85" s="262"/>
      <c r="F85" s="96"/>
      <c r="G85" s="96"/>
      <c r="H85" s="419"/>
      <c r="I85" s="279"/>
      <c r="J85" s="246" t="e">
        <f>IF(AND(Q85="",#REF!&gt;0,#REF!&lt;5),K85,)</f>
        <v>#REF!</v>
      </c>
      <c r="K85" s="244" t="str">
        <f>IF(D85="","ZZZ9",IF(AND(#REF!&gt;0,#REF!&lt;5),D85&amp;#REF!,D85&amp;"9"))</f>
        <v>ZZZ9</v>
      </c>
      <c r="L85" s="248">
        <f t="shared" si="0"/>
        <v>999</v>
      </c>
      <c r="M85" s="278">
        <f t="shared" si="1"/>
        <v>999</v>
      </c>
      <c r="N85" s="273"/>
      <c r="O85" s="96"/>
      <c r="P85" s="113">
        <f t="shared" si="2"/>
        <v>999</v>
      </c>
      <c r="Q85" s="96"/>
    </row>
    <row r="86" spans="1:17" s="11" customFormat="1" ht="18.899999999999999" customHeight="1" x14ac:dyDescent="0.25">
      <c r="A86" s="249">
        <v>80</v>
      </c>
      <c r="B86" s="94"/>
      <c r="C86" s="94"/>
      <c r="D86" s="95"/>
      <c r="E86" s="262"/>
      <c r="F86" s="96"/>
      <c r="G86" s="96"/>
      <c r="H86" s="419"/>
      <c r="I86" s="279"/>
      <c r="J86" s="246" t="e">
        <f>IF(AND(Q86="",#REF!&gt;0,#REF!&lt;5),K86,)</f>
        <v>#REF!</v>
      </c>
      <c r="K86" s="244" t="str">
        <f>IF(D86="","ZZZ9",IF(AND(#REF!&gt;0,#REF!&lt;5),D86&amp;#REF!,D86&amp;"9"))</f>
        <v>ZZZ9</v>
      </c>
      <c r="L86" s="248">
        <f t="shared" si="0"/>
        <v>999</v>
      </c>
      <c r="M86" s="278">
        <f t="shared" si="1"/>
        <v>999</v>
      </c>
      <c r="N86" s="273"/>
      <c r="O86" s="96"/>
      <c r="P86" s="113">
        <f t="shared" si="2"/>
        <v>999</v>
      </c>
      <c r="Q86" s="96"/>
    </row>
    <row r="87" spans="1:17" s="11" customFormat="1" ht="18.899999999999999" customHeight="1" x14ac:dyDescent="0.25">
      <c r="A87" s="249">
        <v>81</v>
      </c>
      <c r="B87" s="94"/>
      <c r="C87" s="94"/>
      <c r="D87" s="95"/>
      <c r="E87" s="262"/>
      <c r="F87" s="96"/>
      <c r="G87" s="96"/>
      <c r="H87" s="419"/>
      <c r="I87" s="279"/>
      <c r="J87" s="246" t="e">
        <f>IF(AND(Q87="",#REF!&gt;0,#REF!&lt;5),K87,)</f>
        <v>#REF!</v>
      </c>
      <c r="K87" s="244" t="str">
        <f>IF(D87="","ZZZ9",IF(AND(#REF!&gt;0,#REF!&lt;5),D87&amp;#REF!,D87&amp;"9"))</f>
        <v>ZZZ9</v>
      </c>
      <c r="L87" s="248">
        <f t="shared" si="0"/>
        <v>999</v>
      </c>
      <c r="M87" s="278">
        <f t="shared" si="1"/>
        <v>999</v>
      </c>
      <c r="N87" s="273"/>
      <c r="O87" s="96"/>
      <c r="P87" s="113">
        <f t="shared" si="2"/>
        <v>999</v>
      </c>
      <c r="Q87" s="96"/>
    </row>
    <row r="88" spans="1:17" s="11" customFormat="1" ht="18.899999999999999" customHeight="1" x14ac:dyDescent="0.25">
      <c r="A88" s="249">
        <v>82</v>
      </c>
      <c r="B88" s="94"/>
      <c r="C88" s="94"/>
      <c r="D88" s="95"/>
      <c r="E88" s="262"/>
      <c r="F88" s="96"/>
      <c r="G88" s="96"/>
      <c r="H88" s="419"/>
      <c r="I88" s="279"/>
      <c r="J88" s="246" t="e">
        <f>IF(AND(Q88="",#REF!&gt;0,#REF!&lt;5),K88,)</f>
        <v>#REF!</v>
      </c>
      <c r="K88" s="244" t="str">
        <f>IF(D88="","ZZZ9",IF(AND(#REF!&gt;0,#REF!&lt;5),D88&amp;#REF!,D88&amp;"9"))</f>
        <v>ZZZ9</v>
      </c>
      <c r="L88" s="248">
        <f t="shared" si="0"/>
        <v>999</v>
      </c>
      <c r="M88" s="278">
        <f t="shared" si="1"/>
        <v>999</v>
      </c>
      <c r="N88" s="273"/>
      <c r="O88" s="96"/>
      <c r="P88" s="113">
        <f t="shared" si="2"/>
        <v>999</v>
      </c>
      <c r="Q88" s="96"/>
    </row>
    <row r="89" spans="1:17" s="11" customFormat="1" ht="18.899999999999999" customHeight="1" x14ac:dyDescent="0.25">
      <c r="A89" s="249">
        <v>83</v>
      </c>
      <c r="B89" s="94"/>
      <c r="C89" s="94"/>
      <c r="D89" s="95"/>
      <c r="E89" s="262"/>
      <c r="F89" s="96"/>
      <c r="G89" s="96"/>
      <c r="H89" s="419"/>
      <c r="I89" s="279"/>
      <c r="J89" s="246" t="e">
        <f>IF(AND(Q89="",#REF!&gt;0,#REF!&lt;5),K89,)</f>
        <v>#REF!</v>
      </c>
      <c r="K89" s="244" t="str">
        <f>IF(D89="","ZZZ9",IF(AND(#REF!&gt;0,#REF!&lt;5),D89&amp;#REF!,D89&amp;"9"))</f>
        <v>ZZZ9</v>
      </c>
      <c r="L89" s="248">
        <f t="shared" si="0"/>
        <v>999</v>
      </c>
      <c r="M89" s="278">
        <f t="shared" si="1"/>
        <v>999</v>
      </c>
      <c r="N89" s="273"/>
      <c r="O89" s="96"/>
      <c r="P89" s="113">
        <f t="shared" si="2"/>
        <v>999</v>
      </c>
      <c r="Q89" s="96"/>
    </row>
    <row r="90" spans="1:17" s="11" customFormat="1" ht="18.899999999999999" customHeight="1" x14ac:dyDescent="0.25">
      <c r="A90" s="249">
        <v>84</v>
      </c>
      <c r="B90" s="94"/>
      <c r="C90" s="94"/>
      <c r="D90" s="95"/>
      <c r="E90" s="262"/>
      <c r="F90" s="96"/>
      <c r="G90" s="96"/>
      <c r="H90" s="419"/>
      <c r="I90" s="279"/>
      <c r="J90" s="246" t="e">
        <f>IF(AND(Q90="",#REF!&gt;0,#REF!&lt;5),K90,)</f>
        <v>#REF!</v>
      </c>
      <c r="K90" s="244" t="str">
        <f>IF(D90="","ZZZ9",IF(AND(#REF!&gt;0,#REF!&lt;5),D90&amp;#REF!,D90&amp;"9"))</f>
        <v>ZZZ9</v>
      </c>
      <c r="L90" s="248">
        <f t="shared" si="0"/>
        <v>999</v>
      </c>
      <c r="M90" s="278">
        <f t="shared" si="1"/>
        <v>999</v>
      </c>
      <c r="N90" s="273"/>
      <c r="O90" s="96"/>
      <c r="P90" s="113">
        <f t="shared" si="2"/>
        <v>999</v>
      </c>
      <c r="Q90" s="96"/>
    </row>
    <row r="91" spans="1:17" s="11" customFormat="1" ht="18.899999999999999" customHeight="1" x14ac:dyDescent="0.25">
      <c r="A91" s="249">
        <v>85</v>
      </c>
      <c r="B91" s="94"/>
      <c r="C91" s="94"/>
      <c r="D91" s="95"/>
      <c r="E91" s="262"/>
      <c r="F91" s="96"/>
      <c r="G91" s="96"/>
      <c r="H91" s="419"/>
      <c r="I91" s="279"/>
      <c r="J91" s="246" t="e">
        <f>IF(AND(Q91="",#REF!&gt;0,#REF!&lt;5),K91,)</f>
        <v>#REF!</v>
      </c>
      <c r="K91" s="244" t="str">
        <f>IF(D91="","ZZZ9",IF(AND(#REF!&gt;0,#REF!&lt;5),D91&amp;#REF!,D91&amp;"9"))</f>
        <v>ZZZ9</v>
      </c>
      <c r="L91" s="248">
        <f t="shared" si="0"/>
        <v>999</v>
      </c>
      <c r="M91" s="278">
        <f t="shared" si="1"/>
        <v>999</v>
      </c>
      <c r="N91" s="273"/>
      <c r="O91" s="96"/>
      <c r="P91" s="113">
        <f t="shared" si="2"/>
        <v>999</v>
      </c>
      <c r="Q91" s="96"/>
    </row>
    <row r="92" spans="1:17" s="11" customFormat="1" ht="18.899999999999999" customHeight="1" x14ac:dyDescent="0.25">
      <c r="A92" s="249">
        <v>86</v>
      </c>
      <c r="B92" s="94"/>
      <c r="C92" s="94"/>
      <c r="D92" s="95"/>
      <c r="E92" s="262"/>
      <c r="F92" s="96"/>
      <c r="G92" s="96"/>
      <c r="H92" s="419"/>
      <c r="I92" s="279"/>
      <c r="J92" s="246" t="e">
        <f>IF(AND(Q92="",#REF!&gt;0,#REF!&lt;5),K92,)</f>
        <v>#REF!</v>
      </c>
      <c r="K92" s="244" t="str">
        <f>IF(D92="","ZZZ9",IF(AND(#REF!&gt;0,#REF!&lt;5),D92&amp;#REF!,D92&amp;"9"))</f>
        <v>ZZZ9</v>
      </c>
      <c r="L92" s="248">
        <f t="shared" si="0"/>
        <v>999</v>
      </c>
      <c r="M92" s="278">
        <f t="shared" si="1"/>
        <v>999</v>
      </c>
      <c r="N92" s="273"/>
      <c r="O92" s="96"/>
      <c r="P92" s="113">
        <f t="shared" si="2"/>
        <v>999</v>
      </c>
      <c r="Q92" s="96"/>
    </row>
    <row r="93" spans="1:17" s="11" customFormat="1" ht="18.899999999999999" customHeight="1" x14ac:dyDescent="0.25">
      <c r="A93" s="249">
        <v>87</v>
      </c>
      <c r="B93" s="94"/>
      <c r="C93" s="94"/>
      <c r="D93" s="95"/>
      <c r="E93" s="262"/>
      <c r="F93" s="96"/>
      <c r="G93" s="96"/>
      <c r="H93" s="419"/>
      <c r="I93" s="279"/>
      <c r="J93" s="246" t="e">
        <f>IF(AND(Q93="",#REF!&gt;0,#REF!&lt;5),K93,)</f>
        <v>#REF!</v>
      </c>
      <c r="K93" s="244" t="str">
        <f>IF(D93="","ZZZ9",IF(AND(#REF!&gt;0,#REF!&lt;5),D93&amp;#REF!,D93&amp;"9"))</f>
        <v>ZZZ9</v>
      </c>
      <c r="L93" s="248">
        <f t="shared" si="0"/>
        <v>999</v>
      </c>
      <c r="M93" s="278">
        <f t="shared" si="1"/>
        <v>999</v>
      </c>
      <c r="N93" s="273"/>
      <c r="O93" s="96"/>
      <c r="P93" s="113">
        <f t="shared" si="2"/>
        <v>999</v>
      </c>
      <c r="Q93" s="96"/>
    </row>
    <row r="94" spans="1:17" s="11" customFormat="1" ht="18.899999999999999" customHeight="1" x14ac:dyDescent="0.25">
      <c r="A94" s="249">
        <v>88</v>
      </c>
      <c r="B94" s="94"/>
      <c r="C94" s="94"/>
      <c r="D94" s="95"/>
      <c r="E94" s="262"/>
      <c r="F94" s="96"/>
      <c r="G94" s="96"/>
      <c r="H94" s="419"/>
      <c r="I94" s="279"/>
      <c r="J94" s="246" t="e">
        <f>IF(AND(Q94="",#REF!&gt;0,#REF!&lt;5),K94,)</f>
        <v>#REF!</v>
      </c>
      <c r="K94" s="244" t="str">
        <f>IF(D94="","ZZZ9",IF(AND(#REF!&gt;0,#REF!&lt;5),D94&amp;#REF!,D94&amp;"9"))</f>
        <v>ZZZ9</v>
      </c>
      <c r="L94" s="248">
        <f t="shared" si="0"/>
        <v>999</v>
      </c>
      <c r="M94" s="278">
        <f t="shared" si="1"/>
        <v>999</v>
      </c>
      <c r="N94" s="273"/>
      <c r="O94" s="96"/>
      <c r="P94" s="113">
        <f t="shared" si="2"/>
        <v>999</v>
      </c>
      <c r="Q94" s="96"/>
    </row>
    <row r="95" spans="1:17" s="11" customFormat="1" ht="18.899999999999999" customHeight="1" x14ac:dyDescent="0.25">
      <c r="A95" s="249">
        <v>89</v>
      </c>
      <c r="B95" s="94"/>
      <c r="C95" s="94"/>
      <c r="D95" s="95"/>
      <c r="E95" s="262"/>
      <c r="F95" s="96"/>
      <c r="G95" s="96"/>
      <c r="H95" s="419"/>
      <c r="I95" s="279"/>
      <c r="J95" s="246" t="e">
        <f>IF(AND(Q95="",#REF!&gt;0,#REF!&lt;5),K95,)</f>
        <v>#REF!</v>
      </c>
      <c r="K95" s="244" t="str">
        <f>IF(D95="","ZZZ9",IF(AND(#REF!&gt;0,#REF!&lt;5),D95&amp;#REF!,D95&amp;"9"))</f>
        <v>ZZZ9</v>
      </c>
      <c r="L95" s="248">
        <f t="shared" si="0"/>
        <v>999</v>
      </c>
      <c r="M95" s="278">
        <f t="shared" si="1"/>
        <v>999</v>
      </c>
      <c r="N95" s="273"/>
      <c r="O95" s="96"/>
      <c r="P95" s="113">
        <f t="shared" si="2"/>
        <v>999</v>
      </c>
      <c r="Q95" s="96"/>
    </row>
    <row r="96" spans="1:17" s="11" customFormat="1" ht="18.899999999999999" customHeight="1" x14ac:dyDescent="0.25">
      <c r="A96" s="249">
        <v>90</v>
      </c>
      <c r="B96" s="94"/>
      <c r="C96" s="94"/>
      <c r="D96" s="95"/>
      <c r="E96" s="262"/>
      <c r="F96" s="96"/>
      <c r="G96" s="96"/>
      <c r="H96" s="419"/>
      <c r="I96" s="279"/>
      <c r="J96" s="246" t="e">
        <f>IF(AND(Q96="",#REF!&gt;0,#REF!&lt;5),K96,)</f>
        <v>#REF!</v>
      </c>
      <c r="K96" s="244" t="str">
        <f>IF(D96="","ZZZ9",IF(AND(#REF!&gt;0,#REF!&lt;5),D96&amp;#REF!,D96&amp;"9"))</f>
        <v>ZZZ9</v>
      </c>
      <c r="L96" s="248">
        <f t="shared" si="0"/>
        <v>999</v>
      </c>
      <c r="M96" s="278">
        <f t="shared" si="1"/>
        <v>999</v>
      </c>
      <c r="N96" s="273"/>
      <c r="O96" s="96"/>
      <c r="P96" s="113">
        <f t="shared" si="2"/>
        <v>999</v>
      </c>
      <c r="Q96" s="96"/>
    </row>
    <row r="97" spans="1:17" s="11" customFormat="1" ht="18.899999999999999" customHeight="1" x14ac:dyDescent="0.25">
      <c r="A97" s="249">
        <v>91</v>
      </c>
      <c r="B97" s="94"/>
      <c r="C97" s="94"/>
      <c r="D97" s="95"/>
      <c r="E97" s="262"/>
      <c r="F97" s="96"/>
      <c r="G97" s="96"/>
      <c r="H97" s="419"/>
      <c r="I97" s="279"/>
      <c r="J97" s="246" t="e">
        <f>IF(AND(Q97="",#REF!&gt;0,#REF!&lt;5),K97,)</f>
        <v>#REF!</v>
      </c>
      <c r="K97" s="244" t="str">
        <f>IF(D97="","ZZZ9",IF(AND(#REF!&gt;0,#REF!&lt;5),D97&amp;#REF!,D97&amp;"9"))</f>
        <v>ZZZ9</v>
      </c>
      <c r="L97" s="248">
        <f t="shared" si="0"/>
        <v>999</v>
      </c>
      <c r="M97" s="278">
        <f t="shared" si="1"/>
        <v>999</v>
      </c>
      <c r="N97" s="273"/>
      <c r="O97" s="96"/>
      <c r="P97" s="113">
        <f t="shared" si="2"/>
        <v>999</v>
      </c>
      <c r="Q97" s="96"/>
    </row>
    <row r="98" spans="1:17" s="11" customFormat="1" ht="18.899999999999999" customHeight="1" x14ac:dyDescent="0.25">
      <c r="A98" s="249">
        <v>92</v>
      </c>
      <c r="B98" s="94"/>
      <c r="C98" s="94"/>
      <c r="D98" s="95"/>
      <c r="E98" s="262"/>
      <c r="F98" s="96"/>
      <c r="G98" s="96"/>
      <c r="H98" s="419"/>
      <c r="I98" s="279"/>
      <c r="J98" s="246" t="e">
        <f>IF(AND(Q98="",#REF!&gt;0,#REF!&lt;5),K98,)</f>
        <v>#REF!</v>
      </c>
      <c r="K98" s="244" t="str">
        <f>IF(D98="","ZZZ9",IF(AND(#REF!&gt;0,#REF!&lt;5),D98&amp;#REF!,D98&amp;"9"))</f>
        <v>ZZZ9</v>
      </c>
      <c r="L98" s="248">
        <f t="shared" si="0"/>
        <v>999</v>
      </c>
      <c r="M98" s="278">
        <f t="shared" si="1"/>
        <v>999</v>
      </c>
      <c r="N98" s="273"/>
      <c r="O98" s="96"/>
      <c r="P98" s="113">
        <f t="shared" si="2"/>
        <v>999</v>
      </c>
      <c r="Q98" s="96"/>
    </row>
    <row r="99" spans="1:17" s="11" customFormat="1" ht="18.899999999999999" customHeight="1" x14ac:dyDescent="0.25">
      <c r="A99" s="249">
        <v>93</v>
      </c>
      <c r="B99" s="94"/>
      <c r="C99" s="94"/>
      <c r="D99" s="95"/>
      <c r="E99" s="262"/>
      <c r="F99" s="96"/>
      <c r="G99" s="96"/>
      <c r="H99" s="419"/>
      <c r="I99" s="279"/>
      <c r="J99" s="246" t="e">
        <f>IF(AND(Q99="",#REF!&gt;0,#REF!&lt;5),K99,)</f>
        <v>#REF!</v>
      </c>
      <c r="K99" s="244" t="str">
        <f>IF(D99="","ZZZ9",IF(AND(#REF!&gt;0,#REF!&lt;5),D99&amp;#REF!,D99&amp;"9"))</f>
        <v>ZZZ9</v>
      </c>
      <c r="L99" s="248">
        <f t="shared" si="0"/>
        <v>999</v>
      </c>
      <c r="M99" s="278">
        <f t="shared" si="1"/>
        <v>999</v>
      </c>
      <c r="N99" s="273"/>
      <c r="O99" s="96"/>
      <c r="P99" s="113">
        <f t="shared" si="2"/>
        <v>999</v>
      </c>
      <c r="Q99" s="96"/>
    </row>
    <row r="100" spans="1:17" s="11" customFormat="1" ht="18.899999999999999" customHeight="1" x14ac:dyDescent="0.25">
      <c r="A100" s="249">
        <v>94</v>
      </c>
      <c r="B100" s="94"/>
      <c r="C100" s="94"/>
      <c r="D100" s="95"/>
      <c r="E100" s="262"/>
      <c r="F100" s="96"/>
      <c r="G100" s="96"/>
      <c r="H100" s="419"/>
      <c r="I100" s="279"/>
      <c r="J100" s="246" t="e">
        <f>IF(AND(Q100="",#REF!&gt;0,#REF!&lt;5),K100,)</f>
        <v>#REF!</v>
      </c>
      <c r="K100" s="244" t="str">
        <f>IF(D100="","ZZZ9",IF(AND(#REF!&gt;0,#REF!&lt;5),D100&amp;#REF!,D100&amp;"9"))</f>
        <v>ZZZ9</v>
      </c>
      <c r="L100" s="248">
        <f t="shared" si="0"/>
        <v>999</v>
      </c>
      <c r="M100" s="278">
        <f t="shared" si="1"/>
        <v>999</v>
      </c>
      <c r="N100" s="273"/>
      <c r="O100" s="96"/>
      <c r="P100" s="113">
        <f t="shared" si="2"/>
        <v>999</v>
      </c>
      <c r="Q100" s="96"/>
    </row>
    <row r="101" spans="1:17" s="11" customFormat="1" ht="18.899999999999999" customHeight="1" x14ac:dyDescent="0.25">
      <c r="A101" s="249">
        <v>95</v>
      </c>
      <c r="B101" s="94"/>
      <c r="C101" s="94"/>
      <c r="D101" s="95"/>
      <c r="E101" s="262"/>
      <c r="F101" s="96"/>
      <c r="G101" s="96"/>
      <c r="H101" s="419"/>
      <c r="I101" s="279"/>
      <c r="J101" s="246" t="e">
        <f>IF(AND(Q101="",#REF!&gt;0,#REF!&lt;5),K101,)</f>
        <v>#REF!</v>
      </c>
      <c r="K101" s="244" t="str">
        <f>IF(D101="","ZZZ9",IF(AND(#REF!&gt;0,#REF!&lt;5),D101&amp;#REF!,D101&amp;"9"))</f>
        <v>ZZZ9</v>
      </c>
      <c r="L101" s="248">
        <f t="shared" si="0"/>
        <v>999</v>
      </c>
      <c r="M101" s="278">
        <f t="shared" si="1"/>
        <v>999</v>
      </c>
      <c r="N101" s="273"/>
      <c r="O101" s="96"/>
      <c r="P101" s="113">
        <f t="shared" si="2"/>
        <v>999</v>
      </c>
      <c r="Q101" s="96"/>
    </row>
    <row r="102" spans="1:17" s="11" customFormat="1" ht="18.899999999999999" customHeight="1" x14ac:dyDescent="0.25">
      <c r="A102" s="249">
        <v>96</v>
      </c>
      <c r="B102" s="94"/>
      <c r="C102" s="94"/>
      <c r="D102" s="95"/>
      <c r="E102" s="262"/>
      <c r="F102" s="96"/>
      <c r="G102" s="96"/>
      <c r="H102" s="419"/>
      <c r="I102" s="279"/>
      <c r="J102" s="246" t="e">
        <f>IF(AND(Q102="",#REF!&gt;0,#REF!&lt;5),K102,)</f>
        <v>#REF!</v>
      </c>
      <c r="K102" s="244" t="str">
        <f>IF(D102="","ZZZ9",IF(AND(#REF!&gt;0,#REF!&lt;5),D102&amp;#REF!,D102&amp;"9"))</f>
        <v>ZZZ9</v>
      </c>
      <c r="L102" s="248">
        <f t="shared" si="0"/>
        <v>999</v>
      </c>
      <c r="M102" s="278">
        <f t="shared" si="1"/>
        <v>999</v>
      </c>
      <c r="N102" s="273"/>
      <c r="O102" s="96"/>
      <c r="P102" s="113">
        <f t="shared" si="2"/>
        <v>999</v>
      </c>
      <c r="Q102" s="96"/>
    </row>
    <row r="103" spans="1:17" s="11" customFormat="1" ht="18.899999999999999" customHeight="1" x14ac:dyDescent="0.25">
      <c r="A103" s="249">
        <v>97</v>
      </c>
      <c r="B103" s="94"/>
      <c r="C103" s="94"/>
      <c r="D103" s="95"/>
      <c r="E103" s="262"/>
      <c r="F103" s="96"/>
      <c r="G103" s="96"/>
      <c r="H103" s="419"/>
      <c r="I103" s="279"/>
      <c r="J103" s="246" t="e">
        <f>IF(AND(Q103="",#REF!&gt;0,#REF!&lt;5),K103,)</f>
        <v>#REF!</v>
      </c>
      <c r="K103" s="244" t="str">
        <f>IF(D103="","ZZZ9",IF(AND(#REF!&gt;0,#REF!&lt;5),D103&amp;#REF!,D103&amp;"9"))</f>
        <v>ZZZ9</v>
      </c>
      <c r="L103" s="248">
        <f t="shared" si="0"/>
        <v>999</v>
      </c>
      <c r="M103" s="278">
        <f t="shared" si="1"/>
        <v>999</v>
      </c>
      <c r="N103" s="273"/>
      <c r="O103" s="96"/>
      <c r="P103" s="113">
        <f t="shared" si="2"/>
        <v>999</v>
      </c>
      <c r="Q103" s="96"/>
    </row>
    <row r="104" spans="1:17" s="11" customFormat="1" ht="18.899999999999999" customHeight="1" x14ac:dyDescent="0.25">
      <c r="A104" s="249">
        <v>98</v>
      </c>
      <c r="B104" s="94"/>
      <c r="C104" s="94"/>
      <c r="D104" s="95"/>
      <c r="E104" s="262"/>
      <c r="F104" s="96"/>
      <c r="G104" s="96"/>
      <c r="H104" s="419"/>
      <c r="I104" s="279"/>
      <c r="J104" s="246" t="e">
        <f>IF(AND(Q104="",#REF!&gt;0,#REF!&lt;5),K104,)</f>
        <v>#REF!</v>
      </c>
      <c r="K104" s="244" t="str">
        <f>IF(D104="","ZZZ9",IF(AND(#REF!&gt;0,#REF!&lt;5),D104&amp;#REF!,D104&amp;"9"))</f>
        <v>ZZZ9</v>
      </c>
      <c r="L104" s="248">
        <f t="shared" ref="L104:L156" si="3">IF(Q104="",999,Q104)</f>
        <v>999</v>
      </c>
      <c r="M104" s="278">
        <f t="shared" ref="M104:M156" si="4">IF(P104=999,999,1)</f>
        <v>999</v>
      </c>
      <c r="N104" s="273"/>
      <c r="O104" s="96"/>
      <c r="P104" s="113">
        <f t="shared" ref="P104:P156" si="5">IF(N104="DA",1,IF(N104="WC",2,IF(N104="SE",3,IF(N104="Q",4,IF(N104="LL",5,999)))))</f>
        <v>999</v>
      </c>
      <c r="Q104" s="96"/>
    </row>
    <row r="105" spans="1:17" s="11" customFormat="1" ht="18.899999999999999" customHeight="1" x14ac:dyDescent="0.25">
      <c r="A105" s="249">
        <v>99</v>
      </c>
      <c r="B105" s="94"/>
      <c r="C105" s="94"/>
      <c r="D105" s="95"/>
      <c r="E105" s="262"/>
      <c r="F105" s="96"/>
      <c r="G105" s="96"/>
      <c r="H105" s="419"/>
      <c r="I105" s="279"/>
      <c r="J105" s="246" t="e">
        <f>IF(AND(Q105="",#REF!&gt;0,#REF!&lt;5),K105,)</f>
        <v>#REF!</v>
      </c>
      <c r="K105" s="244" t="str">
        <f>IF(D105="","ZZZ9",IF(AND(#REF!&gt;0,#REF!&lt;5),D105&amp;#REF!,D105&amp;"9"))</f>
        <v>ZZZ9</v>
      </c>
      <c r="L105" s="248">
        <f t="shared" si="3"/>
        <v>999</v>
      </c>
      <c r="M105" s="278">
        <f t="shared" si="4"/>
        <v>999</v>
      </c>
      <c r="N105" s="273"/>
      <c r="O105" s="96"/>
      <c r="P105" s="113">
        <f t="shared" si="5"/>
        <v>999</v>
      </c>
      <c r="Q105" s="96"/>
    </row>
    <row r="106" spans="1:17" s="11" customFormat="1" ht="18.899999999999999" customHeight="1" x14ac:dyDescent="0.25">
      <c r="A106" s="249">
        <v>100</v>
      </c>
      <c r="B106" s="94"/>
      <c r="C106" s="94"/>
      <c r="D106" s="95"/>
      <c r="E106" s="262"/>
      <c r="F106" s="96"/>
      <c r="G106" s="96"/>
      <c r="H106" s="419"/>
      <c r="I106" s="279"/>
      <c r="J106" s="246" t="e">
        <f>IF(AND(Q106="",#REF!&gt;0,#REF!&lt;5),K106,)</f>
        <v>#REF!</v>
      </c>
      <c r="K106" s="244" t="str">
        <f>IF(D106="","ZZZ9",IF(AND(#REF!&gt;0,#REF!&lt;5),D106&amp;#REF!,D106&amp;"9"))</f>
        <v>ZZZ9</v>
      </c>
      <c r="L106" s="248">
        <f t="shared" si="3"/>
        <v>999</v>
      </c>
      <c r="M106" s="278">
        <f t="shared" si="4"/>
        <v>999</v>
      </c>
      <c r="N106" s="273"/>
      <c r="O106" s="96"/>
      <c r="P106" s="113">
        <f t="shared" si="5"/>
        <v>999</v>
      </c>
      <c r="Q106" s="96"/>
    </row>
    <row r="107" spans="1:17" s="11" customFormat="1" ht="18.899999999999999" customHeight="1" x14ac:dyDescent="0.25">
      <c r="A107" s="249">
        <v>101</v>
      </c>
      <c r="B107" s="94"/>
      <c r="C107" s="94"/>
      <c r="D107" s="95"/>
      <c r="E107" s="262"/>
      <c r="F107" s="96"/>
      <c r="G107" s="96"/>
      <c r="H107" s="419"/>
      <c r="I107" s="279"/>
      <c r="J107" s="246" t="e">
        <f>IF(AND(Q107="",#REF!&gt;0,#REF!&lt;5),K107,)</f>
        <v>#REF!</v>
      </c>
      <c r="K107" s="244" t="str">
        <f>IF(D107="","ZZZ9",IF(AND(#REF!&gt;0,#REF!&lt;5),D107&amp;#REF!,D107&amp;"9"))</f>
        <v>ZZZ9</v>
      </c>
      <c r="L107" s="248">
        <f t="shared" si="3"/>
        <v>999</v>
      </c>
      <c r="M107" s="278">
        <f t="shared" si="4"/>
        <v>999</v>
      </c>
      <c r="N107" s="273"/>
      <c r="O107" s="96"/>
      <c r="P107" s="113">
        <f t="shared" si="5"/>
        <v>999</v>
      </c>
      <c r="Q107" s="96"/>
    </row>
    <row r="108" spans="1:17" s="11" customFormat="1" ht="18.899999999999999" customHeight="1" x14ac:dyDescent="0.25">
      <c r="A108" s="249">
        <v>102</v>
      </c>
      <c r="B108" s="94"/>
      <c r="C108" s="94"/>
      <c r="D108" s="95"/>
      <c r="E108" s="262"/>
      <c r="F108" s="96"/>
      <c r="G108" s="96"/>
      <c r="H108" s="419"/>
      <c r="I108" s="279"/>
      <c r="J108" s="246" t="e">
        <f>IF(AND(Q108="",#REF!&gt;0,#REF!&lt;5),K108,)</f>
        <v>#REF!</v>
      </c>
      <c r="K108" s="244" t="str">
        <f>IF(D108="","ZZZ9",IF(AND(#REF!&gt;0,#REF!&lt;5),D108&amp;#REF!,D108&amp;"9"))</f>
        <v>ZZZ9</v>
      </c>
      <c r="L108" s="248">
        <f t="shared" si="3"/>
        <v>999</v>
      </c>
      <c r="M108" s="278">
        <f t="shared" si="4"/>
        <v>999</v>
      </c>
      <c r="N108" s="273"/>
      <c r="O108" s="96"/>
      <c r="P108" s="113">
        <f t="shared" si="5"/>
        <v>999</v>
      </c>
      <c r="Q108" s="96"/>
    </row>
    <row r="109" spans="1:17" s="11" customFormat="1" ht="18.899999999999999" customHeight="1" x14ac:dyDescent="0.25">
      <c r="A109" s="249">
        <v>103</v>
      </c>
      <c r="B109" s="94"/>
      <c r="C109" s="94"/>
      <c r="D109" s="95"/>
      <c r="E109" s="262"/>
      <c r="F109" s="96"/>
      <c r="G109" s="96"/>
      <c r="H109" s="419"/>
      <c r="I109" s="279"/>
      <c r="J109" s="246" t="e">
        <f>IF(AND(Q109="",#REF!&gt;0,#REF!&lt;5),K109,)</f>
        <v>#REF!</v>
      </c>
      <c r="K109" s="244" t="str">
        <f>IF(D109="","ZZZ9",IF(AND(#REF!&gt;0,#REF!&lt;5),D109&amp;#REF!,D109&amp;"9"))</f>
        <v>ZZZ9</v>
      </c>
      <c r="L109" s="248">
        <f t="shared" si="3"/>
        <v>999</v>
      </c>
      <c r="M109" s="278">
        <f t="shared" si="4"/>
        <v>999</v>
      </c>
      <c r="N109" s="273"/>
      <c r="O109" s="96"/>
      <c r="P109" s="113">
        <f t="shared" si="5"/>
        <v>999</v>
      </c>
      <c r="Q109" s="96"/>
    </row>
    <row r="110" spans="1:17" s="11" customFormat="1" ht="18.899999999999999" customHeight="1" x14ac:dyDescent="0.25">
      <c r="A110" s="249">
        <v>104</v>
      </c>
      <c r="B110" s="94"/>
      <c r="C110" s="94"/>
      <c r="D110" s="95"/>
      <c r="E110" s="262"/>
      <c r="F110" s="96"/>
      <c r="G110" s="96"/>
      <c r="H110" s="419"/>
      <c r="I110" s="279"/>
      <c r="J110" s="246" t="e">
        <f>IF(AND(Q110="",#REF!&gt;0,#REF!&lt;5),K110,)</f>
        <v>#REF!</v>
      </c>
      <c r="K110" s="244" t="str">
        <f>IF(D110="","ZZZ9",IF(AND(#REF!&gt;0,#REF!&lt;5),D110&amp;#REF!,D110&amp;"9"))</f>
        <v>ZZZ9</v>
      </c>
      <c r="L110" s="248">
        <f t="shared" si="3"/>
        <v>999</v>
      </c>
      <c r="M110" s="278">
        <f t="shared" si="4"/>
        <v>999</v>
      </c>
      <c r="N110" s="273"/>
      <c r="O110" s="96"/>
      <c r="P110" s="113">
        <f t="shared" si="5"/>
        <v>999</v>
      </c>
      <c r="Q110" s="96"/>
    </row>
    <row r="111" spans="1:17" s="11" customFormat="1" ht="18.899999999999999" customHeight="1" x14ac:dyDescent="0.25">
      <c r="A111" s="249">
        <v>105</v>
      </c>
      <c r="B111" s="94"/>
      <c r="C111" s="94"/>
      <c r="D111" s="95"/>
      <c r="E111" s="262"/>
      <c r="F111" s="96"/>
      <c r="G111" s="96"/>
      <c r="H111" s="419"/>
      <c r="I111" s="279"/>
      <c r="J111" s="246" t="e">
        <f>IF(AND(Q111="",#REF!&gt;0,#REF!&lt;5),K111,)</f>
        <v>#REF!</v>
      </c>
      <c r="K111" s="244" t="str">
        <f>IF(D111="","ZZZ9",IF(AND(#REF!&gt;0,#REF!&lt;5),D111&amp;#REF!,D111&amp;"9"))</f>
        <v>ZZZ9</v>
      </c>
      <c r="L111" s="248">
        <f t="shared" si="3"/>
        <v>999</v>
      </c>
      <c r="M111" s="278">
        <f t="shared" si="4"/>
        <v>999</v>
      </c>
      <c r="N111" s="273"/>
      <c r="O111" s="96"/>
      <c r="P111" s="113">
        <f t="shared" si="5"/>
        <v>999</v>
      </c>
      <c r="Q111" s="96"/>
    </row>
    <row r="112" spans="1:17" s="11" customFormat="1" ht="18.899999999999999" customHeight="1" x14ac:dyDescent="0.25">
      <c r="A112" s="249">
        <v>106</v>
      </c>
      <c r="B112" s="94"/>
      <c r="C112" s="94"/>
      <c r="D112" s="95"/>
      <c r="E112" s="262"/>
      <c r="F112" s="96"/>
      <c r="G112" s="96"/>
      <c r="H112" s="419"/>
      <c r="I112" s="279"/>
      <c r="J112" s="246" t="e">
        <f>IF(AND(Q112="",#REF!&gt;0,#REF!&lt;5),K112,)</f>
        <v>#REF!</v>
      </c>
      <c r="K112" s="244" t="str">
        <f>IF(D112="","ZZZ9",IF(AND(#REF!&gt;0,#REF!&lt;5),D112&amp;#REF!,D112&amp;"9"))</f>
        <v>ZZZ9</v>
      </c>
      <c r="L112" s="248">
        <f t="shared" si="3"/>
        <v>999</v>
      </c>
      <c r="M112" s="278">
        <f t="shared" si="4"/>
        <v>999</v>
      </c>
      <c r="N112" s="273"/>
      <c r="O112" s="96"/>
      <c r="P112" s="113">
        <f t="shared" si="5"/>
        <v>999</v>
      </c>
      <c r="Q112" s="96"/>
    </row>
    <row r="113" spans="1:17" s="11" customFormat="1" ht="18.899999999999999" customHeight="1" x14ac:dyDescent="0.25">
      <c r="A113" s="249">
        <v>107</v>
      </c>
      <c r="B113" s="94"/>
      <c r="C113" s="94"/>
      <c r="D113" s="95"/>
      <c r="E113" s="262"/>
      <c r="F113" s="96"/>
      <c r="G113" s="96"/>
      <c r="H113" s="419"/>
      <c r="I113" s="279"/>
      <c r="J113" s="246" t="e">
        <f>IF(AND(Q113="",#REF!&gt;0,#REF!&lt;5),K113,)</f>
        <v>#REF!</v>
      </c>
      <c r="K113" s="244" t="str">
        <f>IF(D113="","ZZZ9",IF(AND(#REF!&gt;0,#REF!&lt;5),D113&amp;#REF!,D113&amp;"9"))</f>
        <v>ZZZ9</v>
      </c>
      <c r="L113" s="248">
        <f t="shared" si="3"/>
        <v>999</v>
      </c>
      <c r="M113" s="278">
        <f t="shared" si="4"/>
        <v>999</v>
      </c>
      <c r="N113" s="273"/>
      <c r="O113" s="96"/>
      <c r="P113" s="113">
        <f t="shared" si="5"/>
        <v>999</v>
      </c>
      <c r="Q113" s="96"/>
    </row>
    <row r="114" spans="1:17" s="11" customFormat="1" ht="18.899999999999999" customHeight="1" x14ac:dyDescent="0.25">
      <c r="A114" s="249">
        <v>108</v>
      </c>
      <c r="B114" s="94"/>
      <c r="C114" s="94"/>
      <c r="D114" s="95"/>
      <c r="E114" s="262"/>
      <c r="F114" s="96"/>
      <c r="G114" s="96"/>
      <c r="H114" s="419"/>
      <c r="I114" s="279"/>
      <c r="J114" s="246" t="e">
        <f>IF(AND(Q114="",#REF!&gt;0,#REF!&lt;5),K114,)</f>
        <v>#REF!</v>
      </c>
      <c r="K114" s="244" t="str">
        <f>IF(D114="","ZZZ9",IF(AND(#REF!&gt;0,#REF!&lt;5),D114&amp;#REF!,D114&amp;"9"))</f>
        <v>ZZZ9</v>
      </c>
      <c r="L114" s="248">
        <f t="shared" si="3"/>
        <v>999</v>
      </c>
      <c r="M114" s="278">
        <f t="shared" si="4"/>
        <v>999</v>
      </c>
      <c r="N114" s="273"/>
      <c r="O114" s="96"/>
      <c r="P114" s="113">
        <f t="shared" si="5"/>
        <v>999</v>
      </c>
      <c r="Q114" s="96"/>
    </row>
    <row r="115" spans="1:17" s="11" customFormat="1" ht="18.899999999999999" customHeight="1" x14ac:dyDescent="0.25">
      <c r="A115" s="249">
        <v>109</v>
      </c>
      <c r="B115" s="94"/>
      <c r="C115" s="94"/>
      <c r="D115" s="95"/>
      <c r="E115" s="262"/>
      <c r="F115" s="96"/>
      <c r="G115" s="96"/>
      <c r="H115" s="419"/>
      <c r="I115" s="279"/>
      <c r="J115" s="246" t="e">
        <f>IF(AND(Q115="",#REF!&gt;0,#REF!&lt;5),K115,)</f>
        <v>#REF!</v>
      </c>
      <c r="K115" s="244" t="str">
        <f>IF(D115="","ZZZ9",IF(AND(#REF!&gt;0,#REF!&lt;5),D115&amp;#REF!,D115&amp;"9"))</f>
        <v>ZZZ9</v>
      </c>
      <c r="L115" s="248">
        <f t="shared" si="3"/>
        <v>999</v>
      </c>
      <c r="M115" s="278">
        <f t="shared" si="4"/>
        <v>999</v>
      </c>
      <c r="N115" s="273"/>
      <c r="O115" s="96"/>
      <c r="P115" s="113">
        <f t="shared" si="5"/>
        <v>999</v>
      </c>
      <c r="Q115" s="96"/>
    </row>
    <row r="116" spans="1:17" s="11" customFormat="1" ht="18.899999999999999" customHeight="1" x14ac:dyDescent="0.25">
      <c r="A116" s="249">
        <v>110</v>
      </c>
      <c r="B116" s="94"/>
      <c r="C116" s="94"/>
      <c r="D116" s="95"/>
      <c r="E116" s="262"/>
      <c r="F116" s="96"/>
      <c r="G116" s="96"/>
      <c r="H116" s="419"/>
      <c r="I116" s="279"/>
      <c r="J116" s="246" t="e">
        <f>IF(AND(Q116="",#REF!&gt;0,#REF!&lt;5),K116,)</f>
        <v>#REF!</v>
      </c>
      <c r="K116" s="244" t="str">
        <f>IF(D116="","ZZZ9",IF(AND(#REF!&gt;0,#REF!&lt;5),D116&amp;#REF!,D116&amp;"9"))</f>
        <v>ZZZ9</v>
      </c>
      <c r="L116" s="248">
        <f t="shared" si="3"/>
        <v>999</v>
      </c>
      <c r="M116" s="278">
        <f t="shared" si="4"/>
        <v>999</v>
      </c>
      <c r="N116" s="273"/>
      <c r="O116" s="96"/>
      <c r="P116" s="113">
        <f t="shared" si="5"/>
        <v>999</v>
      </c>
      <c r="Q116" s="96"/>
    </row>
    <row r="117" spans="1:17" s="11" customFormat="1" ht="18.899999999999999" customHeight="1" x14ac:dyDescent="0.25">
      <c r="A117" s="249">
        <v>111</v>
      </c>
      <c r="B117" s="94"/>
      <c r="C117" s="94"/>
      <c r="D117" s="95"/>
      <c r="E117" s="262"/>
      <c r="F117" s="96"/>
      <c r="G117" s="96"/>
      <c r="H117" s="419"/>
      <c r="I117" s="279"/>
      <c r="J117" s="246" t="e">
        <f>IF(AND(Q117="",#REF!&gt;0,#REF!&lt;5),K117,)</f>
        <v>#REF!</v>
      </c>
      <c r="K117" s="244" t="str">
        <f>IF(D117="","ZZZ9",IF(AND(#REF!&gt;0,#REF!&lt;5),D117&amp;#REF!,D117&amp;"9"))</f>
        <v>ZZZ9</v>
      </c>
      <c r="L117" s="248">
        <f t="shared" si="3"/>
        <v>999</v>
      </c>
      <c r="M117" s="278">
        <f t="shared" si="4"/>
        <v>999</v>
      </c>
      <c r="N117" s="273"/>
      <c r="O117" s="96"/>
      <c r="P117" s="113">
        <f t="shared" si="5"/>
        <v>999</v>
      </c>
      <c r="Q117" s="96"/>
    </row>
    <row r="118" spans="1:17" s="11" customFormat="1" ht="18.899999999999999" customHeight="1" x14ac:dyDescent="0.25">
      <c r="A118" s="249">
        <v>112</v>
      </c>
      <c r="B118" s="94"/>
      <c r="C118" s="94"/>
      <c r="D118" s="95"/>
      <c r="E118" s="262"/>
      <c r="F118" s="96"/>
      <c r="G118" s="96"/>
      <c r="H118" s="419"/>
      <c r="I118" s="279"/>
      <c r="J118" s="246" t="e">
        <f>IF(AND(Q118="",#REF!&gt;0,#REF!&lt;5),K118,)</f>
        <v>#REF!</v>
      </c>
      <c r="K118" s="244" t="str">
        <f>IF(D118="","ZZZ9",IF(AND(#REF!&gt;0,#REF!&lt;5),D118&amp;#REF!,D118&amp;"9"))</f>
        <v>ZZZ9</v>
      </c>
      <c r="L118" s="248">
        <f t="shared" si="3"/>
        <v>999</v>
      </c>
      <c r="M118" s="278">
        <f t="shared" si="4"/>
        <v>999</v>
      </c>
      <c r="N118" s="273"/>
      <c r="O118" s="96"/>
      <c r="P118" s="113">
        <f t="shared" si="5"/>
        <v>999</v>
      </c>
      <c r="Q118" s="96"/>
    </row>
    <row r="119" spans="1:17" s="11" customFormat="1" ht="18.899999999999999" customHeight="1" x14ac:dyDescent="0.25">
      <c r="A119" s="249">
        <v>113</v>
      </c>
      <c r="B119" s="94"/>
      <c r="C119" s="94"/>
      <c r="D119" s="95"/>
      <c r="E119" s="262"/>
      <c r="F119" s="96"/>
      <c r="G119" s="96"/>
      <c r="H119" s="419"/>
      <c r="I119" s="279"/>
      <c r="J119" s="246" t="e">
        <f>IF(AND(Q119="",#REF!&gt;0,#REF!&lt;5),K119,)</f>
        <v>#REF!</v>
      </c>
      <c r="K119" s="244" t="str">
        <f>IF(D119="","ZZZ9",IF(AND(#REF!&gt;0,#REF!&lt;5),D119&amp;#REF!,D119&amp;"9"))</f>
        <v>ZZZ9</v>
      </c>
      <c r="L119" s="248">
        <f t="shared" si="3"/>
        <v>999</v>
      </c>
      <c r="M119" s="278">
        <f t="shared" si="4"/>
        <v>999</v>
      </c>
      <c r="N119" s="273"/>
      <c r="O119" s="96"/>
      <c r="P119" s="113">
        <f t="shared" si="5"/>
        <v>999</v>
      </c>
      <c r="Q119" s="96"/>
    </row>
    <row r="120" spans="1:17" s="11" customFormat="1" ht="18.899999999999999" customHeight="1" x14ac:dyDescent="0.25">
      <c r="A120" s="249">
        <v>114</v>
      </c>
      <c r="B120" s="94"/>
      <c r="C120" s="94"/>
      <c r="D120" s="95"/>
      <c r="E120" s="262"/>
      <c r="F120" s="96"/>
      <c r="G120" s="96"/>
      <c r="H120" s="419"/>
      <c r="I120" s="279"/>
      <c r="J120" s="246" t="e">
        <f>IF(AND(Q120="",#REF!&gt;0,#REF!&lt;5),K120,)</f>
        <v>#REF!</v>
      </c>
      <c r="K120" s="244" t="str">
        <f>IF(D120="","ZZZ9",IF(AND(#REF!&gt;0,#REF!&lt;5),D120&amp;#REF!,D120&amp;"9"))</f>
        <v>ZZZ9</v>
      </c>
      <c r="L120" s="248">
        <f t="shared" si="3"/>
        <v>999</v>
      </c>
      <c r="M120" s="278">
        <f t="shared" si="4"/>
        <v>999</v>
      </c>
      <c r="N120" s="273"/>
      <c r="O120" s="96"/>
      <c r="P120" s="113">
        <f t="shared" si="5"/>
        <v>999</v>
      </c>
      <c r="Q120" s="96"/>
    </row>
    <row r="121" spans="1:17" s="11" customFormat="1" ht="18.899999999999999" customHeight="1" x14ac:dyDescent="0.25">
      <c r="A121" s="249">
        <v>115</v>
      </c>
      <c r="B121" s="94"/>
      <c r="C121" s="94"/>
      <c r="D121" s="95"/>
      <c r="E121" s="262"/>
      <c r="F121" s="96"/>
      <c r="G121" s="96"/>
      <c r="H121" s="419"/>
      <c r="I121" s="279"/>
      <c r="J121" s="246" t="e">
        <f>IF(AND(Q121="",#REF!&gt;0,#REF!&lt;5),K121,)</f>
        <v>#REF!</v>
      </c>
      <c r="K121" s="244" t="str">
        <f>IF(D121="","ZZZ9",IF(AND(#REF!&gt;0,#REF!&lt;5),D121&amp;#REF!,D121&amp;"9"))</f>
        <v>ZZZ9</v>
      </c>
      <c r="L121" s="248">
        <f t="shared" si="3"/>
        <v>999</v>
      </c>
      <c r="M121" s="278">
        <f t="shared" si="4"/>
        <v>999</v>
      </c>
      <c r="N121" s="273"/>
      <c r="O121" s="96"/>
      <c r="P121" s="113">
        <f t="shared" si="5"/>
        <v>999</v>
      </c>
      <c r="Q121" s="96"/>
    </row>
    <row r="122" spans="1:17" s="11" customFormat="1" ht="18.899999999999999" customHeight="1" x14ac:dyDescent="0.25">
      <c r="A122" s="249">
        <v>116</v>
      </c>
      <c r="B122" s="94"/>
      <c r="C122" s="94"/>
      <c r="D122" s="95"/>
      <c r="E122" s="262"/>
      <c r="F122" s="96"/>
      <c r="G122" s="96"/>
      <c r="H122" s="419"/>
      <c r="I122" s="279"/>
      <c r="J122" s="246" t="e">
        <f>IF(AND(Q122="",#REF!&gt;0,#REF!&lt;5),K122,)</f>
        <v>#REF!</v>
      </c>
      <c r="K122" s="244" t="str">
        <f>IF(D122="","ZZZ9",IF(AND(#REF!&gt;0,#REF!&lt;5),D122&amp;#REF!,D122&amp;"9"))</f>
        <v>ZZZ9</v>
      </c>
      <c r="L122" s="248">
        <f t="shared" si="3"/>
        <v>999</v>
      </c>
      <c r="M122" s="278">
        <f t="shared" si="4"/>
        <v>999</v>
      </c>
      <c r="N122" s="273"/>
      <c r="O122" s="96"/>
      <c r="P122" s="113">
        <f t="shared" si="5"/>
        <v>999</v>
      </c>
      <c r="Q122" s="96"/>
    </row>
    <row r="123" spans="1:17" s="11" customFormat="1" ht="18.899999999999999" customHeight="1" x14ac:dyDescent="0.25">
      <c r="A123" s="249">
        <v>117</v>
      </c>
      <c r="B123" s="94"/>
      <c r="C123" s="94"/>
      <c r="D123" s="95"/>
      <c r="E123" s="262"/>
      <c r="F123" s="96"/>
      <c r="G123" s="96"/>
      <c r="H123" s="419"/>
      <c r="I123" s="279"/>
      <c r="J123" s="246" t="e">
        <f>IF(AND(Q123="",#REF!&gt;0,#REF!&lt;5),K123,)</f>
        <v>#REF!</v>
      </c>
      <c r="K123" s="244" t="str">
        <f>IF(D123="","ZZZ9",IF(AND(#REF!&gt;0,#REF!&lt;5),D123&amp;#REF!,D123&amp;"9"))</f>
        <v>ZZZ9</v>
      </c>
      <c r="L123" s="248">
        <f t="shared" si="3"/>
        <v>999</v>
      </c>
      <c r="M123" s="278">
        <f t="shared" si="4"/>
        <v>999</v>
      </c>
      <c r="N123" s="273"/>
      <c r="O123" s="96"/>
      <c r="P123" s="113">
        <f t="shared" si="5"/>
        <v>999</v>
      </c>
      <c r="Q123" s="96"/>
    </row>
    <row r="124" spans="1:17" s="11" customFormat="1" ht="18.899999999999999" customHeight="1" x14ac:dyDescent="0.25">
      <c r="A124" s="249">
        <v>118</v>
      </c>
      <c r="B124" s="94"/>
      <c r="C124" s="94"/>
      <c r="D124" s="95"/>
      <c r="E124" s="262"/>
      <c r="F124" s="96"/>
      <c r="G124" s="96"/>
      <c r="H124" s="419"/>
      <c r="I124" s="279"/>
      <c r="J124" s="246" t="e">
        <f>IF(AND(Q124="",#REF!&gt;0,#REF!&lt;5),K124,)</f>
        <v>#REF!</v>
      </c>
      <c r="K124" s="244" t="str">
        <f>IF(D124="","ZZZ9",IF(AND(#REF!&gt;0,#REF!&lt;5),D124&amp;#REF!,D124&amp;"9"))</f>
        <v>ZZZ9</v>
      </c>
      <c r="L124" s="248">
        <f t="shared" si="3"/>
        <v>999</v>
      </c>
      <c r="M124" s="278">
        <f t="shared" si="4"/>
        <v>999</v>
      </c>
      <c r="N124" s="273"/>
      <c r="O124" s="96"/>
      <c r="P124" s="113">
        <f t="shared" si="5"/>
        <v>999</v>
      </c>
      <c r="Q124" s="96"/>
    </row>
    <row r="125" spans="1:17" s="11" customFormat="1" ht="18.899999999999999" customHeight="1" x14ac:dyDescent="0.25">
      <c r="A125" s="249">
        <v>119</v>
      </c>
      <c r="B125" s="94"/>
      <c r="C125" s="94"/>
      <c r="D125" s="95"/>
      <c r="E125" s="262"/>
      <c r="F125" s="96"/>
      <c r="G125" s="96"/>
      <c r="H125" s="419"/>
      <c r="I125" s="279"/>
      <c r="J125" s="246" t="e">
        <f>IF(AND(Q125="",#REF!&gt;0,#REF!&lt;5),K125,)</f>
        <v>#REF!</v>
      </c>
      <c r="K125" s="244" t="str">
        <f>IF(D125="","ZZZ9",IF(AND(#REF!&gt;0,#REF!&lt;5),D125&amp;#REF!,D125&amp;"9"))</f>
        <v>ZZZ9</v>
      </c>
      <c r="L125" s="248">
        <f t="shared" si="3"/>
        <v>999</v>
      </c>
      <c r="M125" s="278">
        <f t="shared" si="4"/>
        <v>999</v>
      </c>
      <c r="N125" s="273"/>
      <c r="O125" s="96"/>
      <c r="P125" s="113">
        <f t="shared" si="5"/>
        <v>999</v>
      </c>
      <c r="Q125" s="96"/>
    </row>
    <row r="126" spans="1:17" s="11" customFormat="1" ht="18.899999999999999" customHeight="1" x14ac:dyDescent="0.25">
      <c r="A126" s="249">
        <v>120</v>
      </c>
      <c r="B126" s="94"/>
      <c r="C126" s="94"/>
      <c r="D126" s="95"/>
      <c r="E126" s="262"/>
      <c r="F126" s="96"/>
      <c r="G126" s="96"/>
      <c r="H126" s="419"/>
      <c r="I126" s="279"/>
      <c r="J126" s="246" t="e">
        <f>IF(AND(Q126="",#REF!&gt;0,#REF!&lt;5),K126,)</f>
        <v>#REF!</v>
      </c>
      <c r="K126" s="244" t="str">
        <f>IF(D126="","ZZZ9",IF(AND(#REF!&gt;0,#REF!&lt;5),D126&amp;#REF!,D126&amp;"9"))</f>
        <v>ZZZ9</v>
      </c>
      <c r="L126" s="248">
        <f t="shared" si="3"/>
        <v>999</v>
      </c>
      <c r="M126" s="278">
        <f t="shared" si="4"/>
        <v>999</v>
      </c>
      <c r="N126" s="273"/>
      <c r="O126" s="96"/>
      <c r="P126" s="113">
        <f t="shared" si="5"/>
        <v>999</v>
      </c>
      <c r="Q126" s="96"/>
    </row>
    <row r="127" spans="1:17" s="11" customFormat="1" ht="18.899999999999999" customHeight="1" x14ac:dyDescent="0.25">
      <c r="A127" s="249">
        <v>121</v>
      </c>
      <c r="B127" s="94"/>
      <c r="C127" s="94"/>
      <c r="D127" s="95"/>
      <c r="E127" s="262"/>
      <c r="F127" s="96"/>
      <c r="G127" s="96"/>
      <c r="H127" s="419"/>
      <c r="I127" s="279"/>
      <c r="J127" s="246" t="e">
        <f>IF(AND(Q127="",#REF!&gt;0,#REF!&lt;5),K127,)</f>
        <v>#REF!</v>
      </c>
      <c r="K127" s="244" t="str">
        <f>IF(D127="","ZZZ9",IF(AND(#REF!&gt;0,#REF!&lt;5),D127&amp;#REF!,D127&amp;"9"))</f>
        <v>ZZZ9</v>
      </c>
      <c r="L127" s="248">
        <f t="shared" si="3"/>
        <v>999</v>
      </c>
      <c r="M127" s="278">
        <f t="shared" si="4"/>
        <v>999</v>
      </c>
      <c r="N127" s="273"/>
      <c r="O127" s="96"/>
      <c r="P127" s="113">
        <f t="shared" si="5"/>
        <v>999</v>
      </c>
      <c r="Q127" s="96"/>
    </row>
    <row r="128" spans="1:17" s="11" customFormat="1" ht="18.899999999999999" customHeight="1" x14ac:dyDescent="0.25">
      <c r="A128" s="249">
        <v>122</v>
      </c>
      <c r="B128" s="94"/>
      <c r="C128" s="94"/>
      <c r="D128" s="95"/>
      <c r="E128" s="262"/>
      <c r="F128" s="96"/>
      <c r="G128" s="96"/>
      <c r="H128" s="419"/>
      <c r="I128" s="279"/>
      <c r="J128" s="246" t="e">
        <f>IF(AND(Q128="",#REF!&gt;0,#REF!&lt;5),K128,)</f>
        <v>#REF!</v>
      </c>
      <c r="K128" s="244" t="str">
        <f>IF(D128="","ZZZ9",IF(AND(#REF!&gt;0,#REF!&lt;5),D128&amp;#REF!,D128&amp;"9"))</f>
        <v>ZZZ9</v>
      </c>
      <c r="L128" s="248">
        <f t="shared" si="3"/>
        <v>999</v>
      </c>
      <c r="M128" s="278">
        <f t="shared" si="4"/>
        <v>999</v>
      </c>
      <c r="N128" s="273"/>
      <c r="O128" s="96"/>
      <c r="P128" s="113">
        <f t="shared" si="5"/>
        <v>999</v>
      </c>
      <c r="Q128" s="96"/>
    </row>
    <row r="129" spans="1:17" s="11" customFormat="1" ht="18.899999999999999" customHeight="1" x14ac:dyDescent="0.25">
      <c r="A129" s="249">
        <v>123</v>
      </c>
      <c r="B129" s="94"/>
      <c r="C129" s="94"/>
      <c r="D129" s="95"/>
      <c r="E129" s="262"/>
      <c r="F129" s="96"/>
      <c r="G129" s="96"/>
      <c r="H129" s="419"/>
      <c r="I129" s="279"/>
      <c r="J129" s="246" t="e">
        <f>IF(AND(Q129="",#REF!&gt;0,#REF!&lt;5),K129,)</f>
        <v>#REF!</v>
      </c>
      <c r="K129" s="244" t="str">
        <f>IF(D129="","ZZZ9",IF(AND(#REF!&gt;0,#REF!&lt;5),D129&amp;#REF!,D129&amp;"9"))</f>
        <v>ZZZ9</v>
      </c>
      <c r="L129" s="248">
        <f t="shared" si="3"/>
        <v>999</v>
      </c>
      <c r="M129" s="278">
        <f t="shared" si="4"/>
        <v>999</v>
      </c>
      <c r="N129" s="273"/>
      <c r="O129" s="96"/>
      <c r="P129" s="113">
        <f t="shared" si="5"/>
        <v>999</v>
      </c>
      <c r="Q129" s="96"/>
    </row>
    <row r="130" spans="1:17" s="11" customFormat="1" ht="18.899999999999999" customHeight="1" x14ac:dyDescent="0.25">
      <c r="A130" s="249">
        <v>124</v>
      </c>
      <c r="B130" s="94"/>
      <c r="C130" s="94"/>
      <c r="D130" s="95"/>
      <c r="E130" s="262"/>
      <c r="F130" s="96"/>
      <c r="G130" s="96"/>
      <c r="H130" s="419"/>
      <c r="I130" s="279"/>
      <c r="J130" s="246" t="e">
        <f>IF(AND(Q130="",#REF!&gt;0,#REF!&lt;5),K130,)</f>
        <v>#REF!</v>
      </c>
      <c r="K130" s="244" t="str">
        <f>IF(D130="","ZZZ9",IF(AND(#REF!&gt;0,#REF!&lt;5),D130&amp;#REF!,D130&amp;"9"))</f>
        <v>ZZZ9</v>
      </c>
      <c r="L130" s="248">
        <f t="shared" si="3"/>
        <v>999</v>
      </c>
      <c r="M130" s="278">
        <f t="shared" si="4"/>
        <v>999</v>
      </c>
      <c r="N130" s="273"/>
      <c r="O130" s="96"/>
      <c r="P130" s="113">
        <f t="shared" si="5"/>
        <v>999</v>
      </c>
      <c r="Q130" s="96"/>
    </row>
    <row r="131" spans="1:17" s="11" customFormat="1" ht="18.899999999999999" customHeight="1" x14ac:dyDescent="0.25">
      <c r="A131" s="249">
        <v>125</v>
      </c>
      <c r="B131" s="94"/>
      <c r="C131" s="94"/>
      <c r="D131" s="95"/>
      <c r="E131" s="262"/>
      <c r="F131" s="96"/>
      <c r="G131" s="96"/>
      <c r="H131" s="419"/>
      <c r="I131" s="279"/>
      <c r="J131" s="246" t="e">
        <f>IF(AND(Q131="",#REF!&gt;0,#REF!&lt;5),K131,)</f>
        <v>#REF!</v>
      </c>
      <c r="K131" s="244" t="str">
        <f>IF(D131="","ZZZ9",IF(AND(#REF!&gt;0,#REF!&lt;5),D131&amp;#REF!,D131&amp;"9"))</f>
        <v>ZZZ9</v>
      </c>
      <c r="L131" s="248">
        <f t="shared" si="3"/>
        <v>999</v>
      </c>
      <c r="M131" s="278">
        <f t="shared" si="4"/>
        <v>999</v>
      </c>
      <c r="N131" s="273"/>
      <c r="O131" s="96"/>
      <c r="P131" s="113">
        <f t="shared" si="5"/>
        <v>999</v>
      </c>
      <c r="Q131" s="96"/>
    </row>
    <row r="132" spans="1:17" s="11" customFormat="1" ht="18.899999999999999" customHeight="1" x14ac:dyDescent="0.25">
      <c r="A132" s="249">
        <v>126</v>
      </c>
      <c r="B132" s="94"/>
      <c r="C132" s="94"/>
      <c r="D132" s="95"/>
      <c r="E132" s="262"/>
      <c r="F132" s="96"/>
      <c r="G132" s="96"/>
      <c r="H132" s="419"/>
      <c r="I132" s="279"/>
      <c r="J132" s="246" t="e">
        <f>IF(AND(Q132="",#REF!&gt;0,#REF!&lt;5),K132,)</f>
        <v>#REF!</v>
      </c>
      <c r="K132" s="244" t="str">
        <f>IF(D132="","ZZZ9",IF(AND(#REF!&gt;0,#REF!&lt;5),D132&amp;#REF!,D132&amp;"9"))</f>
        <v>ZZZ9</v>
      </c>
      <c r="L132" s="248">
        <f t="shared" si="3"/>
        <v>999</v>
      </c>
      <c r="M132" s="278">
        <f t="shared" si="4"/>
        <v>999</v>
      </c>
      <c r="N132" s="273"/>
      <c r="O132" s="96"/>
      <c r="P132" s="113">
        <f t="shared" si="5"/>
        <v>999</v>
      </c>
      <c r="Q132" s="96"/>
    </row>
    <row r="133" spans="1:17" s="11" customFormat="1" ht="18.899999999999999" customHeight="1" x14ac:dyDescent="0.25">
      <c r="A133" s="249">
        <v>127</v>
      </c>
      <c r="B133" s="94"/>
      <c r="C133" s="94"/>
      <c r="D133" s="95"/>
      <c r="E133" s="262"/>
      <c r="F133" s="96"/>
      <c r="G133" s="96"/>
      <c r="H133" s="419"/>
      <c r="I133" s="279"/>
      <c r="J133" s="246" t="e">
        <f>IF(AND(Q133="",#REF!&gt;0,#REF!&lt;5),K133,)</f>
        <v>#REF!</v>
      </c>
      <c r="K133" s="244" t="str">
        <f>IF(D133="","ZZZ9",IF(AND(#REF!&gt;0,#REF!&lt;5),D133&amp;#REF!,D133&amp;"9"))</f>
        <v>ZZZ9</v>
      </c>
      <c r="L133" s="248">
        <f t="shared" si="3"/>
        <v>999</v>
      </c>
      <c r="M133" s="278">
        <f t="shared" si="4"/>
        <v>999</v>
      </c>
      <c r="N133" s="273"/>
      <c r="O133" s="96"/>
      <c r="P133" s="113">
        <f t="shared" si="5"/>
        <v>999</v>
      </c>
      <c r="Q133" s="96"/>
    </row>
    <row r="134" spans="1:17" s="11" customFormat="1" ht="18.899999999999999" customHeight="1" x14ac:dyDescent="0.25">
      <c r="A134" s="249">
        <v>128</v>
      </c>
      <c r="B134" s="94"/>
      <c r="C134" s="94"/>
      <c r="D134" s="95"/>
      <c r="E134" s="262"/>
      <c r="F134" s="96"/>
      <c r="G134" s="96"/>
      <c r="H134" s="419"/>
      <c r="I134" s="279"/>
      <c r="J134" s="246" t="e">
        <f>IF(AND(Q134="",#REF!&gt;0,#REF!&lt;5),K134,)</f>
        <v>#REF!</v>
      </c>
      <c r="K134" s="244" t="str">
        <f>IF(D134="","ZZZ9",IF(AND(#REF!&gt;0,#REF!&lt;5),D134&amp;#REF!,D134&amp;"9"))</f>
        <v>ZZZ9</v>
      </c>
      <c r="L134" s="248">
        <f t="shared" si="3"/>
        <v>999</v>
      </c>
      <c r="M134" s="278">
        <f t="shared" si="4"/>
        <v>999</v>
      </c>
      <c r="N134" s="273"/>
      <c r="O134" s="279"/>
      <c r="P134" s="280">
        <f t="shared" si="5"/>
        <v>999</v>
      </c>
      <c r="Q134" s="279"/>
    </row>
    <row r="135" spans="1:17" x14ac:dyDescent="0.25">
      <c r="A135" s="249">
        <v>129</v>
      </c>
      <c r="B135" s="94"/>
      <c r="C135" s="94"/>
      <c r="D135" s="95"/>
      <c r="E135" s="262"/>
      <c r="F135" s="96"/>
      <c r="G135" s="96"/>
      <c r="H135" s="419"/>
      <c r="I135" s="279"/>
      <c r="J135" s="246" t="e">
        <f>IF(AND(Q135="",#REF!&gt;0,#REF!&lt;5),K135,)</f>
        <v>#REF!</v>
      </c>
      <c r="K135" s="244" t="str">
        <f>IF(D135="","ZZZ9",IF(AND(#REF!&gt;0,#REF!&lt;5),D135&amp;#REF!,D135&amp;"9"))</f>
        <v>ZZZ9</v>
      </c>
      <c r="L135" s="248">
        <f t="shared" si="3"/>
        <v>999</v>
      </c>
      <c r="M135" s="278">
        <f t="shared" si="4"/>
        <v>999</v>
      </c>
      <c r="N135" s="273"/>
      <c r="O135" s="96"/>
      <c r="P135" s="113">
        <f t="shared" si="5"/>
        <v>999</v>
      </c>
      <c r="Q135" s="96"/>
    </row>
    <row r="136" spans="1:17" x14ac:dyDescent="0.25">
      <c r="A136" s="249">
        <v>130</v>
      </c>
      <c r="B136" s="94"/>
      <c r="C136" s="94"/>
      <c r="D136" s="95"/>
      <c r="E136" s="262"/>
      <c r="F136" s="96"/>
      <c r="G136" s="96"/>
      <c r="H136" s="419"/>
      <c r="I136" s="279"/>
      <c r="J136" s="246" t="e">
        <f>IF(AND(Q136="",#REF!&gt;0,#REF!&lt;5),K136,)</f>
        <v>#REF!</v>
      </c>
      <c r="K136" s="244" t="str">
        <f>IF(D136="","ZZZ9",IF(AND(#REF!&gt;0,#REF!&lt;5),D136&amp;#REF!,D136&amp;"9"))</f>
        <v>ZZZ9</v>
      </c>
      <c r="L136" s="248">
        <f t="shared" si="3"/>
        <v>999</v>
      </c>
      <c r="M136" s="278">
        <f t="shared" si="4"/>
        <v>999</v>
      </c>
      <c r="N136" s="273"/>
      <c r="O136" s="96"/>
      <c r="P136" s="113">
        <f t="shared" si="5"/>
        <v>999</v>
      </c>
      <c r="Q136" s="96"/>
    </row>
    <row r="137" spans="1:17" x14ac:dyDescent="0.25">
      <c r="A137" s="249">
        <v>131</v>
      </c>
      <c r="B137" s="94"/>
      <c r="C137" s="94"/>
      <c r="D137" s="95"/>
      <c r="E137" s="262"/>
      <c r="F137" s="96"/>
      <c r="G137" s="96"/>
      <c r="H137" s="419"/>
      <c r="I137" s="279"/>
      <c r="J137" s="246" t="e">
        <f>IF(AND(Q137="",#REF!&gt;0,#REF!&lt;5),K137,)</f>
        <v>#REF!</v>
      </c>
      <c r="K137" s="244" t="str">
        <f>IF(D137="","ZZZ9",IF(AND(#REF!&gt;0,#REF!&lt;5),D137&amp;#REF!,D137&amp;"9"))</f>
        <v>ZZZ9</v>
      </c>
      <c r="L137" s="248">
        <f t="shared" si="3"/>
        <v>999</v>
      </c>
      <c r="M137" s="278">
        <f t="shared" si="4"/>
        <v>999</v>
      </c>
      <c r="N137" s="273"/>
      <c r="O137" s="96"/>
      <c r="P137" s="113">
        <f t="shared" si="5"/>
        <v>999</v>
      </c>
      <c r="Q137" s="96"/>
    </row>
    <row r="138" spans="1:17" x14ac:dyDescent="0.25">
      <c r="A138" s="249">
        <v>132</v>
      </c>
      <c r="B138" s="94"/>
      <c r="C138" s="94"/>
      <c r="D138" s="95"/>
      <c r="E138" s="262"/>
      <c r="F138" s="96"/>
      <c r="G138" s="96"/>
      <c r="H138" s="419"/>
      <c r="I138" s="279"/>
      <c r="J138" s="246" t="e">
        <f>IF(AND(Q138="",#REF!&gt;0,#REF!&lt;5),K138,)</f>
        <v>#REF!</v>
      </c>
      <c r="K138" s="244" t="str">
        <f>IF(D138="","ZZZ9",IF(AND(#REF!&gt;0,#REF!&lt;5),D138&amp;#REF!,D138&amp;"9"))</f>
        <v>ZZZ9</v>
      </c>
      <c r="L138" s="248">
        <f t="shared" si="3"/>
        <v>999</v>
      </c>
      <c r="M138" s="278">
        <f t="shared" si="4"/>
        <v>999</v>
      </c>
      <c r="N138" s="273"/>
      <c r="O138" s="96"/>
      <c r="P138" s="113">
        <f t="shared" si="5"/>
        <v>999</v>
      </c>
      <c r="Q138" s="96"/>
    </row>
    <row r="139" spans="1:17" x14ac:dyDescent="0.25">
      <c r="A139" s="249">
        <v>133</v>
      </c>
      <c r="B139" s="94"/>
      <c r="C139" s="94"/>
      <c r="D139" s="95"/>
      <c r="E139" s="262"/>
      <c r="F139" s="96"/>
      <c r="G139" s="96"/>
      <c r="H139" s="419"/>
      <c r="I139" s="279"/>
      <c r="J139" s="246" t="e">
        <f>IF(AND(Q139="",#REF!&gt;0,#REF!&lt;5),K139,)</f>
        <v>#REF!</v>
      </c>
      <c r="K139" s="244" t="str">
        <f>IF(D139="","ZZZ9",IF(AND(#REF!&gt;0,#REF!&lt;5),D139&amp;#REF!,D139&amp;"9"))</f>
        <v>ZZZ9</v>
      </c>
      <c r="L139" s="248">
        <f t="shared" si="3"/>
        <v>999</v>
      </c>
      <c r="M139" s="278">
        <f t="shared" si="4"/>
        <v>999</v>
      </c>
      <c r="N139" s="273"/>
      <c r="O139" s="96"/>
      <c r="P139" s="113">
        <f t="shared" si="5"/>
        <v>999</v>
      </c>
      <c r="Q139" s="96"/>
    </row>
    <row r="140" spans="1:17" x14ac:dyDescent="0.25">
      <c r="A140" s="249">
        <v>134</v>
      </c>
      <c r="B140" s="94"/>
      <c r="C140" s="94"/>
      <c r="D140" s="95"/>
      <c r="E140" s="262"/>
      <c r="F140" s="96"/>
      <c r="G140" s="96"/>
      <c r="H140" s="419"/>
      <c r="I140" s="279"/>
      <c r="J140" s="246" t="e">
        <f>IF(AND(Q140="",#REF!&gt;0,#REF!&lt;5),K140,)</f>
        <v>#REF!</v>
      </c>
      <c r="K140" s="244" t="str">
        <f>IF(D140="","ZZZ9",IF(AND(#REF!&gt;0,#REF!&lt;5),D140&amp;#REF!,D140&amp;"9"))</f>
        <v>ZZZ9</v>
      </c>
      <c r="L140" s="248">
        <f t="shared" si="3"/>
        <v>999</v>
      </c>
      <c r="M140" s="278">
        <f t="shared" si="4"/>
        <v>999</v>
      </c>
      <c r="N140" s="273"/>
      <c r="O140" s="96"/>
      <c r="P140" s="113">
        <f t="shared" si="5"/>
        <v>999</v>
      </c>
      <c r="Q140" s="96"/>
    </row>
    <row r="141" spans="1:17" x14ac:dyDescent="0.25">
      <c r="A141" s="249">
        <v>135</v>
      </c>
      <c r="B141" s="94"/>
      <c r="C141" s="94"/>
      <c r="D141" s="95"/>
      <c r="E141" s="262"/>
      <c r="F141" s="96"/>
      <c r="G141" s="96"/>
      <c r="H141" s="419"/>
      <c r="I141" s="279"/>
      <c r="J141" s="246" t="e">
        <f>IF(AND(Q141="",#REF!&gt;0,#REF!&lt;5),K141,)</f>
        <v>#REF!</v>
      </c>
      <c r="K141" s="244" t="str">
        <f>IF(D141="","ZZZ9",IF(AND(#REF!&gt;0,#REF!&lt;5),D141&amp;#REF!,D141&amp;"9"))</f>
        <v>ZZZ9</v>
      </c>
      <c r="L141" s="248">
        <f t="shared" si="3"/>
        <v>999</v>
      </c>
      <c r="M141" s="278">
        <f t="shared" si="4"/>
        <v>999</v>
      </c>
      <c r="N141" s="273"/>
      <c r="O141" s="279"/>
      <c r="P141" s="280">
        <f t="shared" si="5"/>
        <v>999</v>
      </c>
      <c r="Q141" s="279"/>
    </row>
    <row r="142" spans="1:17" x14ac:dyDescent="0.25">
      <c r="A142" s="249">
        <v>136</v>
      </c>
      <c r="B142" s="94"/>
      <c r="C142" s="94"/>
      <c r="D142" s="95"/>
      <c r="E142" s="262"/>
      <c r="F142" s="96"/>
      <c r="G142" s="96"/>
      <c r="H142" s="419"/>
      <c r="I142" s="279"/>
      <c r="J142" s="246" t="e">
        <f>IF(AND(Q142="",#REF!&gt;0,#REF!&lt;5),K142,)</f>
        <v>#REF!</v>
      </c>
      <c r="K142" s="244" t="str">
        <f>IF(D142="","ZZZ9",IF(AND(#REF!&gt;0,#REF!&lt;5),D142&amp;#REF!,D142&amp;"9"))</f>
        <v>ZZZ9</v>
      </c>
      <c r="L142" s="248">
        <f t="shared" si="3"/>
        <v>999</v>
      </c>
      <c r="M142" s="278">
        <f t="shared" si="4"/>
        <v>999</v>
      </c>
      <c r="N142" s="273"/>
      <c r="O142" s="96"/>
      <c r="P142" s="113">
        <f t="shared" si="5"/>
        <v>999</v>
      </c>
      <c r="Q142" s="96"/>
    </row>
    <row r="143" spans="1:17" x14ac:dyDescent="0.25">
      <c r="A143" s="249">
        <v>137</v>
      </c>
      <c r="B143" s="94"/>
      <c r="C143" s="94"/>
      <c r="D143" s="95"/>
      <c r="E143" s="262"/>
      <c r="F143" s="96"/>
      <c r="G143" s="96"/>
      <c r="H143" s="419"/>
      <c r="I143" s="279"/>
      <c r="J143" s="246" t="e">
        <f>IF(AND(Q143="",#REF!&gt;0,#REF!&lt;5),K143,)</f>
        <v>#REF!</v>
      </c>
      <c r="K143" s="244" t="str">
        <f>IF(D143="","ZZZ9",IF(AND(#REF!&gt;0,#REF!&lt;5),D143&amp;#REF!,D143&amp;"9"))</f>
        <v>ZZZ9</v>
      </c>
      <c r="L143" s="248">
        <f t="shared" si="3"/>
        <v>999</v>
      </c>
      <c r="M143" s="278">
        <f t="shared" si="4"/>
        <v>999</v>
      </c>
      <c r="N143" s="273"/>
      <c r="O143" s="96"/>
      <c r="P143" s="113">
        <f t="shared" si="5"/>
        <v>999</v>
      </c>
      <c r="Q143" s="96"/>
    </row>
    <row r="144" spans="1:17" x14ac:dyDescent="0.25">
      <c r="A144" s="249">
        <v>138</v>
      </c>
      <c r="B144" s="94"/>
      <c r="C144" s="94"/>
      <c r="D144" s="95"/>
      <c r="E144" s="262"/>
      <c r="F144" s="96"/>
      <c r="G144" s="96"/>
      <c r="H144" s="419"/>
      <c r="I144" s="279"/>
      <c r="J144" s="246" t="e">
        <f>IF(AND(Q144="",#REF!&gt;0,#REF!&lt;5),K144,)</f>
        <v>#REF!</v>
      </c>
      <c r="K144" s="244" t="str">
        <f>IF(D144="","ZZZ9",IF(AND(#REF!&gt;0,#REF!&lt;5),D144&amp;#REF!,D144&amp;"9"))</f>
        <v>ZZZ9</v>
      </c>
      <c r="L144" s="248">
        <f t="shared" si="3"/>
        <v>999</v>
      </c>
      <c r="M144" s="278">
        <f t="shared" si="4"/>
        <v>999</v>
      </c>
      <c r="N144" s="273"/>
      <c r="O144" s="96"/>
      <c r="P144" s="113">
        <f t="shared" si="5"/>
        <v>999</v>
      </c>
      <c r="Q144" s="96"/>
    </row>
    <row r="145" spans="1:17" x14ac:dyDescent="0.25">
      <c r="A145" s="249">
        <v>139</v>
      </c>
      <c r="B145" s="94"/>
      <c r="C145" s="94"/>
      <c r="D145" s="95"/>
      <c r="E145" s="262"/>
      <c r="F145" s="96"/>
      <c r="G145" s="96"/>
      <c r="H145" s="419"/>
      <c r="I145" s="279"/>
      <c r="J145" s="246" t="e">
        <f>IF(AND(Q145="",#REF!&gt;0,#REF!&lt;5),K145,)</f>
        <v>#REF!</v>
      </c>
      <c r="K145" s="244" t="str">
        <f>IF(D145="","ZZZ9",IF(AND(#REF!&gt;0,#REF!&lt;5),D145&amp;#REF!,D145&amp;"9"))</f>
        <v>ZZZ9</v>
      </c>
      <c r="L145" s="248">
        <f t="shared" si="3"/>
        <v>999</v>
      </c>
      <c r="M145" s="278">
        <f t="shared" si="4"/>
        <v>999</v>
      </c>
      <c r="N145" s="273"/>
      <c r="O145" s="96"/>
      <c r="P145" s="113">
        <f t="shared" si="5"/>
        <v>999</v>
      </c>
      <c r="Q145" s="96"/>
    </row>
    <row r="146" spans="1:17" x14ac:dyDescent="0.25">
      <c r="A146" s="249">
        <v>140</v>
      </c>
      <c r="B146" s="94"/>
      <c r="C146" s="94"/>
      <c r="D146" s="95"/>
      <c r="E146" s="262"/>
      <c r="F146" s="96"/>
      <c r="G146" s="96"/>
      <c r="H146" s="419"/>
      <c r="I146" s="279"/>
      <c r="J146" s="246" t="e">
        <f>IF(AND(Q146="",#REF!&gt;0,#REF!&lt;5),K146,)</f>
        <v>#REF!</v>
      </c>
      <c r="K146" s="244" t="str">
        <f>IF(D146="","ZZZ9",IF(AND(#REF!&gt;0,#REF!&lt;5),D146&amp;#REF!,D146&amp;"9"))</f>
        <v>ZZZ9</v>
      </c>
      <c r="L146" s="248">
        <f t="shared" si="3"/>
        <v>999</v>
      </c>
      <c r="M146" s="278">
        <f t="shared" si="4"/>
        <v>999</v>
      </c>
      <c r="N146" s="273"/>
      <c r="O146" s="96"/>
      <c r="P146" s="113">
        <f t="shared" si="5"/>
        <v>999</v>
      </c>
      <c r="Q146" s="96"/>
    </row>
    <row r="147" spans="1:17" x14ac:dyDescent="0.25">
      <c r="A147" s="249">
        <v>141</v>
      </c>
      <c r="B147" s="94"/>
      <c r="C147" s="94"/>
      <c r="D147" s="95"/>
      <c r="E147" s="262"/>
      <c r="F147" s="96"/>
      <c r="G147" s="96"/>
      <c r="H147" s="419"/>
      <c r="I147" s="279"/>
      <c r="J147" s="246" t="e">
        <f>IF(AND(Q147="",#REF!&gt;0,#REF!&lt;5),K147,)</f>
        <v>#REF!</v>
      </c>
      <c r="K147" s="244" t="str">
        <f>IF(D147="","ZZZ9",IF(AND(#REF!&gt;0,#REF!&lt;5),D147&amp;#REF!,D147&amp;"9"))</f>
        <v>ZZZ9</v>
      </c>
      <c r="L147" s="248">
        <f t="shared" si="3"/>
        <v>999</v>
      </c>
      <c r="M147" s="278">
        <f t="shared" si="4"/>
        <v>999</v>
      </c>
      <c r="N147" s="273"/>
      <c r="O147" s="96"/>
      <c r="P147" s="113">
        <f t="shared" si="5"/>
        <v>999</v>
      </c>
      <c r="Q147" s="96"/>
    </row>
    <row r="148" spans="1:17" x14ac:dyDescent="0.25">
      <c r="A148" s="249">
        <v>142</v>
      </c>
      <c r="B148" s="94"/>
      <c r="C148" s="94"/>
      <c r="D148" s="95"/>
      <c r="E148" s="262"/>
      <c r="F148" s="96"/>
      <c r="G148" s="96"/>
      <c r="H148" s="419"/>
      <c r="I148" s="279"/>
      <c r="J148" s="246" t="e">
        <f>IF(AND(Q148="",#REF!&gt;0,#REF!&lt;5),K148,)</f>
        <v>#REF!</v>
      </c>
      <c r="K148" s="244" t="str">
        <f>IF(D148="","ZZZ9",IF(AND(#REF!&gt;0,#REF!&lt;5),D148&amp;#REF!,D148&amp;"9"))</f>
        <v>ZZZ9</v>
      </c>
      <c r="L148" s="248">
        <f t="shared" si="3"/>
        <v>999</v>
      </c>
      <c r="M148" s="278">
        <f t="shared" si="4"/>
        <v>999</v>
      </c>
      <c r="N148" s="273"/>
      <c r="O148" s="279"/>
      <c r="P148" s="280">
        <f t="shared" si="5"/>
        <v>999</v>
      </c>
      <c r="Q148" s="279"/>
    </row>
    <row r="149" spans="1:17" x14ac:dyDescent="0.25">
      <c r="A149" s="249">
        <v>143</v>
      </c>
      <c r="B149" s="94"/>
      <c r="C149" s="94"/>
      <c r="D149" s="95"/>
      <c r="E149" s="262"/>
      <c r="F149" s="96"/>
      <c r="G149" s="96"/>
      <c r="H149" s="419"/>
      <c r="I149" s="279"/>
      <c r="J149" s="246" t="e">
        <f>IF(AND(Q149="",#REF!&gt;0,#REF!&lt;5),K149,)</f>
        <v>#REF!</v>
      </c>
      <c r="K149" s="244" t="str">
        <f>IF(D149="","ZZZ9",IF(AND(#REF!&gt;0,#REF!&lt;5),D149&amp;#REF!,D149&amp;"9"))</f>
        <v>ZZZ9</v>
      </c>
      <c r="L149" s="248">
        <f t="shared" si="3"/>
        <v>999</v>
      </c>
      <c r="M149" s="278">
        <f t="shared" si="4"/>
        <v>999</v>
      </c>
      <c r="N149" s="273"/>
      <c r="O149" s="96"/>
      <c r="P149" s="113">
        <f t="shared" si="5"/>
        <v>999</v>
      </c>
      <c r="Q149" s="96"/>
    </row>
    <row r="150" spans="1:17" x14ac:dyDescent="0.25">
      <c r="A150" s="249">
        <v>144</v>
      </c>
      <c r="B150" s="94"/>
      <c r="C150" s="94"/>
      <c r="D150" s="95"/>
      <c r="E150" s="262"/>
      <c r="F150" s="96"/>
      <c r="G150" s="96"/>
      <c r="H150" s="419"/>
      <c r="I150" s="279"/>
      <c r="J150" s="246" t="e">
        <f>IF(AND(Q150="",#REF!&gt;0,#REF!&lt;5),K150,)</f>
        <v>#REF!</v>
      </c>
      <c r="K150" s="244" t="str">
        <f>IF(D150="","ZZZ9",IF(AND(#REF!&gt;0,#REF!&lt;5),D150&amp;#REF!,D150&amp;"9"))</f>
        <v>ZZZ9</v>
      </c>
      <c r="L150" s="248">
        <f t="shared" si="3"/>
        <v>999</v>
      </c>
      <c r="M150" s="278">
        <f t="shared" si="4"/>
        <v>999</v>
      </c>
      <c r="N150" s="273"/>
      <c r="O150" s="96"/>
      <c r="P150" s="113">
        <f t="shared" si="5"/>
        <v>999</v>
      </c>
      <c r="Q150" s="96"/>
    </row>
    <row r="151" spans="1:17" x14ac:dyDescent="0.25">
      <c r="A151" s="249">
        <v>145</v>
      </c>
      <c r="B151" s="94"/>
      <c r="C151" s="94"/>
      <c r="D151" s="95"/>
      <c r="E151" s="262"/>
      <c r="F151" s="96"/>
      <c r="G151" s="96"/>
      <c r="H151" s="419"/>
      <c r="I151" s="279"/>
      <c r="J151" s="246" t="e">
        <f>IF(AND(Q151="",#REF!&gt;0,#REF!&lt;5),K151,)</f>
        <v>#REF!</v>
      </c>
      <c r="K151" s="244" t="str">
        <f>IF(D151="","ZZZ9",IF(AND(#REF!&gt;0,#REF!&lt;5),D151&amp;#REF!,D151&amp;"9"))</f>
        <v>ZZZ9</v>
      </c>
      <c r="L151" s="248">
        <f t="shared" si="3"/>
        <v>999</v>
      </c>
      <c r="M151" s="278">
        <f t="shared" si="4"/>
        <v>999</v>
      </c>
      <c r="N151" s="273"/>
      <c r="O151" s="96"/>
      <c r="P151" s="113">
        <f t="shared" si="5"/>
        <v>999</v>
      </c>
      <c r="Q151" s="96"/>
    </row>
    <row r="152" spans="1:17" x14ac:dyDescent="0.25">
      <c r="A152" s="249">
        <v>146</v>
      </c>
      <c r="B152" s="94"/>
      <c r="C152" s="94"/>
      <c r="D152" s="95"/>
      <c r="E152" s="262"/>
      <c r="F152" s="96"/>
      <c r="G152" s="96"/>
      <c r="H152" s="419"/>
      <c r="I152" s="279"/>
      <c r="J152" s="246" t="e">
        <f>IF(AND(Q152="",#REF!&gt;0,#REF!&lt;5),K152,)</f>
        <v>#REF!</v>
      </c>
      <c r="K152" s="244" t="str">
        <f>IF(D152="","ZZZ9",IF(AND(#REF!&gt;0,#REF!&lt;5),D152&amp;#REF!,D152&amp;"9"))</f>
        <v>ZZZ9</v>
      </c>
      <c r="L152" s="248">
        <f t="shared" si="3"/>
        <v>999</v>
      </c>
      <c r="M152" s="278">
        <f t="shared" si="4"/>
        <v>999</v>
      </c>
      <c r="N152" s="273"/>
      <c r="O152" s="96"/>
      <c r="P152" s="113">
        <f t="shared" si="5"/>
        <v>999</v>
      </c>
      <c r="Q152" s="96"/>
    </row>
    <row r="153" spans="1:17" x14ac:dyDescent="0.25">
      <c r="A153" s="249">
        <v>147</v>
      </c>
      <c r="B153" s="94"/>
      <c r="C153" s="94"/>
      <c r="D153" s="95"/>
      <c r="E153" s="262"/>
      <c r="F153" s="96"/>
      <c r="G153" s="96"/>
      <c r="H153" s="419"/>
      <c r="I153" s="279"/>
      <c r="J153" s="246" t="e">
        <f>IF(AND(Q153="",#REF!&gt;0,#REF!&lt;5),K153,)</f>
        <v>#REF!</v>
      </c>
      <c r="K153" s="244" t="str">
        <f>IF(D153="","ZZZ9",IF(AND(#REF!&gt;0,#REF!&lt;5),D153&amp;#REF!,D153&amp;"9"))</f>
        <v>ZZZ9</v>
      </c>
      <c r="L153" s="248">
        <f t="shared" si="3"/>
        <v>999</v>
      </c>
      <c r="M153" s="278">
        <f t="shared" si="4"/>
        <v>999</v>
      </c>
      <c r="N153" s="273"/>
      <c r="O153" s="96"/>
      <c r="P153" s="113">
        <f t="shared" si="5"/>
        <v>999</v>
      </c>
      <c r="Q153" s="96"/>
    </row>
    <row r="154" spans="1:17" x14ac:dyDescent="0.25">
      <c r="A154" s="249">
        <v>148</v>
      </c>
      <c r="B154" s="94"/>
      <c r="C154" s="94"/>
      <c r="D154" s="95"/>
      <c r="E154" s="262"/>
      <c r="F154" s="96"/>
      <c r="G154" s="96"/>
      <c r="H154" s="419"/>
      <c r="I154" s="279"/>
      <c r="J154" s="246" t="e">
        <f>IF(AND(Q154="",#REF!&gt;0,#REF!&lt;5),K154,)</f>
        <v>#REF!</v>
      </c>
      <c r="K154" s="244" t="str">
        <f>IF(D154="","ZZZ9",IF(AND(#REF!&gt;0,#REF!&lt;5),D154&amp;#REF!,D154&amp;"9"))</f>
        <v>ZZZ9</v>
      </c>
      <c r="L154" s="248">
        <f t="shared" si="3"/>
        <v>999</v>
      </c>
      <c r="M154" s="278">
        <f t="shared" si="4"/>
        <v>999</v>
      </c>
      <c r="N154" s="273"/>
      <c r="O154" s="96"/>
      <c r="P154" s="113">
        <f t="shared" si="5"/>
        <v>999</v>
      </c>
      <c r="Q154" s="96"/>
    </row>
    <row r="155" spans="1:17" x14ac:dyDescent="0.25">
      <c r="A155" s="249">
        <v>149</v>
      </c>
      <c r="B155" s="94"/>
      <c r="C155" s="94"/>
      <c r="D155" s="95"/>
      <c r="E155" s="262"/>
      <c r="F155" s="96"/>
      <c r="G155" s="96"/>
      <c r="H155" s="419"/>
      <c r="I155" s="279"/>
      <c r="J155" s="246" t="e">
        <f>IF(AND(Q155="",#REF!&gt;0,#REF!&lt;5),K155,)</f>
        <v>#REF!</v>
      </c>
      <c r="K155" s="244" t="str">
        <f>IF(D155="","ZZZ9",IF(AND(#REF!&gt;0,#REF!&lt;5),D155&amp;#REF!,D155&amp;"9"))</f>
        <v>ZZZ9</v>
      </c>
      <c r="L155" s="248">
        <f t="shared" si="3"/>
        <v>999</v>
      </c>
      <c r="M155" s="278">
        <f t="shared" si="4"/>
        <v>999</v>
      </c>
      <c r="N155" s="273"/>
      <c r="O155" s="96"/>
      <c r="P155" s="113">
        <f t="shared" si="5"/>
        <v>999</v>
      </c>
      <c r="Q155" s="96"/>
    </row>
    <row r="156" spans="1:17" x14ac:dyDescent="0.25">
      <c r="A156" s="249">
        <v>150</v>
      </c>
      <c r="B156" s="94"/>
      <c r="C156" s="94"/>
      <c r="D156" s="95"/>
      <c r="E156" s="262"/>
      <c r="F156" s="96"/>
      <c r="G156" s="96"/>
      <c r="H156" s="419"/>
      <c r="I156" s="279"/>
      <c r="J156" s="246" t="e">
        <f>IF(AND(Q156="",#REF!&gt;0,#REF!&lt;5),K156,)</f>
        <v>#REF!</v>
      </c>
      <c r="K156" s="244" t="str">
        <f>IF(D156="","ZZZ9",IF(AND(#REF!&gt;0,#REF!&lt;5),D156&amp;#REF!,D156&amp;"9"))</f>
        <v>ZZZ9</v>
      </c>
      <c r="L156" s="248">
        <f t="shared" si="3"/>
        <v>999</v>
      </c>
      <c r="M156" s="278">
        <f t="shared" si="4"/>
        <v>999</v>
      </c>
      <c r="N156" s="273"/>
      <c r="O156" s="96"/>
      <c r="P156" s="113">
        <f t="shared" si="5"/>
        <v>999</v>
      </c>
      <c r="Q156" s="96"/>
    </row>
  </sheetData>
  <conditionalFormatting sqref="A7:D156">
    <cfRule type="expression" dxfId="110" priority="14" stopIfTrue="1">
      <formula>$Q7&gt;=1</formula>
    </cfRule>
  </conditionalFormatting>
  <conditionalFormatting sqref="B7:D37">
    <cfRule type="expression" dxfId="109" priority="1" stopIfTrue="1">
      <formula>$Q7&gt;=1</formula>
    </cfRule>
  </conditionalFormatting>
  <conditionalFormatting sqref="E7:E14">
    <cfRule type="expression" dxfId="108" priority="6" stopIfTrue="1">
      <formula>AND(ROUNDDOWN(($A$4-E7)/365.25,0)&lt;=13,G7&lt;&gt;"OK")</formula>
    </cfRule>
    <cfRule type="expression" dxfId="107" priority="7" stopIfTrue="1">
      <formula>AND(ROUNDDOWN(($A$4-E7)/365.25,0)&lt;=14,G7&lt;&gt;"OK")</formula>
    </cfRule>
    <cfRule type="expression" dxfId="106" priority="8" stopIfTrue="1">
      <formula>AND(ROUNDDOWN(($A$4-E7)/365.25,0)&lt;=17,G7&lt;&gt;"OK")</formula>
    </cfRule>
    <cfRule type="expression" dxfId="105" priority="11" stopIfTrue="1">
      <formula>AND(ROUNDDOWN(($A$4-E7)/365.25,0)&lt;=13,G7&lt;&gt;"OK")</formula>
    </cfRule>
    <cfRule type="expression" dxfId="104" priority="12" stopIfTrue="1">
      <formula>AND(ROUNDDOWN(($A$4-E7)/365.25,0)&lt;=14,G7&lt;&gt;"OK")</formula>
    </cfRule>
    <cfRule type="expression" dxfId="103" priority="13" stopIfTrue="1">
      <formula>AND(ROUNDDOWN(($A$4-E7)/365.25,0)&lt;=17,G7&lt;&gt;"OK")</formula>
    </cfRule>
  </conditionalFormatting>
  <conditionalFormatting sqref="E7:E27 E29:E37">
    <cfRule type="expression" dxfId="102" priority="2" stopIfTrue="1">
      <formula>AND(ROUNDDOWN(($A$4-E7)/365.25,0)&lt;=13,G7&lt;&gt;"OK")</formula>
    </cfRule>
    <cfRule type="expression" dxfId="101" priority="3" stopIfTrue="1">
      <formula>AND(ROUNDDOWN(($A$4-E7)/365.25,0)&lt;=14,G7&lt;&gt;"OK")</formula>
    </cfRule>
    <cfRule type="expression" dxfId="100" priority="4" stopIfTrue="1">
      <formula>AND(ROUNDDOWN(($A$4-E7)/365.25,0)&lt;=17,G7&lt;&gt;"OK")</formula>
    </cfRule>
  </conditionalFormatting>
  <conditionalFormatting sqref="E7:E156">
    <cfRule type="expression" dxfId="99" priority="16" stopIfTrue="1">
      <formula>AND(ROUNDDOWN(($A$4-E7)/365.25,0)&lt;=13,G7&lt;&gt;"OK")</formula>
    </cfRule>
    <cfRule type="expression" dxfId="98" priority="17" stopIfTrue="1">
      <formula>AND(ROUNDDOWN(($A$4-E7)/365.25,0)&lt;=14,G7&lt;&gt;"OK")</formula>
    </cfRule>
    <cfRule type="expression" dxfId="97" priority="18" stopIfTrue="1">
      <formula>AND(ROUNDDOWN(($A$4-E7)/365.25,0)&lt;=17,G7&lt;&gt;"OK")</formula>
    </cfRule>
  </conditionalFormatting>
  <conditionalFormatting sqref="J7:J156">
    <cfRule type="cellIs" dxfId="96"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46">
    <tabColor indexed="11"/>
  </sheetPr>
  <dimension ref="A1:AK41"/>
  <sheetViews>
    <sheetView workbookViewId="0">
      <selection sqref="A1:F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14" t="s">
        <v>131</v>
      </c>
      <c r="B1" s="814"/>
      <c r="C1" s="814"/>
      <c r="D1" s="814"/>
      <c r="E1" s="814"/>
      <c r="F1" s="814"/>
      <c r="G1" s="293"/>
      <c r="H1" s="296" t="s">
        <v>52</v>
      </c>
      <c r="I1" s="294"/>
      <c r="J1" s="295"/>
      <c r="L1" s="297"/>
      <c r="M1" s="298"/>
      <c r="N1" s="118"/>
      <c r="O1" s="118" t="s">
        <v>13</v>
      </c>
      <c r="P1" s="118"/>
      <c r="Q1" s="117"/>
      <c r="R1" s="118"/>
      <c r="AB1" s="407" t="e">
        <f>IF(Y5=1,CONCATENATE(VLOOKUP(Y3,AA16:AH27,2)),CONCATENATE(VLOOKUP(Y3,AA2:AK13,2)))</f>
        <v>#N/A</v>
      </c>
      <c r="AC1" s="407" t="e">
        <f>IF(Y5=1,CONCATENATE(VLOOKUP(Y3,AA16:AK27,3)),CONCATENATE(VLOOKUP(Y3,AA2:AK13,3)))</f>
        <v>#N/A</v>
      </c>
      <c r="AD1" s="407" t="e">
        <f>IF(Y5=1,CONCATENATE(VLOOKUP(Y3,AA16:AK27,4)),CONCATENATE(VLOOKUP(Y3,AA2:AK13,4)))</f>
        <v>#N/A</v>
      </c>
      <c r="AE1" s="407" t="e">
        <f>IF(Y5=1,CONCATENATE(VLOOKUP(Y3,AA16:AK27,5)),CONCATENATE(VLOOKUP(Y3,AA2:AK13,5)))</f>
        <v>#N/A</v>
      </c>
      <c r="AF1" s="407" t="e">
        <f>IF(Y5=1,CONCATENATE(VLOOKUP(Y3,AA16:AK27,6)),CONCATENATE(VLOOKUP(Y3,AA2:AK13,6)))</f>
        <v>#N/A</v>
      </c>
      <c r="AG1" s="407" t="e">
        <f>IF(Y5=1,CONCATENATE(VLOOKUP(Y3,AA16:AK27,7)),CONCATENATE(VLOOKUP(Y3,AA2:AK13,7)))</f>
        <v>#N/A</v>
      </c>
      <c r="AH1" s="407" t="e">
        <f>IF(Y5=1,CONCATENATE(VLOOKUP(Y3,AA16:AK27,8)),CONCATENATE(VLOOKUP(Y3,AA2:AK13,8)))</f>
        <v>#N/A</v>
      </c>
      <c r="AI1" s="407" t="e">
        <f>IF(Y5=1,CONCATENATE(VLOOKUP(Y3,AA16:AK27,9)),CONCATENATE(VLOOKUP(Y3,AA2:AK13,9)))</f>
        <v>#N/A</v>
      </c>
      <c r="AJ1" s="407" t="e">
        <f>IF(Y5=1,CONCATENATE(VLOOKUP(Y3,AA16:AK27,10)),CONCATENATE(VLOOKUP(Y3,AA2:AK13,10)))</f>
        <v>#N/A</v>
      </c>
      <c r="AK1" s="407" t="e">
        <f>IF(Y5=1,CONCATENATE(VLOOKUP(Y3,AA16:AK27,11)),CONCATENATE(VLOOKUP(Y3,AA2:AK13,11)))</f>
        <v>#N/A</v>
      </c>
    </row>
    <row r="2" spans="1:37" x14ac:dyDescent="0.25">
      <c r="A2" s="466" t="s">
        <v>128</v>
      </c>
      <c r="B2" s="299"/>
      <c r="C2" s="299"/>
      <c r="D2" s="299"/>
      <c r="E2" s="277"/>
      <c r="F2" s="299"/>
      <c r="G2" s="300"/>
      <c r="H2" s="301"/>
      <c r="I2" s="301"/>
      <c r="J2" s="302"/>
      <c r="K2" s="297"/>
      <c r="L2" s="297"/>
      <c r="M2" s="297"/>
      <c r="N2" s="120"/>
      <c r="O2" s="98"/>
      <c r="P2" s="120"/>
      <c r="Q2" s="98"/>
      <c r="R2" s="120"/>
      <c r="Y2" s="402"/>
      <c r="Z2" s="401"/>
      <c r="AA2" s="401" t="s">
        <v>68</v>
      </c>
      <c r="AB2" s="395">
        <v>150</v>
      </c>
      <c r="AC2" s="395">
        <v>120</v>
      </c>
      <c r="AD2" s="395">
        <v>100</v>
      </c>
      <c r="AE2" s="395">
        <v>80</v>
      </c>
      <c r="AF2" s="395">
        <v>70</v>
      </c>
      <c r="AG2" s="395">
        <v>60</v>
      </c>
      <c r="AH2" s="395">
        <v>55</v>
      </c>
      <c r="AI2" s="395">
        <v>50</v>
      </c>
      <c r="AJ2" s="395">
        <v>45</v>
      </c>
      <c r="AK2" s="395">
        <v>40</v>
      </c>
    </row>
    <row r="3" spans="1:37" x14ac:dyDescent="0.25">
      <c r="A3" s="50" t="s">
        <v>24</v>
      </c>
      <c r="B3" s="50"/>
      <c r="C3" s="50"/>
      <c r="D3" s="50"/>
      <c r="E3" s="50" t="s">
        <v>21</v>
      </c>
      <c r="F3" s="50"/>
      <c r="G3" s="50"/>
      <c r="H3" s="50" t="s">
        <v>29</v>
      </c>
      <c r="I3" s="50"/>
      <c r="J3" s="121"/>
      <c r="K3" s="50"/>
      <c r="L3" s="51"/>
      <c r="M3" s="51" t="s">
        <v>30</v>
      </c>
      <c r="N3" s="361"/>
      <c r="O3" s="360"/>
      <c r="P3" s="361"/>
      <c r="Q3" s="394" t="s">
        <v>76</v>
      </c>
      <c r="R3" s="395" t="s">
        <v>82</v>
      </c>
      <c r="S3" s="395" t="s">
        <v>77</v>
      </c>
      <c r="Y3" s="401">
        <f>IF(H4="OB","A",IF(H4="IX","W",H4))</f>
        <v>0</v>
      </c>
      <c r="Z3" s="401"/>
      <c r="AA3" s="401" t="s">
        <v>85</v>
      </c>
      <c r="AB3" s="395">
        <v>120</v>
      </c>
      <c r="AC3" s="395">
        <v>90</v>
      </c>
      <c r="AD3" s="395">
        <v>65</v>
      </c>
      <c r="AE3" s="395">
        <v>55</v>
      </c>
      <c r="AF3" s="395">
        <v>50</v>
      </c>
      <c r="AG3" s="395">
        <v>45</v>
      </c>
      <c r="AH3" s="395">
        <v>40</v>
      </c>
      <c r="AI3" s="395">
        <v>35</v>
      </c>
      <c r="AJ3" s="395">
        <v>25</v>
      </c>
      <c r="AK3" s="395">
        <v>20</v>
      </c>
    </row>
    <row r="4" spans="1:37" ht="13.8" thickBot="1" x14ac:dyDescent="0.3">
      <c r="A4" s="815"/>
      <c r="B4" s="815"/>
      <c r="C4" s="815"/>
      <c r="D4" s="303"/>
      <c r="E4" s="304">
        <f>Altalanos!$C$10</f>
        <v>0</v>
      </c>
      <c r="F4" s="304"/>
      <c r="G4" s="304"/>
      <c r="H4" s="307"/>
      <c r="I4" s="304"/>
      <c r="J4" s="306"/>
      <c r="K4" s="307"/>
      <c r="L4" s="404"/>
      <c r="M4" s="309">
        <f>Altalanos!$E$10</f>
        <v>0</v>
      </c>
      <c r="N4" s="362"/>
      <c r="O4" s="363"/>
      <c r="P4" s="362"/>
      <c r="Q4" s="396" t="s">
        <v>83</v>
      </c>
      <c r="R4" s="397" t="s">
        <v>78</v>
      </c>
      <c r="S4" s="397" t="s">
        <v>79</v>
      </c>
      <c r="Y4" s="401"/>
      <c r="Z4" s="401"/>
      <c r="AA4" s="401" t="s">
        <v>86</v>
      </c>
      <c r="AB4" s="395">
        <v>90</v>
      </c>
      <c r="AC4" s="395">
        <v>60</v>
      </c>
      <c r="AD4" s="395">
        <v>45</v>
      </c>
      <c r="AE4" s="395">
        <v>34</v>
      </c>
      <c r="AF4" s="395">
        <v>27</v>
      </c>
      <c r="AG4" s="395">
        <v>22</v>
      </c>
      <c r="AH4" s="395">
        <v>18</v>
      </c>
      <c r="AI4" s="395">
        <v>15</v>
      </c>
      <c r="AJ4" s="395">
        <v>12</v>
      </c>
      <c r="AK4" s="395">
        <v>9</v>
      </c>
    </row>
    <row r="5" spans="1:37" x14ac:dyDescent="0.25">
      <c r="A5" s="33"/>
      <c r="B5" s="33" t="s">
        <v>49</v>
      </c>
      <c r="C5" s="359" t="s">
        <v>66</v>
      </c>
      <c r="D5" s="33" t="s">
        <v>43</v>
      </c>
      <c r="E5" s="33" t="s">
        <v>71</v>
      </c>
      <c r="F5" s="33"/>
      <c r="G5" s="33" t="s">
        <v>28</v>
      </c>
      <c r="H5" s="33"/>
      <c r="I5" s="33" t="s">
        <v>31</v>
      </c>
      <c r="J5" s="33"/>
      <c r="K5" s="387" t="s">
        <v>72</v>
      </c>
      <c r="L5" s="387" t="s">
        <v>73</v>
      </c>
      <c r="M5" s="387" t="s">
        <v>74</v>
      </c>
      <c r="Q5" s="398" t="s">
        <v>84</v>
      </c>
      <c r="R5" s="399" t="s">
        <v>80</v>
      </c>
      <c r="S5" s="399" t="s">
        <v>81</v>
      </c>
      <c r="Y5" s="401">
        <f>IF(OR(Altalanos!$A$8="F1",Altalanos!$A$8="F2",Altalanos!$A$8="N1",Altalanos!$A$8="N2"),1,2)</f>
        <v>2</v>
      </c>
      <c r="Z5" s="401"/>
      <c r="AA5" s="401" t="s">
        <v>87</v>
      </c>
      <c r="AB5" s="395">
        <v>60</v>
      </c>
      <c r="AC5" s="395">
        <v>40</v>
      </c>
      <c r="AD5" s="395">
        <v>30</v>
      </c>
      <c r="AE5" s="395">
        <v>20</v>
      </c>
      <c r="AF5" s="395">
        <v>18</v>
      </c>
      <c r="AG5" s="395">
        <v>15</v>
      </c>
      <c r="AH5" s="395">
        <v>12</v>
      </c>
      <c r="AI5" s="395">
        <v>10</v>
      </c>
      <c r="AJ5" s="395">
        <v>8</v>
      </c>
      <c r="AK5" s="395">
        <v>6</v>
      </c>
    </row>
    <row r="6" spans="1:37" x14ac:dyDescent="0.25">
      <c r="A6" s="339"/>
      <c r="B6" s="339"/>
      <c r="C6" s="386"/>
      <c r="D6" s="339"/>
      <c r="E6" s="339"/>
      <c r="F6" s="339"/>
      <c r="G6" s="339"/>
      <c r="H6" s="339"/>
      <c r="I6" s="339"/>
      <c r="J6" s="339"/>
      <c r="K6" s="339"/>
      <c r="L6" s="339"/>
      <c r="M6" s="339"/>
      <c r="Y6" s="401"/>
      <c r="Z6" s="401"/>
      <c r="AA6" s="401" t="s">
        <v>88</v>
      </c>
      <c r="AB6" s="395">
        <v>40</v>
      </c>
      <c r="AC6" s="395">
        <v>25</v>
      </c>
      <c r="AD6" s="395">
        <v>18</v>
      </c>
      <c r="AE6" s="395">
        <v>13</v>
      </c>
      <c r="AF6" s="395">
        <v>10</v>
      </c>
      <c r="AG6" s="395">
        <v>8</v>
      </c>
      <c r="AH6" s="395">
        <v>6</v>
      </c>
      <c r="AI6" s="395">
        <v>5</v>
      </c>
      <c r="AJ6" s="395">
        <v>4</v>
      </c>
      <c r="AK6" s="395">
        <v>3</v>
      </c>
    </row>
    <row r="7" spans="1:37" x14ac:dyDescent="0.25">
      <c r="A7" s="364" t="s">
        <v>68</v>
      </c>
      <c r="B7" s="388">
        <v>1</v>
      </c>
      <c r="C7" s="390">
        <f>IF($B7="","",VLOOKUP($B7,'NE2000 ELŐ'!$A$7:$O$22,5))</f>
        <v>0</v>
      </c>
      <c r="D7" s="390">
        <f>IF($B7="","",VLOOKUP($B7,'NE2000 ELŐ'!$A$7:$O$22,15))</f>
        <v>0</v>
      </c>
      <c r="E7" s="812" t="str">
        <f>UPPER(IF($B7="","",VLOOKUP($B7,'NE2000 ELŐ'!$A$7:$O$22,2)))</f>
        <v>BÁLINT</v>
      </c>
      <c r="F7" s="812"/>
      <c r="G7" s="812" t="str">
        <f>IF($B7="","",VLOOKUP($B7,'NE2000 ELŐ'!$A$7:$O$22,3))</f>
        <v>Sára</v>
      </c>
      <c r="H7" s="812"/>
      <c r="I7" s="391">
        <f>IF($B7="","",VLOOKUP($B7,'NE2000 ELŐ'!$A$7:$O$22,4))</f>
        <v>0</v>
      </c>
      <c r="J7" s="339"/>
      <c r="K7" s="938" t="s">
        <v>450</v>
      </c>
      <c r="L7" s="403"/>
      <c r="M7" s="408"/>
      <c r="Y7" s="401"/>
      <c r="Z7" s="401"/>
      <c r="AA7" s="401" t="s">
        <v>89</v>
      </c>
      <c r="AB7" s="395">
        <v>25</v>
      </c>
      <c r="AC7" s="395">
        <v>15</v>
      </c>
      <c r="AD7" s="395">
        <v>13</v>
      </c>
      <c r="AE7" s="395">
        <v>8</v>
      </c>
      <c r="AF7" s="395">
        <v>6</v>
      </c>
      <c r="AG7" s="395">
        <v>4</v>
      </c>
      <c r="AH7" s="395">
        <v>3</v>
      </c>
      <c r="AI7" s="395">
        <v>2</v>
      </c>
      <c r="AJ7" s="395">
        <v>1</v>
      </c>
      <c r="AK7" s="395">
        <v>0</v>
      </c>
    </row>
    <row r="8" spans="1:37" x14ac:dyDescent="0.25">
      <c r="A8" s="364"/>
      <c r="B8" s="389"/>
      <c r="C8" s="392"/>
      <c r="D8" s="392"/>
      <c r="E8" s="392"/>
      <c r="F8" s="392"/>
      <c r="G8" s="392"/>
      <c r="H8" s="392"/>
      <c r="I8" s="392"/>
      <c r="J8" s="339"/>
      <c r="K8" s="364"/>
      <c r="L8" s="364"/>
      <c r="M8" s="409"/>
      <c r="Y8" s="401"/>
      <c r="Z8" s="401"/>
      <c r="AA8" s="401" t="s">
        <v>90</v>
      </c>
      <c r="AB8" s="395">
        <v>15</v>
      </c>
      <c r="AC8" s="395">
        <v>10</v>
      </c>
      <c r="AD8" s="395">
        <v>7</v>
      </c>
      <c r="AE8" s="395">
        <v>5</v>
      </c>
      <c r="AF8" s="395">
        <v>4</v>
      </c>
      <c r="AG8" s="395">
        <v>3</v>
      </c>
      <c r="AH8" s="395">
        <v>2</v>
      </c>
      <c r="AI8" s="395">
        <v>1</v>
      </c>
      <c r="AJ8" s="395">
        <v>0</v>
      </c>
      <c r="AK8" s="395">
        <v>0</v>
      </c>
    </row>
    <row r="9" spans="1:37" x14ac:dyDescent="0.25">
      <c r="A9" s="364" t="s">
        <v>69</v>
      </c>
      <c r="B9" s="388">
        <v>2</v>
      </c>
      <c r="C9" s="390">
        <f>IF($B9="","",VLOOKUP($B9,'NE2000 ELŐ'!$A$7:$O$22,5))</f>
        <v>0</v>
      </c>
      <c r="D9" s="390">
        <f>IF($B9="","",VLOOKUP($B9,'NE2000 ELŐ'!$A$7:$O$22,15))</f>
        <v>0</v>
      </c>
      <c r="E9" s="812" t="str">
        <f>UPPER(IF($B9="","",VLOOKUP($B9,'NE2000 ELŐ'!$A$7:$O$22,2)))</f>
        <v>BALTA</v>
      </c>
      <c r="F9" s="812"/>
      <c r="G9" s="812" t="str">
        <f>IF($B9="","",VLOOKUP($B9,'NE2000 ELŐ'!$A$7:$O$22,3))</f>
        <v>Rózsa</v>
      </c>
      <c r="H9" s="812"/>
      <c r="I9" s="391">
        <f>IF($B9="","",VLOOKUP($B9,'NE2000 ELŐ'!$A$7:$O$22,4))</f>
        <v>0</v>
      </c>
      <c r="J9" s="339"/>
      <c r="K9" s="938" t="s">
        <v>449</v>
      </c>
      <c r="L9" s="403"/>
      <c r="M9" s="408"/>
      <c r="Y9" s="401"/>
      <c r="Z9" s="401"/>
      <c r="AA9" s="401" t="s">
        <v>91</v>
      </c>
      <c r="AB9" s="395">
        <v>10</v>
      </c>
      <c r="AC9" s="395">
        <v>6</v>
      </c>
      <c r="AD9" s="395">
        <v>4</v>
      </c>
      <c r="AE9" s="395">
        <v>2</v>
      </c>
      <c r="AF9" s="395">
        <v>1</v>
      </c>
      <c r="AG9" s="395">
        <v>0</v>
      </c>
      <c r="AH9" s="395">
        <v>0</v>
      </c>
      <c r="AI9" s="395">
        <v>0</v>
      </c>
      <c r="AJ9" s="395">
        <v>0</v>
      </c>
      <c r="AK9" s="395">
        <v>0</v>
      </c>
    </row>
    <row r="10" spans="1:37" x14ac:dyDescent="0.25">
      <c r="A10" s="364"/>
      <c r="B10" s="389"/>
      <c r="C10" s="392"/>
      <c r="D10" s="392"/>
      <c r="E10" s="392"/>
      <c r="F10" s="392"/>
      <c r="G10" s="392"/>
      <c r="H10" s="392"/>
      <c r="I10" s="392"/>
      <c r="J10" s="339"/>
      <c r="K10" s="364"/>
      <c r="L10" s="364"/>
      <c r="M10" s="409"/>
      <c r="Y10" s="401"/>
      <c r="Z10" s="401"/>
      <c r="AA10" s="401" t="s">
        <v>92</v>
      </c>
      <c r="AB10" s="395">
        <v>6</v>
      </c>
      <c r="AC10" s="395">
        <v>3</v>
      </c>
      <c r="AD10" s="395">
        <v>2</v>
      </c>
      <c r="AE10" s="395">
        <v>1</v>
      </c>
      <c r="AF10" s="395">
        <v>0</v>
      </c>
      <c r="AG10" s="395">
        <v>0</v>
      </c>
      <c r="AH10" s="395">
        <v>0</v>
      </c>
      <c r="AI10" s="395">
        <v>0</v>
      </c>
      <c r="AJ10" s="395">
        <v>0</v>
      </c>
      <c r="AK10" s="395">
        <v>0</v>
      </c>
    </row>
    <row r="11" spans="1:37" x14ac:dyDescent="0.25">
      <c r="A11" s="364" t="s">
        <v>70</v>
      </c>
      <c r="B11" s="388">
        <v>3</v>
      </c>
      <c r="C11" s="390">
        <f>IF($B11="","",VLOOKUP($B11,'NE2000 ELŐ'!$A$7:$O$22,5))</f>
        <v>0</v>
      </c>
      <c r="D11" s="390">
        <f>IF($B11="","",VLOOKUP($B11,'NE2000 ELŐ'!$A$7:$O$22,15))</f>
        <v>0</v>
      </c>
      <c r="E11" s="812" t="str">
        <f>UPPER(IF($B11="","",VLOOKUP($B11,'NE2000 ELŐ'!$A$7:$O$22,2)))</f>
        <v>SZABÓ</v>
      </c>
      <c r="F11" s="812"/>
      <c r="G11" s="812" t="str">
        <f>IF($B11="","",VLOOKUP($B11,'NE2000 ELŐ'!$A$7:$O$22,3))</f>
        <v>Zsófia</v>
      </c>
      <c r="H11" s="812"/>
      <c r="I11" s="391">
        <f>IF($B11="","",VLOOKUP($B11,'NE2000 ELŐ'!$A$7:$O$22,4))</f>
        <v>0</v>
      </c>
      <c r="J11" s="339"/>
      <c r="K11" s="938" t="s">
        <v>448</v>
      </c>
      <c r="L11" s="403"/>
      <c r="M11" s="408"/>
      <c r="Y11" s="401"/>
      <c r="Z11" s="401"/>
      <c r="AA11" s="401" t="s">
        <v>97</v>
      </c>
      <c r="AB11" s="395">
        <v>3</v>
      </c>
      <c r="AC11" s="395">
        <v>2</v>
      </c>
      <c r="AD11" s="395">
        <v>1</v>
      </c>
      <c r="AE11" s="395">
        <v>0</v>
      </c>
      <c r="AF11" s="395">
        <v>0</v>
      </c>
      <c r="AG11" s="395">
        <v>0</v>
      </c>
      <c r="AH11" s="395">
        <v>0</v>
      </c>
      <c r="AI11" s="395">
        <v>0</v>
      </c>
      <c r="AJ11" s="395">
        <v>0</v>
      </c>
      <c r="AK11" s="395">
        <v>0</v>
      </c>
    </row>
    <row r="12" spans="1:37" x14ac:dyDescent="0.25">
      <c r="A12" s="364"/>
      <c r="B12" s="389"/>
      <c r="C12" s="392"/>
      <c r="D12" s="392"/>
      <c r="E12" s="392"/>
      <c r="F12" s="392"/>
      <c r="G12" s="392"/>
      <c r="H12" s="392"/>
      <c r="I12" s="392"/>
      <c r="J12" s="339"/>
      <c r="K12" s="386"/>
      <c r="L12" s="386"/>
      <c r="M12" s="409"/>
      <c r="Y12" s="401"/>
      <c r="Z12" s="401"/>
      <c r="AA12" s="401" t="s">
        <v>93</v>
      </c>
      <c r="AB12" s="406">
        <v>0</v>
      </c>
      <c r="AC12" s="406">
        <v>0</v>
      </c>
      <c r="AD12" s="406">
        <v>0</v>
      </c>
      <c r="AE12" s="406">
        <v>0</v>
      </c>
      <c r="AF12" s="406">
        <v>0</v>
      </c>
      <c r="AG12" s="406">
        <v>0</v>
      </c>
      <c r="AH12" s="406">
        <v>0</v>
      </c>
      <c r="AI12" s="406">
        <v>0</v>
      </c>
      <c r="AJ12" s="406">
        <v>0</v>
      </c>
      <c r="AK12" s="406">
        <v>0</v>
      </c>
    </row>
    <row r="13" spans="1:37" x14ac:dyDescent="0.25">
      <c r="A13" s="364" t="s">
        <v>75</v>
      </c>
      <c r="B13" s="388">
        <v>4</v>
      </c>
      <c r="C13" s="390">
        <f>IF($B13="","",VLOOKUP($B13,'NE2000 ELŐ'!$A$7:$O$22,5))</f>
        <v>0</v>
      </c>
      <c r="D13" s="390">
        <f>IF($B13="","",VLOOKUP($B13,'NE2000 ELŐ'!$A$7:$O$22,15))</f>
        <v>0</v>
      </c>
      <c r="E13" s="812" t="str">
        <f>UPPER(IF($B13="","",VLOOKUP($B13,'NE2000 ELŐ'!$A$7:$O$22,2)))</f>
        <v>TOLNAY</v>
      </c>
      <c r="F13" s="812"/>
      <c r="G13" s="812" t="str">
        <f>IF($B13="","",VLOOKUP($B13,'NE2000 ELŐ'!$A$7:$O$22,3))</f>
        <v>Zorka</v>
      </c>
      <c r="H13" s="812"/>
      <c r="I13" s="391">
        <f>IF($B13="","",VLOOKUP($B13,'NE2000 ELŐ'!$A$7:$O$22,4))</f>
        <v>0</v>
      </c>
      <c r="J13" s="339"/>
      <c r="K13" s="938" t="s">
        <v>463</v>
      </c>
      <c r="L13" s="403"/>
      <c r="M13" s="408"/>
      <c r="Y13" s="401"/>
      <c r="Z13" s="401"/>
      <c r="AA13" s="401" t="s">
        <v>94</v>
      </c>
      <c r="AB13" s="406">
        <v>0</v>
      </c>
      <c r="AC13" s="406">
        <v>0</v>
      </c>
      <c r="AD13" s="406">
        <v>0</v>
      </c>
      <c r="AE13" s="406">
        <v>0</v>
      </c>
      <c r="AF13" s="406">
        <v>0</v>
      </c>
      <c r="AG13" s="406">
        <v>0</v>
      </c>
      <c r="AH13" s="406">
        <v>0</v>
      </c>
      <c r="AI13" s="406">
        <v>0</v>
      </c>
      <c r="AJ13" s="406">
        <v>0</v>
      </c>
      <c r="AK13" s="406">
        <v>0</v>
      </c>
    </row>
    <row r="14" spans="1:37" x14ac:dyDescent="0.25">
      <c r="A14" s="339"/>
      <c r="B14" s="339"/>
      <c r="C14" s="339"/>
      <c r="D14" s="339"/>
      <c r="E14" s="339"/>
      <c r="F14" s="339"/>
      <c r="G14" s="339"/>
      <c r="H14" s="339"/>
      <c r="I14" s="339"/>
      <c r="J14" s="339"/>
      <c r="K14" s="339"/>
      <c r="L14" s="339"/>
      <c r="M14" s="339"/>
      <c r="Y14" s="401"/>
      <c r="Z14" s="401"/>
      <c r="AA14" s="401"/>
      <c r="AB14" s="401"/>
      <c r="AC14" s="401"/>
      <c r="AD14" s="401"/>
      <c r="AE14" s="401"/>
      <c r="AF14" s="401"/>
      <c r="AG14" s="401"/>
      <c r="AH14" s="401"/>
      <c r="AI14" s="401"/>
      <c r="AJ14" s="401"/>
      <c r="AK14" s="401"/>
    </row>
    <row r="15" spans="1:37" x14ac:dyDescent="0.25">
      <c r="A15" s="339"/>
      <c r="B15" s="339"/>
      <c r="C15" s="339"/>
      <c r="D15" s="339"/>
      <c r="E15" s="339"/>
      <c r="F15" s="339"/>
      <c r="G15" s="339"/>
      <c r="H15" s="339"/>
      <c r="I15" s="339"/>
      <c r="J15" s="339"/>
      <c r="K15" s="339"/>
      <c r="L15" s="339"/>
      <c r="M15" s="339"/>
      <c r="Y15" s="401"/>
      <c r="Z15" s="401"/>
      <c r="AA15" s="401"/>
      <c r="AB15" s="401"/>
      <c r="AC15" s="401"/>
      <c r="AD15" s="401"/>
      <c r="AE15" s="401"/>
      <c r="AF15" s="401"/>
      <c r="AG15" s="401"/>
      <c r="AH15" s="401"/>
      <c r="AI15" s="401"/>
      <c r="AJ15" s="401"/>
      <c r="AK15" s="401"/>
    </row>
    <row r="16" spans="1:37" x14ac:dyDescent="0.25">
      <c r="A16" s="339"/>
      <c r="B16" s="339"/>
      <c r="C16" s="339"/>
      <c r="D16" s="339"/>
      <c r="E16" s="339"/>
      <c r="F16" s="339"/>
      <c r="G16" s="339"/>
      <c r="H16" s="339"/>
      <c r="I16" s="339"/>
      <c r="J16" s="339"/>
      <c r="K16" s="339"/>
      <c r="L16" s="339"/>
      <c r="M16" s="339"/>
      <c r="Y16" s="401"/>
      <c r="Z16" s="401"/>
      <c r="AA16" s="401" t="s">
        <v>68</v>
      </c>
      <c r="AB16" s="401">
        <v>300</v>
      </c>
      <c r="AC16" s="401">
        <v>250</v>
      </c>
      <c r="AD16" s="401">
        <v>220</v>
      </c>
      <c r="AE16" s="401">
        <v>180</v>
      </c>
      <c r="AF16" s="401">
        <v>160</v>
      </c>
      <c r="AG16" s="401">
        <v>150</v>
      </c>
      <c r="AH16" s="401">
        <v>140</v>
      </c>
      <c r="AI16" s="401">
        <v>130</v>
      </c>
      <c r="AJ16" s="401">
        <v>120</v>
      </c>
      <c r="AK16" s="401">
        <v>110</v>
      </c>
    </row>
    <row r="17" spans="1:37" x14ac:dyDescent="0.25">
      <c r="A17" s="339"/>
      <c r="B17" s="339"/>
      <c r="C17" s="339"/>
      <c r="D17" s="339"/>
      <c r="E17" s="339"/>
      <c r="F17" s="339"/>
      <c r="G17" s="339"/>
      <c r="H17" s="339"/>
      <c r="I17" s="339"/>
      <c r="J17" s="339"/>
      <c r="K17" s="339"/>
      <c r="L17" s="339"/>
      <c r="M17" s="339"/>
      <c r="Y17" s="401"/>
      <c r="Z17" s="401"/>
      <c r="AA17" s="401" t="s">
        <v>85</v>
      </c>
      <c r="AB17" s="401">
        <v>250</v>
      </c>
      <c r="AC17" s="401">
        <v>200</v>
      </c>
      <c r="AD17" s="401">
        <v>160</v>
      </c>
      <c r="AE17" s="401">
        <v>140</v>
      </c>
      <c r="AF17" s="401">
        <v>120</v>
      </c>
      <c r="AG17" s="401">
        <v>110</v>
      </c>
      <c r="AH17" s="401">
        <v>100</v>
      </c>
      <c r="AI17" s="401">
        <v>90</v>
      </c>
      <c r="AJ17" s="401">
        <v>80</v>
      </c>
      <c r="AK17" s="401">
        <v>70</v>
      </c>
    </row>
    <row r="18" spans="1:37" ht="18.75" customHeight="1" x14ac:dyDescent="0.25">
      <c r="A18" s="339"/>
      <c r="B18" s="813"/>
      <c r="C18" s="813"/>
      <c r="D18" s="808" t="str">
        <f>E7</f>
        <v>BÁLINT</v>
      </c>
      <c r="E18" s="808"/>
      <c r="F18" s="808" t="str">
        <f>E9</f>
        <v>BALTA</v>
      </c>
      <c r="G18" s="808"/>
      <c r="H18" s="808" t="str">
        <f>E11</f>
        <v>SZABÓ</v>
      </c>
      <c r="I18" s="808"/>
      <c r="J18" s="808" t="str">
        <f>E13</f>
        <v>TOLNAY</v>
      </c>
      <c r="K18" s="808"/>
      <c r="L18" s="339"/>
      <c r="M18" s="339"/>
      <c r="Y18" s="401"/>
      <c r="Z18" s="401"/>
      <c r="AA18" s="401" t="s">
        <v>86</v>
      </c>
      <c r="AB18" s="401">
        <v>200</v>
      </c>
      <c r="AC18" s="401">
        <v>150</v>
      </c>
      <c r="AD18" s="401">
        <v>130</v>
      </c>
      <c r="AE18" s="401">
        <v>110</v>
      </c>
      <c r="AF18" s="401">
        <v>95</v>
      </c>
      <c r="AG18" s="401">
        <v>80</v>
      </c>
      <c r="AH18" s="401">
        <v>70</v>
      </c>
      <c r="AI18" s="401">
        <v>60</v>
      </c>
      <c r="AJ18" s="401">
        <v>55</v>
      </c>
      <c r="AK18" s="401">
        <v>50</v>
      </c>
    </row>
    <row r="19" spans="1:37" ht="18.75" customHeight="1" x14ac:dyDescent="0.25">
      <c r="A19" s="393" t="s">
        <v>68</v>
      </c>
      <c r="B19" s="806" t="str">
        <f>E7</f>
        <v>BÁLINT</v>
      </c>
      <c r="C19" s="806"/>
      <c r="D19" s="809"/>
      <c r="E19" s="809"/>
      <c r="F19" s="811" t="s">
        <v>204</v>
      </c>
      <c r="G19" s="807"/>
      <c r="H19" s="811" t="s">
        <v>436</v>
      </c>
      <c r="I19" s="807"/>
      <c r="J19" s="830" t="s">
        <v>390</v>
      </c>
      <c r="K19" s="808"/>
      <c r="L19" s="339"/>
      <c r="M19" s="339"/>
      <c r="Y19" s="401"/>
      <c r="Z19" s="401"/>
      <c r="AA19" s="401" t="s">
        <v>87</v>
      </c>
      <c r="AB19" s="401">
        <v>150</v>
      </c>
      <c r="AC19" s="401">
        <v>120</v>
      </c>
      <c r="AD19" s="401">
        <v>100</v>
      </c>
      <c r="AE19" s="401">
        <v>80</v>
      </c>
      <c r="AF19" s="401">
        <v>70</v>
      </c>
      <c r="AG19" s="401">
        <v>60</v>
      </c>
      <c r="AH19" s="401">
        <v>55</v>
      </c>
      <c r="AI19" s="401">
        <v>50</v>
      </c>
      <c r="AJ19" s="401">
        <v>45</v>
      </c>
      <c r="AK19" s="401">
        <v>40</v>
      </c>
    </row>
    <row r="20" spans="1:37" ht="18.75" customHeight="1" x14ac:dyDescent="0.25">
      <c r="A20" s="393" t="s">
        <v>69</v>
      </c>
      <c r="B20" s="806" t="str">
        <f>E9</f>
        <v>BALTA</v>
      </c>
      <c r="C20" s="806"/>
      <c r="D20" s="811" t="s">
        <v>388</v>
      </c>
      <c r="E20" s="807"/>
      <c r="F20" s="809"/>
      <c r="G20" s="809"/>
      <c r="H20" s="811" t="s">
        <v>204</v>
      </c>
      <c r="I20" s="807"/>
      <c r="J20" s="811" t="s">
        <v>376</v>
      </c>
      <c r="K20" s="807"/>
      <c r="L20" s="339"/>
      <c r="M20" s="339"/>
      <c r="Y20" s="401"/>
      <c r="Z20" s="401"/>
      <c r="AA20" s="401" t="s">
        <v>88</v>
      </c>
      <c r="AB20" s="401">
        <v>120</v>
      </c>
      <c r="AC20" s="401">
        <v>90</v>
      </c>
      <c r="AD20" s="401">
        <v>65</v>
      </c>
      <c r="AE20" s="401">
        <v>55</v>
      </c>
      <c r="AF20" s="401">
        <v>50</v>
      </c>
      <c r="AG20" s="401">
        <v>45</v>
      </c>
      <c r="AH20" s="401">
        <v>40</v>
      </c>
      <c r="AI20" s="401">
        <v>35</v>
      </c>
      <c r="AJ20" s="401">
        <v>25</v>
      </c>
      <c r="AK20" s="401">
        <v>20</v>
      </c>
    </row>
    <row r="21" spans="1:37" ht="18.75" customHeight="1" x14ac:dyDescent="0.25">
      <c r="A21" s="393" t="s">
        <v>70</v>
      </c>
      <c r="B21" s="806" t="str">
        <f>E11</f>
        <v>SZABÓ</v>
      </c>
      <c r="C21" s="806"/>
      <c r="D21" s="811" t="s">
        <v>205</v>
      </c>
      <c r="E21" s="807"/>
      <c r="F21" s="811" t="s">
        <v>393</v>
      </c>
      <c r="G21" s="807"/>
      <c r="H21" s="809"/>
      <c r="I21" s="809"/>
      <c r="J21" s="811" t="s">
        <v>390</v>
      </c>
      <c r="K21" s="807"/>
      <c r="L21" s="339"/>
      <c r="M21" s="339"/>
      <c r="Y21" s="401"/>
      <c r="Z21" s="401"/>
      <c r="AA21" s="401" t="s">
        <v>89</v>
      </c>
      <c r="AB21" s="401">
        <v>90</v>
      </c>
      <c r="AC21" s="401">
        <v>60</v>
      </c>
      <c r="AD21" s="401">
        <v>45</v>
      </c>
      <c r="AE21" s="401">
        <v>34</v>
      </c>
      <c r="AF21" s="401">
        <v>27</v>
      </c>
      <c r="AG21" s="401">
        <v>22</v>
      </c>
      <c r="AH21" s="401">
        <v>18</v>
      </c>
      <c r="AI21" s="401">
        <v>15</v>
      </c>
      <c r="AJ21" s="401">
        <v>12</v>
      </c>
      <c r="AK21" s="401">
        <v>9</v>
      </c>
    </row>
    <row r="22" spans="1:37" ht="18.75" customHeight="1" x14ac:dyDescent="0.25">
      <c r="A22" s="393" t="s">
        <v>75</v>
      </c>
      <c r="B22" s="806" t="str">
        <f>E13</f>
        <v>TOLNAY</v>
      </c>
      <c r="C22" s="806"/>
      <c r="D22" s="811" t="s">
        <v>391</v>
      </c>
      <c r="E22" s="807"/>
      <c r="F22" s="811" t="s">
        <v>437</v>
      </c>
      <c r="G22" s="807"/>
      <c r="H22" s="830" t="s">
        <v>391</v>
      </c>
      <c r="I22" s="808"/>
      <c r="J22" s="809"/>
      <c r="K22" s="809"/>
      <c r="L22" s="339"/>
      <c r="M22" s="339"/>
      <c r="Y22" s="401"/>
      <c r="Z22" s="401"/>
      <c r="AA22" s="401" t="s">
        <v>90</v>
      </c>
      <c r="AB22" s="401">
        <v>60</v>
      </c>
      <c r="AC22" s="401">
        <v>40</v>
      </c>
      <c r="AD22" s="401">
        <v>30</v>
      </c>
      <c r="AE22" s="401">
        <v>20</v>
      </c>
      <c r="AF22" s="401">
        <v>18</v>
      </c>
      <c r="AG22" s="401">
        <v>15</v>
      </c>
      <c r="AH22" s="401">
        <v>12</v>
      </c>
      <c r="AI22" s="401">
        <v>10</v>
      </c>
      <c r="AJ22" s="401">
        <v>8</v>
      </c>
      <c r="AK22" s="401">
        <v>6</v>
      </c>
    </row>
    <row r="23" spans="1:37" x14ac:dyDescent="0.25">
      <c r="A23" s="339"/>
      <c r="B23" s="339"/>
      <c r="C23" s="339"/>
      <c r="D23" s="339"/>
      <c r="E23" s="339"/>
      <c r="F23" s="339"/>
      <c r="G23" s="339"/>
      <c r="H23" s="339"/>
      <c r="I23" s="339"/>
      <c r="J23" s="339"/>
      <c r="K23" s="339"/>
      <c r="L23" s="339"/>
      <c r="M23" s="339"/>
      <c r="Y23" s="401"/>
      <c r="Z23" s="401"/>
      <c r="AA23" s="401" t="s">
        <v>91</v>
      </c>
      <c r="AB23" s="401">
        <v>40</v>
      </c>
      <c r="AC23" s="401">
        <v>25</v>
      </c>
      <c r="AD23" s="401">
        <v>18</v>
      </c>
      <c r="AE23" s="401">
        <v>13</v>
      </c>
      <c r="AF23" s="401">
        <v>8</v>
      </c>
      <c r="AG23" s="401">
        <v>7</v>
      </c>
      <c r="AH23" s="401">
        <v>6</v>
      </c>
      <c r="AI23" s="401">
        <v>5</v>
      </c>
      <c r="AJ23" s="401">
        <v>4</v>
      </c>
      <c r="AK23" s="401">
        <v>3</v>
      </c>
    </row>
    <row r="24" spans="1:37" x14ac:dyDescent="0.25">
      <c r="A24" s="339"/>
      <c r="B24" s="339"/>
      <c r="C24" s="339"/>
      <c r="D24" s="339"/>
      <c r="E24" s="339"/>
      <c r="F24" s="339"/>
      <c r="G24" s="339"/>
      <c r="H24" s="339"/>
      <c r="I24" s="339"/>
      <c r="J24" s="339"/>
      <c r="K24" s="339"/>
      <c r="L24" s="339"/>
      <c r="M24" s="339"/>
      <c r="Y24" s="401"/>
      <c r="Z24" s="401"/>
      <c r="AA24" s="401" t="s">
        <v>92</v>
      </c>
      <c r="AB24" s="401">
        <v>25</v>
      </c>
      <c r="AC24" s="401">
        <v>15</v>
      </c>
      <c r="AD24" s="401">
        <v>13</v>
      </c>
      <c r="AE24" s="401">
        <v>7</v>
      </c>
      <c r="AF24" s="401">
        <v>6</v>
      </c>
      <c r="AG24" s="401">
        <v>5</v>
      </c>
      <c r="AH24" s="401">
        <v>4</v>
      </c>
      <c r="AI24" s="401">
        <v>3</v>
      </c>
      <c r="AJ24" s="401">
        <v>2</v>
      </c>
      <c r="AK24" s="401">
        <v>1</v>
      </c>
    </row>
    <row r="25" spans="1:37" x14ac:dyDescent="0.25">
      <c r="A25" s="339"/>
      <c r="B25" s="339"/>
      <c r="C25" s="339"/>
      <c r="D25" s="339"/>
      <c r="E25" s="339"/>
      <c r="F25" s="339"/>
      <c r="G25" s="339"/>
      <c r="H25" s="339"/>
      <c r="I25" s="339"/>
      <c r="J25" s="339"/>
      <c r="K25" s="339"/>
      <c r="L25" s="339"/>
      <c r="M25" s="339"/>
      <c r="Y25" s="401"/>
      <c r="Z25" s="401"/>
      <c r="AA25" s="401" t="s">
        <v>97</v>
      </c>
      <c r="AB25" s="401">
        <v>15</v>
      </c>
      <c r="AC25" s="401">
        <v>10</v>
      </c>
      <c r="AD25" s="401">
        <v>8</v>
      </c>
      <c r="AE25" s="401">
        <v>4</v>
      </c>
      <c r="AF25" s="401">
        <v>3</v>
      </c>
      <c r="AG25" s="401">
        <v>2</v>
      </c>
      <c r="AH25" s="401">
        <v>1</v>
      </c>
      <c r="AI25" s="401">
        <v>0</v>
      </c>
      <c r="AJ25" s="401">
        <v>0</v>
      </c>
      <c r="AK25" s="401">
        <v>0</v>
      </c>
    </row>
    <row r="26" spans="1:37" x14ac:dyDescent="0.25">
      <c r="A26" s="339"/>
      <c r="B26" s="339"/>
      <c r="C26" s="339"/>
      <c r="D26" s="339"/>
      <c r="E26" s="339"/>
      <c r="F26" s="339"/>
      <c r="G26" s="339"/>
      <c r="H26" s="339"/>
      <c r="I26" s="339"/>
      <c r="J26" s="339"/>
      <c r="K26" s="339"/>
      <c r="L26" s="339"/>
      <c r="M26" s="339"/>
      <c r="Y26" s="401"/>
      <c r="Z26" s="401"/>
      <c r="AA26" s="401" t="s">
        <v>93</v>
      </c>
      <c r="AB26" s="401">
        <v>10</v>
      </c>
      <c r="AC26" s="401">
        <v>6</v>
      </c>
      <c r="AD26" s="401">
        <v>4</v>
      </c>
      <c r="AE26" s="401">
        <v>2</v>
      </c>
      <c r="AF26" s="401">
        <v>1</v>
      </c>
      <c r="AG26" s="401">
        <v>0</v>
      </c>
      <c r="AH26" s="401">
        <v>0</v>
      </c>
      <c r="AI26" s="401">
        <v>0</v>
      </c>
      <c r="AJ26" s="401">
        <v>0</v>
      </c>
      <c r="AK26" s="401">
        <v>0</v>
      </c>
    </row>
    <row r="27" spans="1:37" x14ac:dyDescent="0.25">
      <c r="A27" s="339"/>
      <c r="B27" s="339"/>
      <c r="C27" s="339"/>
      <c r="D27" s="339"/>
      <c r="E27" s="339"/>
      <c r="F27" s="339"/>
      <c r="G27" s="339"/>
      <c r="H27" s="339"/>
      <c r="I27" s="339"/>
      <c r="J27" s="339"/>
      <c r="K27" s="339"/>
      <c r="L27" s="339"/>
      <c r="M27" s="339"/>
      <c r="Y27" s="401"/>
      <c r="Z27" s="401"/>
      <c r="AA27" s="401" t="s">
        <v>94</v>
      </c>
      <c r="AB27" s="401">
        <v>3</v>
      </c>
      <c r="AC27" s="401">
        <v>2</v>
      </c>
      <c r="AD27" s="401">
        <v>1</v>
      </c>
      <c r="AE27" s="401">
        <v>0</v>
      </c>
      <c r="AF27" s="401">
        <v>0</v>
      </c>
      <c r="AG27" s="401">
        <v>0</v>
      </c>
      <c r="AH27" s="401">
        <v>0</v>
      </c>
      <c r="AI27" s="401">
        <v>0</v>
      </c>
      <c r="AJ27" s="401">
        <v>0</v>
      </c>
      <c r="AK27" s="401">
        <v>0</v>
      </c>
    </row>
    <row r="28" spans="1:37" x14ac:dyDescent="0.25">
      <c r="A28" s="339"/>
      <c r="B28" s="339"/>
      <c r="C28" s="339"/>
      <c r="D28" s="339"/>
      <c r="E28" s="339"/>
      <c r="F28" s="339"/>
      <c r="G28" s="339"/>
      <c r="H28" s="339"/>
      <c r="I28" s="339"/>
      <c r="J28" s="339"/>
      <c r="K28" s="339"/>
      <c r="L28" s="339"/>
      <c r="M28" s="339"/>
    </row>
    <row r="29" spans="1:37" x14ac:dyDescent="0.25">
      <c r="A29" s="339"/>
      <c r="B29" s="339"/>
      <c r="C29" s="339"/>
      <c r="D29" s="339"/>
      <c r="E29" s="339"/>
      <c r="F29" s="339"/>
      <c r="G29" s="339"/>
      <c r="H29" s="339"/>
      <c r="I29" s="339"/>
      <c r="J29" s="339"/>
      <c r="K29" s="339"/>
      <c r="L29" s="339"/>
      <c r="M29" s="339"/>
    </row>
    <row r="30" spans="1:37" x14ac:dyDescent="0.25">
      <c r="A30" s="339"/>
      <c r="B30" s="339"/>
      <c r="C30" s="339"/>
      <c r="D30" s="339"/>
      <c r="E30" s="339"/>
      <c r="F30" s="339"/>
      <c r="G30" s="339"/>
      <c r="H30" s="339"/>
      <c r="I30" s="339"/>
      <c r="J30" s="339"/>
      <c r="K30" s="339"/>
      <c r="L30" s="339"/>
      <c r="M30" s="339"/>
    </row>
    <row r="31" spans="1:37" x14ac:dyDescent="0.25">
      <c r="A31" s="339"/>
      <c r="B31" s="339"/>
      <c r="C31" s="339"/>
      <c r="D31" s="339"/>
      <c r="E31" s="339"/>
      <c r="F31" s="339"/>
      <c r="G31" s="339"/>
      <c r="H31" s="339"/>
      <c r="I31" s="339"/>
      <c r="J31" s="339"/>
      <c r="K31" s="339"/>
      <c r="L31" s="339"/>
      <c r="M31" s="339"/>
    </row>
    <row r="32" spans="1:37" x14ac:dyDescent="0.25">
      <c r="A32" s="339"/>
      <c r="B32" s="339"/>
      <c r="C32" s="339"/>
      <c r="D32" s="339"/>
      <c r="E32" s="339"/>
      <c r="F32" s="339"/>
      <c r="G32" s="339"/>
      <c r="H32" s="339"/>
      <c r="I32" s="339"/>
      <c r="J32" s="339"/>
      <c r="K32" s="339"/>
      <c r="L32" s="317"/>
      <c r="M32" s="339"/>
    </row>
    <row r="33" spans="1:18" x14ac:dyDescent="0.25">
      <c r="A33" s="174" t="s">
        <v>43</v>
      </c>
      <c r="B33" s="175"/>
      <c r="C33" s="267"/>
      <c r="D33" s="369" t="s">
        <v>4</v>
      </c>
      <c r="E33" s="370" t="s">
        <v>45</v>
      </c>
      <c r="F33" s="384"/>
      <c r="G33" s="369" t="s">
        <v>4</v>
      </c>
      <c r="H33" s="370" t="s">
        <v>54</v>
      </c>
      <c r="I33" s="221"/>
      <c r="J33" s="370" t="s">
        <v>55</v>
      </c>
      <c r="K33" s="220" t="s">
        <v>56</v>
      </c>
      <c r="L33" s="33"/>
      <c r="M33" s="384"/>
      <c r="P33" s="365"/>
      <c r="Q33" s="365"/>
      <c r="R33" s="366"/>
    </row>
    <row r="34" spans="1:18" x14ac:dyDescent="0.25">
      <c r="A34" s="350" t="s">
        <v>44</v>
      </c>
      <c r="B34" s="351"/>
      <c r="C34" s="352"/>
      <c r="D34" s="371"/>
      <c r="E34" s="810"/>
      <c r="F34" s="810"/>
      <c r="G34" s="378" t="s">
        <v>5</v>
      </c>
      <c r="H34" s="351"/>
      <c r="I34" s="372"/>
      <c r="J34" s="379"/>
      <c r="K34" s="345" t="s">
        <v>46</v>
      </c>
      <c r="L34" s="385"/>
      <c r="M34" s="373"/>
      <c r="P34" s="367"/>
      <c r="Q34" s="367"/>
      <c r="R34" s="189"/>
    </row>
    <row r="35" spans="1:18" x14ac:dyDescent="0.25">
      <c r="A35" s="353" t="s">
        <v>53</v>
      </c>
      <c r="B35" s="219"/>
      <c r="C35" s="354"/>
      <c r="D35" s="374"/>
      <c r="E35" s="805"/>
      <c r="F35" s="805"/>
      <c r="G35" s="380" t="s">
        <v>6</v>
      </c>
      <c r="H35" s="83"/>
      <c r="I35" s="343"/>
      <c r="J35" s="84"/>
      <c r="K35" s="382"/>
      <c r="L35" s="317"/>
      <c r="M35" s="377"/>
      <c r="P35" s="189"/>
      <c r="Q35" s="185"/>
      <c r="R35" s="189"/>
    </row>
    <row r="36" spans="1:18" x14ac:dyDescent="0.25">
      <c r="A36" s="235"/>
      <c r="B36" s="236"/>
      <c r="C36" s="237"/>
      <c r="D36" s="374"/>
      <c r="E36" s="85"/>
      <c r="F36" s="339"/>
      <c r="G36" s="380" t="s">
        <v>7</v>
      </c>
      <c r="H36" s="83"/>
      <c r="I36" s="343"/>
      <c r="J36" s="84"/>
      <c r="K36" s="345" t="s">
        <v>47</v>
      </c>
      <c r="L36" s="385"/>
      <c r="M36" s="373"/>
      <c r="P36" s="367"/>
      <c r="Q36" s="367"/>
      <c r="R36" s="189"/>
    </row>
    <row r="37" spans="1:18" x14ac:dyDescent="0.25">
      <c r="A37" s="200"/>
      <c r="B37" s="126"/>
      <c r="C37" s="201"/>
      <c r="D37" s="374"/>
      <c r="E37" s="85"/>
      <c r="F37" s="339"/>
      <c r="G37" s="380" t="s">
        <v>8</v>
      </c>
      <c r="H37" s="83"/>
      <c r="I37" s="343"/>
      <c r="J37" s="84"/>
      <c r="K37" s="383"/>
      <c r="L37" s="339"/>
      <c r="M37" s="375"/>
      <c r="P37" s="189"/>
      <c r="Q37" s="185"/>
      <c r="R37" s="189"/>
    </row>
    <row r="38" spans="1:18" x14ac:dyDescent="0.25">
      <c r="A38" s="223"/>
      <c r="B38" s="238"/>
      <c r="C38" s="266"/>
      <c r="D38" s="374"/>
      <c r="E38" s="85"/>
      <c r="F38" s="339"/>
      <c r="G38" s="380" t="s">
        <v>9</v>
      </c>
      <c r="H38" s="83"/>
      <c r="I38" s="343"/>
      <c r="J38" s="84"/>
      <c r="K38" s="353"/>
      <c r="L38" s="317"/>
      <c r="M38" s="377"/>
      <c r="P38" s="189"/>
      <c r="Q38" s="185"/>
      <c r="R38" s="189"/>
    </row>
    <row r="39" spans="1:18" x14ac:dyDescent="0.25">
      <c r="A39" s="224"/>
      <c r="B39" s="22"/>
      <c r="C39" s="201"/>
      <c r="D39" s="374"/>
      <c r="E39" s="85"/>
      <c r="F39" s="339"/>
      <c r="G39" s="380" t="s">
        <v>10</v>
      </c>
      <c r="H39" s="83"/>
      <c r="I39" s="343"/>
      <c r="J39" s="84"/>
      <c r="K39" s="345" t="s">
        <v>33</v>
      </c>
      <c r="L39" s="385"/>
      <c r="M39" s="373"/>
      <c r="P39" s="367"/>
      <c r="Q39" s="367"/>
      <c r="R39" s="189"/>
    </row>
    <row r="40" spans="1:18" x14ac:dyDescent="0.25">
      <c r="A40" s="224"/>
      <c r="B40" s="22"/>
      <c r="C40" s="233"/>
      <c r="D40" s="374"/>
      <c r="E40" s="85"/>
      <c r="F40" s="339"/>
      <c r="G40" s="380" t="s">
        <v>11</v>
      </c>
      <c r="H40" s="83"/>
      <c r="I40" s="343"/>
      <c r="J40" s="84"/>
      <c r="K40" s="383"/>
      <c r="L40" s="339"/>
      <c r="M40" s="375"/>
      <c r="P40" s="189"/>
      <c r="Q40" s="185"/>
      <c r="R40" s="189"/>
    </row>
    <row r="41" spans="1:18" x14ac:dyDescent="0.25">
      <c r="A41" s="225"/>
      <c r="B41" s="222"/>
      <c r="C41" s="234"/>
      <c r="D41" s="376"/>
      <c r="E41" s="203"/>
      <c r="F41" s="317"/>
      <c r="G41" s="381" t="s">
        <v>12</v>
      </c>
      <c r="H41" s="219"/>
      <c r="I41" s="347"/>
      <c r="J41" s="205"/>
      <c r="K41" s="353">
        <f>M4</f>
        <v>0</v>
      </c>
      <c r="L41" s="317"/>
      <c r="M41" s="377"/>
      <c r="P41" s="189"/>
      <c r="Q41" s="185"/>
      <c r="R41" s="368"/>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95" priority="2" stopIfTrue="1" operator="equal">
      <formula>"Bye"</formula>
    </cfRule>
  </conditionalFormatting>
  <conditionalFormatting sqref="R41">
    <cfRule type="expression" dxfId="94"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360" verticalDpi="36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indexed="42"/>
  </sheetPr>
  <dimension ref="A1:Q156"/>
  <sheetViews>
    <sheetView showGridLines="0" showZeros="0" workbookViewId="0">
      <pane ySplit="6" topLeftCell="A7" activePane="bottomLeft" state="frozen"/>
      <selection activeCell="D14" sqref="D14"/>
      <selection pane="bottomLeft" activeCell="B15" sqref="B15"/>
    </sheetView>
  </sheetViews>
  <sheetFormatPr defaultRowHeight="13.2" x14ac:dyDescent="0.25"/>
  <cols>
    <col min="1" max="1" width="3.88671875" customWidth="1"/>
    <col min="2" max="2" width="20.21875" bestFit="1" customWidth="1"/>
    <col min="3" max="3" width="14.33203125" customWidth="1"/>
    <col min="4" max="4" width="12" style="40" customWidth="1"/>
    <col min="5" max="5" width="10.5546875" style="433" customWidth="1"/>
    <col min="6" max="6" width="6.109375" style="92" hidden="1" customWidth="1"/>
    <col min="7" max="7" width="28.66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3" t="str">
        <f>Altalanos!$A$6</f>
        <v>OB</v>
      </c>
      <c r="B1" s="86"/>
      <c r="C1" s="86"/>
      <c r="D1" s="239"/>
      <c r="E1" s="259" t="s">
        <v>52</v>
      </c>
      <c r="F1" s="105"/>
      <c r="G1" s="250"/>
      <c r="H1" s="87"/>
      <c r="I1" s="87"/>
      <c r="J1" s="251"/>
      <c r="K1" s="251"/>
      <c r="L1" s="251"/>
      <c r="M1" s="251"/>
      <c r="N1" s="251"/>
      <c r="O1" s="251"/>
      <c r="P1" s="251"/>
      <c r="Q1" s="252"/>
    </row>
    <row r="2" spans="1:17" ht="13.8" thickBot="1" x14ac:dyDescent="0.3">
      <c r="B2" s="88" t="s">
        <v>51</v>
      </c>
      <c r="C2" s="88" t="str">
        <f>Altalanos!$A$8</f>
        <v>NE1000</v>
      </c>
      <c r="D2" s="105"/>
      <c r="E2" s="259" t="s">
        <v>34</v>
      </c>
      <c r="F2" s="93"/>
      <c r="G2" s="93"/>
      <c r="H2" s="422"/>
      <c r="I2" s="422"/>
      <c r="J2" s="87"/>
      <c r="K2" s="87"/>
      <c r="L2" s="87"/>
      <c r="M2" s="87"/>
      <c r="N2" s="99"/>
      <c r="O2" s="80"/>
      <c r="P2" s="80"/>
      <c r="Q2" s="99"/>
    </row>
    <row r="3" spans="1:17" s="2" customFormat="1" ht="13.8" thickBot="1" x14ac:dyDescent="0.3">
      <c r="A3" s="416" t="s">
        <v>50</v>
      </c>
      <c r="B3" s="420"/>
      <c r="C3" s="420"/>
      <c r="D3" s="420"/>
      <c r="E3" s="420"/>
      <c r="F3" s="420"/>
      <c r="G3" s="420"/>
      <c r="H3" s="420"/>
      <c r="I3" s="421"/>
      <c r="J3" s="100"/>
      <c r="K3" s="106"/>
      <c r="L3" s="106"/>
      <c r="M3" s="106"/>
      <c r="N3" s="287" t="s">
        <v>33</v>
      </c>
      <c r="O3" s="101"/>
      <c r="P3" s="107"/>
      <c r="Q3" s="260"/>
    </row>
    <row r="4" spans="1:17" s="2" customFormat="1" x14ac:dyDescent="0.25">
      <c r="A4" s="50" t="s">
        <v>24</v>
      </c>
      <c r="B4" s="50"/>
      <c r="C4" s="48" t="s">
        <v>21</v>
      </c>
      <c r="D4" s="50" t="s">
        <v>29</v>
      </c>
      <c r="E4" s="81"/>
      <c r="G4" s="108"/>
      <c r="H4" s="435" t="s">
        <v>30</v>
      </c>
      <c r="I4" s="426"/>
      <c r="J4" s="109"/>
      <c r="K4" s="110"/>
      <c r="L4" s="110"/>
      <c r="M4" s="110"/>
      <c r="N4" s="109"/>
      <c r="O4" s="261"/>
      <c r="P4" s="261"/>
      <c r="Q4" s="111"/>
    </row>
    <row r="5" spans="1:17" s="2" customFormat="1" ht="13.8" thickBot="1" x14ac:dyDescent="0.3">
      <c r="A5" s="253">
        <f>Altalanos!$A$10</f>
        <v>0</v>
      </c>
      <c r="B5" s="253"/>
      <c r="C5" s="89">
        <f>Altalanos!$C$10</f>
        <v>0</v>
      </c>
      <c r="D5" s="90" t="str">
        <f>Altalanos!$D$10</f>
        <v xml:space="preserve">  </v>
      </c>
      <c r="E5" s="90"/>
      <c r="F5" s="90"/>
      <c r="G5" s="90"/>
      <c r="H5" s="281">
        <f>Altalanos!$E$10</f>
        <v>0</v>
      </c>
      <c r="I5" s="436"/>
      <c r="J5" s="112"/>
      <c r="K5" s="82"/>
      <c r="L5" s="82"/>
      <c r="M5" s="82"/>
      <c r="N5" s="112"/>
      <c r="O5" s="90"/>
      <c r="P5" s="90"/>
      <c r="Q5" s="439"/>
    </row>
    <row r="6" spans="1:17" ht="30" customHeight="1" thickBot="1" x14ac:dyDescent="0.3">
      <c r="A6" s="242" t="s">
        <v>35</v>
      </c>
      <c r="B6" s="461" t="s">
        <v>27</v>
      </c>
      <c r="C6" s="102" t="s">
        <v>28</v>
      </c>
      <c r="D6" s="102" t="s">
        <v>31</v>
      </c>
      <c r="E6" s="103" t="s">
        <v>32</v>
      </c>
      <c r="F6" s="103" t="s">
        <v>36</v>
      </c>
      <c r="G6" s="103" t="s">
        <v>104</v>
      </c>
      <c r="H6" s="423" t="s">
        <v>37</v>
      </c>
      <c r="I6" s="424"/>
      <c r="J6" s="245" t="s">
        <v>16</v>
      </c>
      <c r="K6" s="104" t="s">
        <v>14</v>
      </c>
      <c r="L6" s="247" t="s">
        <v>1</v>
      </c>
      <c r="M6" s="214" t="s">
        <v>15</v>
      </c>
      <c r="N6" s="272" t="s">
        <v>48</v>
      </c>
      <c r="O6" s="257" t="s">
        <v>38</v>
      </c>
      <c r="P6" s="258" t="s">
        <v>2</v>
      </c>
      <c r="Q6" s="103" t="s">
        <v>39</v>
      </c>
    </row>
    <row r="7" spans="1:17" s="11" customFormat="1" ht="18.899999999999999" customHeight="1" x14ac:dyDescent="0.25">
      <c r="A7" s="249">
        <v>1</v>
      </c>
      <c r="B7" s="470" t="s">
        <v>188</v>
      </c>
      <c r="C7" s="94"/>
      <c r="D7" s="95"/>
      <c r="E7" s="262"/>
      <c r="F7" s="417"/>
      <c r="G7" s="418"/>
      <c r="H7" s="95"/>
      <c r="I7" s="95"/>
      <c r="J7" s="246"/>
      <c r="K7" s="244"/>
      <c r="L7" s="248"/>
      <c r="M7" s="244"/>
      <c r="N7" s="240"/>
      <c r="O7" s="95"/>
      <c r="P7" s="113"/>
      <c r="Q7" s="96"/>
    </row>
    <row r="8" spans="1:17" s="11" customFormat="1" ht="18.899999999999999" customHeight="1" x14ac:dyDescent="0.25">
      <c r="A8" s="249">
        <v>2</v>
      </c>
      <c r="B8" s="470" t="s">
        <v>189</v>
      </c>
      <c r="C8" s="94"/>
      <c r="D8" s="95"/>
      <c r="E8" s="262"/>
      <c r="F8" s="419"/>
      <c r="G8" s="279"/>
      <c r="H8" s="95"/>
      <c r="I8" s="95"/>
      <c r="J8" s="246"/>
      <c r="K8" s="244"/>
      <c r="L8" s="248"/>
      <c r="M8" s="244"/>
      <c r="N8" s="240"/>
      <c r="O8" s="95"/>
      <c r="P8" s="113"/>
      <c r="Q8" s="96"/>
    </row>
    <row r="9" spans="1:17" s="11" customFormat="1" ht="18.899999999999999" customHeight="1" x14ac:dyDescent="0.25">
      <c r="A9" s="249">
        <v>3</v>
      </c>
      <c r="B9" s="470" t="s">
        <v>190</v>
      </c>
      <c r="C9" s="94"/>
      <c r="D9" s="95"/>
      <c r="E9" s="262"/>
      <c r="F9" s="419"/>
      <c r="G9" s="279"/>
      <c r="H9" s="95"/>
      <c r="I9" s="95"/>
      <c r="J9" s="246"/>
      <c r="K9" s="244"/>
      <c r="L9" s="248"/>
      <c r="M9" s="244"/>
      <c r="N9" s="240"/>
      <c r="O9" s="95"/>
      <c r="P9" s="428"/>
      <c r="Q9" s="273"/>
    </row>
    <row r="10" spans="1:17" s="11" customFormat="1" ht="18.899999999999999" customHeight="1" x14ac:dyDescent="0.25">
      <c r="A10" s="249">
        <v>4</v>
      </c>
      <c r="B10" s="462" t="s">
        <v>106</v>
      </c>
      <c r="C10" s="94"/>
      <c r="D10" s="95"/>
      <c r="E10" s="262"/>
      <c r="F10" s="419"/>
      <c r="G10" s="279"/>
      <c r="H10" s="95"/>
      <c r="I10" s="95"/>
      <c r="J10" s="246"/>
      <c r="K10" s="244"/>
      <c r="L10" s="248"/>
      <c r="M10" s="244"/>
      <c r="N10" s="240"/>
      <c r="O10" s="95"/>
      <c r="P10" s="427"/>
      <c r="Q10" s="425"/>
    </row>
    <row r="11" spans="1:17" s="11" customFormat="1" ht="18.899999999999999" customHeight="1" x14ac:dyDescent="0.25">
      <c r="A11" s="249">
        <v>5</v>
      </c>
      <c r="B11" s="470" t="s">
        <v>191</v>
      </c>
      <c r="C11" s="94"/>
      <c r="D11" s="95"/>
      <c r="E11" s="262"/>
      <c r="F11" s="419"/>
      <c r="G11" s="279"/>
      <c r="H11" s="95"/>
      <c r="I11" s="95"/>
      <c r="J11" s="246"/>
      <c r="K11" s="244"/>
      <c r="L11" s="248"/>
      <c r="M11" s="244"/>
      <c r="N11" s="240"/>
      <c r="O11" s="95"/>
      <c r="P11" s="427"/>
      <c r="Q11" s="425"/>
    </row>
    <row r="12" spans="1:17" s="11" customFormat="1" ht="18.899999999999999" customHeight="1" x14ac:dyDescent="0.25">
      <c r="A12" s="249">
        <v>6</v>
      </c>
      <c r="B12" s="470" t="s">
        <v>192</v>
      </c>
      <c r="C12" s="94"/>
      <c r="D12" s="95"/>
      <c r="E12" s="262"/>
      <c r="F12" s="419"/>
      <c r="G12" s="279"/>
      <c r="H12" s="95"/>
      <c r="I12" s="95"/>
      <c r="J12" s="246"/>
      <c r="K12" s="244"/>
      <c r="L12" s="248"/>
      <c r="M12" s="244"/>
      <c r="N12" s="240"/>
      <c r="O12" s="95"/>
      <c r="P12" s="427"/>
      <c r="Q12" s="425"/>
    </row>
    <row r="13" spans="1:17" s="11" customFormat="1" ht="18.899999999999999" customHeight="1" x14ac:dyDescent="0.25">
      <c r="A13" s="249">
        <v>7</v>
      </c>
      <c r="B13" s="470" t="s">
        <v>193</v>
      </c>
      <c r="C13" s="94"/>
      <c r="D13" s="95"/>
      <c r="E13" s="262"/>
      <c r="F13" s="419"/>
      <c r="G13" s="279"/>
      <c r="H13" s="95"/>
      <c r="I13" s="95"/>
      <c r="J13" s="246"/>
      <c r="K13" s="244"/>
      <c r="L13" s="248"/>
      <c r="M13" s="244"/>
      <c r="N13" s="240"/>
      <c r="O13" s="95"/>
      <c r="P13" s="427"/>
      <c r="Q13" s="425"/>
    </row>
    <row r="14" spans="1:17" s="11" customFormat="1" ht="18.899999999999999" customHeight="1" x14ac:dyDescent="0.25">
      <c r="A14" s="249">
        <v>8</v>
      </c>
      <c r="B14" s="470" t="s">
        <v>194</v>
      </c>
      <c r="C14" s="94"/>
      <c r="D14" s="95"/>
      <c r="E14" s="262"/>
      <c r="F14" s="419"/>
      <c r="G14" s="279"/>
      <c r="H14" s="95"/>
      <c r="I14" s="95"/>
      <c r="J14" s="246"/>
      <c r="K14" s="244"/>
      <c r="L14" s="248"/>
      <c r="M14" s="244"/>
      <c r="N14" s="240"/>
      <c r="O14" s="95"/>
      <c r="P14" s="427"/>
      <c r="Q14" s="425"/>
    </row>
    <row r="15" spans="1:17" s="11" customFormat="1" ht="18.899999999999999" customHeight="1" x14ac:dyDescent="0.25">
      <c r="A15" s="249">
        <v>9</v>
      </c>
      <c r="B15" s="463"/>
      <c r="C15" s="94"/>
      <c r="D15" s="95"/>
      <c r="E15" s="262"/>
      <c r="F15" s="96"/>
      <c r="G15" s="96"/>
      <c r="H15" s="95"/>
      <c r="I15" s="95"/>
      <c r="J15" s="246"/>
      <c r="K15" s="244"/>
      <c r="L15" s="248"/>
      <c r="M15" s="278"/>
      <c r="N15" s="240"/>
      <c r="O15" s="95"/>
      <c r="P15" s="96"/>
      <c r="Q15" s="96"/>
    </row>
    <row r="16" spans="1:17" s="11" customFormat="1" ht="18.899999999999999" customHeight="1" x14ac:dyDescent="0.25">
      <c r="A16" s="249">
        <v>10</v>
      </c>
      <c r="B16" s="442"/>
      <c r="C16" s="94"/>
      <c r="D16" s="95"/>
      <c r="E16" s="262"/>
      <c r="F16" s="96"/>
      <c r="G16" s="96"/>
      <c r="H16" s="95"/>
      <c r="I16" s="95"/>
      <c r="J16" s="246"/>
      <c r="K16" s="244"/>
      <c r="L16" s="248"/>
      <c r="M16" s="278"/>
      <c r="N16" s="240"/>
      <c r="O16" s="95"/>
      <c r="P16" s="113"/>
      <c r="Q16" s="96"/>
    </row>
    <row r="17" spans="1:17" s="11" customFormat="1" ht="18.899999999999999" customHeight="1" x14ac:dyDescent="0.25">
      <c r="A17" s="249">
        <v>11</v>
      </c>
      <c r="B17" s="94"/>
      <c r="C17" s="94"/>
      <c r="D17" s="95"/>
      <c r="E17" s="262"/>
      <c r="F17" s="96"/>
      <c r="G17" s="96"/>
      <c r="H17" s="95"/>
      <c r="I17" s="95"/>
      <c r="J17" s="246"/>
      <c r="K17" s="244"/>
      <c r="L17" s="248"/>
      <c r="M17" s="278"/>
      <c r="N17" s="240"/>
      <c r="O17" s="95"/>
      <c r="P17" s="113"/>
      <c r="Q17" s="96"/>
    </row>
    <row r="18" spans="1:17" s="11" customFormat="1" ht="18.899999999999999" customHeight="1" x14ac:dyDescent="0.25">
      <c r="A18" s="249">
        <v>12</v>
      </c>
      <c r="B18" s="94"/>
      <c r="C18" s="94"/>
      <c r="D18" s="95"/>
      <c r="E18" s="262"/>
      <c r="F18" s="96"/>
      <c r="G18" s="96"/>
      <c r="H18" s="95"/>
      <c r="I18" s="95"/>
      <c r="J18" s="246"/>
      <c r="K18" s="244"/>
      <c r="L18" s="248"/>
      <c r="M18" s="278"/>
      <c r="N18" s="240"/>
      <c r="O18" s="95"/>
      <c r="P18" s="113"/>
      <c r="Q18" s="96"/>
    </row>
    <row r="19" spans="1:17" s="11" customFormat="1" ht="18.899999999999999" customHeight="1" x14ac:dyDescent="0.25">
      <c r="A19" s="249">
        <v>13</v>
      </c>
      <c r="B19" s="94"/>
      <c r="C19" s="94"/>
      <c r="D19" s="95"/>
      <c r="E19" s="262"/>
      <c r="F19" s="96"/>
      <c r="G19" s="96"/>
      <c r="H19" s="95"/>
      <c r="I19" s="95"/>
      <c r="J19" s="246"/>
      <c r="K19" s="244"/>
      <c r="L19" s="248"/>
      <c r="M19" s="278"/>
      <c r="N19" s="240"/>
      <c r="O19" s="95"/>
      <c r="P19" s="113"/>
      <c r="Q19" s="96"/>
    </row>
    <row r="20" spans="1:17" s="11" customFormat="1" ht="18.899999999999999" customHeight="1" x14ac:dyDescent="0.25">
      <c r="A20" s="249">
        <v>14</v>
      </c>
      <c r="B20" s="94"/>
      <c r="C20" s="94"/>
      <c r="D20" s="95"/>
      <c r="E20" s="262"/>
      <c r="F20" s="96"/>
      <c r="G20" s="96"/>
      <c r="H20" s="95"/>
      <c r="I20" s="95"/>
      <c r="J20" s="246"/>
      <c r="K20" s="244"/>
      <c r="L20" s="248"/>
      <c r="M20" s="278"/>
      <c r="N20" s="240"/>
      <c r="O20" s="95"/>
      <c r="P20" s="113"/>
      <c r="Q20" s="96"/>
    </row>
    <row r="21" spans="1:17" s="11" customFormat="1" ht="18.899999999999999" customHeight="1" x14ac:dyDescent="0.25">
      <c r="A21" s="249">
        <v>15</v>
      </c>
      <c r="B21" s="94"/>
      <c r="C21" s="94"/>
      <c r="D21" s="95"/>
      <c r="E21" s="262"/>
      <c r="F21" s="96"/>
      <c r="G21" s="96"/>
      <c r="H21" s="95"/>
      <c r="I21" s="95"/>
      <c r="J21" s="246"/>
      <c r="K21" s="244"/>
      <c r="L21" s="248"/>
      <c r="M21" s="278"/>
      <c r="N21" s="240"/>
      <c r="O21" s="95"/>
      <c r="P21" s="113"/>
      <c r="Q21" s="96"/>
    </row>
    <row r="22" spans="1:17" s="11" customFormat="1" ht="18.899999999999999" customHeight="1" x14ac:dyDescent="0.25">
      <c r="A22" s="249">
        <v>16</v>
      </c>
      <c r="B22" s="94"/>
      <c r="C22" s="94"/>
      <c r="D22" s="95"/>
      <c r="E22" s="262"/>
      <c r="F22" s="96"/>
      <c r="G22" s="96"/>
      <c r="H22" s="95"/>
      <c r="I22" s="95"/>
      <c r="J22" s="246"/>
      <c r="K22" s="244"/>
      <c r="L22" s="248"/>
      <c r="M22" s="278"/>
      <c r="N22" s="240"/>
      <c r="O22" s="95"/>
      <c r="P22" s="113"/>
      <c r="Q22" s="96"/>
    </row>
    <row r="23" spans="1:17" s="11" customFormat="1" ht="18.899999999999999" customHeight="1" x14ac:dyDescent="0.25">
      <c r="A23" s="249">
        <v>17</v>
      </c>
      <c r="B23" s="94"/>
      <c r="C23" s="94"/>
      <c r="D23" s="95"/>
      <c r="E23" s="262"/>
      <c r="F23" s="96"/>
      <c r="G23" s="96"/>
      <c r="H23" s="95"/>
      <c r="I23" s="95"/>
      <c r="J23" s="246"/>
      <c r="K23" s="244"/>
      <c r="L23" s="248"/>
      <c r="M23" s="278"/>
      <c r="N23" s="240"/>
      <c r="O23" s="95"/>
      <c r="P23" s="113"/>
      <c r="Q23" s="96"/>
    </row>
    <row r="24" spans="1:17" s="11" customFormat="1" ht="18.899999999999999" customHeight="1" x14ac:dyDescent="0.25">
      <c r="A24" s="249">
        <v>18</v>
      </c>
      <c r="B24" s="94"/>
      <c r="C24" s="94"/>
      <c r="D24" s="95"/>
      <c r="E24" s="262"/>
      <c r="F24" s="96"/>
      <c r="G24" s="96"/>
      <c r="H24" s="95"/>
      <c r="I24" s="95"/>
      <c r="J24" s="246"/>
      <c r="K24" s="244"/>
      <c r="L24" s="248"/>
      <c r="M24" s="278"/>
      <c r="N24" s="240"/>
      <c r="O24" s="95"/>
      <c r="P24" s="113"/>
      <c r="Q24" s="96"/>
    </row>
    <row r="25" spans="1:17" s="11" customFormat="1" ht="18.899999999999999" customHeight="1" x14ac:dyDescent="0.25">
      <c r="A25" s="249">
        <v>19</v>
      </c>
      <c r="B25" s="94"/>
      <c r="C25" s="94"/>
      <c r="D25" s="95"/>
      <c r="E25" s="262"/>
      <c r="F25" s="96"/>
      <c r="G25" s="96"/>
      <c r="H25" s="95"/>
      <c r="I25" s="95"/>
      <c r="J25" s="246"/>
      <c r="K25" s="244"/>
      <c r="L25" s="248"/>
      <c r="M25" s="278"/>
      <c r="N25" s="240"/>
      <c r="O25" s="95"/>
      <c r="P25" s="113"/>
      <c r="Q25" s="96"/>
    </row>
    <row r="26" spans="1:17" s="11" customFormat="1" ht="18.899999999999999" customHeight="1" x14ac:dyDescent="0.25">
      <c r="A26" s="249">
        <v>20</v>
      </c>
      <c r="B26" s="94"/>
      <c r="C26" s="94"/>
      <c r="D26" s="95"/>
      <c r="E26" s="262"/>
      <c r="F26" s="96"/>
      <c r="G26" s="96"/>
      <c r="H26" s="95"/>
      <c r="I26" s="95"/>
      <c r="J26" s="246"/>
      <c r="K26" s="244"/>
      <c r="L26" s="248"/>
      <c r="M26" s="278"/>
      <c r="N26" s="240"/>
      <c r="O26" s="95"/>
      <c r="P26" s="113"/>
      <c r="Q26" s="96"/>
    </row>
    <row r="27" spans="1:17" s="11" customFormat="1" ht="18.899999999999999" customHeight="1" x14ac:dyDescent="0.25">
      <c r="A27" s="249">
        <v>21</v>
      </c>
      <c r="B27" s="94"/>
      <c r="C27" s="94"/>
      <c r="D27" s="95"/>
      <c r="E27" s="262"/>
      <c r="F27" s="96"/>
      <c r="G27" s="96"/>
      <c r="H27" s="95"/>
      <c r="I27" s="95"/>
      <c r="J27" s="246"/>
      <c r="K27" s="244"/>
      <c r="L27" s="248"/>
      <c r="M27" s="278"/>
      <c r="N27" s="240"/>
      <c r="O27" s="95"/>
      <c r="P27" s="113"/>
      <c r="Q27" s="96"/>
    </row>
    <row r="28" spans="1:17" s="11" customFormat="1" ht="18.899999999999999" customHeight="1" x14ac:dyDescent="0.25">
      <c r="A28" s="249">
        <v>22</v>
      </c>
      <c r="B28" s="94"/>
      <c r="C28" s="94"/>
      <c r="D28" s="95"/>
      <c r="E28" s="443"/>
      <c r="F28" s="437"/>
      <c r="G28" s="273"/>
      <c r="H28" s="95"/>
      <c r="I28" s="95"/>
      <c r="J28" s="246"/>
      <c r="K28" s="244"/>
      <c r="L28" s="248"/>
      <c r="M28" s="278"/>
      <c r="N28" s="240"/>
      <c r="O28" s="95"/>
      <c r="P28" s="113"/>
      <c r="Q28" s="96"/>
    </row>
    <row r="29" spans="1:17" s="11" customFormat="1" ht="18.899999999999999" customHeight="1" x14ac:dyDescent="0.25">
      <c r="A29" s="249">
        <v>23</v>
      </c>
      <c r="B29" s="94"/>
      <c r="C29" s="94"/>
      <c r="D29" s="95"/>
      <c r="E29" s="444"/>
      <c r="F29" s="96"/>
      <c r="G29" s="96"/>
      <c r="H29" s="95"/>
      <c r="I29" s="95"/>
      <c r="J29" s="246"/>
      <c r="K29" s="244"/>
      <c r="L29" s="248"/>
      <c r="M29" s="278"/>
      <c r="N29" s="240"/>
      <c r="O29" s="95"/>
      <c r="P29" s="113"/>
      <c r="Q29" s="96"/>
    </row>
    <row r="30" spans="1:17" s="11" customFormat="1" ht="18.899999999999999" customHeight="1" x14ac:dyDescent="0.25">
      <c r="A30" s="249">
        <v>24</v>
      </c>
      <c r="B30" s="94"/>
      <c r="C30" s="94"/>
      <c r="D30" s="95"/>
      <c r="E30" s="262"/>
      <c r="F30" s="96"/>
      <c r="G30" s="96"/>
      <c r="H30" s="95"/>
      <c r="I30" s="95"/>
      <c r="J30" s="246"/>
      <c r="K30" s="244"/>
      <c r="L30" s="248"/>
      <c r="M30" s="278"/>
      <c r="N30" s="240"/>
      <c r="O30" s="95"/>
      <c r="P30" s="113"/>
      <c r="Q30" s="96"/>
    </row>
    <row r="31" spans="1:17" s="11" customFormat="1" ht="18.899999999999999" customHeight="1" x14ac:dyDescent="0.25">
      <c r="A31" s="249">
        <v>25</v>
      </c>
      <c r="B31" s="94"/>
      <c r="C31" s="94"/>
      <c r="D31" s="95"/>
      <c r="E31" s="262"/>
      <c r="F31" s="96"/>
      <c r="G31" s="96"/>
      <c r="H31" s="95"/>
      <c r="I31" s="95"/>
      <c r="J31" s="246"/>
      <c r="K31" s="244"/>
      <c r="L31" s="248"/>
      <c r="M31" s="278"/>
      <c r="N31" s="240"/>
      <c r="O31" s="95"/>
      <c r="P31" s="113"/>
      <c r="Q31" s="96"/>
    </row>
    <row r="32" spans="1:17" s="11" customFormat="1" ht="18.899999999999999" customHeight="1" x14ac:dyDescent="0.25">
      <c r="A32" s="249">
        <v>26</v>
      </c>
      <c r="B32" s="94"/>
      <c r="C32" s="94"/>
      <c r="D32" s="95"/>
      <c r="E32" s="434"/>
      <c r="F32" s="96"/>
      <c r="G32" s="96"/>
      <c r="H32" s="95"/>
      <c r="I32" s="95"/>
      <c r="J32" s="246"/>
      <c r="K32" s="244"/>
      <c r="L32" s="248"/>
      <c r="M32" s="278"/>
      <c r="N32" s="240"/>
      <c r="O32" s="95"/>
      <c r="P32" s="113"/>
      <c r="Q32" s="96"/>
    </row>
    <row r="33" spans="1:17" s="11" customFormat="1" ht="18.899999999999999" customHeight="1" x14ac:dyDescent="0.25">
      <c r="A33" s="249">
        <v>27</v>
      </c>
      <c r="B33" s="94"/>
      <c r="C33" s="94"/>
      <c r="D33" s="95"/>
      <c r="E33" s="262"/>
      <c r="F33" s="96"/>
      <c r="G33" s="96"/>
      <c r="H33" s="95"/>
      <c r="I33" s="95"/>
      <c r="J33" s="246"/>
      <c r="K33" s="244"/>
      <c r="L33" s="248"/>
      <c r="M33" s="278"/>
      <c r="N33" s="240"/>
      <c r="O33" s="95"/>
      <c r="P33" s="113"/>
      <c r="Q33" s="96"/>
    </row>
    <row r="34" spans="1:17" s="11" customFormat="1" ht="18.899999999999999" customHeight="1" x14ac:dyDescent="0.25">
      <c r="A34" s="249">
        <v>28</v>
      </c>
      <c r="B34" s="94"/>
      <c r="C34" s="94"/>
      <c r="D34" s="95"/>
      <c r="E34" s="262"/>
      <c r="F34" s="96"/>
      <c r="G34" s="96"/>
      <c r="H34" s="95"/>
      <c r="I34" s="95"/>
      <c r="J34" s="246"/>
      <c r="K34" s="244"/>
      <c r="L34" s="248"/>
      <c r="M34" s="278"/>
      <c r="N34" s="240"/>
      <c r="O34" s="95"/>
      <c r="P34" s="113"/>
      <c r="Q34" s="96"/>
    </row>
    <row r="35" spans="1:17" s="11" customFormat="1" ht="18.899999999999999" customHeight="1" x14ac:dyDescent="0.25">
      <c r="A35" s="249">
        <v>29</v>
      </c>
      <c r="B35" s="94"/>
      <c r="C35" s="94"/>
      <c r="D35" s="95"/>
      <c r="E35" s="262"/>
      <c r="F35" s="96"/>
      <c r="G35" s="96"/>
      <c r="H35" s="95"/>
      <c r="I35" s="95"/>
      <c r="J35" s="246"/>
      <c r="K35" s="244"/>
      <c r="L35" s="248"/>
      <c r="M35" s="278"/>
      <c r="N35" s="240"/>
      <c r="O35" s="95"/>
      <c r="P35" s="113"/>
      <c r="Q35" s="96"/>
    </row>
    <row r="36" spans="1:17" s="11" customFormat="1" ht="18.899999999999999" customHeight="1" x14ac:dyDescent="0.25">
      <c r="A36" s="249">
        <v>30</v>
      </c>
      <c r="B36" s="94"/>
      <c r="C36" s="94"/>
      <c r="D36" s="95"/>
      <c r="E36" s="262"/>
      <c r="F36" s="96"/>
      <c r="G36" s="96"/>
      <c r="H36" s="95"/>
      <c r="I36" s="95"/>
      <c r="J36" s="246"/>
      <c r="K36" s="244"/>
      <c r="L36" s="248"/>
      <c r="M36" s="278"/>
      <c r="N36" s="240"/>
      <c r="O36" s="95"/>
      <c r="P36" s="113"/>
      <c r="Q36" s="96"/>
    </row>
    <row r="37" spans="1:17" s="11" customFormat="1" ht="18.899999999999999" customHeight="1" x14ac:dyDescent="0.25">
      <c r="A37" s="249">
        <v>31</v>
      </c>
      <c r="B37" s="94"/>
      <c r="C37" s="94"/>
      <c r="D37" s="95"/>
      <c r="E37" s="262"/>
      <c r="F37" s="96"/>
      <c r="G37" s="96"/>
      <c r="H37" s="95"/>
      <c r="I37" s="95"/>
      <c r="J37" s="246"/>
      <c r="K37" s="244"/>
      <c r="L37" s="248"/>
      <c r="M37" s="278"/>
      <c r="N37" s="240"/>
      <c r="O37" s="95"/>
      <c r="P37" s="113"/>
      <c r="Q37" s="96"/>
    </row>
    <row r="38" spans="1:17" s="11" customFormat="1" ht="18.899999999999999" customHeight="1" x14ac:dyDescent="0.25">
      <c r="A38" s="249">
        <v>32</v>
      </c>
      <c r="B38" s="94"/>
      <c r="C38" s="94"/>
      <c r="D38" s="95"/>
      <c r="E38" s="262"/>
      <c r="F38" s="96"/>
      <c r="G38" s="96"/>
      <c r="H38" s="419"/>
      <c r="I38" s="279"/>
      <c r="J38" s="246"/>
      <c r="K38" s="244"/>
      <c r="L38" s="248"/>
      <c r="M38" s="278"/>
      <c r="N38" s="240"/>
      <c r="O38" s="96"/>
      <c r="P38" s="113"/>
      <c r="Q38" s="96"/>
    </row>
    <row r="39" spans="1:17" s="11" customFormat="1" ht="18.899999999999999" customHeight="1" x14ac:dyDescent="0.25">
      <c r="A39" s="249">
        <v>33</v>
      </c>
      <c r="B39" s="94"/>
      <c r="C39" s="94"/>
      <c r="D39" s="95"/>
      <c r="E39" s="262"/>
      <c r="F39" s="96"/>
      <c r="G39" s="96"/>
      <c r="H39" s="419"/>
      <c r="I39" s="279"/>
      <c r="J39" s="246"/>
      <c r="K39" s="244"/>
      <c r="L39" s="248"/>
      <c r="M39" s="278"/>
      <c r="N39" s="273"/>
      <c r="O39" s="96"/>
      <c r="P39" s="113"/>
      <c r="Q39" s="96"/>
    </row>
    <row r="40" spans="1:17" s="11" customFormat="1" ht="18.899999999999999" customHeight="1" x14ac:dyDescent="0.25">
      <c r="A40" s="249">
        <v>34</v>
      </c>
      <c r="B40" s="94"/>
      <c r="C40" s="94"/>
      <c r="D40" s="95"/>
      <c r="E40" s="262"/>
      <c r="F40" s="96"/>
      <c r="G40" s="96"/>
      <c r="H40" s="419"/>
      <c r="I40" s="279"/>
      <c r="J40" s="246" t="e">
        <f>IF(AND(Q40="",#REF!&gt;0,#REF!&lt;5),K40,)</f>
        <v>#REF!</v>
      </c>
      <c r="K40" s="244" t="str">
        <f>IF(D40="","ZZZ9",IF(AND(#REF!&gt;0,#REF!&lt;5),D40&amp;#REF!,D40&amp;"9"))</f>
        <v>ZZZ9</v>
      </c>
      <c r="L40" s="248">
        <f t="shared" ref="L40:L71" si="0">IF(Q40="",999,Q40)</f>
        <v>999</v>
      </c>
      <c r="M40" s="278">
        <f t="shared" ref="M40:M71" si="1">IF(P40=999,999,1)</f>
        <v>999</v>
      </c>
      <c r="N40" s="273"/>
      <c r="O40" s="96"/>
      <c r="P40" s="113">
        <f t="shared" ref="P40:P71" si="2">IF(N40="DA",1,IF(N40="WC",2,IF(N40="SE",3,IF(N40="Q",4,IF(N40="LL",5,999)))))</f>
        <v>999</v>
      </c>
      <c r="Q40" s="96"/>
    </row>
    <row r="41" spans="1:17" s="11" customFormat="1" ht="18.899999999999999" customHeight="1" x14ac:dyDescent="0.25">
      <c r="A41" s="249">
        <v>35</v>
      </c>
      <c r="B41" s="94"/>
      <c r="C41" s="94"/>
      <c r="D41" s="95"/>
      <c r="E41" s="262"/>
      <c r="F41" s="96"/>
      <c r="G41" s="96"/>
      <c r="H41" s="419"/>
      <c r="I41" s="279"/>
      <c r="J41" s="246" t="e">
        <f>IF(AND(Q41="",#REF!&gt;0,#REF!&lt;5),K41,)</f>
        <v>#REF!</v>
      </c>
      <c r="K41" s="244" t="str">
        <f>IF(D41="","ZZZ9",IF(AND(#REF!&gt;0,#REF!&lt;5),D41&amp;#REF!,D41&amp;"9"))</f>
        <v>ZZZ9</v>
      </c>
      <c r="L41" s="248">
        <f t="shared" si="0"/>
        <v>999</v>
      </c>
      <c r="M41" s="278">
        <f t="shared" si="1"/>
        <v>999</v>
      </c>
      <c r="N41" s="273"/>
      <c r="O41" s="96"/>
      <c r="P41" s="113">
        <f t="shared" si="2"/>
        <v>999</v>
      </c>
      <c r="Q41" s="96"/>
    </row>
    <row r="42" spans="1:17" s="11" customFormat="1" ht="18.899999999999999" customHeight="1" x14ac:dyDescent="0.25">
      <c r="A42" s="249">
        <v>36</v>
      </c>
      <c r="B42" s="94"/>
      <c r="C42" s="94"/>
      <c r="D42" s="95"/>
      <c r="E42" s="262"/>
      <c r="F42" s="96"/>
      <c r="G42" s="96"/>
      <c r="H42" s="419"/>
      <c r="I42" s="279"/>
      <c r="J42" s="246" t="e">
        <f>IF(AND(Q42="",#REF!&gt;0,#REF!&lt;5),K42,)</f>
        <v>#REF!</v>
      </c>
      <c r="K42" s="244" t="str">
        <f>IF(D42="","ZZZ9",IF(AND(#REF!&gt;0,#REF!&lt;5),D42&amp;#REF!,D42&amp;"9"))</f>
        <v>ZZZ9</v>
      </c>
      <c r="L42" s="248">
        <f t="shared" si="0"/>
        <v>999</v>
      </c>
      <c r="M42" s="278">
        <f t="shared" si="1"/>
        <v>999</v>
      </c>
      <c r="N42" s="273"/>
      <c r="O42" s="96"/>
      <c r="P42" s="113">
        <f t="shared" si="2"/>
        <v>999</v>
      </c>
      <c r="Q42" s="96"/>
    </row>
    <row r="43" spans="1:17" s="11" customFormat="1" ht="18.899999999999999" customHeight="1" x14ac:dyDescent="0.25">
      <c r="A43" s="249">
        <v>37</v>
      </c>
      <c r="B43" s="94"/>
      <c r="C43" s="94"/>
      <c r="D43" s="95"/>
      <c r="E43" s="262"/>
      <c r="F43" s="96"/>
      <c r="G43" s="96"/>
      <c r="H43" s="419"/>
      <c r="I43" s="279"/>
      <c r="J43" s="246" t="e">
        <f>IF(AND(Q43="",#REF!&gt;0,#REF!&lt;5),K43,)</f>
        <v>#REF!</v>
      </c>
      <c r="K43" s="244" t="str">
        <f>IF(D43="","ZZZ9",IF(AND(#REF!&gt;0,#REF!&lt;5),D43&amp;#REF!,D43&amp;"9"))</f>
        <v>ZZZ9</v>
      </c>
      <c r="L43" s="248">
        <f t="shared" si="0"/>
        <v>999</v>
      </c>
      <c r="M43" s="278">
        <f t="shared" si="1"/>
        <v>999</v>
      </c>
      <c r="N43" s="273"/>
      <c r="O43" s="96"/>
      <c r="P43" s="113">
        <f t="shared" si="2"/>
        <v>999</v>
      </c>
      <c r="Q43" s="96"/>
    </row>
    <row r="44" spans="1:17" s="11" customFormat="1" ht="18.899999999999999" customHeight="1" x14ac:dyDescent="0.25">
      <c r="A44" s="249">
        <v>38</v>
      </c>
      <c r="B44" s="94"/>
      <c r="C44" s="94"/>
      <c r="D44" s="95"/>
      <c r="E44" s="262"/>
      <c r="F44" s="96"/>
      <c r="G44" s="96"/>
      <c r="H44" s="419"/>
      <c r="I44" s="279"/>
      <c r="J44" s="246" t="e">
        <f>IF(AND(Q44="",#REF!&gt;0,#REF!&lt;5),K44,)</f>
        <v>#REF!</v>
      </c>
      <c r="K44" s="244" t="str">
        <f>IF(D44="","ZZZ9",IF(AND(#REF!&gt;0,#REF!&lt;5),D44&amp;#REF!,D44&amp;"9"))</f>
        <v>ZZZ9</v>
      </c>
      <c r="L44" s="248">
        <f t="shared" si="0"/>
        <v>999</v>
      </c>
      <c r="M44" s="278">
        <f t="shared" si="1"/>
        <v>999</v>
      </c>
      <c r="N44" s="273"/>
      <c r="O44" s="96"/>
      <c r="P44" s="113">
        <f t="shared" si="2"/>
        <v>999</v>
      </c>
      <c r="Q44" s="96"/>
    </row>
    <row r="45" spans="1:17" s="11" customFormat="1" ht="18.899999999999999" customHeight="1" x14ac:dyDescent="0.25">
      <c r="A45" s="249">
        <v>39</v>
      </c>
      <c r="B45" s="94"/>
      <c r="C45" s="94"/>
      <c r="D45" s="95"/>
      <c r="E45" s="262"/>
      <c r="F45" s="96"/>
      <c r="G45" s="96"/>
      <c r="H45" s="419"/>
      <c r="I45" s="279"/>
      <c r="J45" s="246" t="e">
        <f>IF(AND(Q45="",#REF!&gt;0,#REF!&lt;5),K45,)</f>
        <v>#REF!</v>
      </c>
      <c r="K45" s="244" t="str">
        <f>IF(D45="","ZZZ9",IF(AND(#REF!&gt;0,#REF!&lt;5),D45&amp;#REF!,D45&amp;"9"))</f>
        <v>ZZZ9</v>
      </c>
      <c r="L45" s="248">
        <f t="shared" si="0"/>
        <v>999</v>
      </c>
      <c r="M45" s="278">
        <f t="shared" si="1"/>
        <v>999</v>
      </c>
      <c r="N45" s="273"/>
      <c r="O45" s="96"/>
      <c r="P45" s="113">
        <f t="shared" si="2"/>
        <v>999</v>
      </c>
      <c r="Q45" s="96"/>
    </row>
    <row r="46" spans="1:17" s="11" customFormat="1" ht="18.899999999999999" customHeight="1" x14ac:dyDescent="0.25">
      <c r="A46" s="249">
        <v>40</v>
      </c>
      <c r="B46" s="94"/>
      <c r="C46" s="94"/>
      <c r="D46" s="95"/>
      <c r="E46" s="262"/>
      <c r="F46" s="96"/>
      <c r="G46" s="96"/>
      <c r="H46" s="419"/>
      <c r="I46" s="279"/>
      <c r="J46" s="246" t="e">
        <f>IF(AND(Q46="",#REF!&gt;0,#REF!&lt;5),K46,)</f>
        <v>#REF!</v>
      </c>
      <c r="K46" s="244" t="str">
        <f>IF(D46="","ZZZ9",IF(AND(#REF!&gt;0,#REF!&lt;5),D46&amp;#REF!,D46&amp;"9"))</f>
        <v>ZZZ9</v>
      </c>
      <c r="L46" s="248">
        <f t="shared" si="0"/>
        <v>999</v>
      </c>
      <c r="M46" s="278">
        <f t="shared" si="1"/>
        <v>999</v>
      </c>
      <c r="N46" s="273"/>
      <c r="O46" s="96"/>
      <c r="P46" s="113">
        <f t="shared" si="2"/>
        <v>999</v>
      </c>
      <c r="Q46" s="96"/>
    </row>
    <row r="47" spans="1:17" s="11" customFormat="1" ht="18.899999999999999" customHeight="1" x14ac:dyDescent="0.25">
      <c r="A47" s="249">
        <v>41</v>
      </c>
      <c r="B47" s="94"/>
      <c r="C47" s="94"/>
      <c r="D47" s="95"/>
      <c r="E47" s="262"/>
      <c r="F47" s="96"/>
      <c r="G47" s="96"/>
      <c r="H47" s="419"/>
      <c r="I47" s="279"/>
      <c r="J47" s="246" t="e">
        <f>IF(AND(Q47="",#REF!&gt;0,#REF!&lt;5),K47,)</f>
        <v>#REF!</v>
      </c>
      <c r="K47" s="244" t="str">
        <f>IF(D47="","ZZZ9",IF(AND(#REF!&gt;0,#REF!&lt;5),D47&amp;#REF!,D47&amp;"9"))</f>
        <v>ZZZ9</v>
      </c>
      <c r="L47" s="248">
        <f t="shared" si="0"/>
        <v>999</v>
      </c>
      <c r="M47" s="278">
        <f t="shared" si="1"/>
        <v>999</v>
      </c>
      <c r="N47" s="273"/>
      <c r="O47" s="96"/>
      <c r="P47" s="113">
        <f t="shared" si="2"/>
        <v>999</v>
      </c>
      <c r="Q47" s="96"/>
    </row>
    <row r="48" spans="1:17" s="11" customFormat="1" ht="18.899999999999999" customHeight="1" x14ac:dyDescent="0.25">
      <c r="A48" s="249">
        <v>42</v>
      </c>
      <c r="B48" s="94"/>
      <c r="C48" s="94"/>
      <c r="D48" s="95"/>
      <c r="E48" s="262"/>
      <c r="F48" s="96"/>
      <c r="G48" s="96"/>
      <c r="H48" s="419"/>
      <c r="I48" s="279"/>
      <c r="J48" s="246" t="e">
        <f>IF(AND(Q48="",#REF!&gt;0,#REF!&lt;5),K48,)</f>
        <v>#REF!</v>
      </c>
      <c r="K48" s="244" t="str">
        <f>IF(D48="","ZZZ9",IF(AND(#REF!&gt;0,#REF!&lt;5),D48&amp;#REF!,D48&amp;"9"))</f>
        <v>ZZZ9</v>
      </c>
      <c r="L48" s="248">
        <f t="shared" si="0"/>
        <v>999</v>
      </c>
      <c r="M48" s="278">
        <f t="shared" si="1"/>
        <v>999</v>
      </c>
      <c r="N48" s="273"/>
      <c r="O48" s="96"/>
      <c r="P48" s="113">
        <f t="shared" si="2"/>
        <v>999</v>
      </c>
      <c r="Q48" s="96"/>
    </row>
    <row r="49" spans="1:17" s="11" customFormat="1" ht="18.899999999999999" customHeight="1" x14ac:dyDescent="0.25">
      <c r="A49" s="249">
        <v>43</v>
      </c>
      <c r="B49" s="94"/>
      <c r="C49" s="94"/>
      <c r="D49" s="95"/>
      <c r="E49" s="262"/>
      <c r="F49" s="96"/>
      <c r="G49" s="96"/>
      <c r="H49" s="419"/>
      <c r="I49" s="279"/>
      <c r="J49" s="246" t="e">
        <f>IF(AND(Q49="",#REF!&gt;0,#REF!&lt;5),K49,)</f>
        <v>#REF!</v>
      </c>
      <c r="K49" s="244" t="str">
        <f>IF(D49="","ZZZ9",IF(AND(#REF!&gt;0,#REF!&lt;5),D49&amp;#REF!,D49&amp;"9"))</f>
        <v>ZZZ9</v>
      </c>
      <c r="L49" s="248">
        <f t="shared" si="0"/>
        <v>999</v>
      </c>
      <c r="M49" s="278">
        <f t="shared" si="1"/>
        <v>999</v>
      </c>
      <c r="N49" s="273"/>
      <c r="O49" s="96"/>
      <c r="P49" s="113">
        <f t="shared" si="2"/>
        <v>999</v>
      </c>
      <c r="Q49" s="96"/>
    </row>
    <row r="50" spans="1:17" s="11" customFormat="1" ht="18.899999999999999" customHeight="1" x14ac:dyDescent="0.25">
      <c r="A50" s="249">
        <v>44</v>
      </c>
      <c r="B50" s="94"/>
      <c r="C50" s="94"/>
      <c r="D50" s="95"/>
      <c r="E50" s="262"/>
      <c r="F50" s="96"/>
      <c r="G50" s="96"/>
      <c r="H50" s="419"/>
      <c r="I50" s="279"/>
      <c r="J50" s="246" t="e">
        <f>IF(AND(Q50="",#REF!&gt;0,#REF!&lt;5),K50,)</f>
        <v>#REF!</v>
      </c>
      <c r="K50" s="244" t="str">
        <f>IF(D50="","ZZZ9",IF(AND(#REF!&gt;0,#REF!&lt;5),D50&amp;#REF!,D50&amp;"9"))</f>
        <v>ZZZ9</v>
      </c>
      <c r="L50" s="248">
        <f t="shared" si="0"/>
        <v>999</v>
      </c>
      <c r="M50" s="278">
        <f t="shared" si="1"/>
        <v>999</v>
      </c>
      <c r="N50" s="273"/>
      <c r="O50" s="96"/>
      <c r="P50" s="113">
        <f t="shared" si="2"/>
        <v>999</v>
      </c>
      <c r="Q50" s="96"/>
    </row>
    <row r="51" spans="1:17" s="11" customFormat="1" ht="18.899999999999999" customHeight="1" x14ac:dyDescent="0.25">
      <c r="A51" s="249">
        <v>45</v>
      </c>
      <c r="B51" s="94"/>
      <c r="C51" s="94"/>
      <c r="D51" s="95"/>
      <c r="E51" s="262"/>
      <c r="F51" s="96"/>
      <c r="G51" s="96"/>
      <c r="H51" s="419"/>
      <c r="I51" s="279"/>
      <c r="J51" s="246" t="e">
        <f>IF(AND(Q51="",#REF!&gt;0,#REF!&lt;5),K51,)</f>
        <v>#REF!</v>
      </c>
      <c r="K51" s="244" t="str">
        <f>IF(D51="","ZZZ9",IF(AND(#REF!&gt;0,#REF!&lt;5),D51&amp;#REF!,D51&amp;"9"))</f>
        <v>ZZZ9</v>
      </c>
      <c r="L51" s="248">
        <f t="shared" si="0"/>
        <v>999</v>
      </c>
      <c r="M51" s="278">
        <f t="shared" si="1"/>
        <v>999</v>
      </c>
      <c r="N51" s="273"/>
      <c r="O51" s="96"/>
      <c r="P51" s="113">
        <f t="shared" si="2"/>
        <v>999</v>
      </c>
      <c r="Q51" s="96"/>
    </row>
    <row r="52" spans="1:17" s="11" customFormat="1" ht="18.899999999999999" customHeight="1" x14ac:dyDescent="0.25">
      <c r="A52" s="249">
        <v>46</v>
      </c>
      <c r="B52" s="94"/>
      <c r="C52" s="94"/>
      <c r="D52" s="95"/>
      <c r="E52" s="262"/>
      <c r="F52" s="96"/>
      <c r="G52" s="96"/>
      <c r="H52" s="419"/>
      <c r="I52" s="279"/>
      <c r="J52" s="246" t="e">
        <f>IF(AND(Q52="",#REF!&gt;0,#REF!&lt;5),K52,)</f>
        <v>#REF!</v>
      </c>
      <c r="K52" s="244" t="str">
        <f>IF(D52="","ZZZ9",IF(AND(#REF!&gt;0,#REF!&lt;5),D52&amp;#REF!,D52&amp;"9"))</f>
        <v>ZZZ9</v>
      </c>
      <c r="L52" s="248">
        <f t="shared" si="0"/>
        <v>999</v>
      </c>
      <c r="M52" s="278">
        <f t="shared" si="1"/>
        <v>999</v>
      </c>
      <c r="N52" s="273"/>
      <c r="O52" s="96"/>
      <c r="P52" s="113">
        <f t="shared" si="2"/>
        <v>999</v>
      </c>
      <c r="Q52" s="96"/>
    </row>
    <row r="53" spans="1:17" s="11" customFormat="1" ht="18.899999999999999" customHeight="1" x14ac:dyDescent="0.25">
      <c r="A53" s="249">
        <v>47</v>
      </c>
      <c r="B53" s="94"/>
      <c r="C53" s="94"/>
      <c r="D53" s="95"/>
      <c r="E53" s="262"/>
      <c r="F53" s="96"/>
      <c r="G53" s="96"/>
      <c r="H53" s="419"/>
      <c r="I53" s="279"/>
      <c r="J53" s="246" t="e">
        <f>IF(AND(Q53="",#REF!&gt;0,#REF!&lt;5),K53,)</f>
        <v>#REF!</v>
      </c>
      <c r="K53" s="244" t="str">
        <f>IF(D53="","ZZZ9",IF(AND(#REF!&gt;0,#REF!&lt;5),D53&amp;#REF!,D53&amp;"9"))</f>
        <v>ZZZ9</v>
      </c>
      <c r="L53" s="248">
        <f t="shared" si="0"/>
        <v>999</v>
      </c>
      <c r="M53" s="278">
        <f t="shared" si="1"/>
        <v>999</v>
      </c>
      <c r="N53" s="273"/>
      <c r="O53" s="96"/>
      <c r="P53" s="113">
        <f t="shared" si="2"/>
        <v>999</v>
      </c>
      <c r="Q53" s="96"/>
    </row>
    <row r="54" spans="1:17" s="11" customFormat="1" ht="18.899999999999999" customHeight="1" x14ac:dyDescent="0.25">
      <c r="A54" s="249">
        <v>48</v>
      </c>
      <c r="B54" s="94"/>
      <c r="C54" s="94"/>
      <c r="D54" s="95"/>
      <c r="E54" s="262"/>
      <c r="F54" s="96"/>
      <c r="G54" s="96"/>
      <c r="H54" s="419"/>
      <c r="I54" s="279"/>
      <c r="J54" s="246" t="e">
        <f>IF(AND(Q54="",#REF!&gt;0,#REF!&lt;5),K54,)</f>
        <v>#REF!</v>
      </c>
      <c r="K54" s="244" t="str">
        <f>IF(D54="","ZZZ9",IF(AND(#REF!&gt;0,#REF!&lt;5),D54&amp;#REF!,D54&amp;"9"))</f>
        <v>ZZZ9</v>
      </c>
      <c r="L54" s="248">
        <f t="shared" si="0"/>
        <v>999</v>
      </c>
      <c r="M54" s="278">
        <f t="shared" si="1"/>
        <v>999</v>
      </c>
      <c r="N54" s="273"/>
      <c r="O54" s="96"/>
      <c r="P54" s="113">
        <f t="shared" si="2"/>
        <v>999</v>
      </c>
      <c r="Q54" s="96"/>
    </row>
    <row r="55" spans="1:17" s="11" customFormat="1" ht="18.899999999999999" customHeight="1" x14ac:dyDescent="0.25">
      <c r="A55" s="249">
        <v>49</v>
      </c>
      <c r="B55" s="94"/>
      <c r="C55" s="94"/>
      <c r="D55" s="95"/>
      <c r="E55" s="262"/>
      <c r="F55" s="96"/>
      <c r="G55" s="96"/>
      <c r="H55" s="419"/>
      <c r="I55" s="279"/>
      <c r="J55" s="246" t="e">
        <f>IF(AND(Q55="",#REF!&gt;0,#REF!&lt;5),K55,)</f>
        <v>#REF!</v>
      </c>
      <c r="K55" s="244" t="str">
        <f>IF(D55="","ZZZ9",IF(AND(#REF!&gt;0,#REF!&lt;5),D55&amp;#REF!,D55&amp;"9"))</f>
        <v>ZZZ9</v>
      </c>
      <c r="L55" s="248">
        <f t="shared" si="0"/>
        <v>999</v>
      </c>
      <c r="M55" s="278">
        <f t="shared" si="1"/>
        <v>999</v>
      </c>
      <c r="N55" s="273"/>
      <c r="O55" s="96"/>
      <c r="P55" s="113">
        <f t="shared" si="2"/>
        <v>999</v>
      </c>
      <c r="Q55" s="96"/>
    </row>
    <row r="56" spans="1:17" s="11" customFormat="1" ht="18.899999999999999" customHeight="1" x14ac:dyDescent="0.25">
      <c r="A56" s="249">
        <v>50</v>
      </c>
      <c r="B56" s="94"/>
      <c r="C56" s="94"/>
      <c r="D56" s="95"/>
      <c r="E56" s="262"/>
      <c r="F56" s="96"/>
      <c r="G56" s="96"/>
      <c r="H56" s="419"/>
      <c r="I56" s="279"/>
      <c r="J56" s="246" t="e">
        <f>IF(AND(Q56="",#REF!&gt;0,#REF!&lt;5),K56,)</f>
        <v>#REF!</v>
      </c>
      <c r="K56" s="244" t="str">
        <f>IF(D56="","ZZZ9",IF(AND(#REF!&gt;0,#REF!&lt;5),D56&amp;#REF!,D56&amp;"9"))</f>
        <v>ZZZ9</v>
      </c>
      <c r="L56" s="248">
        <f t="shared" si="0"/>
        <v>999</v>
      </c>
      <c r="M56" s="278">
        <f t="shared" si="1"/>
        <v>999</v>
      </c>
      <c r="N56" s="273"/>
      <c r="O56" s="96"/>
      <c r="P56" s="113">
        <f t="shared" si="2"/>
        <v>999</v>
      </c>
      <c r="Q56" s="96"/>
    </row>
    <row r="57" spans="1:17" s="11" customFormat="1" ht="18.899999999999999" customHeight="1" x14ac:dyDescent="0.25">
      <c r="A57" s="249">
        <v>51</v>
      </c>
      <c r="B57" s="94"/>
      <c r="C57" s="94"/>
      <c r="D57" s="95"/>
      <c r="E57" s="262"/>
      <c r="F57" s="96"/>
      <c r="G57" s="96"/>
      <c r="H57" s="419"/>
      <c r="I57" s="279"/>
      <c r="J57" s="246" t="e">
        <f>IF(AND(Q57="",#REF!&gt;0,#REF!&lt;5),K57,)</f>
        <v>#REF!</v>
      </c>
      <c r="K57" s="244" t="str">
        <f>IF(D57="","ZZZ9",IF(AND(#REF!&gt;0,#REF!&lt;5),D57&amp;#REF!,D57&amp;"9"))</f>
        <v>ZZZ9</v>
      </c>
      <c r="L57" s="248">
        <f t="shared" si="0"/>
        <v>999</v>
      </c>
      <c r="M57" s="278">
        <f t="shared" si="1"/>
        <v>999</v>
      </c>
      <c r="N57" s="273"/>
      <c r="O57" s="96"/>
      <c r="P57" s="113">
        <f t="shared" si="2"/>
        <v>999</v>
      </c>
      <c r="Q57" s="96"/>
    </row>
    <row r="58" spans="1:17" s="11" customFormat="1" ht="18.899999999999999" customHeight="1" x14ac:dyDescent="0.25">
      <c r="A58" s="249">
        <v>52</v>
      </c>
      <c r="B58" s="94"/>
      <c r="C58" s="94"/>
      <c r="D58" s="95"/>
      <c r="E58" s="262"/>
      <c r="F58" s="96"/>
      <c r="G58" s="96"/>
      <c r="H58" s="419"/>
      <c r="I58" s="279"/>
      <c r="J58" s="246" t="e">
        <f>IF(AND(Q58="",#REF!&gt;0,#REF!&lt;5),K58,)</f>
        <v>#REF!</v>
      </c>
      <c r="K58" s="244" t="str">
        <f>IF(D58="","ZZZ9",IF(AND(#REF!&gt;0,#REF!&lt;5),D58&amp;#REF!,D58&amp;"9"))</f>
        <v>ZZZ9</v>
      </c>
      <c r="L58" s="248">
        <f t="shared" si="0"/>
        <v>999</v>
      </c>
      <c r="M58" s="278">
        <f t="shared" si="1"/>
        <v>999</v>
      </c>
      <c r="N58" s="273"/>
      <c r="O58" s="96"/>
      <c r="P58" s="113">
        <f t="shared" si="2"/>
        <v>999</v>
      </c>
      <c r="Q58" s="96"/>
    </row>
    <row r="59" spans="1:17" s="11" customFormat="1" ht="18.899999999999999" customHeight="1" x14ac:dyDescent="0.25">
      <c r="A59" s="249">
        <v>53</v>
      </c>
      <c r="B59" s="94"/>
      <c r="C59" s="94"/>
      <c r="D59" s="95"/>
      <c r="E59" s="262"/>
      <c r="F59" s="96"/>
      <c r="G59" s="96"/>
      <c r="H59" s="419"/>
      <c r="I59" s="279"/>
      <c r="J59" s="246" t="e">
        <f>IF(AND(Q59="",#REF!&gt;0,#REF!&lt;5),K59,)</f>
        <v>#REF!</v>
      </c>
      <c r="K59" s="244" t="str">
        <f>IF(D59="","ZZZ9",IF(AND(#REF!&gt;0,#REF!&lt;5),D59&amp;#REF!,D59&amp;"9"))</f>
        <v>ZZZ9</v>
      </c>
      <c r="L59" s="248">
        <f t="shared" si="0"/>
        <v>999</v>
      </c>
      <c r="M59" s="278">
        <f t="shared" si="1"/>
        <v>999</v>
      </c>
      <c r="N59" s="273"/>
      <c r="O59" s="96"/>
      <c r="P59" s="113">
        <f t="shared" si="2"/>
        <v>999</v>
      </c>
      <c r="Q59" s="96"/>
    </row>
    <row r="60" spans="1:17" s="11" customFormat="1" ht="18.899999999999999" customHeight="1" x14ac:dyDescent="0.25">
      <c r="A60" s="249">
        <v>54</v>
      </c>
      <c r="B60" s="94"/>
      <c r="C60" s="94"/>
      <c r="D60" s="95"/>
      <c r="E60" s="262"/>
      <c r="F60" s="96"/>
      <c r="G60" s="96"/>
      <c r="H60" s="419"/>
      <c r="I60" s="279"/>
      <c r="J60" s="246" t="e">
        <f>IF(AND(Q60="",#REF!&gt;0,#REF!&lt;5),K60,)</f>
        <v>#REF!</v>
      </c>
      <c r="K60" s="244" t="str">
        <f>IF(D60="","ZZZ9",IF(AND(#REF!&gt;0,#REF!&lt;5),D60&amp;#REF!,D60&amp;"9"))</f>
        <v>ZZZ9</v>
      </c>
      <c r="L60" s="248">
        <f t="shared" si="0"/>
        <v>999</v>
      </c>
      <c r="M60" s="278">
        <f t="shared" si="1"/>
        <v>999</v>
      </c>
      <c r="N60" s="273"/>
      <c r="O60" s="96"/>
      <c r="P60" s="113">
        <f t="shared" si="2"/>
        <v>999</v>
      </c>
      <c r="Q60" s="96"/>
    </row>
    <row r="61" spans="1:17" s="11" customFormat="1" ht="18.899999999999999" customHeight="1" x14ac:dyDescent="0.25">
      <c r="A61" s="249">
        <v>55</v>
      </c>
      <c r="B61" s="94"/>
      <c r="C61" s="94"/>
      <c r="D61" s="95"/>
      <c r="E61" s="262"/>
      <c r="F61" s="96"/>
      <c r="G61" s="96"/>
      <c r="H61" s="419"/>
      <c r="I61" s="279"/>
      <c r="J61" s="246" t="e">
        <f>IF(AND(Q61="",#REF!&gt;0,#REF!&lt;5),K61,)</f>
        <v>#REF!</v>
      </c>
      <c r="K61" s="244" t="str">
        <f>IF(D61="","ZZZ9",IF(AND(#REF!&gt;0,#REF!&lt;5),D61&amp;#REF!,D61&amp;"9"))</f>
        <v>ZZZ9</v>
      </c>
      <c r="L61" s="248">
        <f t="shared" si="0"/>
        <v>999</v>
      </c>
      <c r="M61" s="278">
        <f t="shared" si="1"/>
        <v>999</v>
      </c>
      <c r="N61" s="273"/>
      <c r="O61" s="96"/>
      <c r="P61" s="113">
        <f t="shared" si="2"/>
        <v>999</v>
      </c>
      <c r="Q61" s="96"/>
    </row>
    <row r="62" spans="1:17" s="11" customFormat="1" ht="18.899999999999999" customHeight="1" x14ac:dyDescent="0.25">
      <c r="A62" s="249">
        <v>56</v>
      </c>
      <c r="B62" s="94"/>
      <c r="C62" s="94"/>
      <c r="D62" s="95"/>
      <c r="E62" s="262"/>
      <c r="F62" s="96"/>
      <c r="G62" s="96"/>
      <c r="H62" s="419"/>
      <c r="I62" s="279"/>
      <c r="J62" s="246" t="e">
        <f>IF(AND(Q62="",#REF!&gt;0,#REF!&lt;5),K62,)</f>
        <v>#REF!</v>
      </c>
      <c r="K62" s="244" t="str">
        <f>IF(D62="","ZZZ9",IF(AND(#REF!&gt;0,#REF!&lt;5),D62&amp;#REF!,D62&amp;"9"))</f>
        <v>ZZZ9</v>
      </c>
      <c r="L62" s="248">
        <f t="shared" si="0"/>
        <v>999</v>
      </c>
      <c r="M62" s="278">
        <f t="shared" si="1"/>
        <v>999</v>
      </c>
      <c r="N62" s="273"/>
      <c r="O62" s="96"/>
      <c r="P62" s="113">
        <f t="shared" si="2"/>
        <v>999</v>
      </c>
      <c r="Q62" s="96"/>
    </row>
    <row r="63" spans="1:17" s="11" customFormat="1" ht="18.899999999999999" customHeight="1" x14ac:dyDescent="0.25">
      <c r="A63" s="249">
        <v>57</v>
      </c>
      <c r="B63" s="94"/>
      <c r="C63" s="94"/>
      <c r="D63" s="95"/>
      <c r="E63" s="262"/>
      <c r="F63" s="96"/>
      <c r="G63" s="96"/>
      <c r="H63" s="419"/>
      <c r="I63" s="279"/>
      <c r="J63" s="246" t="e">
        <f>IF(AND(Q63="",#REF!&gt;0,#REF!&lt;5),K63,)</f>
        <v>#REF!</v>
      </c>
      <c r="K63" s="244" t="str">
        <f>IF(D63="","ZZZ9",IF(AND(#REF!&gt;0,#REF!&lt;5),D63&amp;#REF!,D63&amp;"9"))</f>
        <v>ZZZ9</v>
      </c>
      <c r="L63" s="248">
        <f t="shared" si="0"/>
        <v>999</v>
      </c>
      <c r="M63" s="278">
        <f t="shared" si="1"/>
        <v>999</v>
      </c>
      <c r="N63" s="273"/>
      <c r="O63" s="96"/>
      <c r="P63" s="113">
        <f t="shared" si="2"/>
        <v>999</v>
      </c>
      <c r="Q63" s="96"/>
    </row>
    <row r="64" spans="1:17" s="11" customFormat="1" ht="18.899999999999999" customHeight="1" x14ac:dyDescent="0.25">
      <c r="A64" s="249">
        <v>58</v>
      </c>
      <c r="B64" s="94"/>
      <c r="C64" s="94"/>
      <c r="D64" s="95"/>
      <c r="E64" s="262"/>
      <c r="F64" s="96"/>
      <c r="G64" s="96"/>
      <c r="H64" s="419"/>
      <c r="I64" s="279"/>
      <c r="J64" s="246" t="e">
        <f>IF(AND(Q64="",#REF!&gt;0,#REF!&lt;5),K64,)</f>
        <v>#REF!</v>
      </c>
      <c r="K64" s="244" t="str">
        <f>IF(D64="","ZZZ9",IF(AND(#REF!&gt;0,#REF!&lt;5),D64&amp;#REF!,D64&amp;"9"))</f>
        <v>ZZZ9</v>
      </c>
      <c r="L64" s="248">
        <f t="shared" si="0"/>
        <v>999</v>
      </c>
      <c r="M64" s="278">
        <f t="shared" si="1"/>
        <v>999</v>
      </c>
      <c r="N64" s="273"/>
      <c r="O64" s="96"/>
      <c r="P64" s="113">
        <f t="shared" si="2"/>
        <v>999</v>
      </c>
      <c r="Q64" s="96"/>
    </row>
    <row r="65" spans="1:17" s="11" customFormat="1" ht="18.899999999999999" customHeight="1" x14ac:dyDescent="0.25">
      <c r="A65" s="249">
        <v>59</v>
      </c>
      <c r="B65" s="94"/>
      <c r="C65" s="94"/>
      <c r="D65" s="95"/>
      <c r="E65" s="262"/>
      <c r="F65" s="96"/>
      <c r="G65" s="96"/>
      <c r="H65" s="419"/>
      <c r="I65" s="279"/>
      <c r="J65" s="246" t="e">
        <f>IF(AND(Q65="",#REF!&gt;0,#REF!&lt;5),K65,)</f>
        <v>#REF!</v>
      </c>
      <c r="K65" s="244" t="str">
        <f>IF(D65="","ZZZ9",IF(AND(#REF!&gt;0,#REF!&lt;5),D65&amp;#REF!,D65&amp;"9"))</f>
        <v>ZZZ9</v>
      </c>
      <c r="L65" s="248">
        <f t="shared" si="0"/>
        <v>999</v>
      </c>
      <c r="M65" s="278">
        <f t="shared" si="1"/>
        <v>999</v>
      </c>
      <c r="N65" s="273"/>
      <c r="O65" s="96"/>
      <c r="P65" s="113">
        <f t="shared" si="2"/>
        <v>999</v>
      </c>
      <c r="Q65" s="96"/>
    </row>
    <row r="66" spans="1:17" s="11" customFormat="1" ht="18.899999999999999" customHeight="1" x14ac:dyDescent="0.25">
      <c r="A66" s="249">
        <v>60</v>
      </c>
      <c r="B66" s="94"/>
      <c r="C66" s="94"/>
      <c r="D66" s="95"/>
      <c r="E66" s="262"/>
      <c r="F66" s="96"/>
      <c r="G66" s="96"/>
      <c r="H66" s="419"/>
      <c r="I66" s="279"/>
      <c r="J66" s="246" t="e">
        <f>IF(AND(Q66="",#REF!&gt;0,#REF!&lt;5),K66,)</f>
        <v>#REF!</v>
      </c>
      <c r="K66" s="244" t="str">
        <f>IF(D66="","ZZZ9",IF(AND(#REF!&gt;0,#REF!&lt;5),D66&amp;#REF!,D66&amp;"9"))</f>
        <v>ZZZ9</v>
      </c>
      <c r="L66" s="248">
        <f t="shared" si="0"/>
        <v>999</v>
      </c>
      <c r="M66" s="278">
        <f t="shared" si="1"/>
        <v>999</v>
      </c>
      <c r="N66" s="273"/>
      <c r="O66" s="96"/>
      <c r="P66" s="113">
        <f t="shared" si="2"/>
        <v>999</v>
      </c>
      <c r="Q66" s="96"/>
    </row>
    <row r="67" spans="1:17" s="11" customFormat="1" ht="18.899999999999999" customHeight="1" x14ac:dyDescent="0.25">
      <c r="A67" s="249">
        <v>61</v>
      </c>
      <c r="B67" s="94"/>
      <c r="C67" s="94"/>
      <c r="D67" s="95"/>
      <c r="E67" s="262"/>
      <c r="F67" s="96"/>
      <c r="G67" s="96"/>
      <c r="H67" s="419"/>
      <c r="I67" s="279"/>
      <c r="J67" s="246" t="e">
        <f>IF(AND(Q67="",#REF!&gt;0,#REF!&lt;5),K67,)</f>
        <v>#REF!</v>
      </c>
      <c r="K67" s="244" t="str">
        <f>IF(D67="","ZZZ9",IF(AND(#REF!&gt;0,#REF!&lt;5),D67&amp;#REF!,D67&amp;"9"))</f>
        <v>ZZZ9</v>
      </c>
      <c r="L67" s="248">
        <f t="shared" si="0"/>
        <v>999</v>
      </c>
      <c r="M67" s="278">
        <f t="shared" si="1"/>
        <v>999</v>
      </c>
      <c r="N67" s="273"/>
      <c r="O67" s="96"/>
      <c r="P67" s="113">
        <f t="shared" si="2"/>
        <v>999</v>
      </c>
      <c r="Q67" s="96"/>
    </row>
    <row r="68" spans="1:17" s="11" customFormat="1" ht="18.899999999999999" customHeight="1" x14ac:dyDescent="0.25">
      <c r="A68" s="249">
        <v>62</v>
      </c>
      <c r="B68" s="94"/>
      <c r="C68" s="94"/>
      <c r="D68" s="95"/>
      <c r="E68" s="262"/>
      <c r="F68" s="96"/>
      <c r="G68" s="96"/>
      <c r="H68" s="419"/>
      <c r="I68" s="279"/>
      <c r="J68" s="246" t="e">
        <f>IF(AND(Q68="",#REF!&gt;0,#REF!&lt;5),K68,)</f>
        <v>#REF!</v>
      </c>
      <c r="K68" s="244" t="str">
        <f>IF(D68="","ZZZ9",IF(AND(#REF!&gt;0,#REF!&lt;5),D68&amp;#REF!,D68&amp;"9"))</f>
        <v>ZZZ9</v>
      </c>
      <c r="L68" s="248">
        <f t="shared" si="0"/>
        <v>999</v>
      </c>
      <c r="M68" s="278">
        <f t="shared" si="1"/>
        <v>999</v>
      </c>
      <c r="N68" s="273"/>
      <c r="O68" s="96"/>
      <c r="P68" s="113">
        <f t="shared" si="2"/>
        <v>999</v>
      </c>
      <c r="Q68" s="96"/>
    </row>
    <row r="69" spans="1:17" s="11" customFormat="1" ht="18.899999999999999" customHeight="1" x14ac:dyDescent="0.25">
      <c r="A69" s="249">
        <v>63</v>
      </c>
      <c r="B69" s="94"/>
      <c r="C69" s="94"/>
      <c r="D69" s="95"/>
      <c r="E69" s="262"/>
      <c r="F69" s="96"/>
      <c r="G69" s="96"/>
      <c r="H69" s="419"/>
      <c r="I69" s="279"/>
      <c r="J69" s="246" t="e">
        <f>IF(AND(Q69="",#REF!&gt;0,#REF!&lt;5),K69,)</f>
        <v>#REF!</v>
      </c>
      <c r="K69" s="244" t="str">
        <f>IF(D69="","ZZZ9",IF(AND(#REF!&gt;0,#REF!&lt;5),D69&amp;#REF!,D69&amp;"9"))</f>
        <v>ZZZ9</v>
      </c>
      <c r="L69" s="248">
        <f t="shared" si="0"/>
        <v>999</v>
      </c>
      <c r="M69" s="278">
        <f t="shared" si="1"/>
        <v>999</v>
      </c>
      <c r="N69" s="273"/>
      <c r="O69" s="96"/>
      <c r="P69" s="113">
        <f t="shared" si="2"/>
        <v>999</v>
      </c>
      <c r="Q69" s="96"/>
    </row>
    <row r="70" spans="1:17" s="11" customFormat="1" ht="18.899999999999999" customHeight="1" x14ac:dyDescent="0.25">
      <c r="A70" s="249">
        <v>64</v>
      </c>
      <c r="B70" s="94"/>
      <c r="C70" s="94"/>
      <c r="D70" s="95"/>
      <c r="E70" s="262"/>
      <c r="F70" s="96"/>
      <c r="G70" s="96"/>
      <c r="H70" s="419"/>
      <c r="I70" s="279"/>
      <c r="J70" s="246" t="e">
        <f>IF(AND(Q70="",#REF!&gt;0,#REF!&lt;5),K70,)</f>
        <v>#REF!</v>
      </c>
      <c r="K70" s="244" t="str">
        <f>IF(D70="","ZZZ9",IF(AND(#REF!&gt;0,#REF!&lt;5),D70&amp;#REF!,D70&amp;"9"))</f>
        <v>ZZZ9</v>
      </c>
      <c r="L70" s="248">
        <f t="shared" si="0"/>
        <v>999</v>
      </c>
      <c r="M70" s="278">
        <f t="shared" si="1"/>
        <v>999</v>
      </c>
      <c r="N70" s="273"/>
      <c r="O70" s="96"/>
      <c r="P70" s="113">
        <f t="shared" si="2"/>
        <v>999</v>
      </c>
      <c r="Q70" s="96"/>
    </row>
    <row r="71" spans="1:17" s="11" customFormat="1" ht="18.899999999999999" customHeight="1" x14ac:dyDescent="0.25">
      <c r="A71" s="249">
        <v>65</v>
      </c>
      <c r="B71" s="94"/>
      <c r="C71" s="94"/>
      <c r="D71" s="95"/>
      <c r="E71" s="262"/>
      <c r="F71" s="96"/>
      <c r="G71" s="96"/>
      <c r="H71" s="419"/>
      <c r="I71" s="279"/>
      <c r="J71" s="246" t="e">
        <f>IF(AND(Q71="",#REF!&gt;0,#REF!&lt;5),K71,)</f>
        <v>#REF!</v>
      </c>
      <c r="K71" s="244" t="str">
        <f>IF(D71="","ZZZ9",IF(AND(#REF!&gt;0,#REF!&lt;5),D71&amp;#REF!,D71&amp;"9"))</f>
        <v>ZZZ9</v>
      </c>
      <c r="L71" s="248">
        <f t="shared" si="0"/>
        <v>999</v>
      </c>
      <c r="M71" s="278">
        <f t="shared" si="1"/>
        <v>999</v>
      </c>
      <c r="N71" s="273"/>
      <c r="O71" s="96"/>
      <c r="P71" s="113">
        <f t="shared" si="2"/>
        <v>999</v>
      </c>
      <c r="Q71" s="96"/>
    </row>
    <row r="72" spans="1:17" s="11" customFormat="1" ht="18.899999999999999" customHeight="1" x14ac:dyDescent="0.25">
      <c r="A72" s="249">
        <v>66</v>
      </c>
      <c r="B72" s="94"/>
      <c r="C72" s="94"/>
      <c r="D72" s="95"/>
      <c r="E72" s="262"/>
      <c r="F72" s="96"/>
      <c r="G72" s="96"/>
      <c r="H72" s="419"/>
      <c r="I72" s="279"/>
      <c r="J72" s="246" t="e">
        <f>IF(AND(Q72="",#REF!&gt;0,#REF!&lt;5),K72,)</f>
        <v>#REF!</v>
      </c>
      <c r="K72" s="244" t="str">
        <f>IF(D72="","ZZZ9",IF(AND(#REF!&gt;0,#REF!&lt;5),D72&amp;#REF!,D72&amp;"9"))</f>
        <v>ZZZ9</v>
      </c>
      <c r="L72" s="248">
        <f t="shared" ref="L72:L100" si="3">IF(Q72="",999,Q72)</f>
        <v>999</v>
      </c>
      <c r="M72" s="278">
        <f t="shared" ref="M72:M100" si="4">IF(P72=999,999,1)</f>
        <v>999</v>
      </c>
      <c r="N72" s="273"/>
      <c r="O72" s="96"/>
      <c r="P72" s="113">
        <f t="shared" ref="P72:P100" si="5">IF(N72="DA",1,IF(N72="WC",2,IF(N72="SE",3,IF(N72="Q",4,IF(N72="LL",5,999)))))</f>
        <v>999</v>
      </c>
      <c r="Q72" s="96"/>
    </row>
    <row r="73" spans="1:17" s="11" customFormat="1" ht="18.899999999999999" customHeight="1" x14ac:dyDescent="0.25">
      <c r="A73" s="249">
        <v>67</v>
      </c>
      <c r="B73" s="94"/>
      <c r="C73" s="94"/>
      <c r="D73" s="95"/>
      <c r="E73" s="262"/>
      <c r="F73" s="96"/>
      <c r="G73" s="96"/>
      <c r="H73" s="419"/>
      <c r="I73" s="279"/>
      <c r="J73" s="246" t="e">
        <f>IF(AND(Q73="",#REF!&gt;0,#REF!&lt;5),K73,)</f>
        <v>#REF!</v>
      </c>
      <c r="K73" s="244" t="str">
        <f>IF(D73="","ZZZ9",IF(AND(#REF!&gt;0,#REF!&lt;5),D73&amp;#REF!,D73&amp;"9"))</f>
        <v>ZZZ9</v>
      </c>
      <c r="L73" s="248">
        <f t="shared" si="3"/>
        <v>999</v>
      </c>
      <c r="M73" s="278">
        <f t="shared" si="4"/>
        <v>999</v>
      </c>
      <c r="N73" s="273"/>
      <c r="O73" s="96"/>
      <c r="P73" s="113">
        <f t="shared" si="5"/>
        <v>999</v>
      </c>
      <c r="Q73" s="96"/>
    </row>
    <row r="74" spans="1:17" s="11" customFormat="1" ht="18.899999999999999" customHeight="1" x14ac:dyDescent="0.25">
      <c r="A74" s="249">
        <v>68</v>
      </c>
      <c r="B74" s="94"/>
      <c r="C74" s="94"/>
      <c r="D74" s="95"/>
      <c r="E74" s="262"/>
      <c r="F74" s="96"/>
      <c r="G74" s="96"/>
      <c r="H74" s="419"/>
      <c r="I74" s="279"/>
      <c r="J74" s="246" t="e">
        <f>IF(AND(Q74="",#REF!&gt;0,#REF!&lt;5),K74,)</f>
        <v>#REF!</v>
      </c>
      <c r="K74" s="244" t="str">
        <f>IF(D74="","ZZZ9",IF(AND(#REF!&gt;0,#REF!&lt;5),D74&amp;#REF!,D74&amp;"9"))</f>
        <v>ZZZ9</v>
      </c>
      <c r="L74" s="248">
        <f t="shared" si="3"/>
        <v>999</v>
      </c>
      <c r="M74" s="278">
        <f t="shared" si="4"/>
        <v>999</v>
      </c>
      <c r="N74" s="273"/>
      <c r="O74" s="96"/>
      <c r="P74" s="113">
        <f t="shared" si="5"/>
        <v>999</v>
      </c>
      <c r="Q74" s="96"/>
    </row>
    <row r="75" spans="1:17" s="11" customFormat="1" ht="18.899999999999999" customHeight="1" x14ac:dyDescent="0.25">
      <c r="A75" s="249">
        <v>69</v>
      </c>
      <c r="B75" s="94"/>
      <c r="C75" s="94"/>
      <c r="D75" s="95"/>
      <c r="E75" s="262"/>
      <c r="F75" s="96"/>
      <c r="G75" s="96"/>
      <c r="H75" s="419"/>
      <c r="I75" s="279"/>
      <c r="J75" s="246" t="e">
        <f>IF(AND(Q75="",#REF!&gt;0,#REF!&lt;5),K75,)</f>
        <v>#REF!</v>
      </c>
      <c r="K75" s="244" t="str">
        <f>IF(D75="","ZZZ9",IF(AND(#REF!&gt;0,#REF!&lt;5),D75&amp;#REF!,D75&amp;"9"))</f>
        <v>ZZZ9</v>
      </c>
      <c r="L75" s="248">
        <f t="shared" si="3"/>
        <v>999</v>
      </c>
      <c r="M75" s="278">
        <f t="shared" si="4"/>
        <v>999</v>
      </c>
      <c r="N75" s="273"/>
      <c r="O75" s="96"/>
      <c r="P75" s="113">
        <f t="shared" si="5"/>
        <v>999</v>
      </c>
      <c r="Q75" s="96"/>
    </row>
    <row r="76" spans="1:17" s="11" customFormat="1" ht="18.899999999999999" customHeight="1" x14ac:dyDescent="0.25">
      <c r="A76" s="249">
        <v>70</v>
      </c>
      <c r="B76" s="94"/>
      <c r="C76" s="94"/>
      <c r="D76" s="95"/>
      <c r="E76" s="262"/>
      <c r="F76" s="96"/>
      <c r="G76" s="96"/>
      <c r="H76" s="419"/>
      <c r="I76" s="279"/>
      <c r="J76" s="246" t="e">
        <f>IF(AND(Q76="",#REF!&gt;0,#REF!&lt;5),K76,)</f>
        <v>#REF!</v>
      </c>
      <c r="K76" s="244" t="str">
        <f>IF(D76="","ZZZ9",IF(AND(#REF!&gt;0,#REF!&lt;5),D76&amp;#REF!,D76&amp;"9"))</f>
        <v>ZZZ9</v>
      </c>
      <c r="L76" s="248">
        <f t="shared" si="3"/>
        <v>999</v>
      </c>
      <c r="M76" s="278">
        <f t="shared" si="4"/>
        <v>999</v>
      </c>
      <c r="N76" s="273"/>
      <c r="O76" s="96"/>
      <c r="P76" s="113">
        <f t="shared" si="5"/>
        <v>999</v>
      </c>
      <c r="Q76" s="96"/>
    </row>
    <row r="77" spans="1:17" s="11" customFormat="1" ht="18.899999999999999" customHeight="1" x14ac:dyDescent="0.25">
      <c r="A77" s="249">
        <v>71</v>
      </c>
      <c r="B77" s="94"/>
      <c r="C77" s="94"/>
      <c r="D77" s="95"/>
      <c r="E77" s="262"/>
      <c r="F77" s="96"/>
      <c r="G77" s="96"/>
      <c r="H77" s="419"/>
      <c r="I77" s="279"/>
      <c r="J77" s="246" t="e">
        <f>IF(AND(Q77="",#REF!&gt;0,#REF!&lt;5),K77,)</f>
        <v>#REF!</v>
      </c>
      <c r="K77" s="244" t="str">
        <f>IF(D77="","ZZZ9",IF(AND(#REF!&gt;0,#REF!&lt;5),D77&amp;#REF!,D77&amp;"9"))</f>
        <v>ZZZ9</v>
      </c>
      <c r="L77" s="248">
        <f t="shared" si="3"/>
        <v>999</v>
      </c>
      <c r="M77" s="278">
        <f t="shared" si="4"/>
        <v>999</v>
      </c>
      <c r="N77" s="273"/>
      <c r="O77" s="96"/>
      <c r="P77" s="113">
        <f t="shared" si="5"/>
        <v>999</v>
      </c>
      <c r="Q77" s="96"/>
    </row>
    <row r="78" spans="1:17" s="11" customFormat="1" ht="18.899999999999999" customHeight="1" x14ac:dyDescent="0.25">
      <c r="A78" s="249">
        <v>72</v>
      </c>
      <c r="B78" s="94"/>
      <c r="C78" s="94"/>
      <c r="D78" s="95"/>
      <c r="E78" s="262"/>
      <c r="F78" s="96"/>
      <c r="G78" s="96"/>
      <c r="H78" s="419"/>
      <c r="I78" s="279"/>
      <c r="J78" s="246" t="e">
        <f>IF(AND(Q78="",#REF!&gt;0,#REF!&lt;5),K78,)</f>
        <v>#REF!</v>
      </c>
      <c r="K78" s="244" t="str">
        <f>IF(D78="","ZZZ9",IF(AND(#REF!&gt;0,#REF!&lt;5),D78&amp;#REF!,D78&amp;"9"))</f>
        <v>ZZZ9</v>
      </c>
      <c r="L78" s="248">
        <f t="shared" si="3"/>
        <v>999</v>
      </c>
      <c r="M78" s="278">
        <f t="shared" si="4"/>
        <v>999</v>
      </c>
      <c r="N78" s="273"/>
      <c r="O78" s="96"/>
      <c r="P78" s="113">
        <f t="shared" si="5"/>
        <v>999</v>
      </c>
      <c r="Q78" s="96"/>
    </row>
    <row r="79" spans="1:17" s="11" customFormat="1" ht="18.899999999999999" customHeight="1" x14ac:dyDescent="0.25">
      <c r="A79" s="249">
        <v>73</v>
      </c>
      <c r="B79" s="94"/>
      <c r="C79" s="94"/>
      <c r="D79" s="95"/>
      <c r="E79" s="262"/>
      <c r="F79" s="96"/>
      <c r="G79" s="96"/>
      <c r="H79" s="419"/>
      <c r="I79" s="279"/>
      <c r="J79" s="246" t="e">
        <f>IF(AND(Q79="",#REF!&gt;0,#REF!&lt;5),K79,)</f>
        <v>#REF!</v>
      </c>
      <c r="K79" s="244" t="str">
        <f>IF(D79="","ZZZ9",IF(AND(#REF!&gt;0,#REF!&lt;5),D79&amp;#REF!,D79&amp;"9"))</f>
        <v>ZZZ9</v>
      </c>
      <c r="L79" s="248">
        <f t="shared" si="3"/>
        <v>999</v>
      </c>
      <c r="M79" s="278">
        <f t="shared" si="4"/>
        <v>999</v>
      </c>
      <c r="N79" s="273"/>
      <c r="O79" s="96"/>
      <c r="P79" s="113">
        <f t="shared" si="5"/>
        <v>999</v>
      </c>
      <c r="Q79" s="96"/>
    </row>
    <row r="80" spans="1:17" s="11" customFormat="1" ht="18.899999999999999" customHeight="1" x14ac:dyDescent="0.25">
      <c r="A80" s="249">
        <v>74</v>
      </c>
      <c r="B80" s="94"/>
      <c r="C80" s="94"/>
      <c r="D80" s="95"/>
      <c r="E80" s="262"/>
      <c r="F80" s="96"/>
      <c r="G80" s="96"/>
      <c r="H80" s="419"/>
      <c r="I80" s="279"/>
      <c r="J80" s="246" t="e">
        <f>IF(AND(Q80="",#REF!&gt;0,#REF!&lt;5),K80,)</f>
        <v>#REF!</v>
      </c>
      <c r="K80" s="244" t="str">
        <f>IF(D80="","ZZZ9",IF(AND(#REF!&gt;0,#REF!&lt;5),D80&amp;#REF!,D80&amp;"9"))</f>
        <v>ZZZ9</v>
      </c>
      <c r="L80" s="248">
        <f t="shared" si="3"/>
        <v>999</v>
      </c>
      <c r="M80" s="278">
        <f t="shared" si="4"/>
        <v>999</v>
      </c>
      <c r="N80" s="273"/>
      <c r="O80" s="96"/>
      <c r="P80" s="113">
        <f t="shared" si="5"/>
        <v>999</v>
      </c>
      <c r="Q80" s="96"/>
    </row>
    <row r="81" spans="1:17" s="11" customFormat="1" ht="18.899999999999999" customHeight="1" x14ac:dyDescent="0.25">
      <c r="A81" s="249">
        <v>75</v>
      </c>
      <c r="B81" s="94"/>
      <c r="C81" s="94"/>
      <c r="D81" s="95"/>
      <c r="E81" s="262"/>
      <c r="F81" s="96"/>
      <c r="G81" s="96"/>
      <c r="H81" s="419"/>
      <c r="I81" s="279"/>
      <c r="J81" s="246" t="e">
        <f>IF(AND(Q81="",#REF!&gt;0,#REF!&lt;5),K81,)</f>
        <v>#REF!</v>
      </c>
      <c r="K81" s="244" t="str">
        <f>IF(D81="","ZZZ9",IF(AND(#REF!&gt;0,#REF!&lt;5),D81&amp;#REF!,D81&amp;"9"))</f>
        <v>ZZZ9</v>
      </c>
      <c r="L81" s="248">
        <f t="shared" si="3"/>
        <v>999</v>
      </c>
      <c r="M81" s="278">
        <f t="shared" si="4"/>
        <v>999</v>
      </c>
      <c r="N81" s="273"/>
      <c r="O81" s="96"/>
      <c r="P81" s="113">
        <f t="shared" si="5"/>
        <v>999</v>
      </c>
      <c r="Q81" s="96"/>
    </row>
    <row r="82" spans="1:17" s="11" customFormat="1" ht="18.899999999999999" customHeight="1" x14ac:dyDescent="0.25">
      <c r="A82" s="249">
        <v>76</v>
      </c>
      <c r="B82" s="94"/>
      <c r="C82" s="94"/>
      <c r="D82" s="95"/>
      <c r="E82" s="262"/>
      <c r="F82" s="96"/>
      <c r="G82" s="96"/>
      <c r="H82" s="419"/>
      <c r="I82" s="279"/>
      <c r="J82" s="246" t="e">
        <f>IF(AND(Q82="",#REF!&gt;0,#REF!&lt;5),K82,)</f>
        <v>#REF!</v>
      </c>
      <c r="K82" s="244" t="str">
        <f>IF(D82="","ZZZ9",IF(AND(#REF!&gt;0,#REF!&lt;5),D82&amp;#REF!,D82&amp;"9"))</f>
        <v>ZZZ9</v>
      </c>
      <c r="L82" s="248">
        <f t="shared" si="3"/>
        <v>999</v>
      </c>
      <c r="M82" s="278">
        <f t="shared" si="4"/>
        <v>999</v>
      </c>
      <c r="N82" s="273"/>
      <c r="O82" s="96"/>
      <c r="P82" s="113">
        <f t="shared" si="5"/>
        <v>999</v>
      </c>
      <c r="Q82" s="96"/>
    </row>
    <row r="83" spans="1:17" s="11" customFormat="1" ht="18.899999999999999" customHeight="1" x14ac:dyDescent="0.25">
      <c r="A83" s="249">
        <v>77</v>
      </c>
      <c r="B83" s="94"/>
      <c r="C83" s="94"/>
      <c r="D83" s="95"/>
      <c r="E83" s="262"/>
      <c r="F83" s="96"/>
      <c r="G83" s="96"/>
      <c r="H83" s="419"/>
      <c r="I83" s="279"/>
      <c r="J83" s="246" t="e">
        <f>IF(AND(Q83="",#REF!&gt;0,#REF!&lt;5),K83,)</f>
        <v>#REF!</v>
      </c>
      <c r="K83" s="244" t="str">
        <f>IF(D83="","ZZZ9",IF(AND(#REF!&gt;0,#REF!&lt;5),D83&amp;#REF!,D83&amp;"9"))</f>
        <v>ZZZ9</v>
      </c>
      <c r="L83" s="248">
        <f t="shared" si="3"/>
        <v>999</v>
      </c>
      <c r="M83" s="278">
        <f t="shared" si="4"/>
        <v>999</v>
      </c>
      <c r="N83" s="273"/>
      <c r="O83" s="96"/>
      <c r="P83" s="113">
        <f t="shared" si="5"/>
        <v>999</v>
      </c>
      <c r="Q83" s="96"/>
    </row>
    <row r="84" spans="1:17" s="11" customFormat="1" ht="18.899999999999999" customHeight="1" x14ac:dyDescent="0.25">
      <c r="A84" s="249">
        <v>78</v>
      </c>
      <c r="B84" s="94"/>
      <c r="C84" s="94"/>
      <c r="D84" s="95"/>
      <c r="E84" s="262"/>
      <c r="F84" s="96"/>
      <c r="G84" s="96"/>
      <c r="H84" s="419"/>
      <c r="I84" s="279"/>
      <c r="J84" s="246" t="e">
        <f>IF(AND(Q84="",#REF!&gt;0,#REF!&lt;5),K84,)</f>
        <v>#REF!</v>
      </c>
      <c r="K84" s="244" t="str">
        <f>IF(D84="","ZZZ9",IF(AND(#REF!&gt;0,#REF!&lt;5),D84&amp;#REF!,D84&amp;"9"))</f>
        <v>ZZZ9</v>
      </c>
      <c r="L84" s="248">
        <f t="shared" si="3"/>
        <v>999</v>
      </c>
      <c r="M84" s="278">
        <f t="shared" si="4"/>
        <v>999</v>
      </c>
      <c r="N84" s="273"/>
      <c r="O84" s="96"/>
      <c r="P84" s="113">
        <f t="shared" si="5"/>
        <v>999</v>
      </c>
      <c r="Q84" s="96"/>
    </row>
    <row r="85" spans="1:17" s="11" customFormat="1" ht="18.899999999999999" customHeight="1" x14ac:dyDescent="0.25">
      <c r="A85" s="249">
        <v>79</v>
      </c>
      <c r="B85" s="94"/>
      <c r="C85" s="94"/>
      <c r="D85" s="95"/>
      <c r="E85" s="262"/>
      <c r="F85" s="96"/>
      <c r="G85" s="96"/>
      <c r="H85" s="419"/>
      <c r="I85" s="279"/>
      <c r="J85" s="246" t="e">
        <f>IF(AND(Q85="",#REF!&gt;0,#REF!&lt;5),K85,)</f>
        <v>#REF!</v>
      </c>
      <c r="K85" s="244" t="str">
        <f>IF(D85="","ZZZ9",IF(AND(#REF!&gt;0,#REF!&lt;5),D85&amp;#REF!,D85&amp;"9"))</f>
        <v>ZZZ9</v>
      </c>
      <c r="L85" s="248">
        <f t="shared" si="3"/>
        <v>999</v>
      </c>
      <c r="M85" s="278">
        <f t="shared" si="4"/>
        <v>999</v>
      </c>
      <c r="N85" s="273"/>
      <c r="O85" s="96"/>
      <c r="P85" s="113">
        <f t="shared" si="5"/>
        <v>999</v>
      </c>
      <c r="Q85" s="96"/>
    </row>
    <row r="86" spans="1:17" s="11" customFormat="1" ht="18.899999999999999" customHeight="1" x14ac:dyDescent="0.25">
      <c r="A86" s="249">
        <v>80</v>
      </c>
      <c r="B86" s="94"/>
      <c r="C86" s="94"/>
      <c r="D86" s="95"/>
      <c r="E86" s="262"/>
      <c r="F86" s="96"/>
      <c r="G86" s="96"/>
      <c r="H86" s="419"/>
      <c r="I86" s="279"/>
      <c r="J86" s="246" t="e">
        <f>IF(AND(Q86="",#REF!&gt;0,#REF!&lt;5),K86,)</f>
        <v>#REF!</v>
      </c>
      <c r="K86" s="244" t="str">
        <f>IF(D86="","ZZZ9",IF(AND(#REF!&gt;0,#REF!&lt;5),D86&amp;#REF!,D86&amp;"9"))</f>
        <v>ZZZ9</v>
      </c>
      <c r="L86" s="248">
        <f t="shared" si="3"/>
        <v>999</v>
      </c>
      <c r="M86" s="278">
        <f t="shared" si="4"/>
        <v>999</v>
      </c>
      <c r="N86" s="273"/>
      <c r="O86" s="96"/>
      <c r="P86" s="113">
        <f t="shared" si="5"/>
        <v>999</v>
      </c>
      <c r="Q86" s="96"/>
    </row>
    <row r="87" spans="1:17" s="11" customFormat="1" ht="18.899999999999999" customHeight="1" x14ac:dyDescent="0.25">
      <c r="A87" s="249">
        <v>81</v>
      </c>
      <c r="B87" s="94"/>
      <c r="C87" s="94"/>
      <c r="D87" s="95"/>
      <c r="E87" s="262"/>
      <c r="F87" s="96"/>
      <c r="G87" s="96"/>
      <c r="H87" s="419"/>
      <c r="I87" s="279"/>
      <c r="J87" s="246" t="e">
        <f>IF(AND(Q87="",#REF!&gt;0,#REF!&lt;5),K87,)</f>
        <v>#REF!</v>
      </c>
      <c r="K87" s="244" t="str">
        <f>IF(D87="","ZZZ9",IF(AND(#REF!&gt;0,#REF!&lt;5),D87&amp;#REF!,D87&amp;"9"))</f>
        <v>ZZZ9</v>
      </c>
      <c r="L87" s="248">
        <f t="shared" si="3"/>
        <v>999</v>
      </c>
      <c r="M87" s="278">
        <f t="shared" si="4"/>
        <v>999</v>
      </c>
      <c r="N87" s="273"/>
      <c r="O87" s="96"/>
      <c r="P87" s="113">
        <f t="shared" si="5"/>
        <v>999</v>
      </c>
      <c r="Q87" s="96"/>
    </row>
    <row r="88" spans="1:17" s="11" customFormat="1" ht="18.899999999999999" customHeight="1" x14ac:dyDescent="0.25">
      <c r="A88" s="249">
        <v>82</v>
      </c>
      <c r="B88" s="94"/>
      <c r="C88" s="94"/>
      <c r="D88" s="95"/>
      <c r="E88" s="262"/>
      <c r="F88" s="96"/>
      <c r="G88" s="96"/>
      <c r="H88" s="419"/>
      <c r="I88" s="279"/>
      <c r="J88" s="246" t="e">
        <f>IF(AND(Q88="",#REF!&gt;0,#REF!&lt;5),K88,)</f>
        <v>#REF!</v>
      </c>
      <c r="K88" s="244" t="str">
        <f>IF(D88="","ZZZ9",IF(AND(#REF!&gt;0,#REF!&lt;5),D88&amp;#REF!,D88&amp;"9"))</f>
        <v>ZZZ9</v>
      </c>
      <c r="L88" s="248">
        <f t="shared" si="3"/>
        <v>999</v>
      </c>
      <c r="M88" s="278">
        <f t="shared" si="4"/>
        <v>999</v>
      </c>
      <c r="N88" s="273"/>
      <c r="O88" s="96"/>
      <c r="P88" s="113">
        <f t="shared" si="5"/>
        <v>999</v>
      </c>
      <c r="Q88" s="96"/>
    </row>
    <row r="89" spans="1:17" s="11" customFormat="1" ht="18.899999999999999" customHeight="1" x14ac:dyDescent="0.25">
      <c r="A89" s="249">
        <v>83</v>
      </c>
      <c r="B89" s="94"/>
      <c r="C89" s="94"/>
      <c r="D89" s="95"/>
      <c r="E89" s="262"/>
      <c r="F89" s="96"/>
      <c r="G89" s="96"/>
      <c r="H89" s="419"/>
      <c r="I89" s="279"/>
      <c r="J89" s="246" t="e">
        <f>IF(AND(Q89="",#REF!&gt;0,#REF!&lt;5),K89,)</f>
        <v>#REF!</v>
      </c>
      <c r="K89" s="244" t="str">
        <f>IF(D89="","ZZZ9",IF(AND(#REF!&gt;0,#REF!&lt;5),D89&amp;#REF!,D89&amp;"9"))</f>
        <v>ZZZ9</v>
      </c>
      <c r="L89" s="248">
        <f t="shared" si="3"/>
        <v>999</v>
      </c>
      <c r="M89" s="278">
        <f t="shared" si="4"/>
        <v>999</v>
      </c>
      <c r="N89" s="273"/>
      <c r="O89" s="96"/>
      <c r="P89" s="113">
        <f t="shared" si="5"/>
        <v>999</v>
      </c>
      <c r="Q89" s="96"/>
    </row>
    <row r="90" spans="1:17" s="11" customFormat="1" ht="18.899999999999999" customHeight="1" x14ac:dyDescent="0.25">
      <c r="A90" s="249">
        <v>84</v>
      </c>
      <c r="B90" s="94"/>
      <c r="C90" s="94"/>
      <c r="D90" s="95"/>
      <c r="E90" s="262"/>
      <c r="F90" s="96"/>
      <c r="G90" s="96"/>
      <c r="H90" s="419"/>
      <c r="I90" s="279"/>
      <c r="J90" s="246" t="e">
        <f>IF(AND(Q90="",#REF!&gt;0,#REF!&lt;5),K90,)</f>
        <v>#REF!</v>
      </c>
      <c r="K90" s="244" t="str">
        <f>IF(D90="","ZZZ9",IF(AND(#REF!&gt;0,#REF!&lt;5),D90&amp;#REF!,D90&amp;"9"))</f>
        <v>ZZZ9</v>
      </c>
      <c r="L90" s="248">
        <f t="shared" si="3"/>
        <v>999</v>
      </c>
      <c r="M90" s="278">
        <f t="shared" si="4"/>
        <v>999</v>
      </c>
      <c r="N90" s="273"/>
      <c r="O90" s="96"/>
      <c r="P90" s="113">
        <f t="shared" si="5"/>
        <v>999</v>
      </c>
      <c r="Q90" s="96"/>
    </row>
    <row r="91" spans="1:17" s="11" customFormat="1" ht="18.899999999999999" customHeight="1" x14ac:dyDescent="0.25">
      <c r="A91" s="249">
        <v>85</v>
      </c>
      <c r="B91" s="94"/>
      <c r="C91" s="94"/>
      <c r="D91" s="95"/>
      <c r="E91" s="262"/>
      <c r="F91" s="96"/>
      <c r="G91" s="96"/>
      <c r="H91" s="419"/>
      <c r="I91" s="279"/>
      <c r="J91" s="246" t="e">
        <f>IF(AND(Q91="",#REF!&gt;0,#REF!&lt;5),K91,)</f>
        <v>#REF!</v>
      </c>
      <c r="K91" s="244" t="str">
        <f>IF(D91="","ZZZ9",IF(AND(#REF!&gt;0,#REF!&lt;5),D91&amp;#REF!,D91&amp;"9"))</f>
        <v>ZZZ9</v>
      </c>
      <c r="L91" s="248">
        <f t="shared" si="3"/>
        <v>999</v>
      </c>
      <c r="M91" s="278">
        <f t="shared" si="4"/>
        <v>999</v>
      </c>
      <c r="N91" s="273"/>
      <c r="O91" s="96"/>
      <c r="P91" s="113">
        <f t="shared" si="5"/>
        <v>999</v>
      </c>
      <c r="Q91" s="96"/>
    </row>
    <row r="92" spans="1:17" s="11" customFormat="1" ht="18.899999999999999" customHeight="1" x14ac:dyDescent="0.25">
      <c r="A92" s="249">
        <v>86</v>
      </c>
      <c r="B92" s="94"/>
      <c r="C92" s="94"/>
      <c r="D92" s="95"/>
      <c r="E92" s="262"/>
      <c r="F92" s="96"/>
      <c r="G92" s="96"/>
      <c r="H92" s="419"/>
      <c r="I92" s="279"/>
      <c r="J92" s="246" t="e">
        <f>IF(AND(Q92="",#REF!&gt;0,#REF!&lt;5),K92,)</f>
        <v>#REF!</v>
      </c>
      <c r="K92" s="244" t="str">
        <f>IF(D92="","ZZZ9",IF(AND(#REF!&gt;0,#REF!&lt;5),D92&amp;#REF!,D92&amp;"9"))</f>
        <v>ZZZ9</v>
      </c>
      <c r="L92" s="248">
        <f t="shared" si="3"/>
        <v>999</v>
      </c>
      <c r="M92" s="278">
        <f t="shared" si="4"/>
        <v>999</v>
      </c>
      <c r="N92" s="273"/>
      <c r="O92" s="96"/>
      <c r="P92" s="113">
        <f t="shared" si="5"/>
        <v>999</v>
      </c>
      <c r="Q92" s="96"/>
    </row>
    <row r="93" spans="1:17" s="11" customFormat="1" ht="18.899999999999999" customHeight="1" x14ac:dyDescent="0.25">
      <c r="A93" s="249">
        <v>87</v>
      </c>
      <c r="B93" s="94"/>
      <c r="C93" s="94"/>
      <c r="D93" s="95"/>
      <c r="E93" s="262"/>
      <c r="F93" s="96"/>
      <c r="G93" s="96"/>
      <c r="H93" s="419"/>
      <c r="I93" s="279"/>
      <c r="J93" s="246" t="e">
        <f>IF(AND(Q93="",#REF!&gt;0,#REF!&lt;5),K93,)</f>
        <v>#REF!</v>
      </c>
      <c r="K93" s="244" t="str">
        <f>IF(D93="","ZZZ9",IF(AND(#REF!&gt;0,#REF!&lt;5),D93&amp;#REF!,D93&amp;"9"))</f>
        <v>ZZZ9</v>
      </c>
      <c r="L93" s="248">
        <f t="shared" si="3"/>
        <v>999</v>
      </c>
      <c r="M93" s="278">
        <f t="shared" si="4"/>
        <v>999</v>
      </c>
      <c r="N93" s="273"/>
      <c r="O93" s="96"/>
      <c r="P93" s="113">
        <f t="shared" si="5"/>
        <v>999</v>
      </c>
      <c r="Q93" s="96"/>
    </row>
    <row r="94" spans="1:17" s="11" customFormat="1" ht="18.899999999999999" customHeight="1" x14ac:dyDescent="0.25">
      <c r="A94" s="249">
        <v>88</v>
      </c>
      <c r="B94" s="94"/>
      <c r="C94" s="94"/>
      <c r="D94" s="95"/>
      <c r="E94" s="262"/>
      <c r="F94" s="96"/>
      <c r="G94" s="96"/>
      <c r="H94" s="419"/>
      <c r="I94" s="279"/>
      <c r="J94" s="246" t="e">
        <f>IF(AND(Q94="",#REF!&gt;0,#REF!&lt;5),K94,)</f>
        <v>#REF!</v>
      </c>
      <c r="K94" s="244" t="str">
        <f>IF(D94="","ZZZ9",IF(AND(#REF!&gt;0,#REF!&lt;5),D94&amp;#REF!,D94&amp;"9"))</f>
        <v>ZZZ9</v>
      </c>
      <c r="L94" s="248">
        <f t="shared" si="3"/>
        <v>999</v>
      </c>
      <c r="M94" s="278">
        <f t="shared" si="4"/>
        <v>999</v>
      </c>
      <c r="N94" s="273"/>
      <c r="O94" s="96"/>
      <c r="P94" s="113">
        <f t="shared" si="5"/>
        <v>999</v>
      </c>
      <c r="Q94" s="96"/>
    </row>
    <row r="95" spans="1:17" s="11" customFormat="1" ht="18.899999999999999" customHeight="1" x14ac:dyDescent="0.25">
      <c r="A95" s="249">
        <v>89</v>
      </c>
      <c r="B95" s="94"/>
      <c r="C95" s="94"/>
      <c r="D95" s="95"/>
      <c r="E95" s="262"/>
      <c r="F95" s="96"/>
      <c r="G95" s="96"/>
      <c r="H95" s="419"/>
      <c r="I95" s="279"/>
      <c r="J95" s="246" t="e">
        <f>IF(AND(Q95="",#REF!&gt;0,#REF!&lt;5),K95,)</f>
        <v>#REF!</v>
      </c>
      <c r="K95" s="244" t="str">
        <f>IF(D95="","ZZZ9",IF(AND(#REF!&gt;0,#REF!&lt;5),D95&amp;#REF!,D95&amp;"9"))</f>
        <v>ZZZ9</v>
      </c>
      <c r="L95" s="248">
        <f t="shared" si="3"/>
        <v>999</v>
      </c>
      <c r="M95" s="278">
        <f t="shared" si="4"/>
        <v>999</v>
      </c>
      <c r="N95" s="273"/>
      <c r="O95" s="96"/>
      <c r="P95" s="113">
        <f t="shared" si="5"/>
        <v>999</v>
      </c>
      <c r="Q95" s="96"/>
    </row>
    <row r="96" spans="1:17" s="11" customFormat="1" ht="18.899999999999999" customHeight="1" x14ac:dyDescent="0.25">
      <c r="A96" s="249">
        <v>90</v>
      </c>
      <c r="B96" s="94"/>
      <c r="C96" s="94"/>
      <c r="D96" s="95"/>
      <c r="E96" s="262"/>
      <c r="F96" s="96"/>
      <c r="G96" s="96"/>
      <c r="H96" s="419"/>
      <c r="I96" s="279"/>
      <c r="J96" s="246" t="e">
        <f>IF(AND(Q96="",#REF!&gt;0,#REF!&lt;5),K96,)</f>
        <v>#REF!</v>
      </c>
      <c r="K96" s="244" t="str">
        <f>IF(D96="","ZZZ9",IF(AND(#REF!&gt;0,#REF!&lt;5),D96&amp;#REF!,D96&amp;"9"))</f>
        <v>ZZZ9</v>
      </c>
      <c r="L96" s="248">
        <f t="shared" si="3"/>
        <v>999</v>
      </c>
      <c r="M96" s="278">
        <f t="shared" si="4"/>
        <v>999</v>
      </c>
      <c r="N96" s="273"/>
      <c r="O96" s="96"/>
      <c r="P96" s="113">
        <f t="shared" si="5"/>
        <v>999</v>
      </c>
      <c r="Q96" s="96"/>
    </row>
    <row r="97" spans="1:17" s="11" customFormat="1" ht="18.899999999999999" customHeight="1" x14ac:dyDescent="0.25">
      <c r="A97" s="249">
        <v>91</v>
      </c>
      <c r="B97" s="94"/>
      <c r="C97" s="94"/>
      <c r="D97" s="95"/>
      <c r="E97" s="262"/>
      <c r="F97" s="96"/>
      <c r="G97" s="96"/>
      <c r="H97" s="419"/>
      <c r="I97" s="279"/>
      <c r="J97" s="246" t="e">
        <f>IF(AND(Q97="",#REF!&gt;0,#REF!&lt;5),K97,)</f>
        <v>#REF!</v>
      </c>
      <c r="K97" s="244" t="str">
        <f>IF(D97="","ZZZ9",IF(AND(#REF!&gt;0,#REF!&lt;5),D97&amp;#REF!,D97&amp;"9"))</f>
        <v>ZZZ9</v>
      </c>
      <c r="L97" s="248">
        <f t="shared" si="3"/>
        <v>999</v>
      </c>
      <c r="M97" s="278">
        <f t="shared" si="4"/>
        <v>999</v>
      </c>
      <c r="N97" s="273"/>
      <c r="O97" s="96"/>
      <c r="P97" s="113">
        <f t="shared" si="5"/>
        <v>999</v>
      </c>
      <c r="Q97" s="96"/>
    </row>
    <row r="98" spans="1:17" s="11" customFormat="1" ht="18.899999999999999" customHeight="1" x14ac:dyDescent="0.25">
      <c r="A98" s="249">
        <v>92</v>
      </c>
      <c r="B98" s="94"/>
      <c r="C98" s="94"/>
      <c r="D98" s="95"/>
      <c r="E98" s="262"/>
      <c r="F98" s="96"/>
      <c r="G98" s="96"/>
      <c r="H98" s="419"/>
      <c r="I98" s="279"/>
      <c r="J98" s="246" t="e">
        <f>IF(AND(Q98="",#REF!&gt;0,#REF!&lt;5),K98,)</f>
        <v>#REF!</v>
      </c>
      <c r="K98" s="244" t="str">
        <f>IF(D98="","ZZZ9",IF(AND(#REF!&gt;0,#REF!&lt;5),D98&amp;#REF!,D98&amp;"9"))</f>
        <v>ZZZ9</v>
      </c>
      <c r="L98" s="248">
        <f t="shared" si="3"/>
        <v>999</v>
      </c>
      <c r="M98" s="278">
        <f t="shared" si="4"/>
        <v>999</v>
      </c>
      <c r="N98" s="273"/>
      <c r="O98" s="96"/>
      <c r="P98" s="113">
        <f t="shared" si="5"/>
        <v>999</v>
      </c>
      <c r="Q98" s="96"/>
    </row>
    <row r="99" spans="1:17" s="11" customFormat="1" ht="18.899999999999999" customHeight="1" x14ac:dyDescent="0.25">
      <c r="A99" s="249">
        <v>93</v>
      </c>
      <c r="B99" s="94"/>
      <c r="C99" s="94"/>
      <c r="D99" s="95"/>
      <c r="E99" s="262"/>
      <c r="F99" s="96"/>
      <c r="G99" s="96"/>
      <c r="H99" s="419"/>
      <c r="I99" s="279"/>
      <c r="J99" s="246" t="e">
        <f>IF(AND(Q99="",#REF!&gt;0,#REF!&lt;5),K99,)</f>
        <v>#REF!</v>
      </c>
      <c r="K99" s="244" t="str">
        <f>IF(D99="","ZZZ9",IF(AND(#REF!&gt;0,#REF!&lt;5),D99&amp;#REF!,D99&amp;"9"))</f>
        <v>ZZZ9</v>
      </c>
      <c r="L99" s="248">
        <f t="shared" si="3"/>
        <v>999</v>
      </c>
      <c r="M99" s="278">
        <f t="shared" si="4"/>
        <v>999</v>
      </c>
      <c r="N99" s="273"/>
      <c r="O99" s="96"/>
      <c r="P99" s="113">
        <f t="shared" si="5"/>
        <v>999</v>
      </c>
      <c r="Q99" s="96"/>
    </row>
    <row r="100" spans="1:17" s="11" customFormat="1" ht="18.899999999999999" customHeight="1" x14ac:dyDescent="0.25">
      <c r="A100" s="249">
        <v>94</v>
      </c>
      <c r="B100" s="94"/>
      <c r="C100" s="94"/>
      <c r="D100" s="95"/>
      <c r="E100" s="262"/>
      <c r="F100" s="96"/>
      <c r="G100" s="96"/>
      <c r="H100" s="419"/>
      <c r="I100" s="279"/>
      <c r="J100" s="246" t="e">
        <f>IF(AND(Q100="",#REF!&gt;0,#REF!&lt;5),K100,)</f>
        <v>#REF!</v>
      </c>
      <c r="K100" s="244" t="str">
        <f>IF(D100="","ZZZ9",IF(AND(#REF!&gt;0,#REF!&lt;5),D100&amp;#REF!,D100&amp;"9"))</f>
        <v>ZZZ9</v>
      </c>
      <c r="L100" s="248">
        <f t="shared" si="3"/>
        <v>999</v>
      </c>
      <c r="M100" s="278">
        <f t="shared" si="4"/>
        <v>999</v>
      </c>
      <c r="N100" s="273"/>
      <c r="O100" s="96"/>
      <c r="P100" s="113">
        <f t="shared" si="5"/>
        <v>999</v>
      </c>
      <c r="Q100" s="96"/>
    </row>
    <row r="101" spans="1:17" s="11" customFormat="1" ht="18.899999999999999" customHeight="1" x14ac:dyDescent="0.25">
      <c r="A101" s="249">
        <v>95</v>
      </c>
      <c r="B101" s="94"/>
      <c r="C101" s="94"/>
      <c r="D101" s="95"/>
      <c r="E101" s="262"/>
      <c r="F101" s="96"/>
      <c r="G101" s="96"/>
      <c r="H101" s="419"/>
      <c r="I101" s="279"/>
      <c r="J101" s="246" t="e">
        <f>IF(AND(Q101="",#REF!&gt;0,#REF!&lt;5),K101,)</f>
        <v>#REF!</v>
      </c>
      <c r="K101" s="244" t="str">
        <f>IF(D101="","ZZZ9",IF(AND(#REF!&gt;0,#REF!&lt;5),D101&amp;#REF!,D101&amp;"9"))</f>
        <v>ZZZ9</v>
      </c>
      <c r="L101" s="248">
        <f t="shared" ref="L101:L134" si="6">IF(Q101="",999,Q101)</f>
        <v>999</v>
      </c>
      <c r="M101" s="278">
        <f t="shared" ref="M101:M134" si="7">IF(P101=999,999,1)</f>
        <v>999</v>
      </c>
      <c r="N101" s="273"/>
      <c r="O101" s="96"/>
      <c r="P101" s="113">
        <f t="shared" ref="P101:P134" si="8">IF(N101="DA",1,IF(N101="WC",2,IF(N101="SE",3,IF(N101="Q",4,IF(N101="LL",5,999)))))</f>
        <v>999</v>
      </c>
      <c r="Q101" s="96"/>
    </row>
    <row r="102" spans="1:17" s="11" customFormat="1" ht="18.899999999999999" customHeight="1" x14ac:dyDescent="0.25">
      <c r="A102" s="249">
        <v>96</v>
      </c>
      <c r="B102" s="94"/>
      <c r="C102" s="94"/>
      <c r="D102" s="95"/>
      <c r="E102" s="262"/>
      <c r="F102" s="96"/>
      <c r="G102" s="96"/>
      <c r="H102" s="419"/>
      <c r="I102" s="279"/>
      <c r="J102" s="246" t="e">
        <f>IF(AND(Q102="",#REF!&gt;0,#REF!&lt;5),K102,)</f>
        <v>#REF!</v>
      </c>
      <c r="K102" s="244" t="str">
        <f>IF(D102="","ZZZ9",IF(AND(#REF!&gt;0,#REF!&lt;5),D102&amp;#REF!,D102&amp;"9"))</f>
        <v>ZZZ9</v>
      </c>
      <c r="L102" s="248">
        <f t="shared" si="6"/>
        <v>999</v>
      </c>
      <c r="M102" s="278">
        <f t="shared" si="7"/>
        <v>999</v>
      </c>
      <c r="N102" s="273"/>
      <c r="O102" s="96"/>
      <c r="P102" s="113">
        <f t="shared" si="8"/>
        <v>999</v>
      </c>
      <c r="Q102" s="96"/>
    </row>
    <row r="103" spans="1:17" s="11" customFormat="1" ht="18.899999999999999" customHeight="1" x14ac:dyDescent="0.25">
      <c r="A103" s="249">
        <v>97</v>
      </c>
      <c r="B103" s="94"/>
      <c r="C103" s="94"/>
      <c r="D103" s="95"/>
      <c r="E103" s="262"/>
      <c r="F103" s="96"/>
      <c r="G103" s="96"/>
      <c r="H103" s="419"/>
      <c r="I103" s="279"/>
      <c r="J103" s="246" t="e">
        <f>IF(AND(Q103="",#REF!&gt;0,#REF!&lt;5),K103,)</f>
        <v>#REF!</v>
      </c>
      <c r="K103" s="244" t="str">
        <f>IF(D103="","ZZZ9",IF(AND(#REF!&gt;0,#REF!&lt;5),D103&amp;#REF!,D103&amp;"9"))</f>
        <v>ZZZ9</v>
      </c>
      <c r="L103" s="248">
        <f t="shared" si="6"/>
        <v>999</v>
      </c>
      <c r="M103" s="278">
        <f t="shared" si="7"/>
        <v>999</v>
      </c>
      <c r="N103" s="273"/>
      <c r="O103" s="96"/>
      <c r="P103" s="113">
        <f t="shared" si="8"/>
        <v>999</v>
      </c>
      <c r="Q103" s="96"/>
    </row>
    <row r="104" spans="1:17" s="11" customFormat="1" ht="18.899999999999999" customHeight="1" x14ac:dyDescent="0.25">
      <c r="A104" s="249">
        <v>98</v>
      </c>
      <c r="B104" s="94"/>
      <c r="C104" s="94"/>
      <c r="D104" s="95"/>
      <c r="E104" s="262"/>
      <c r="F104" s="96"/>
      <c r="G104" s="96"/>
      <c r="H104" s="419"/>
      <c r="I104" s="279"/>
      <c r="J104" s="246" t="e">
        <f>IF(AND(Q104="",#REF!&gt;0,#REF!&lt;5),K104,)</f>
        <v>#REF!</v>
      </c>
      <c r="K104" s="244" t="str">
        <f>IF(D104="","ZZZ9",IF(AND(#REF!&gt;0,#REF!&lt;5),D104&amp;#REF!,D104&amp;"9"))</f>
        <v>ZZZ9</v>
      </c>
      <c r="L104" s="248">
        <f t="shared" si="6"/>
        <v>999</v>
      </c>
      <c r="M104" s="278">
        <f t="shared" si="7"/>
        <v>999</v>
      </c>
      <c r="N104" s="273"/>
      <c r="O104" s="96"/>
      <c r="P104" s="113">
        <f t="shared" si="8"/>
        <v>999</v>
      </c>
      <c r="Q104" s="96"/>
    </row>
    <row r="105" spans="1:17" s="11" customFormat="1" ht="18.899999999999999" customHeight="1" x14ac:dyDescent="0.25">
      <c r="A105" s="249">
        <v>99</v>
      </c>
      <c r="B105" s="94"/>
      <c r="C105" s="94"/>
      <c r="D105" s="95"/>
      <c r="E105" s="262"/>
      <c r="F105" s="96"/>
      <c r="G105" s="96"/>
      <c r="H105" s="419"/>
      <c r="I105" s="279"/>
      <c r="J105" s="246" t="e">
        <f>IF(AND(Q105="",#REF!&gt;0,#REF!&lt;5),K105,)</f>
        <v>#REF!</v>
      </c>
      <c r="K105" s="244" t="str">
        <f>IF(D105="","ZZZ9",IF(AND(#REF!&gt;0,#REF!&lt;5),D105&amp;#REF!,D105&amp;"9"))</f>
        <v>ZZZ9</v>
      </c>
      <c r="L105" s="248">
        <f t="shared" si="6"/>
        <v>999</v>
      </c>
      <c r="M105" s="278">
        <f t="shared" si="7"/>
        <v>999</v>
      </c>
      <c r="N105" s="273"/>
      <c r="O105" s="96"/>
      <c r="P105" s="113">
        <f t="shared" si="8"/>
        <v>999</v>
      </c>
      <c r="Q105" s="96"/>
    </row>
    <row r="106" spans="1:17" s="11" customFormat="1" ht="18.899999999999999" customHeight="1" x14ac:dyDescent="0.25">
      <c r="A106" s="249">
        <v>100</v>
      </c>
      <c r="B106" s="94"/>
      <c r="C106" s="94"/>
      <c r="D106" s="95"/>
      <c r="E106" s="262"/>
      <c r="F106" s="96"/>
      <c r="G106" s="96"/>
      <c r="H106" s="419"/>
      <c r="I106" s="279"/>
      <c r="J106" s="246" t="e">
        <f>IF(AND(Q106="",#REF!&gt;0,#REF!&lt;5),K106,)</f>
        <v>#REF!</v>
      </c>
      <c r="K106" s="244" t="str">
        <f>IF(D106="","ZZZ9",IF(AND(#REF!&gt;0,#REF!&lt;5),D106&amp;#REF!,D106&amp;"9"))</f>
        <v>ZZZ9</v>
      </c>
      <c r="L106" s="248">
        <f t="shared" si="6"/>
        <v>999</v>
      </c>
      <c r="M106" s="278">
        <f t="shared" si="7"/>
        <v>999</v>
      </c>
      <c r="N106" s="273"/>
      <c r="O106" s="96"/>
      <c r="P106" s="113">
        <f t="shared" si="8"/>
        <v>999</v>
      </c>
      <c r="Q106" s="96"/>
    </row>
    <row r="107" spans="1:17" s="11" customFormat="1" ht="18.899999999999999" customHeight="1" x14ac:dyDescent="0.25">
      <c r="A107" s="249">
        <v>101</v>
      </c>
      <c r="B107" s="94"/>
      <c r="C107" s="94"/>
      <c r="D107" s="95"/>
      <c r="E107" s="262"/>
      <c r="F107" s="96"/>
      <c r="G107" s="96"/>
      <c r="H107" s="419"/>
      <c r="I107" s="279"/>
      <c r="J107" s="246" t="e">
        <f>IF(AND(Q107="",#REF!&gt;0,#REF!&lt;5),K107,)</f>
        <v>#REF!</v>
      </c>
      <c r="K107" s="244" t="str">
        <f>IF(D107="","ZZZ9",IF(AND(#REF!&gt;0,#REF!&lt;5),D107&amp;#REF!,D107&amp;"9"))</f>
        <v>ZZZ9</v>
      </c>
      <c r="L107" s="248">
        <f t="shared" si="6"/>
        <v>999</v>
      </c>
      <c r="M107" s="278">
        <f t="shared" si="7"/>
        <v>999</v>
      </c>
      <c r="N107" s="273"/>
      <c r="O107" s="96"/>
      <c r="P107" s="113">
        <f t="shared" si="8"/>
        <v>999</v>
      </c>
      <c r="Q107" s="96"/>
    </row>
    <row r="108" spans="1:17" s="11" customFormat="1" ht="18.899999999999999" customHeight="1" x14ac:dyDescent="0.25">
      <c r="A108" s="249">
        <v>102</v>
      </c>
      <c r="B108" s="94"/>
      <c r="C108" s="94"/>
      <c r="D108" s="95"/>
      <c r="E108" s="262"/>
      <c r="F108" s="96"/>
      <c r="G108" s="96"/>
      <c r="H108" s="419"/>
      <c r="I108" s="279"/>
      <c r="J108" s="246" t="e">
        <f>IF(AND(Q108="",#REF!&gt;0,#REF!&lt;5),K108,)</f>
        <v>#REF!</v>
      </c>
      <c r="K108" s="244" t="str">
        <f>IF(D108="","ZZZ9",IF(AND(#REF!&gt;0,#REF!&lt;5),D108&amp;#REF!,D108&amp;"9"))</f>
        <v>ZZZ9</v>
      </c>
      <c r="L108" s="248">
        <f t="shared" si="6"/>
        <v>999</v>
      </c>
      <c r="M108" s="278">
        <f t="shared" si="7"/>
        <v>999</v>
      </c>
      <c r="N108" s="273"/>
      <c r="O108" s="96"/>
      <c r="P108" s="113">
        <f t="shared" si="8"/>
        <v>999</v>
      </c>
      <c r="Q108" s="96"/>
    </row>
    <row r="109" spans="1:17" s="11" customFormat="1" ht="18.899999999999999" customHeight="1" x14ac:dyDescent="0.25">
      <c r="A109" s="249">
        <v>103</v>
      </c>
      <c r="B109" s="94"/>
      <c r="C109" s="94"/>
      <c r="D109" s="95"/>
      <c r="E109" s="262"/>
      <c r="F109" s="96"/>
      <c r="G109" s="96"/>
      <c r="H109" s="419"/>
      <c r="I109" s="279"/>
      <c r="J109" s="246" t="e">
        <f>IF(AND(Q109="",#REF!&gt;0,#REF!&lt;5),K109,)</f>
        <v>#REF!</v>
      </c>
      <c r="K109" s="244" t="str">
        <f>IF(D109="","ZZZ9",IF(AND(#REF!&gt;0,#REF!&lt;5),D109&amp;#REF!,D109&amp;"9"))</f>
        <v>ZZZ9</v>
      </c>
      <c r="L109" s="248">
        <f t="shared" si="6"/>
        <v>999</v>
      </c>
      <c r="M109" s="278">
        <f t="shared" si="7"/>
        <v>999</v>
      </c>
      <c r="N109" s="273"/>
      <c r="O109" s="96"/>
      <c r="P109" s="113">
        <f t="shared" si="8"/>
        <v>999</v>
      </c>
      <c r="Q109" s="96"/>
    </row>
    <row r="110" spans="1:17" s="11" customFormat="1" ht="18.899999999999999" customHeight="1" x14ac:dyDescent="0.25">
      <c r="A110" s="249">
        <v>104</v>
      </c>
      <c r="B110" s="94"/>
      <c r="C110" s="94"/>
      <c r="D110" s="95"/>
      <c r="E110" s="262"/>
      <c r="F110" s="96"/>
      <c r="G110" s="96"/>
      <c r="H110" s="419"/>
      <c r="I110" s="279"/>
      <c r="J110" s="246" t="e">
        <f>IF(AND(Q110="",#REF!&gt;0,#REF!&lt;5),K110,)</f>
        <v>#REF!</v>
      </c>
      <c r="K110" s="244" t="str">
        <f>IF(D110="","ZZZ9",IF(AND(#REF!&gt;0,#REF!&lt;5),D110&amp;#REF!,D110&amp;"9"))</f>
        <v>ZZZ9</v>
      </c>
      <c r="L110" s="248">
        <f t="shared" si="6"/>
        <v>999</v>
      </c>
      <c r="M110" s="278">
        <f t="shared" si="7"/>
        <v>999</v>
      </c>
      <c r="N110" s="273"/>
      <c r="O110" s="96"/>
      <c r="P110" s="113">
        <f t="shared" si="8"/>
        <v>999</v>
      </c>
      <c r="Q110" s="96"/>
    </row>
    <row r="111" spans="1:17" s="11" customFormat="1" ht="18.899999999999999" customHeight="1" x14ac:dyDescent="0.25">
      <c r="A111" s="249">
        <v>105</v>
      </c>
      <c r="B111" s="94"/>
      <c r="C111" s="94"/>
      <c r="D111" s="95"/>
      <c r="E111" s="262"/>
      <c r="F111" s="96"/>
      <c r="G111" s="96"/>
      <c r="H111" s="419"/>
      <c r="I111" s="279"/>
      <c r="J111" s="246" t="e">
        <f>IF(AND(Q111="",#REF!&gt;0,#REF!&lt;5),K111,)</f>
        <v>#REF!</v>
      </c>
      <c r="K111" s="244" t="str">
        <f>IF(D111="","ZZZ9",IF(AND(#REF!&gt;0,#REF!&lt;5),D111&amp;#REF!,D111&amp;"9"))</f>
        <v>ZZZ9</v>
      </c>
      <c r="L111" s="248">
        <f t="shared" si="6"/>
        <v>999</v>
      </c>
      <c r="M111" s="278">
        <f t="shared" si="7"/>
        <v>999</v>
      </c>
      <c r="N111" s="273"/>
      <c r="O111" s="96"/>
      <c r="P111" s="113">
        <f t="shared" si="8"/>
        <v>999</v>
      </c>
      <c r="Q111" s="96"/>
    </row>
    <row r="112" spans="1:17" s="11" customFormat="1" ht="18.899999999999999" customHeight="1" x14ac:dyDescent="0.25">
      <c r="A112" s="249">
        <v>106</v>
      </c>
      <c r="B112" s="94"/>
      <c r="C112" s="94"/>
      <c r="D112" s="95"/>
      <c r="E112" s="262"/>
      <c r="F112" s="96"/>
      <c r="G112" s="96"/>
      <c r="H112" s="419"/>
      <c r="I112" s="279"/>
      <c r="J112" s="246" t="e">
        <f>IF(AND(Q112="",#REF!&gt;0,#REF!&lt;5),K112,)</f>
        <v>#REF!</v>
      </c>
      <c r="K112" s="244" t="str">
        <f>IF(D112="","ZZZ9",IF(AND(#REF!&gt;0,#REF!&lt;5),D112&amp;#REF!,D112&amp;"9"))</f>
        <v>ZZZ9</v>
      </c>
      <c r="L112" s="248">
        <f t="shared" si="6"/>
        <v>999</v>
      </c>
      <c r="M112" s="278">
        <f t="shared" si="7"/>
        <v>999</v>
      </c>
      <c r="N112" s="273"/>
      <c r="O112" s="96"/>
      <c r="P112" s="113">
        <f t="shared" si="8"/>
        <v>999</v>
      </c>
      <c r="Q112" s="96"/>
    </row>
    <row r="113" spans="1:17" s="11" customFormat="1" ht="18.899999999999999" customHeight="1" x14ac:dyDescent="0.25">
      <c r="A113" s="249">
        <v>107</v>
      </c>
      <c r="B113" s="94"/>
      <c r="C113" s="94"/>
      <c r="D113" s="95"/>
      <c r="E113" s="262"/>
      <c r="F113" s="96"/>
      <c r="G113" s="96"/>
      <c r="H113" s="419"/>
      <c r="I113" s="279"/>
      <c r="J113" s="246" t="e">
        <f>IF(AND(Q113="",#REF!&gt;0,#REF!&lt;5),K113,)</f>
        <v>#REF!</v>
      </c>
      <c r="K113" s="244" t="str">
        <f>IF(D113="","ZZZ9",IF(AND(#REF!&gt;0,#REF!&lt;5),D113&amp;#REF!,D113&amp;"9"))</f>
        <v>ZZZ9</v>
      </c>
      <c r="L113" s="248">
        <f t="shared" si="6"/>
        <v>999</v>
      </c>
      <c r="M113" s="278">
        <f t="shared" si="7"/>
        <v>999</v>
      </c>
      <c r="N113" s="273"/>
      <c r="O113" s="96"/>
      <c r="P113" s="113">
        <f t="shared" si="8"/>
        <v>999</v>
      </c>
      <c r="Q113" s="96"/>
    </row>
    <row r="114" spans="1:17" s="11" customFormat="1" ht="18.899999999999999" customHeight="1" x14ac:dyDescent="0.25">
      <c r="A114" s="249">
        <v>108</v>
      </c>
      <c r="B114" s="94"/>
      <c r="C114" s="94"/>
      <c r="D114" s="95"/>
      <c r="E114" s="262"/>
      <c r="F114" s="96"/>
      <c r="G114" s="96"/>
      <c r="H114" s="419"/>
      <c r="I114" s="279"/>
      <c r="J114" s="246" t="e">
        <f>IF(AND(Q114="",#REF!&gt;0,#REF!&lt;5),K114,)</f>
        <v>#REF!</v>
      </c>
      <c r="K114" s="244" t="str">
        <f>IF(D114="","ZZZ9",IF(AND(#REF!&gt;0,#REF!&lt;5),D114&amp;#REF!,D114&amp;"9"))</f>
        <v>ZZZ9</v>
      </c>
      <c r="L114" s="248">
        <f t="shared" si="6"/>
        <v>999</v>
      </c>
      <c r="M114" s="278">
        <f t="shared" si="7"/>
        <v>999</v>
      </c>
      <c r="N114" s="273"/>
      <c r="O114" s="96"/>
      <c r="P114" s="113">
        <f t="shared" si="8"/>
        <v>999</v>
      </c>
      <c r="Q114" s="96"/>
    </row>
    <row r="115" spans="1:17" s="11" customFormat="1" ht="18.899999999999999" customHeight="1" x14ac:dyDescent="0.25">
      <c r="A115" s="249">
        <v>109</v>
      </c>
      <c r="B115" s="94"/>
      <c r="C115" s="94"/>
      <c r="D115" s="95"/>
      <c r="E115" s="262"/>
      <c r="F115" s="96"/>
      <c r="G115" s="96"/>
      <c r="H115" s="419"/>
      <c r="I115" s="279"/>
      <c r="J115" s="246" t="e">
        <f>IF(AND(Q115="",#REF!&gt;0,#REF!&lt;5),K115,)</f>
        <v>#REF!</v>
      </c>
      <c r="K115" s="244" t="str">
        <f>IF(D115="","ZZZ9",IF(AND(#REF!&gt;0,#REF!&lt;5),D115&amp;#REF!,D115&amp;"9"))</f>
        <v>ZZZ9</v>
      </c>
      <c r="L115" s="248">
        <f t="shared" si="6"/>
        <v>999</v>
      </c>
      <c r="M115" s="278">
        <f t="shared" si="7"/>
        <v>999</v>
      </c>
      <c r="N115" s="273"/>
      <c r="O115" s="96"/>
      <c r="P115" s="113">
        <f t="shared" si="8"/>
        <v>999</v>
      </c>
      <c r="Q115" s="96"/>
    </row>
    <row r="116" spans="1:17" s="11" customFormat="1" ht="18.899999999999999" customHeight="1" x14ac:dyDescent="0.25">
      <c r="A116" s="249">
        <v>110</v>
      </c>
      <c r="B116" s="94"/>
      <c r="C116" s="94"/>
      <c r="D116" s="95"/>
      <c r="E116" s="262"/>
      <c r="F116" s="96"/>
      <c r="G116" s="96"/>
      <c r="H116" s="419"/>
      <c r="I116" s="279"/>
      <c r="J116" s="246" t="e">
        <f>IF(AND(Q116="",#REF!&gt;0,#REF!&lt;5),K116,)</f>
        <v>#REF!</v>
      </c>
      <c r="K116" s="244" t="str">
        <f>IF(D116="","ZZZ9",IF(AND(#REF!&gt;0,#REF!&lt;5),D116&amp;#REF!,D116&amp;"9"))</f>
        <v>ZZZ9</v>
      </c>
      <c r="L116" s="248">
        <f t="shared" si="6"/>
        <v>999</v>
      </c>
      <c r="M116" s="278">
        <f t="shared" si="7"/>
        <v>999</v>
      </c>
      <c r="N116" s="273"/>
      <c r="O116" s="96"/>
      <c r="P116" s="113">
        <f t="shared" si="8"/>
        <v>999</v>
      </c>
      <c r="Q116" s="96"/>
    </row>
    <row r="117" spans="1:17" s="11" customFormat="1" ht="18.899999999999999" customHeight="1" x14ac:dyDescent="0.25">
      <c r="A117" s="249">
        <v>111</v>
      </c>
      <c r="B117" s="94"/>
      <c r="C117" s="94"/>
      <c r="D117" s="95"/>
      <c r="E117" s="262"/>
      <c r="F117" s="96"/>
      <c r="G117" s="96"/>
      <c r="H117" s="419"/>
      <c r="I117" s="279"/>
      <c r="J117" s="246" t="e">
        <f>IF(AND(Q117="",#REF!&gt;0,#REF!&lt;5),K117,)</f>
        <v>#REF!</v>
      </c>
      <c r="K117" s="244" t="str">
        <f>IF(D117="","ZZZ9",IF(AND(#REF!&gt;0,#REF!&lt;5),D117&amp;#REF!,D117&amp;"9"))</f>
        <v>ZZZ9</v>
      </c>
      <c r="L117" s="248">
        <f t="shared" si="6"/>
        <v>999</v>
      </c>
      <c r="M117" s="278">
        <f t="shared" si="7"/>
        <v>999</v>
      </c>
      <c r="N117" s="273"/>
      <c r="O117" s="96"/>
      <c r="P117" s="113">
        <f t="shared" si="8"/>
        <v>999</v>
      </c>
      <c r="Q117" s="96"/>
    </row>
    <row r="118" spans="1:17" s="11" customFormat="1" ht="18.899999999999999" customHeight="1" x14ac:dyDescent="0.25">
      <c r="A118" s="249">
        <v>112</v>
      </c>
      <c r="B118" s="94"/>
      <c r="C118" s="94"/>
      <c r="D118" s="95"/>
      <c r="E118" s="262"/>
      <c r="F118" s="96"/>
      <c r="G118" s="96"/>
      <c r="H118" s="419"/>
      <c r="I118" s="279"/>
      <c r="J118" s="246" t="e">
        <f>IF(AND(Q118="",#REF!&gt;0,#REF!&lt;5),K118,)</f>
        <v>#REF!</v>
      </c>
      <c r="K118" s="244" t="str">
        <f>IF(D118="","ZZZ9",IF(AND(#REF!&gt;0,#REF!&lt;5),D118&amp;#REF!,D118&amp;"9"))</f>
        <v>ZZZ9</v>
      </c>
      <c r="L118" s="248">
        <f t="shared" si="6"/>
        <v>999</v>
      </c>
      <c r="M118" s="278">
        <f t="shared" si="7"/>
        <v>999</v>
      </c>
      <c r="N118" s="273"/>
      <c r="O118" s="96"/>
      <c r="P118" s="113">
        <f t="shared" si="8"/>
        <v>999</v>
      </c>
      <c r="Q118" s="96"/>
    </row>
    <row r="119" spans="1:17" s="11" customFormat="1" ht="18.899999999999999" customHeight="1" x14ac:dyDescent="0.25">
      <c r="A119" s="249">
        <v>113</v>
      </c>
      <c r="B119" s="94"/>
      <c r="C119" s="94"/>
      <c r="D119" s="95"/>
      <c r="E119" s="262"/>
      <c r="F119" s="96"/>
      <c r="G119" s="96"/>
      <c r="H119" s="419"/>
      <c r="I119" s="279"/>
      <c r="J119" s="246" t="e">
        <f>IF(AND(Q119="",#REF!&gt;0,#REF!&lt;5),K119,)</f>
        <v>#REF!</v>
      </c>
      <c r="K119" s="244" t="str">
        <f>IF(D119="","ZZZ9",IF(AND(#REF!&gt;0,#REF!&lt;5),D119&amp;#REF!,D119&amp;"9"))</f>
        <v>ZZZ9</v>
      </c>
      <c r="L119" s="248">
        <f t="shared" si="6"/>
        <v>999</v>
      </c>
      <c r="M119" s="278">
        <f t="shared" si="7"/>
        <v>999</v>
      </c>
      <c r="N119" s="273"/>
      <c r="O119" s="96"/>
      <c r="P119" s="113">
        <f t="shared" si="8"/>
        <v>999</v>
      </c>
      <c r="Q119" s="96"/>
    </row>
    <row r="120" spans="1:17" s="11" customFormat="1" ht="18.899999999999999" customHeight="1" x14ac:dyDescent="0.25">
      <c r="A120" s="249">
        <v>114</v>
      </c>
      <c r="B120" s="94"/>
      <c r="C120" s="94"/>
      <c r="D120" s="95"/>
      <c r="E120" s="262"/>
      <c r="F120" s="96"/>
      <c r="G120" s="96"/>
      <c r="H120" s="419"/>
      <c r="I120" s="279"/>
      <c r="J120" s="246" t="e">
        <f>IF(AND(Q120="",#REF!&gt;0,#REF!&lt;5),K120,)</f>
        <v>#REF!</v>
      </c>
      <c r="K120" s="244" t="str">
        <f>IF(D120="","ZZZ9",IF(AND(#REF!&gt;0,#REF!&lt;5),D120&amp;#REF!,D120&amp;"9"))</f>
        <v>ZZZ9</v>
      </c>
      <c r="L120" s="248">
        <f t="shared" si="6"/>
        <v>999</v>
      </c>
      <c r="M120" s="278">
        <f t="shared" si="7"/>
        <v>999</v>
      </c>
      <c r="N120" s="273"/>
      <c r="O120" s="96"/>
      <c r="P120" s="113">
        <f t="shared" si="8"/>
        <v>999</v>
      </c>
      <c r="Q120" s="96"/>
    </row>
    <row r="121" spans="1:17" s="11" customFormat="1" ht="18.899999999999999" customHeight="1" x14ac:dyDescent="0.25">
      <c r="A121" s="249">
        <v>115</v>
      </c>
      <c r="B121" s="94"/>
      <c r="C121" s="94"/>
      <c r="D121" s="95"/>
      <c r="E121" s="262"/>
      <c r="F121" s="96"/>
      <c r="G121" s="96"/>
      <c r="H121" s="419"/>
      <c r="I121" s="279"/>
      <c r="J121" s="246" t="e">
        <f>IF(AND(Q121="",#REF!&gt;0,#REF!&lt;5),K121,)</f>
        <v>#REF!</v>
      </c>
      <c r="K121" s="244" t="str">
        <f>IF(D121="","ZZZ9",IF(AND(#REF!&gt;0,#REF!&lt;5),D121&amp;#REF!,D121&amp;"9"))</f>
        <v>ZZZ9</v>
      </c>
      <c r="L121" s="248">
        <f t="shared" si="6"/>
        <v>999</v>
      </c>
      <c r="M121" s="278">
        <f t="shared" si="7"/>
        <v>999</v>
      </c>
      <c r="N121" s="273"/>
      <c r="O121" s="96"/>
      <c r="P121" s="113">
        <f t="shared" si="8"/>
        <v>999</v>
      </c>
      <c r="Q121" s="96"/>
    </row>
    <row r="122" spans="1:17" s="11" customFormat="1" ht="18.899999999999999" customHeight="1" x14ac:dyDescent="0.25">
      <c r="A122" s="249">
        <v>116</v>
      </c>
      <c r="B122" s="94"/>
      <c r="C122" s="94"/>
      <c r="D122" s="95"/>
      <c r="E122" s="262"/>
      <c r="F122" s="96"/>
      <c r="G122" s="96"/>
      <c r="H122" s="419"/>
      <c r="I122" s="279"/>
      <c r="J122" s="246" t="e">
        <f>IF(AND(Q122="",#REF!&gt;0,#REF!&lt;5),K122,)</f>
        <v>#REF!</v>
      </c>
      <c r="K122" s="244" t="str">
        <f>IF(D122="","ZZZ9",IF(AND(#REF!&gt;0,#REF!&lt;5),D122&amp;#REF!,D122&amp;"9"))</f>
        <v>ZZZ9</v>
      </c>
      <c r="L122" s="248">
        <f t="shared" si="6"/>
        <v>999</v>
      </c>
      <c r="M122" s="278">
        <f t="shared" si="7"/>
        <v>999</v>
      </c>
      <c r="N122" s="273"/>
      <c r="O122" s="96"/>
      <c r="P122" s="113">
        <f t="shared" si="8"/>
        <v>999</v>
      </c>
      <c r="Q122" s="96"/>
    </row>
    <row r="123" spans="1:17" s="11" customFormat="1" ht="18.899999999999999" customHeight="1" x14ac:dyDescent="0.25">
      <c r="A123" s="249">
        <v>117</v>
      </c>
      <c r="B123" s="94"/>
      <c r="C123" s="94"/>
      <c r="D123" s="95"/>
      <c r="E123" s="262"/>
      <c r="F123" s="96"/>
      <c r="G123" s="96"/>
      <c r="H123" s="419"/>
      <c r="I123" s="279"/>
      <c r="J123" s="246" t="e">
        <f>IF(AND(Q123="",#REF!&gt;0,#REF!&lt;5),K123,)</f>
        <v>#REF!</v>
      </c>
      <c r="K123" s="244" t="str">
        <f>IF(D123="","ZZZ9",IF(AND(#REF!&gt;0,#REF!&lt;5),D123&amp;#REF!,D123&amp;"9"))</f>
        <v>ZZZ9</v>
      </c>
      <c r="L123" s="248">
        <f t="shared" si="6"/>
        <v>999</v>
      </c>
      <c r="M123" s="278">
        <f t="shared" si="7"/>
        <v>999</v>
      </c>
      <c r="N123" s="273"/>
      <c r="O123" s="96"/>
      <c r="P123" s="113">
        <f t="shared" si="8"/>
        <v>999</v>
      </c>
      <c r="Q123" s="96"/>
    </row>
    <row r="124" spans="1:17" s="11" customFormat="1" ht="18.899999999999999" customHeight="1" x14ac:dyDescent="0.25">
      <c r="A124" s="249">
        <v>118</v>
      </c>
      <c r="B124" s="94"/>
      <c r="C124" s="94"/>
      <c r="D124" s="95"/>
      <c r="E124" s="262"/>
      <c r="F124" s="96"/>
      <c r="G124" s="96"/>
      <c r="H124" s="419"/>
      <c r="I124" s="279"/>
      <c r="J124" s="246" t="e">
        <f>IF(AND(Q124="",#REF!&gt;0,#REF!&lt;5),K124,)</f>
        <v>#REF!</v>
      </c>
      <c r="K124" s="244" t="str">
        <f>IF(D124="","ZZZ9",IF(AND(#REF!&gt;0,#REF!&lt;5),D124&amp;#REF!,D124&amp;"9"))</f>
        <v>ZZZ9</v>
      </c>
      <c r="L124" s="248">
        <f t="shared" si="6"/>
        <v>999</v>
      </c>
      <c r="M124" s="278">
        <f t="shared" si="7"/>
        <v>999</v>
      </c>
      <c r="N124" s="273"/>
      <c r="O124" s="96"/>
      <c r="P124" s="113">
        <f t="shared" si="8"/>
        <v>999</v>
      </c>
      <c r="Q124" s="96"/>
    </row>
    <row r="125" spans="1:17" s="11" customFormat="1" ht="18.899999999999999" customHeight="1" x14ac:dyDescent="0.25">
      <c r="A125" s="249">
        <v>119</v>
      </c>
      <c r="B125" s="94"/>
      <c r="C125" s="94"/>
      <c r="D125" s="95"/>
      <c r="E125" s="262"/>
      <c r="F125" s="96"/>
      <c r="G125" s="96"/>
      <c r="H125" s="419"/>
      <c r="I125" s="279"/>
      <c r="J125" s="246" t="e">
        <f>IF(AND(Q125="",#REF!&gt;0,#REF!&lt;5),K125,)</f>
        <v>#REF!</v>
      </c>
      <c r="K125" s="244" t="str">
        <f>IF(D125="","ZZZ9",IF(AND(#REF!&gt;0,#REF!&lt;5),D125&amp;#REF!,D125&amp;"9"))</f>
        <v>ZZZ9</v>
      </c>
      <c r="L125" s="248">
        <f t="shared" si="6"/>
        <v>999</v>
      </c>
      <c r="M125" s="278">
        <f t="shared" si="7"/>
        <v>999</v>
      </c>
      <c r="N125" s="273"/>
      <c r="O125" s="96"/>
      <c r="P125" s="113">
        <f t="shared" si="8"/>
        <v>999</v>
      </c>
      <c r="Q125" s="96"/>
    </row>
    <row r="126" spans="1:17" s="11" customFormat="1" ht="18.899999999999999" customHeight="1" x14ac:dyDescent="0.25">
      <c r="A126" s="249">
        <v>120</v>
      </c>
      <c r="B126" s="94"/>
      <c r="C126" s="94"/>
      <c r="D126" s="95"/>
      <c r="E126" s="262"/>
      <c r="F126" s="96"/>
      <c r="G126" s="96"/>
      <c r="H126" s="419"/>
      <c r="I126" s="279"/>
      <c r="J126" s="246" t="e">
        <f>IF(AND(Q126="",#REF!&gt;0,#REF!&lt;5),K126,)</f>
        <v>#REF!</v>
      </c>
      <c r="K126" s="244" t="str">
        <f>IF(D126="","ZZZ9",IF(AND(#REF!&gt;0,#REF!&lt;5),D126&amp;#REF!,D126&amp;"9"))</f>
        <v>ZZZ9</v>
      </c>
      <c r="L126" s="248">
        <f t="shared" si="6"/>
        <v>999</v>
      </c>
      <c r="M126" s="278">
        <f t="shared" si="7"/>
        <v>999</v>
      </c>
      <c r="N126" s="273"/>
      <c r="O126" s="96"/>
      <c r="P126" s="113">
        <f t="shared" si="8"/>
        <v>999</v>
      </c>
      <c r="Q126" s="96"/>
    </row>
    <row r="127" spans="1:17" s="11" customFormat="1" ht="18.899999999999999" customHeight="1" x14ac:dyDescent="0.25">
      <c r="A127" s="249">
        <v>121</v>
      </c>
      <c r="B127" s="94"/>
      <c r="C127" s="94"/>
      <c r="D127" s="95"/>
      <c r="E127" s="262"/>
      <c r="F127" s="96"/>
      <c r="G127" s="96"/>
      <c r="H127" s="419"/>
      <c r="I127" s="279"/>
      <c r="J127" s="246" t="e">
        <f>IF(AND(Q127="",#REF!&gt;0,#REF!&lt;5),K127,)</f>
        <v>#REF!</v>
      </c>
      <c r="K127" s="244" t="str">
        <f>IF(D127="","ZZZ9",IF(AND(#REF!&gt;0,#REF!&lt;5),D127&amp;#REF!,D127&amp;"9"))</f>
        <v>ZZZ9</v>
      </c>
      <c r="L127" s="248">
        <f t="shared" si="6"/>
        <v>999</v>
      </c>
      <c r="M127" s="278">
        <f t="shared" si="7"/>
        <v>999</v>
      </c>
      <c r="N127" s="273"/>
      <c r="O127" s="96"/>
      <c r="P127" s="113">
        <f t="shared" si="8"/>
        <v>999</v>
      </c>
      <c r="Q127" s="96"/>
    </row>
    <row r="128" spans="1:17" s="11" customFormat="1" ht="18.899999999999999" customHeight="1" x14ac:dyDescent="0.25">
      <c r="A128" s="249">
        <v>122</v>
      </c>
      <c r="B128" s="94"/>
      <c r="C128" s="94"/>
      <c r="D128" s="95"/>
      <c r="E128" s="262"/>
      <c r="F128" s="96"/>
      <c r="G128" s="96"/>
      <c r="H128" s="419"/>
      <c r="I128" s="279"/>
      <c r="J128" s="246" t="e">
        <f>IF(AND(Q128="",#REF!&gt;0,#REF!&lt;5),K128,)</f>
        <v>#REF!</v>
      </c>
      <c r="K128" s="244" t="str">
        <f>IF(D128="","ZZZ9",IF(AND(#REF!&gt;0,#REF!&lt;5),D128&amp;#REF!,D128&amp;"9"))</f>
        <v>ZZZ9</v>
      </c>
      <c r="L128" s="248">
        <f t="shared" si="6"/>
        <v>999</v>
      </c>
      <c r="M128" s="278">
        <f t="shared" si="7"/>
        <v>999</v>
      </c>
      <c r="N128" s="273"/>
      <c r="O128" s="96"/>
      <c r="P128" s="113">
        <f t="shared" si="8"/>
        <v>999</v>
      </c>
      <c r="Q128" s="96"/>
    </row>
    <row r="129" spans="1:17" s="11" customFormat="1" ht="18.899999999999999" customHeight="1" x14ac:dyDescent="0.25">
      <c r="A129" s="249">
        <v>123</v>
      </c>
      <c r="B129" s="94"/>
      <c r="C129" s="94"/>
      <c r="D129" s="95"/>
      <c r="E129" s="262"/>
      <c r="F129" s="96"/>
      <c r="G129" s="96"/>
      <c r="H129" s="419"/>
      <c r="I129" s="279"/>
      <c r="J129" s="246" t="e">
        <f>IF(AND(Q129="",#REF!&gt;0,#REF!&lt;5),K129,)</f>
        <v>#REF!</v>
      </c>
      <c r="K129" s="244" t="str">
        <f>IF(D129="","ZZZ9",IF(AND(#REF!&gt;0,#REF!&lt;5),D129&amp;#REF!,D129&amp;"9"))</f>
        <v>ZZZ9</v>
      </c>
      <c r="L129" s="248">
        <f t="shared" si="6"/>
        <v>999</v>
      </c>
      <c r="M129" s="278">
        <f t="shared" si="7"/>
        <v>999</v>
      </c>
      <c r="N129" s="273"/>
      <c r="O129" s="96"/>
      <c r="P129" s="113">
        <f t="shared" si="8"/>
        <v>999</v>
      </c>
      <c r="Q129" s="96"/>
    </row>
    <row r="130" spans="1:17" s="11" customFormat="1" ht="18.899999999999999" customHeight="1" x14ac:dyDescent="0.25">
      <c r="A130" s="249">
        <v>124</v>
      </c>
      <c r="B130" s="94"/>
      <c r="C130" s="94"/>
      <c r="D130" s="95"/>
      <c r="E130" s="262"/>
      <c r="F130" s="96"/>
      <c r="G130" s="96"/>
      <c r="H130" s="419"/>
      <c r="I130" s="279"/>
      <c r="J130" s="246" t="e">
        <f>IF(AND(Q130="",#REF!&gt;0,#REF!&lt;5),K130,)</f>
        <v>#REF!</v>
      </c>
      <c r="K130" s="244" t="str">
        <f>IF(D130="","ZZZ9",IF(AND(#REF!&gt;0,#REF!&lt;5),D130&amp;#REF!,D130&amp;"9"))</f>
        <v>ZZZ9</v>
      </c>
      <c r="L130" s="248">
        <f t="shared" si="6"/>
        <v>999</v>
      </c>
      <c r="M130" s="278">
        <f t="shared" si="7"/>
        <v>999</v>
      </c>
      <c r="N130" s="273"/>
      <c r="O130" s="96"/>
      <c r="P130" s="113">
        <f t="shared" si="8"/>
        <v>999</v>
      </c>
      <c r="Q130" s="96"/>
    </row>
    <row r="131" spans="1:17" s="11" customFormat="1" ht="18.899999999999999" customHeight="1" x14ac:dyDescent="0.25">
      <c r="A131" s="249">
        <v>125</v>
      </c>
      <c r="B131" s="94"/>
      <c r="C131" s="94"/>
      <c r="D131" s="95"/>
      <c r="E131" s="262"/>
      <c r="F131" s="96"/>
      <c r="G131" s="96"/>
      <c r="H131" s="419"/>
      <c r="I131" s="279"/>
      <c r="J131" s="246" t="e">
        <f>IF(AND(Q131="",#REF!&gt;0,#REF!&lt;5),K131,)</f>
        <v>#REF!</v>
      </c>
      <c r="K131" s="244" t="str">
        <f>IF(D131="","ZZZ9",IF(AND(#REF!&gt;0,#REF!&lt;5),D131&amp;#REF!,D131&amp;"9"))</f>
        <v>ZZZ9</v>
      </c>
      <c r="L131" s="248">
        <f t="shared" si="6"/>
        <v>999</v>
      </c>
      <c r="M131" s="278">
        <f t="shared" si="7"/>
        <v>999</v>
      </c>
      <c r="N131" s="273"/>
      <c r="O131" s="96"/>
      <c r="P131" s="113">
        <f t="shared" si="8"/>
        <v>999</v>
      </c>
      <c r="Q131" s="96"/>
    </row>
    <row r="132" spans="1:17" s="11" customFormat="1" ht="18.899999999999999" customHeight="1" x14ac:dyDescent="0.25">
      <c r="A132" s="249">
        <v>126</v>
      </c>
      <c r="B132" s="94"/>
      <c r="C132" s="94"/>
      <c r="D132" s="95"/>
      <c r="E132" s="262"/>
      <c r="F132" s="96"/>
      <c r="G132" s="96"/>
      <c r="H132" s="419"/>
      <c r="I132" s="279"/>
      <c r="J132" s="246" t="e">
        <f>IF(AND(Q132="",#REF!&gt;0,#REF!&lt;5),K132,)</f>
        <v>#REF!</v>
      </c>
      <c r="K132" s="244" t="str">
        <f>IF(D132="","ZZZ9",IF(AND(#REF!&gt;0,#REF!&lt;5),D132&amp;#REF!,D132&amp;"9"))</f>
        <v>ZZZ9</v>
      </c>
      <c r="L132" s="248">
        <f t="shared" si="6"/>
        <v>999</v>
      </c>
      <c r="M132" s="278">
        <f t="shared" si="7"/>
        <v>999</v>
      </c>
      <c r="N132" s="273"/>
      <c r="O132" s="96"/>
      <c r="P132" s="113">
        <f t="shared" si="8"/>
        <v>999</v>
      </c>
      <c r="Q132" s="96"/>
    </row>
    <row r="133" spans="1:17" s="11" customFormat="1" ht="18.899999999999999" customHeight="1" x14ac:dyDescent="0.25">
      <c r="A133" s="249">
        <v>127</v>
      </c>
      <c r="B133" s="94"/>
      <c r="C133" s="94"/>
      <c r="D133" s="95"/>
      <c r="E133" s="262"/>
      <c r="F133" s="96"/>
      <c r="G133" s="96"/>
      <c r="H133" s="419"/>
      <c r="I133" s="279"/>
      <c r="J133" s="246" t="e">
        <f>IF(AND(Q133="",#REF!&gt;0,#REF!&lt;5),K133,)</f>
        <v>#REF!</v>
      </c>
      <c r="K133" s="244" t="str">
        <f>IF(D133="","ZZZ9",IF(AND(#REF!&gt;0,#REF!&lt;5),D133&amp;#REF!,D133&amp;"9"))</f>
        <v>ZZZ9</v>
      </c>
      <c r="L133" s="248">
        <f t="shared" si="6"/>
        <v>999</v>
      </c>
      <c r="M133" s="278">
        <f t="shared" si="7"/>
        <v>999</v>
      </c>
      <c r="N133" s="273"/>
      <c r="O133" s="96"/>
      <c r="P133" s="113">
        <f t="shared" si="8"/>
        <v>999</v>
      </c>
      <c r="Q133" s="96"/>
    </row>
    <row r="134" spans="1:17" s="11" customFormat="1" ht="18.899999999999999" customHeight="1" x14ac:dyDescent="0.25">
      <c r="A134" s="249">
        <v>128</v>
      </c>
      <c r="B134" s="94"/>
      <c r="C134" s="94"/>
      <c r="D134" s="95"/>
      <c r="E134" s="262"/>
      <c r="F134" s="96"/>
      <c r="G134" s="96"/>
      <c r="H134" s="419"/>
      <c r="I134" s="279"/>
      <c r="J134" s="246" t="e">
        <f>IF(AND(Q134="",#REF!&gt;0,#REF!&lt;5),K134,)</f>
        <v>#REF!</v>
      </c>
      <c r="K134" s="244" t="str">
        <f>IF(D134="","ZZZ9",IF(AND(#REF!&gt;0,#REF!&lt;5),D134&amp;#REF!,D134&amp;"9"))</f>
        <v>ZZZ9</v>
      </c>
      <c r="L134" s="248">
        <f t="shared" si="6"/>
        <v>999</v>
      </c>
      <c r="M134" s="278">
        <f t="shared" si="7"/>
        <v>999</v>
      </c>
      <c r="N134" s="273"/>
      <c r="O134" s="279"/>
      <c r="P134" s="280">
        <f t="shared" si="8"/>
        <v>999</v>
      </c>
      <c r="Q134" s="279"/>
    </row>
    <row r="135" spans="1:17" x14ac:dyDescent="0.25">
      <c r="A135" s="249">
        <v>129</v>
      </c>
      <c r="B135" s="94"/>
      <c r="C135" s="94"/>
      <c r="D135" s="95"/>
      <c r="E135" s="262"/>
      <c r="F135" s="96"/>
      <c r="G135" s="96"/>
      <c r="H135" s="419"/>
      <c r="I135" s="279"/>
      <c r="J135" s="246" t="e">
        <f>IF(AND(Q135="",#REF!&gt;0,#REF!&lt;5),K135,)</f>
        <v>#REF!</v>
      </c>
      <c r="K135" s="244" t="str">
        <f>IF(D135="","ZZZ9",IF(AND(#REF!&gt;0,#REF!&lt;5),D135&amp;#REF!,D135&amp;"9"))</f>
        <v>ZZZ9</v>
      </c>
      <c r="L135" s="248">
        <f t="shared" ref="L135:L156" si="9">IF(Q135="",999,Q135)</f>
        <v>999</v>
      </c>
      <c r="M135" s="278">
        <f t="shared" ref="M135:M156" si="10">IF(P135=999,999,1)</f>
        <v>999</v>
      </c>
      <c r="N135" s="273"/>
      <c r="O135" s="96"/>
      <c r="P135" s="113">
        <f t="shared" ref="P135:P156" si="11">IF(N135="DA",1,IF(N135="WC",2,IF(N135="SE",3,IF(N135="Q",4,IF(N135="LL",5,999)))))</f>
        <v>999</v>
      </c>
      <c r="Q135" s="96"/>
    </row>
    <row r="136" spans="1:17" x14ac:dyDescent="0.25">
      <c r="A136" s="249">
        <v>130</v>
      </c>
      <c r="B136" s="94"/>
      <c r="C136" s="94"/>
      <c r="D136" s="95"/>
      <c r="E136" s="262"/>
      <c r="F136" s="96"/>
      <c r="G136" s="96"/>
      <c r="H136" s="419"/>
      <c r="I136" s="279"/>
      <c r="J136" s="246" t="e">
        <f>IF(AND(Q136="",#REF!&gt;0,#REF!&lt;5),K136,)</f>
        <v>#REF!</v>
      </c>
      <c r="K136" s="244" t="str">
        <f>IF(D136="","ZZZ9",IF(AND(#REF!&gt;0,#REF!&lt;5),D136&amp;#REF!,D136&amp;"9"))</f>
        <v>ZZZ9</v>
      </c>
      <c r="L136" s="248">
        <f t="shared" si="9"/>
        <v>999</v>
      </c>
      <c r="M136" s="278">
        <f t="shared" si="10"/>
        <v>999</v>
      </c>
      <c r="N136" s="273"/>
      <c r="O136" s="96"/>
      <c r="P136" s="113">
        <f t="shared" si="11"/>
        <v>999</v>
      </c>
      <c r="Q136" s="96"/>
    </row>
    <row r="137" spans="1:17" x14ac:dyDescent="0.25">
      <c r="A137" s="249">
        <v>131</v>
      </c>
      <c r="B137" s="94"/>
      <c r="C137" s="94"/>
      <c r="D137" s="95"/>
      <c r="E137" s="262"/>
      <c r="F137" s="96"/>
      <c r="G137" s="96"/>
      <c r="H137" s="419"/>
      <c r="I137" s="279"/>
      <c r="J137" s="246" t="e">
        <f>IF(AND(Q137="",#REF!&gt;0,#REF!&lt;5),K137,)</f>
        <v>#REF!</v>
      </c>
      <c r="K137" s="244" t="str">
        <f>IF(D137="","ZZZ9",IF(AND(#REF!&gt;0,#REF!&lt;5),D137&amp;#REF!,D137&amp;"9"))</f>
        <v>ZZZ9</v>
      </c>
      <c r="L137" s="248">
        <f t="shared" si="9"/>
        <v>999</v>
      </c>
      <c r="M137" s="278">
        <f t="shared" si="10"/>
        <v>999</v>
      </c>
      <c r="N137" s="273"/>
      <c r="O137" s="96"/>
      <c r="P137" s="113">
        <f t="shared" si="11"/>
        <v>999</v>
      </c>
      <c r="Q137" s="96"/>
    </row>
    <row r="138" spans="1:17" x14ac:dyDescent="0.25">
      <c r="A138" s="249">
        <v>132</v>
      </c>
      <c r="B138" s="94"/>
      <c r="C138" s="94"/>
      <c r="D138" s="95"/>
      <c r="E138" s="262"/>
      <c r="F138" s="96"/>
      <c r="G138" s="96"/>
      <c r="H138" s="419"/>
      <c r="I138" s="279"/>
      <c r="J138" s="246" t="e">
        <f>IF(AND(Q138="",#REF!&gt;0,#REF!&lt;5),K138,)</f>
        <v>#REF!</v>
      </c>
      <c r="K138" s="244" t="str">
        <f>IF(D138="","ZZZ9",IF(AND(#REF!&gt;0,#REF!&lt;5),D138&amp;#REF!,D138&amp;"9"))</f>
        <v>ZZZ9</v>
      </c>
      <c r="L138" s="248">
        <f t="shared" si="9"/>
        <v>999</v>
      </c>
      <c r="M138" s="278">
        <f t="shared" si="10"/>
        <v>999</v>
      </c>
      <c r="N138" s="273"/>
      <c r="O138" s="96"/>
      <c r="P138" s="113">
        <f t="shared" si="11"/>
        <v>999</v>
      </c>
      <c r="Q138" s="96"/>
    </row>
    <row r="139" spans="1:17" x14ac:dyDescent="0.25">
      <c r="A139" s="249">
        <v>133</v>
      </c>
      <c r="B139" s="94"/>
      <c r="C139" s="94"/>
      <c r="D139" s="95"/>
      <c r="E139" s="262"/>
      <c r="F139" s="96"/>
      <c r="G139" s="96"/>
      <c r="H139" s="419"/>
      <c r="I139" s="279"/>
      <c r="J139" s="246" t="e">
        <f>IF(AND(Q139="",#REF!&gt;0,#REF!&lt;5),K139,)</f>
        <v>#REF!</v>
      </c>
      <c r="K139" s="244" t="str">
        <f>IF(D139="","ZZZ9",IF(AND(#REF!&gt;0,#REF!&lt;5),D139&amp;#REF!,D139&amp;"9"))</f>
        <v>ZZZ9</v>
      </c>
      <c r="L139" s="248">
        <f t="shared" si="9"/>
        <v>999</v>
      </c>
      <c r="M139" s="278">
        <f t="shared" si="10"/>
        <v>999</v>
      </c>
      <c r="N139" s="273"/>
      <c r="O139" s="96"/>
      <c r="P139" s="113">
        <f t="shared" si="11"/>
        <v>999</v>
      </c>
      <c r="Q139" s="96"/>
    </row>
    <row r="140" spans="1:17" x14ac:dyDescent="0.25">
      <c r="A140" s="249">
        <v>134</v>
      </c>
      <c r="B140" s="94"/>
      <c r="C140" s="94"/>
      <c r="D140" s="95"/>
      <c r="E140" s="262"/>
      <c r="F140" s="96"/>
      <c r="G140" s="96"/>
      <c r="H140" s="419"/>
      <c r="I140" s="279"/>
      <c r="J140" s="246" t="e">
        <f>IF(AND(Q140="",#REF!&gt;0,#REF!&lt;5),K140,)</f>
        <v>#REF!</v>
      </c>
      <c r="K140" s="244" t="str">
        <f>IF(D140="","ZZZ9",IF(AND(#REF!&gt;0,#REF!&lt;5),D140&amp;#REF!,D140&amp;"9"))</f>
        <v>ZZZ9</v>
      </c>
      <c r="L140" s="248">
        <f t="shared" si="9"/>
        <v>999</v>
      </c>
      <c r="M140" s="278">
        <f t="shared" si="10"/>
        <v>999</v>
      </c>
      <c r="N140" s="273"/>
      <c r="O140" s="96"/>
      <c r="P140" s="113">
        <f t="shared" si="11"/>
        <v>999</v>
      </c>
      <c r="Q140" s="96"/>
    </row>
    <row r="141" spans="1:17" x14ac:dyDescent="0.25">
      <c r="A141" s="249">
        <v>135</v>
      </c>
      <c r="B141" s="94"/>
      <c r="C141" s="94"/>
      <c r="D141" s="95"/>
      <c r="E141" s="262"/>
      <c r="F141" s="96"/>
      <c r="G141" s="96"/>
      <c r="H141" s="419"/>
      <c r="I141" s="279"/>
      <c r="J141" s="246" t="e">
        <f>IF(AND(Q141="",#REF!&gt;0,#REF!&lt;5),K141,)</f>
        <v>#REF!</v>
      </c>
      <c r="K141" s="244" t="str">
        <f>IF(D141="","ZZZ9",IF(AND(#REF!&gt;0,#REF!&lt;5),D141&amp;#REF!,D141&amp;"9"))</f>
        <v>ZZZ9</v>
      </c>
      <c r="L141" s="248">
        <f t="shared" si="9"/>
        <v>999</v>
      </c>
      <c r="M141" s="278">
        <f t="shared" si="10"/>
        <v>999</v>
      </c>
      <c r="N141" s="273"/>
      <c r="O141" s="279"/>
      <c r="P141" s="280">
        <f t="shared" si="11"/>
        <v>999</v>
      </c>
      <c r="Q141" s="279"/>
    </row>
    <row r="142" spans="1:17" x14ac:dyDescent="0.25">
      <c r="A142" s="249">
        <v>136</v>
      </c>
      <c r="B142" s="94"/>
      <c r="C142" s="94"/>
      <c r="D142" s="95"/>
      <c r="E142" s="262"/>
      <c r="F142" s="96"/>
      <c r="G142" s="96"/>
      <c r="H142" s="419"/>
      <c r="I142" s="279"/>
      <c r="J142" s="246" t="e">
        <f>IF(AND(Q142="",#REF!&gt;0,#REF!&lt;5),K142,)</f>
        <v>#REF!</v>
      </c>
      <c r="K142" s="244" t="str">
        <f>IF(D142="","ZZZ9",IF(AND(#REF!&gt;0,#REF!&lt;5),D142&amp;#REF!,D142&amp;"9"))</f>
        <v>ZZZ9</v>
      </c>
      <c r="L142" s="248">
        <f t="shared" si="9"/>
        <v>999</v>
      </c>
      <c r="M142" s="278">
        <f t="shared" si="10"/>
        <v>999</v>
      </c>
      <c r="N142" s="273"/>
      <c r="O142" s="96"/>
      <c r="P142" s="113">
        <f t="shared" si="11"/>
        <v>999</v>
      </c>
      <c r="Q142" s="96"/>
    </row>
    <row r="143" spans="1:17" x14ac:dyDescent="0.25">
      <c r="A143" s="249">
        <v>137</v>
      </c>
      <c r="B143" s="94"/>
      <c r="C143" s="94"/>
      <c r="D143" s="95"/>
      <c r="E143" s="262"/>
      <c r="F143" s="96"/>
      <c r="G143" s="96"/>
      <c r="H143" s="419"/>
      <c r="I143" s="279"/>
      <c r="J143" s="246" t="e">
        <f>IF(AND(Q143="",#REF!&gt;0,#REF!&lt;5),K143,)</f>
        <v>#REF!</v>
      </c>
      <c r="K143" s="244" t="str">
        <f>IF(D143="","ZZZ9",IF(AND(#REF!&gt;0,#REF!&lt;5),D143&amp;#REF!,D143&amp;"9"))</f>
        <v>ZZZ9</v>
      </c>
      <c r="L143" s="248">
        <f t="shared" si="9"/>
        <v>999</v>
      </c>
      <c r="M143" s="278">
        <f t="shared" si="10"/>
        <v>999</v>
      </c>
      <c r="N143" s="273"/>
      <c r="O143" s="96"/>
      <c r="P143" s="113">
        <f t="shared" si="11"/>
        <v>999</v>
      </c>
      <c r="Q143" s="96"/>
    </row>
    <row r="144" spans="1:17" x14ac:dyDescent="0.25">
      <c r="A144" s="249">
        <v>138</v>
      </c>
      <c r="B144" s="94"/>
      <c r="C144" s="94"/>
      <c r="D144" s="95"/>
      <c r="E144" s="262"/>
      <c r="F144" s="96"/>
      <c r="G144" s="96"/>
      <c r="H144" s="419"/>
      <c r="I144" s="279"/>
      <c r="J144" s="246" t="e">
        <f>IF(AND(Q144="",#REF!&gt;0,#REF!&lt;5),K144,)</f>
        <v>#REF!</v>
      </c>
      <c r="K144" s="244" t="str">
        <f>IF(D144="","ZZZ9",IF(AND(#REF!&gt;0,#REF!&lt;5),D144&amp;#REF!,D144&amp;"9"))</f>
        <v>ZZZ9</v>
      </c>
      <c r="L144" s="248">
        <f t="shared" si="9"/>
        <v>999</v>
      </c>
      <c r="M144" s="278">
        <f t="shared" si="10"/>
        <v>999</v>
      </c>
      <c r="N144" s="273"/>
      <c r="O144" s="96"/>
      <c r="P144" s="113">
        <f t="shared" si="11"/>
        <v>999</v>
      </c>
      <c r="Q144" s="96"/>
    </row>
    <row r="145" spans="1:17" x14ac:dyDescent="0.25">
      <c r="A145" s="249">
        <v>139</v>
      </c>
      <c r="B145" s="94"/>
      <c r="C145" s="94"/>
      <c r="D145" s="95"/>
      <c r="E145" s="262"/>
      <c r="F145" s="96"/>
      <c r="G145" s="96"/>
      <c r="H145" s="419"/>
      <c r="I145" s="279"/>
      <c r="J145" s="246" t="e">
        <f>IF(AND(Q145="",#REF!&gt;0,#REF!&lt;5),K145,)</f>
        <v>#REF!</v>
      </c>
      <c r="K145" s="244" t="str">
        <f>IF(D145="","ZZZ9",IF(AND(#REF!&gt;0,#REF!&lt;5),D145&amp;#REF!,D145&amp;"9"))</f>
        <v>ZZZ9</v>
      </c>
      <c r="L145" s="248">
        <f t="shared" si="9"/>
        <v>999</v>
      </c>
      <c r="M145" s="278">
        <f t="shared" si="10"/>
        <v>999</v>
      </c>
      <c r="N145" s="273"/>
      <c r="O145" s="96"/>
      <c r="P145" s="113">
        <f t="shared" si="11"/>
        <v>999</v>
      </c>
      <c r="Q145" s="96"/>
    </row>
    <row r="146" spans="1:17" x14ac:dyDescent="0.25">
      <c r="A146" s="249">
        <v>140</v>
      </c>
      <c r="B146" s="94"/>
      <c r="C146" s="94"/>
      <c r="D146" s="95"/>
      <c r="E146" s="262"/>
      <c r="F146" s="96"/>
      <c r="G146" s="96"/>
      <c r="H146" s="419"/>
      <c r="I146" s="279"/>
      <c r="J146" s="246" t="e">
        <f>IF(AND(Q146="",#REF!&gt;0,#REF!&lt;5),K146,)</f>
        <v>#REF!</v>
      </c>
      <c r="K146" s="244" t="str">
        <f>IF(D146="","ZZZ9",IF(AND(#REF!&gt;0,#REF!&lt;5),D146&amp;#REF!,D146&amp;"9"))</f>
        <v>ZZZ9</v>
      </c>
      <c r="L146" s="248">
        <f t="shared" si="9"/>
        <v>999</v>
      </c>
      <c r="M146" s="278">
        <f t="shared" si="10"/>
        <v>999</v>
      </c>
      <c r="N146" s="273"/>
      <c r="O146" s="96"/>
      <c r="P146" s="113">
        <f t="shared" si="11"/>
        <v>999</v>
      </c>
      <c r="Q146" s="96"/>
    </row>
    <row r="147" spans="1:17" x14ac:dyDescent="0.25">
      <c r="A147" s="249">
        <v>141</v>
      </c>
      <c r="B147" s="94"/>
      <c r="C147" s="94"/>
      <c r="D147" s="95"/>
      <c r="E147" s="262"/>
      <c r="F147" s="96"/>
      <c r="G147" s="96"/>
      <c r="H147" s="419"/>
      <c r="I147" s="279"/>
      <c r="J147" s="246" t="e">
        <f>IF(AND(Q147="",#REF!&gt;0,#REF!&lt;5),K147,)</f>
        <v>#REF!</v>
      </c>
      <c r="K147" s="244" t="str">
        <f>IF(D147="","ZZZ9",IF(AND(#REF!&gt;0,#REF!&lt;5),D147&amp;#REF!,D147&amp;"9"))</f>
        <v>ZZZ9</v>
      </c>
      <c r="L147" s="248">
        <f t="shared" si="9"/>
        <v>999</v>
      </c>
      <c r="M147" s="278">
        <f t="shared" si="10"/>
        <v>999</v>
      </c>
      <c r="N147" s="273"/>
      <c r="O147" s="96"/>
      <c r="P147" s="113">
        <f t="shared" si="11"/>
        <v>999</v>
      </c>
      <c r="Q147" s="96"/>
    </row>
    <row r="148" spans="1:17" x14ac:dyDescent="0.25">
      <c r="A148" s="249">
        <v>142</v>
      </c>
      <c r="B148" s="94"/>
      <c r="C148" s="94"/>
      <c r="D148" s="95"/>
      <c r="E148" s="262"/>
      <c r="F148" s="96"/>
      <c r="G148" s="96"/>
      <c r="H148" s="419"/>
      <c r="I148" s="279"/>
      <c r="J148" s="246" t="e">
        <f>IF(AND(Q148="",#REF!&gt;0,#REF!&lt;5),K148,)</f>
        <v>#REF!</v>
      </c>
      <c r="K148" s="244" t="str">
        <f>IF(D148="","ZZZ9",IF(AND(#REF!&gt;0,#REF!&lt;5),D148&amp;#REF!,D148&amp;"9"))</f>
        <v>ZZZ9</v>
      </c>
      <c r="L148" s="248">
        <f t="shared" si="9"/>
        <v>999</v>
      </c>
      <c r="M148" s="278">
        <f t="shared" si="10"/>
        <v>999</v>
      </c>
      <c r="N148" s="273"/>
      <c r="O148" s="279"/>
      <c r="P148" s="280">
        <f t="shared" si="11"/>
        <v>999</v>
      </c>
      <c r="Q148" s="279"/>
    </row>
    <row r="149" spans="1:17" x14ac:dyDescent="0.25">
      <c r="A149" s="249">
        <v>143</v>
      </c>
      <c r="B149" s="94"/>
      <c r="C149" s="94"/>
      <c r="D149" s="95"/>
      <c r="E149" s="262"/>
      <c r="F149" s="96"/>
      <c r="G149" s="96"/>
      <c r="H149" s="419"/>
      <c r="I149" s="279"/>
      <c r="J149" s="246" t="e">
        <f>IF(AND(Q149="",#REF!&gt;0,#REF!&lt;5),K149,)</f>
        <v>#REF!</v>
      </c>
      <c r="K149" s="244" t="str">
        <f>IF(D149="","ZZZ9",IF(AND(#REF!&gt;0,#REF!&lt;5),D149&amp;#REF!,D149&amp;"9"))</f>
        <v>ZZZ9</v>
      </c>
      <c r="L149" s="248">
        <f t="shared" si="9"/>
        <v>999</v>
      </c>
      <c r="M149" s="278">
        <f t="shared" si="10"/>
        <v>999</v>
      </c>
      <c r="N149" s="273"/>
      <c r="O149" s="96"/>
      <c r="P149" s="113">
        <f t="shared" si="11"/>
        <v>999</v>
      </c>
      <c r="Q149" s="96"/>
    </row>
    <row r="150" spans="1:17" x14ac:dyDescent="0.25">
      <c r="A150" s="249">
        <v>144</v>
      </c>
      <c r="B150" s="94"/>
      <c r="C150" s="94"/>
      <c r="D150" s="95"/>
      <c r="E150" s="262"/>
      <c r="F150" s="96"/>
      <c r="G150" s="96"/>
      <c r="H150" s="419"/>
      <c r="I150" s="279"/>
      <c r="J150" s="246" t="e">
        <f>IF(AND(Q150="",#REF!&gt;0,#REF!&lt;5),K150,)</f>
        <v>#REF!</v>
      </c>
      <c r="K150" s="244" t="str">
        <f>IF(D150="","ZZZ9",IF(AND(#REF!&gt;0,#REF!&lt;5),D150&amp;#REF!,D150&amp;"9"))</f>
        <v>ZZZ9</v>
      </c>
      <c r="L150" s="248">
        <f t="shared" si="9"/>
        <v>999</v>
      </c>
      <c r="M150" s="278">
        <f t="shared" si="10"/>
        <v>999</v>
      </c>
      <c r="N150" s="273"/>
      <c r="O150" s="96"/>
      <c r="P150" s="113">
        <f t="shared" si="11"/>
        <v>999</v>
      </c>
      <c r="Q150" s="96"/>
    </row>
    <row r="151" spans="1:17" x14ac:dyDescent="0.25">
      <c r="A151" s="249">
        <v>145</v>
      </c>
      <c r="B151" s="94"/>
      <c r="C151" s="94"/>
      <c r="D151" s="95"/>
      <c r="E151" s="262"/>
      <c r="F151" s="96"/>
      <c r="G151" s="96"/>
      <c r="H151" s="419"/>
      <c r="I151" s="279"/>
      <c r="J151" s="246" t="e">
        <f>IF(AND(Q151="",#REF!&gt;0,#REF!&lt;5),K151,)</f>
        <v>#REF!</v>
      </c>
      <c r="K151" s="244" t="str">
        <f>IF(D151="","ZZZ9",IF(AND(#REF!&gt;0,#REF!&lt;5),D151&amp;#REF!,D151&amp;"9"))</f>
        <v>ZZZ9</v>
      </c>
      <c r="L151" s="248">
        <f t="shared" si="9"/>
        <v>999</v>
      </c>
      <c r="M151" s="278">
        <f t="shared" si="10"/>
        <v>999</v>
      </c>
      <c r="N151" s="273"/>
      <c r="O151" s="96"/>
      <c r="P151" s="113">
        <f t="shared" si="11"/>
        <v>999</v>
      </c>
      <c r="Q151" s="96"/>
    </row>
    <row r="152" spans="1:17" x14ac:dyDescent="0.25">
      <c r="A152" s="249">
        <v>146</v>
      </c>
      <c r="B152" s="94"/>
      <c r="C152" s="94"/>
      <c r="D152" s="95"/>
      <c r="E152" s="262"/>
      <c r="F152" s="96"/>
      <c r="G152" s="96"/>
      <c r="H152" s="419"/>
      <c r="I152" s="279"/>
      <c r="J152" s="246" t="e">
        <f>IF(AND(Q152="",#REF!&gt;0,#REF!&lt;5),K152,)</f>
        <v>#REF!</v>
      </c>
      <c r="K152" s="244" t="str">
        <f>IF(D152="","ZZZ9",IF(AND(#REF!&gt;0,#REF!&lt;5),D152&amp;#REF!,D152&amp;"9"))</f>
        <v>ZZZ9</v>
      </c>
      <c r="L152" s="248">
        <f t="shared" si="9"/>
        <v>999</v>
      </c>
      <c r="M152" s="278">
        <f t="shared" si="10"/>
        <v>999</v>
      </c>
      <c r="N152" s="273"/>
      <c r="O152" s="96"/>
      <c r="P152" s="113">
        <f t="shared" si="11"/>
        <v>999</v>
      </c>
      <c r="Q152" s="96"/>
    </row>
    <row r="153" spans="1:17" x14ac:dyDescent="0.25">
      <c r="A153" s="249">
        <v>147</v>
      </c>
      <c r="B153" s="94"/>
      <c r="C153" s="94"/>
      <c r="D153" s="95"/>
      <c r="E153" s="262"/>
      <c r="F153" s="96"/>
      <c r="G153" s="96"/>
      <c r="H153" s="419"/>
      <c r="I153" s="279"/>
      <c r="J153" s="246" t="e">
        <f>IF(AND(Q153="",#REF!&gt;0,#REF!&lt;5),K153,)</f>
        <v>#REF!</v>
      </c>
      <c r="K153" s="244" t="str">
        <f>IF(D153="","ZZZ9",IF(AND(#REF!&gt;0,#REF!&lt;5),D153&amp;#REF!,D153&amp;"9"))</f>
        <v>ZZZ9</v>
      </c>
      <c r="L153" s="248">
        <f t="shared" si="9"/>
        <v>999</v>
      </c>
      <c r="M153" s="278">
        <f t="shared" si="10"/>
        <v>999</v>
      </c>
      <c r="N153" s="273"/>
      <c r="O153" s="96"/>
      <c r="P153" s="113">
        <f t="shared" si="11"/>
        <v>999</v>
      </c>
      <c r="Q153" s="96"/>
    </row>
    <row r="154" spans="1:17" x14ac:dyDescent="0.25">
      <c r="A154" s="249">
        <v>148</v>
      </c>
      <c r="B154" s="94"/>
      <c r="C154" s="94"/>
      <c r="D154" s="95"/>
      <c r="E154" s="262"/>
      <c r="F154" s="96"/>
      <c r="G154" s="96"/>
      <c r="H154" s="419"/>
      <c r="I154" s="279"/>
      <c r="J154" s="246" t="e">
        <f>IF(AND(Q154="",#REF!&gt;0,#REF!&lt;5),K154,)</f>
        <v>#REF!</v>
      </c>
      <c r="K154" s="244" t="str">
        <f>IF(D154="","ZZZ9",IF(AND(#REF!&gt;0,#REF!&lt;5),D154&amp;#REF!,D154&amp;"9"))</f>
        <v>ZZZ9</v>
      </c>
      <c r="L154" s="248">
        <f t="shared" si="9"/>
        <v>999</v>
      </c>
      <c r="M154" s="278">
        <f t="shared" si="10"/>
        <v>999</v>
      </c>
      <c r="N154" s="273"/>
      <c r="O154" s="96"/>
      <c r="P154" s="113">
        <f t="shared" si="11"/>
        <v>999</v>
      </c>
      <c r="Q154" s="96"/>
    </row>
    <row r="155" spans="1:17" x14ac:dyDescent="0.25">
      <c r="A155" s="249">
        <v>149</v>
      </c>
      <c r="B155" s="94"/>
      <c r="C155" s="94"/>
      <c r="D155" s="95"/>
      <c r="E155" s="262"/>
      <c r="F155" s="96"/>
      <c r="G155" s="96"/>
      <c r="H155" s="419"/>
      <c r="I155" s="279"/>
      <c r="J155" s="246" t="e">
        <f>IF(AND(Q155="",#REF!&gt;0,#REF!&lt;5),K155,)</f>
        <v>#REF!</v>
      </c>
      <c r="K155" s="244" t="str">
        <f>IF(D155="","ZZZ9",IF(AND(#REF!&gt;0,#REF!&lt;5),D155&amp;#REF!,D155&amp;"9"))</f>
        <v>ZZZ9</v>
      </c>
      <c r="L155" s="248">
        <f t="shared" si="9"/>
        <v>999</v>
      </c>
      <c r="M155" s="278">
        <f t="shared" si="10"/>
        <v>999</v>
      </c>
      <c r="N155" s="273"/>
      <c r="O155" s="96"/>
      <c r="P155" s="113">
        <f t="shared" si="11"/>
        <v>999</v>
      </c>
      <c r="Q155" s="96"/>
    </row>
    <row r="156" spans="1:17" x14ac:dyDescent="0.25">
      <c r="A156" s="249">
        <v>150</v>
      </c>
      <c r="B156" s="94"/>
      <c r="C156" s="94"/>
      <c r="D156" s="95"/>
      <c r="E156" s="262"/>
      <c r="F156" s="96"/>
      <c r="G156" s="96"/>
      <c r="H156" s="419"/>
      <c r="I156" s="279"/>
      <c r="J156" s="246" t="e">
        <f>IF(AND(Q156="",#REF!&gt;0,#REF!&lt;5),K156,)</f>
        <v>#REF!</v>
      </c>
      <c r="K156" s="244" t="str">
        <f>IF(D156="","ZZZ9",IF(AND(#REF!&gt;0,#REF!&lt;5),D156&amp;#REF!,D156&amp;"9"))</f>
        <v>ZZZ9</v>
      </c>
      <c r="L156" s="248">
        <f t="shared" si="9"/>
        <v>999</v>
      </c>
      <c r="M156" s="278">
        <f t="shared" si="10"/>
        <v>999</v>
      </c>
      <c r="N156" s="273"/>
      <c r="O156" s="96"/>
      <c r="P156" s="113">
        <f t="shared" si="11"/>
        <v>999</v>
      </c>
      <c r="Q156" s="96"/>
    </row>
  </sheetData>
  <phoneticPr fontId="63" type="noConversion"/>
  <conditionalFormatting sqref="A7:A14 A15:D156">
    <cfRule type="expression" dxfId="93" priority="18" stopIfTrue="1">
      <formula>$Q7&gt;=1</formula>
    </cfRule>
  </conditionalFormatting>
  <conditionalFormatting sqref="C7:D14 B15:D37">
    <cfRule type="expression" dxfId="92" priority="1" stopIfTrue="1">
      <formula>$Q7&gt;=1</formula>
    </cfRule>
  </conditionalFormatting>
  <conditionalFormatting sqref="E7:E14">
    <cfRule type="expression" dxfId="91" priority="6" stopIfTrue="1">
      <formula>AND(ROUNDDOWN(($A$4-E7)/365.25,0)&lt;=13,G7&lt;&gt;"OK")</formula>
    </cfRule>
    <cfRule type="expression" dxfId="90" priority="7" stopIfTrue="1">
      <formula>AND(ROUNDDOWN(($A$4-E7)/365.25,0)&lt;=14,G7&lt;&gt;"OK")</formula>
    </cfRule>
    <cfRule type="expression" dxfId="89" priority="8" stopIfTrue="1">
      <formula>AND(ROUNDDOWN(($A$4-E7)/365.25,0)&lt;=17,G7&lt;&gt;"OK")</formula>
    </cfRule>
    <cfRule type="expression" dxfId="88" priority="11" stopIfTrue="1">
      <formula>AND(ROUNDDOWN(($A$4-E7)/365.25,0)&lt;=13,G7&lt;&gt;"OK")</formula>
    </cfRule>
    <cfRule type="expression" dxfId="87" priority="12" stopIfTrue="1">
      <formula>AND(ROUNDDOWN(($A$4-E7)/365.25,0)&lt;=14,G7&lt;&gt;"OK")</formula>
    </cfRule>
    <cfRule type="expression" dxfId="86" priority="13" stopIfTrue="1">
      <formula>AND(ROUNDDOWN(($A$4-E7)/365.25,0)&lt;=17,G7&lt;&gt;"OK")</formula>
    </cfRule>
  </conditionalFormatting>
  <conditionalFormatting sqref="E7:E27 E29:E37">
    <cfRule type="expression" dxfId="85" priority="2" stopIfTrue="1">
      <formula>AND(ROUNDDOWN(($A$4-E7)/365.25,0)&lt;=13,G7&lt;&gt;"OK")</formula>
    </cfRule>
    <cfRule type="expression" dxfId="84" priority="3" stopIfTrue="1">
      <formula>AND(ROUNDDOWN(($A$4-E7)/365.25,0)&lt;=14,G7&lt;&gt;"OK")</formula>
    </cfRule>
    <cfRule type="expression" dxfId="83" priority="4" stopIfTrue="1">
      <formula>AND(ROUNDDOWN(($A$4-E7)/365.25,0)&lt;=17,G7&lt;&gt;"OK")</formula>
    </cfRule>
  </conditionalFormatting>
  <conditionalFormatting sqref="E7:E156">
    <cfRule type="expression" dxfId="82" priority="14" stopIfTrue="1">
      <formula>AND(ROUNDDOWN(($A$4-E7)/365.25,0)&lt;=13,G7&lt;&gt;"OK")</formula>
    </cfRule>
    <cfRule type="expression" dxfId="81" priority="15" stopIfTrue="1">
      <formula>AND(ROUNDDOWN(($A$4-E7)/365.25,0)&lt;=14,G7&lt;&gt;"OK")</formula>
    </cfRule>
    <cfRule type="expression" dxfId="80" priority="16" stopIfTrue="1">
      <formula>AND(ROUNDDOWN(($A$4-E7)/365.25,0)&lt;=17,G7&lt;&gt;"OK")</formula>
    </cfRule>
  </conditionalFormatting>
  <conditionalFormatting sqref="J7:J156">
    <cfRule type="cellIs" dxfId="79"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6">
    <tabColor indexed="11"/>
  </sheetPr>
  <dimension ref="A1:AP140"/>
  <sheetViews>
    <sheetView zoomScaleNormal="100" workbookViewId="0"/>
  </sheetViews>
  <sheetFormatPr defaultRowHeight="13.2" x14ac:dyDescent="0.25"/>
  <cols>
    <col min="1" max="1" width="4.44140625" customWidth="1"/>
    <col min="2" max="2" width="4.33203125" hidden="1" customWidth="1"/>
    <col min="3" max="3" width="20" bestFit="1" customWidth="1"/>
    <col min="4" max="4" width="2.6640625" customWidth="1"/>
    <col min="5" max="5" width="7.6640625" customWidth="1"/>
    <col min="6" max="6" width="5.88671875" customWidth="1"/>
    <col min="7" max="7" width="1.6640625" style="114" customWidth="1"/>
    <col min="8" max="8" width="10.6640625" customWidth="1"/>
    <col min="9" max="9" width="1.6640625" style="114" customWidth="1"/>
    <col min="10" max="10" width="10.6640625" customWidth="1"/>
    <col min="11" max="11" width="1.6640625" style="115" customWidth="1"/>
    <col min="12" max="12" width="10.6640625" customWidth="1"/>
    <col min="13" max="13" width="1.6640625" style="114" customWidth="1"/>
    <col min="14" max="14" width="10.6640625" customWidth="1"/>
    <col min="15" max="15" width="1.6640625" style="115" customWidth="1"/>
    <col min="16" max="16" width="9.109375" hidden="1" customWidth="1"/>
    <col min="17" max="17" width="8.6640625" customWidth="1"/>
    <col min="18" max="18" width="9.109375" hidden="1" customWidth="1"/>
    <col min="22" max="24" width="0" hidden="1" customWidth="1"/>
    <col min="25" max="25" width="10.33203125" hidden="1" customWidth="1"/>
    <col min="26" max="31" width="0" hidden="1" customWidth="1"/>
    <col min="32" max="34" width="9.109375" style="413" customWidth="1"/>
  </cols>
  <sheetData>
    <row r="1" spans="1:42" s="116" customFormat="1" ht="21.75" customHeight="1" x14ac:dyDescent="0.25">
      <c r="A1" s="469" t="s">
        <v>131</v>
      </c>
      <c r="B1" s="293"/>
      <c r="C1" s="293"/>
      <c r="D1" s="293"/>
      <c r="E1" s="292"/>
      <c r="F1" s="294"/>
      <c r="G1" s="295"/>
      <c r="H1" s="296" t="s">
        <v>52</v>
      </c>
      <c r="I1" s="297"/>
      <c r="J1" s="298"/>
      <c r="K1" s="295"/>
      <c r="L1" s="295" t="s">
        <v>13</v>
      </c>
      <c r="M1" s="295"/>
      <c r="N1" s="293"/>
      <c r="O1" s="295"/>
      <c r="Q1" s="340"/>
      <c r="R1" s="340"/>
      <c r="S1" s="340"/>
      <c r="T1" s="340"/>
      <c r="U1" s="340"/>
      <c r="V1" s="340"/>
      <c r="W1" s="340"/>
      <c r="X1" s="340"/>
      <c r="Y1" s="407" t="e">
        <f>IF($V$5=1,CONCATENATE(VLOOKUP($V$3,$X$2:$AE$14,2)),CONCATENATE(VLOOKUP($V$3,$X$16:$AE$25,2)))</f>
        <v>#N/A</v>
      </c>
      <c r="Z1" s="407" t="e">
        <f>IF($V$5=1,CONCATENATE(VLOOKUP($V$3,$X$2:$AE$14,3)),CONCATENATE(VLOOKUP($V$3,$X$16:$AE$25,3)))</f>
        <v>#N/A</v>
      </c>
      <c r="AA1" s="407" t="e">
        <f>IF($V$5=1,CONCATENATE(VLOOKUP($V$3,$X$2:$AE$14,4)),CONCATENATE(VLOOKUP($V$3,$X$16:$AE$25,4)))</f>
        <v>#N/A</v>
      </c>
      <c r="AB1" s="407" t="e">
        <f>IF($V$5=1,CONCATENATE(VLOOKUP($V$3,$X$2:$AE$14,5)),CONCATENATE(VLOOKUP($V$3,$X$16:$AE$25,5)))</f>
        <v>#N/A</v>
      </c>
      <c r="AC1" s="407" t="e">
        <f>IF($V$5=1,CONCATENATE(VLOOKUP($V$3,$X$2:$AE$14,6)),CONCATENATE(VLOOKUP($V$3,$X$16:$AE$25,6)))</f>
        <v>#N/A</v>
      </c>
      <c r="AD1" s="407" t="e">
        <f>IF($V$5=1,CONCATENATE(VLOOKUP($V$3,$X$2:$AE$14,7)),CONCATENATE(VLOOKUP($V$3,$X$16:$AE$25,7)))</f>
        <v>#N/A</v>
      </c>
      <c r="AE1" s="407" t="e">
        <f>IF($V$5=1,CONCATENATE(VLOOKUP($V$3,$X$2:$AE$14,8)),CONCATENATE(VLOOKUP($V$3,$X$16:$AE$25,8)))</f>
        <v>#N/A</v>
      </c>
      <c r="AF1" s="410"/>
      <c r="AG1" s="410"/>
      <c r="AH1" s="410"/>
    </row>
    <row r="2" spans="1:42" s="97" customFormat="1" x14ac:dyDescent="0.25">
      <c r="A2" s="466" t="s">
        <v>126</v>
      </c>
      <c r="B2" s="299" t="str">
        <f>Altalanos!$A$8</f>
        <v>NE1000</v>
      </c>
      <c r="C2" s="299"/>
      <c r="D2" s="300"/>
      <c r="E2" s="301"/>
      <c r="F2" s="301"/>
      <c r="G2" s="302"/>
      <c r="H2" s="297"/>
      <c r="I2" s="297"/>
      <c r="J2" s="297"/>
      <c r="K2" s="302"/>
      <c r="L2" s="301"/>
      <c r="M2" s="302"/>
      <c r="N2" s="301"/>
      <c r="O2" s="302"/>
      <c r="Q2" s="333"/>
      <c r="R2" s="333"/>
      <c r="S2" s="333"/>
      <c r="T2" s="333"/>
      <c r="U2" s="333"/>
      <c r="V2" s="402"/>
      <c r="W2" s="401"/>
      <c r="X2" s="401" t="s">
        <v>68</v>
      </c>
      <c r="Y2" s="395">
        <v>300</v>
      </c>
      <c r="Z2" s="395">
        <v>250</v>
      </c>
      <c r="AA2" s="395">
        <v>200</v>
      </c>
      <c r="AB2" s="395">
        <v>150</v>
      </c>
      <c r="AC2" s="395">
        <v>120</v>
      </c>
      <c r="AD2" s="395">
        <v>90</v>
      </c>
      <c r="AE2" s="395">
        <v>40</v>
      </c>
      <c r="AF2" s="386"/>
      <c r="AG2" s="386"/>
      <c r="AH2" s="386"/>
      <c r="AI2" s="333"/>
      <c r="AJ2" s="333"/>
      <c r="AK2" s="333"/>
      <c r="AL2" s="333"/>
      <c r="AM2" s="333"/>
      <c r="AN2" s="333"/>
      <c r="AO2" s="333"/>
      <c r="AP2" s="333"/>
    </row>
    <row r="3" spans="1:42" s="19" customFormat="1" ht="11.25" customHeight="1" x14ac:dyDescent="0.25">
      <c r="A3" s="50" t="s">
        <v>24</v>
      </c>
      <c r="B3" s="50"/>
      <c r="C3" s="50"/>
      <c r="D3" s="50" t="s">
        <v>21</v>
      </c>
      <c r="E3" s="50"/>
      <c r="F3" s="50"/>
      <c r="G3" s="121"/>
      <c r="H3" s="50" t="s">
        <v>29</v>
      </c>
      <c r="I3" s="121"/>
      <c r="J3" s="50"/>
      <c r="K3" s="121"/>
      <c r="L3" s="50"/>
      <c r="M3" s="121"/>
      <c r="N3" s="50"/>
      <c r="O3" s="51" t="s">
        <v>30</v>
      </c>
      <c r="Q3" s="334"/>
      <c r="R3" s="334"/>
      <c r="S3" s="334"/>
      <c r="T3" s="334"/>
      <c r="U3" s="334"/>
      <c r="V3" s="401" t="str">
        <f>IF(H4="OB","A",IF(H4="IX","W",IF(H4="","",H4)))</f>
        <v/>
      </c>
      <c r="W3" s="401"/>
      <c r="X3" s="401" t="s">
        <v>69</v>
      </c>
      <c r="Y3" s="395">
        <v>280</v>
      </c>
      <c r="Z3" s="395">
        <v>230</v>
      </c>
      <c r="AA3" s="395">
        <v>180</v>
      </c>
      <c r="AB3" s="395">
        <v>140</v>
      </c>
      <c r="AC3" s="395">
        <v>80</v>
      </c>
      <c r="AD3" s="395">
        <v>0</v>
      </c>
      <c r="AE3" s="395">
        <v>0</v>
      </c>
      <c r="AF3" s="386"/>
      <c r="AG3" s="386"/>
      <c r="AH3" s="386"/>
      <c r="AI3" s="334"/>
      <c r="AJ3" s="334"/>
      <c r="AK3" s="334"/>
      <c r="AL3" s="334"/>
      <c r="AM3" s="334"/>
      <c r="AN3" s="334"/>
      <c r="AO3" s="334"/>
      <c r="AP3" s="334"/>
    </row>
    <row r="4" spans="1:42" s="28" customFormat="1" ht="11.25" customHeight="1" thickBot="1" x14ac:dyDescent="0.3">
      <c r="A4" s="303"/>
      <c r="B4" s="304"/>
      <c r="C4" s="304"/>
      <c r="D4" s="304">
        <f>Altalanos!$C$10</f>
        <v>0</v>
      </c>
      <c r="E4" s="305"/>
      <c r="F4" s="304"/>
      <c r="G4" s="306"/>
      <c r="H4" s="307"/>
      <c r="I4" s="306"/>
      <c r="J4" s="308"/>
      <c r="K4" s="306"/>
      <c r="L4" s="304"/>
      <c r="M4" s="306"/>
      <c r="N4" s="304"/>
      <c r="O4" s="309">
        <f>Altalanos!$E$10</f>
        <v>0</v>
      </c>
      <c r="Q4" s="335"/>
      <c r="R4" s="335"/>
      <c r="S4" s="335"/>
      <c r="T4" s="335"/>
      <c r="U4" s="335"/>
      <c r="V4" s="401"/>
      <c r="W4" s="401"/>
      <c r="X4" s="401" t="s">
        <v>85</v>
      </c>
      <c r="Y4" s="395">
        <v>250</v>
      </c>
      <c r="Z4" s="395">
        <v>200</v>
      </c>
      <c r="AA4" s="395">
        <v>150</v>
      </c>
      <c r="AB4" s="395">
        <v>120</v>
      </c>
      <c r="AC4" s="395">
        <v>90</v>
      </c>
      <c r="AD4" s="395">
        <v>60</v>
      </c>
      <c r="AE4" s="395">
        <v>25</v>
      </c>
      <c r="AF4" s="386"/>
      <c r="AG4" s="386"/>
      <c r="AH4" s="386"/>
      <c r="AI4" s="335"/>
      <c r="AJ4" s="335"/>
      <c r="AK4" s="335"/>
      <c r="AL4" s="335"/>
      <c r="AM4" s="335"/>
      <c r="AN4" s="335"/>
      <c r="AO4" s="335"/>
      <c r="AP4" s="335"/>
    </row>
    <row r="5" spans="1:42" s="19" customFormat="1" x14ac:dyDescent="0.25">
      <c r="A5" s="126"/>
      <c r="B5" s="127" t="s">
        <v>40</v>
      </c>
      <c r="C5" s="128" t="s">
        <v>27</v>
      </c>
      <c r="D5" s="128" t="s">
        <v>28</v>
      </c>
      <c r="E5" s="128"/>
      <c r="F5" s="128" t="s">
        <v>31</v>
      </c>
      <c r="G5" s="128"/>
      <c r="H5" s="127" t="s">
        <v>41</v>
      </c>
      <c r="I5" s="129"/>
      <c r="J5" s="127" t="s">
        <v>58</v>
      </c>
      <c r="K5" s="129"/>
      <c r="L5" s="127" t="s">
        <v>57</v>
      </c>
      <c r="M5" s="129"/>
      <c r="N5" s="127"/>
      <c r="O5" s="130"/>
      <c r="Q5" s="334"/>
      <c r="R5" s="334"/>
      <c r="S5" s="334"/>
      <c r="T5" s="334"/>
      <c r="U5" s="334"/>
      <c r="V5" s="401">
        <f>IF(OR(Altalanos!$A$8="F1",Altalanos!$A$8="F2",Altalanos!$A$8="N1",Altalanos!$A$8="N2"),1,2)</f>
        <v>2</v>
      </c>
      <c r="W5" s="401"/>
      <c r="X5" s="401" t="s">
        <v>86</v>
      </c>
      <c r="Y5" s="395">
        <v>200</v>
      </c>
      <c r="Z5" s="395">
        <v>150</v>
      </c>
      <c r="AA5" s="395">
        <v>120</v>
      </c>
      <c r="AB5" s="395">
        <v>90</v>
      </c>
      <c r="AC5" s="395">
        <v>60</v>
      </c>
      <c r="AD5" s="395">
        <v>40</v>
      </c>
      <c r="AE5" s="395">
        <v>15</v>
      </c>
      <c r="AF5" s="386"/>
      <c r="AG5" s="386"/>
      <c r="AH5" s="386"/>
      <c r="AI5" s="334"/>
      <c r="AJ5" s="334"/>
      <c r="AK5" s="334"/>
      <c r="AL5" s="334"/>
      <c r="AM5" s="334"/>
      <c r="AN5" s="334"/>
      <c r="AO5" s="334"/>
      <c r="AP5" s="334"/>
    </row>
    <row r="6" spans="1:42" s="448" customFormat="1" ht="11.1" customHeight="1" thickBot="1" x14ac:dyDescent="0.3">
      <c r="A6" s="449"/>
      <c r="B6" s="450"/>
      <c r="C6" s="449" t="str">
        <f>IF(V3="","",CONCATENATE(VLOOKUP(V3,Y1:AE1,4)," pont"))</f>
        <v/>
      </c>
      <c r="D6" s="451"/>
      <c r="E6" s="452"/>
      <c r="F6" s="451"/>
      <c r="G6" s="453"/>
      <c r="H6" s="450" t="str">
        <f>IF(V3="","",CONCATENATE(VLOOKUP(V3,Y1:AE1,3)," pont"))</f>
        <v/>
      </c>
      <c r="I6" s="453"/>
      <c r="J6" s="450" t="str">
        <f>IF(V3="","",CONCATENATE(VLOOKUP(V3,Y1:AE1,2)," pont"))</f>
        <v/>
      </c>
      <c r="K6" s="453"/>
      <c r="L6" s="450" t="str">
        <f>IF(V3="","",CONCATENATE(VLOOKUP(V3,Y1:AE1,1)," pont"))</f>
        <v/>
      </c>
      <c r="M6" s="453"/>
      <c r="N6" s="450"/>
      <c r="O6" s="454"/>
      <c r="Q6" s="455"/>
      <c r="R6" s="455"/>
      <c r="S6" s="455"/>
      <c r="T6" s="455"/>
      <c r="U6" s="455"/>
      <c r="V6" s="456"/>
      <c r="W6" s="456"/>
      <c r="X6" s="456" t="s">
        <v>87</v>
      </c>
      <c r="Y6" s="457">
        <v>150</v>
      </c>
      <c r="Z6" s="457">
        <v>120</v>
      </c>
      <c r="AA6" s="457">
        <v>90</v>
      </c>
      <c r="AB6" s="457">
        <v>60</v>
      </c>
      <c r="AC6" s="457">
        <v>40</v>
      </c>
      <c r="AD6" s="457">
        <v>25</v>
      </c>
      <c r="AE6" s="457">
        <v>10</v>
      </c>
      <c r="AF6" s="458"/>
      <c r="AG6" s="458"/>
      <c r="AH6" s="458"/>
      <c r="AI6" s="455"/>
      <c r="AJ6" s="455"/>
      <c r="AK6" s="455"/>
      <c r="AL6" s="455"/>
      <c r="AM6" s="455"/>
      <c r="AN6" s="455"/>
      <c r="AO6" s="455"/>
      <c r="AP6" s="455"/>
    </row>
    <row r="7" spans="1:42" s="34" customFormat="1" ht="12.9" customHeight="1" x14ac:dyDescent="0.25">
      <c r="A7" s="131">
        <v>1</v>
      </c>
      <c r="B7" s="310">
        <v>1</v>
      </c>
      <c r="C7" s="311" t="str">
        <f>UPPER(IF($B7="","",VLOOKUP($B7,'NE1000 ELŐ'!$A$7:$O$22,2)))</f>
        <v>BÁNRÉVI BERNADETT (1)</v>
      </c>
      <c r="D7" s="311">
        <f>IF($B7="","",VLOOKUP($B7,'NE1000 ELŐ'!$A$7:$O$22,3))</f>
        <v>0</v>
      </c>
      <c r="E7" s="311"/>
      <c r="F7" s="311">
        <f>IF($B7="","",VLOOKUP($B7,'NE1000 ELŐ'!$A$7:$O$22,4))</f>
        <v>0</v>
      </c>
      <c r="G7" s="312"/>
      <c r="H7" s="313"/>
      <c r="I7" s="313"/>
      <c r="J7" s="313"/>
      <c r="K7" s="313"/>
      <c r="L7" s="136"/>
      <c r="M7" s="137"/>
      <c r="N7" s="138"/>
      <c r="O7" s="139"/>
      <c r="P7" s="140"/>
      <c r="Q7" s="140"/>
      <c r="R7" s="336" t="str">
        <f>Birók!P21</f>
        <v>Bíró</v>
      </c>
      <c r="S7" s="140"/>
      <c r="T7" s="140"/>
      <c r="U7" s="140"/>
      <c r="V7" s="401"/>
      <c r="W7" s="401"/>
      <c r="X7" s="401" t="s">
        <v>88</v>
      </c>
      <c r="Y7" s="395">
        <v>120</v>
      </c>
      <c r="Z7" s="395">
        <v>90</v>
      </c>
      <c r="AA7" s="395">
        <v>60</v>
      </c>
      <c r="AB7" s="395">
        <v>40</v>
      </c>
      <c r="AC7" s="395">
        <v>25</v>
      </c>
      <c r="AD7" s="395">
        <v>10</v>
      </c>
      <c r="AE7" s="395">
        <v>5</v>
      </c>
      <c r="AF7" s="386"/>
      <c r="AG7" s="386"/>
      <c r="AH7" s="386"/>
      <c r="AI7" s="140"/>
      <c r="AJ7" s="140"/>
      <c r="AK7" s="140"/>
      <c r="AL7" s="140"/>
      <c r="AM7" s="140"/>
      <c r="AN7" s="140"/>
      <c r="AO7" s="140"/>
      <c r="AP7" s="140"/>
    </row>
    <row r="8" spans="1:42" s="34" customFormat="1" ht="12.9" customHeight="1" x14ac:dyDescent="0.25">
      <c r="A8" s="142"/>
      <c r="B8" s="217"/>
      <c r="C8" s="314"/>
      <c r="D8" s="314"/>
      <c r="E8" s="315"/>
      <c r="F8" s="438" t="s">
        <v>0</v>
      </c>
      <c r="G8" s="147" t="s">
        <v>195</v>
      </c>
      <c r="H8" s="784" t="str">
        <f>UPPER(IF(OR(G8="a",G8="as"),C7,IF(OR(G8="b",G8="bs"),C9,)))</f>
        <v xml:space="preserve">BARTA-BONCZ NÓRA </v>
      </c>
      <c r="I8" s="316"/>
      <c r="J8" s="313"/>
      <c r="K8" s="313"/>
      <c r="L8" s="136"/>
      <c r="M8" s="137"/>
      <c r="N8" s="138"/>
      <c r="O8" s="139"/>
      <c r="P8" s="140"/>
      <c r="Q8" s="140"/>
      <c r="R8" s="337" t="str">
        <f>Birók!P22</f>
        <v xml:space="preserve"> </v>
      </c>
      <c r="S8" s="140"/>
      <c r="T8" s="140"/>
      <c r="U8" s="140"/>
      <c r="V8" s="401"/>
      <c r="W8" s="401"/>
      <c r="X8" s="401" t="s">
        <v>89</v>
      </c>
      <c r="Y8" s="395">
        <v>90</v>
      </c>
      <c r="Z8" s="395">
        <v>60</v>
      </c>
      <c r="AA8" s="395">
        <v>40</v>
      </c>
      <c r="AB8" s="395">
        <v>25</v>
      </c>
      <c r="AC8" s="395">
        <v>10</v>
      </c>
      <c r="AD8" s="395">
        <v>5</v>
      </c>
      <c r="AE8" s="395">
        <v>2</v>
      </c>
      <c r="AF8" s="386"/>
      <c r="AG8" s="386"/>
      <c r="AH8" s="386"/>
      <c r="AI8" s="140"/>
      <c r="AJ8" s="140"/>
      <c r="AK8" s="140"/>
      <c r="AL8" s="140"/>
      <c r="AM8" s="140"/>
      <c r="AN8" s="140"/>
      <c r="AO8" s="140"/>
      <c r="AP8" s="140"/>
    </row>
    <row r="9" spans="1:42" s="34" customFormat="1" ht="12.9" customHeight="1" x14ac:dyDescent="0.25">
      <c r="A9" s="142">
        <v>2</v>
      </c>
      <c r="B9" s="429">
        <v>2</v>
      </c>
      <c r="C9" s="356" t="str">
        <f>UPPER(IF($B9="","",VLOOKUP($B9,'NE1000 ELŐ'!$A$7:$O$22,2)))</f>
        <v xml:space="preserve">BARTA-BONCZ NÓRA </v>
      </c>
      <c r="D9" s="356">
        <f>IF($B9="","",VLOOKUP($B9,'NE1000 ELŐ'!$A$7:$O$22,3))</f>
        <v>0</v>
      </c>
      <c r="E9" s="356"/>
      <c r="F9" s="356">
        <f>IF($B9="","",VLOOKUP($B9,'NE1000 ELŐ'!$A$7:$O$22,4))</f>
        <v>0</v>
      </c>
      <c r="G9" s="318"/>
      <c r="H9" s="313" t="s">
        <v>202</v>
      </c>
      <c r="I9" s="319"/>
      <c r="J9" s="313"/>
      <c r="K9" s="313"/>
      <c r="L9" s="136"/>
      <c r="M9" s="137"/>
      <c r="N9" s="138"/>
      <c r="O9" s="139"/>
      <c r="P9" s="140"/>
      <c r="Q9" s="140"/>
      <c r="R9" s="337" t="str">
        <f>Birók!P23</f>
        <v xml:space="preserve"> </v>
      </c>
      <c r="S9" s="140"/>
      <c r="T9" s="140"/>
      <c r="U9" s="140"/>
      <c r="V9" s="401"/>
      <c r="W9" s="401"/>
      <c r="X9" s="401" t="s">
        <v>90</v>
      </c>
      <c r="Y9" s="395">
        <v>60</v>
      </c>
      <c r="Z9" s="395">
        <v>40</v>
      </c>
      <c r="AA9" s="395">
        <v>25</v>
      </c>
      <c r="AB9" s="395">
        <v>10</v>
      </c>
      <c r="AC9" s="395">
        <v>5</v>
      </c>
      <c r="AD9" s="395">
        <v>2</v>
      </c>
      <c r="AE9" s="395">
        <v>1</v>
      </c>
      <c r="AF9" s="386"/>
      <c r="AG9" s="386"/>
      <c r="AH9" s="386"/>
      <c r="AI9" s="140"/>
      <c r="AJ9" s="140"/>
      <c r="AK9" s="140"/>
      <c r="AL9" s="140"/>
      <c r="AM9" s="140"/>
      <c r="AN9" s="140"/>
      <c r="AO9" s="140"/>
      <c r="AP9" s="140"/>
    </row>
    <row r="10" spans="1:42" s="34" customFormat="1" ht="12.9" customHeight="1" x14ac:dyDescent="0.25">
      <c r="A10" s="142"/>
      <c r="B10" s="430"/>
      <c r="C10" s="431"/>
      <c r="D10" s="431"/>
      <c r="E10" s="432"/>
      <c r="F10" s="431"/>
      <c r="G10" s="320"/>
      <c r="H10" s="438" t="s">
        <v>0</v>
      </c>
      <c r="I10" s="154" t="s">
        <v>197</v>
      </c>
      <c r="J10" s="784" t="str">
        <f>UPPER(IF(OR(I10="a",I10="as"),H8,IF(OR(I10="b",I10="bs"),H12,)))</f>
        <v xml:space="preserve">BARTA-BONCZ NÓRA </v>
      </c>
      <c r="K10" s="321"/>
      <c r="L10" s="322"/>
      <c r="M10" s="322"/>
      <c r="N10" s="138"/>
      <c r="O10" s="139"/>
      <c r="P10" s="140"/>
      <c r="Q10" s="140"/>
      <c r="R10" s="337" t="str">
        <f>Birók!P24</f>
        <v xml:space="preserve"> </v>
      </c>
      <c r="S10" s="140"/>
      <c r="T10" s="140"/>
      <c r="U10" s="140"/>
      <c r="V10" s="401"/>
      <c r="W10" s="401"/>
      <c r="X10" s="401" t="s">
        <v>91</v>
      </c>
      <c r="Y10" s="395">
        <v>40</v>
      </c>
      <c r="Z10" s="395">
        <v>25</v>
      </c>
      <c r="AA10" s="395">
        <v>15</v>
      </c>
      <c r="AB10" s="395">
        <v>7</v>
      </c>
      <c r="AC10" s="395">
        <v>4</v>
      </c>
      <c r="AD10" s="395">
        <v>1</v>
      </c>
      <c r="AE10" s="395">
        <v>0</v>
      </c>
      <c r="AF10" s="386"/>
      <c r="AG10" s="386"/>
      <c r="AH10" s="386"/>
      <c r="AI10" s="140"/>
      <c r="AJ10" s="140"/>
      <c r="AK10" s="140"/>
      <c r="AL10" s="140"/>
      <c r="AM10" s="140"/>
      <c r="AN10" s="140"/>
      <c r="AO10" s="140"/>
      <c r="AP10" s="140"/>
    </row>
    <row r="11" spans="1:42" s="34" customFormat="1" ht="12.9" customHeight="1" x14ac:dyDescent="0.25">
      <c r="A11" s="142">
        <v>3</v>
      </c>
      <c r="B11" s="429">
        <v>3</v>
      </c>
      <c r="C11" s="356" t="str">
        <f>UPPER(IF($B11="","",VLOOKUP($B11,'NE1000 ELŐ'!$A$7:$O$22,2)))</f>
        <v xml:space="preserve">PAPP BRIGITTA </v>
      </c>
      <c r="D11" s="356">
        <f>IF($B11="","",VLOOKUP($B11,'NE1000 ELŐ'!$A$7:$O$22,3))</f>
        <v>0</v>
      </c>
      <c r="E11" s="356"/>
      <c r="F11" s="356">
        <f>IF($B11="","",VLOOKUP($B11,'NE1000 ELŐ'!$A$7:$O$22,4))</f>
        <v>0</v>
      </c>
      <c r="G11" s="312"/>
      <c r="H11" s="313"/>
      <c r="I11" s="323"/>
      <c r="J11" s="313" t="s">
        <v>200</v>
      </c>
      <c r="K11" s="324"/>
      <c r="L11" s="322"/>
      <c r="M11" s="322"/>
      <c r="N11" s="138"/>
      <c r="O11" s="139"/>
      <c r="P11" s="140"/>
      <c r="Q11" s="140"/>
      <c r="R11" s="337" t="str">
        <f>Birók!P25</f>
        <v xml:space="preserve"> </v>
      </c>
      <c r="S11" s="140"/>
      <c r="T11" s="140"/>
      <c r="U11" s="140"/>
      <c r="V11" s="401"/>
      <c r="W11" s="401"/>
      <c r="X11" s="401" t="s">
        <v>92</v>
      </c>
      <c r="Y11" s="395">
        <v>25</v>
      </c>
      <c r="Z11" s="395">
        <v>15</v>
      </c>
      <c r="AA11" s="395">
        <v>10</v>
      </c>
      <c r="AB11" s="395">
        <v>6</v>
      </c>
      <c r="AC11" s="395">
        <v>3</v>
      </c>
      <c r="AD11" s="395">
        <v>1</v>
      </c>
      <c r="AE11" s="395">
        <v>0</v>
      </c>
      <c r="AF11" s="386"/>
      <c r="AG11" s="386"/>
      <c r="AH11" s="386"/>
      <c r="AI11" s="140"/>
      <c r="AJ11" s="140"/>
      <c r="AK11" s="140"/>
      <c r="AL11" s="140"/>
      <c r="AM11" s="140"/>
      <c r="AN11" s="140"/>
      <c r="AO11" s="140"/>
      <c r="AP11" s="140"/>
    </row>
    <row r="12" spans="1:42" s="34" customFormat="1" ht="12.9" customHeight="1" x14ac:dyDescent="0.25">
      <c r="A12" s="142"/>
      <c r="B12" s="430"/>
      <c r="C12" s="431"/>
      <c r="D12" s="431"/>
      <c r="E12" s="432"/>
      <c r="F12" s="438" t="s">
        <v>0</v>
      </c>
      <c r="G12" s="147" t="s">
        <v>195</v>
      </c>
      <c r="H12" s="316" t="str">
        <f>UPPER(IF(OR(G12="a",G12="as"),C11,IF(OR(G12="b",G12="bs"),C13,)))</f>
        <v>IMOLA ATKINS</v>
      </c>
      <c r="I12" s="325"/>
      <c r="J12" s="313"/>
      <c r="K12" s="324"/>
      <c r="L12" s="322"/>
      <c r="M12" s="322"/>
      <c r="N12" s="138"/>
      <c r="O12" s="139"/>
      <c r="P12" s="140"/>
      <c r="Q12" s="140"/>
      <c r="R12" s="337" t="str">
        <f>Birók!P26</f>
        <v xml:space="preserve"> </v>
      </c>
      <c r="S12" s="140"/>
      <c r="T12" s="140"/>
      <c r="U12" s="140"/>
      <c r="V12" s="401"/>
      <c r="W12" s="401"/>
      <c r="X12" s="401" t="s">
        <v>97</v>
      </c>
      <c r="Y12" s="395">
        <v>15</v>
      </c>
      <c r="Z12" s="395">
        <v>10</v>
      </c>
      <c r="AA12" s="395">
        <v>6</v>
      </c>
      <c r="AB12" s="395">
        <v>3</v>
      </c>
      <c r="AC12" s="395">
        <v>1</v>
      </c>
      <c r="AD12" s="395">
        <v>0</v>
      </c>
      <c r="AE12" s="395">
        <v>0</v>
      </c>
      <c r="AF12" s="386"/>
      <c r="AG12" s="386"/>
      <c r="AH12" s="386"/>
      <c r="AI12" s="140"/>
      <c r="AJ12" s="140"/>
      <c r="AK12" s="140"/>
      <c r="AL12" s="140"/>
      <c r="AM12" s="140"/>
      <c r="AN12" s="140"/>
      <c r="AO12" s="140"/>
      <c r="AP12" s="140"/>
    </row>
    <row r="13" spans="1:42" s="34" customFormat="1" ht="12.9" customHeight="1" x14ac:dyDescent="0.25">
      <c r="A13" s="142">
        <v>4</v>
      </c>
      <c r="B13" s="429">
        <v>4</v>
      </c>
      <c r="C13" s="356" t="str">
        <f>UPPER(IF($B13="","",VLOOKUP($B13,'NE1000 ELŐ'!$A$7:$O$22,2)))</f>
        <v>IMOLA ATKINS</v>
      </c>
      <c r="D13" s="356">
        <f>IF($B13="","",VLOOKUP($B13,'NE1000 ELŐ'!$A$7:$O$22,3))</f>
        <v>0</v>
      </c>
      <c r="E13" s="356"/>
      <c r="F13" s="356">
        <f>IF($B13="","",VLOOKUP($B13,'NE1000 ELŐ'!$A$7:$O$22,4))</f>
        <v>0</v>
      </c>
      <c r="G13" s="326"/>
      <c r="H13" s="313" t="s">
        <v>202</v>
      </c>
      <c r="I13" s="313"/>
      <c r="J13" s="313"/>
      <c r="K13" s="324"/>
      <c r="L13" s="322"/>
      <c r="M13" s="322"/>
      <c r="N13" s="138"/>
      <c r="O13" s="139"/>
      <c r="P13" s="140"/>
      <c r="Q13" s="140"/>
      <c r="R13" s="337" t="str">
        <f>Birók!P27</f>
        <v xml:space="preserve"> </v>
      </c>
      <c r="S13" s="140"/>
      <c r="T13" s="140"/>
      <c r="U13" s="140"/>
      <c r="V13" s="401"/>
      <c r="W13" s="401"/>
      <c r="X13" s="401" t="s">
        <v>93</v>
      </c>
      <c r="Y13" s="395">
        <v>10</v>
      </c>
      <c r="Z13" s="395">
        <v>6</v>
      </c>
      <c r="AA13" s="395">
        <v>3</v>
      </c>
      <c r="AB13" s="395">
        <v>1</v>
      </c>
      <c r="AC13" s="395">
        <v>0</v>
      </c>
      <c r="AD13" s="395">
        <v>0</v>
      </c>
      <c r="AE13" s="395">
        <v>0</v>
      </c>
      <c r="AF13" s="386"/>
      <c r="AG13" s="386"/>
      <c r="AH13" s="386"/>
      <c r="AI13" s="140"/>
      <c r="AJ13" s="140"/>
      <c r="AK13" s="140"/>
      <c r="AL13" s="140"/>
      <c r="AM13" s="140"/>
      <c r="AN13" s="140"/>
      <c r="AO13" s="140"/>
      <c r="AP13" s="140"/>
    </row>
    <row r="14" spans="1:42" s="34" customFormat="1" ht="12.9" customHeight="1" x14ac:dyDescent="0.25">
      <c r="A14" s="142"/>
      <c r="B14" s="430"/>
      <c r="C14" s="431"/>
      <c r="D14" s="431"/>
      <c r="E14" s="432"/>
      <c r="F14" s="431"/>
      <c r="G14" s="320"/>
      <c r="H14" s="313"/>
      <c r="I14" s="313"/>
      <c r="J14" s="438" t="s">
        <v>0</v>
      </c>
      <c r="K14" s="154" t="s">
        <v>197</v>
      </c>
      <c r="L14" s="784" t="str">
        <f>UPPER(IF(OR(K14="a",K14="as"),J10,IF(OR(K14="b",K14="bs"),J18,)))</f>
        <v xml:space="preserve">BARTA-BONCZ NÓRA </v>
      </c>
      <c r="M14" s="321"/>
      <c r="N14" s="138"/>
      <c r="O14" s="139"/>
      <c r="P14" s="140"/>
      <c r="Q14" s="140"/>
      <c r="R14" s="337" t="str">
        <f>Birók!P28</f>
        <v xml:space="preserve"> </v>
      </c>
      <c r="S14" s="140"/>
      <c r="T14" s="140"/>
      <c r="U14" s="140"/>
      <c r="V14" s="401"/>
      <c r="W14" s="401"/>
      <c r="X14" s="401" t="s">
        <v>94</v>
      </c>
      <c r="Y14" s="395">
        <v>3</v>
      </c>
      <c r="Z14" s="395">
        <v>2</v>
      </c>
      <c r="AA14" s="395">
        <v>1</v>
      </c>
      <c r="AB14" s="395">
        <v>0</v>
      </c>
      <c r="AC14" s="395">
        <v>0</v>
      </c>
      <c r="AD14" s="395">
        <v>0</v>
      </c>
      <c r="AE14" s="395">
        <v>0</v>
      </c>
      <c r="AF14" s="386"/>
      <c r="AG14" s="386"/>
      <c r="AH14" s="386"/>
      <c r="AI14" s="140"/>
      <c r="AJ14" s="140"/>
      <c r="AK14" s="140"/>
      <c r="AL14" s="140"/>
      <c r="AM14" s="140"/>
      <c r="AN14" s="140"/>
      <c r="AO14" s="140"/>
      <c r="AP14" s="140"/>
    </row>
    <row r="15" spans="1:42" s="34" customFormat="1" ht="12.9" customHeight="1" x14ac:dyDescent="0.25">
      <c r="A15" s="355">
        <v>5</v>
      </c>
      <c r="B15" s="429">
        <v>5</v>
      </c>
      <c r="C15" s="356" t="str">
        <f>UPPER(IF($B15="","",VLOOKUP($B15,'NE1000 ELŐ'!$A$7:$O$22,2)))</f>
        <v xml:space="preserve">GYULAI-KERTESI EDINA </v>
      </c>
      <c r="D15" s="356">
        <f>IF($B15="","",VLOOKUP($B15,'NE1000 ELŐ'!$A$7:$O$22,3))</f>
        <v>0</v>
      </c>
      <c r="E15" s="356"/>
      <c r="F15" s="356">
        <f>IF($B15="","",VLOOKUP($B15,'NE1000 ELŐ'!$A$7:$O$22,4))</f>
        <v>0</v>
      </c>
      <c r="G15" s="328"/>
      <c r="H15" s="313"/>
      <c r="I15" s="313"/>
      <c r="J15" s="313"/>
      <c r="K15" s="324"/>
      <c r="L15" s="313" t="s">
        <v>202</v>
      </c>
      <c r="M15" s="322"/>
      <c r="N15" s="138"/>
      <c r="O15" s="139"/>
      <c r="P15" s="140"/>
      <c r="Q15" s="140"/>
      <c r="R15" s="337" t="str">
        <f>Birók!P29</f>
        <v xml:space="preserve"> </v>
      </c>
      <c r="S15" s="140"/>
      <c r="T15" s="140"/>
      <c r="U15" s="140"/>
      <c r="V15" s="401"/>
      <c r="W15" s="401"/>
      <c r="X15" s="401"/>
      <c r="Y15" s="401"/>
      <c r="Z15" s="401"/>
      <c r="AA15" s="401"/>
      <c r="AB15" s="401"/>
      <c r="AC15" s="401"/>
      <c r="AD15" s="401"/>
      <c r="AE15" s="401"/>
      <c r="AF15" s="386"/>
      <c r="AG15" s="386"/>
      <c r="AH15" s="386"/>
      <c r="AI15" s="140"/>
      <c r="AJ15" s="140"/>
      <c r="AK15" s="140"/>
      <c r="AL15" s="140"/>
      <c r="AM15" s="140"/>
      <c r="AN15" s="140"/>
      <c r="AO15" s="140"/>
      <c r="AP15" s="140"/>
    </row>
    <row r="16" spans="1:42" s="34" customFormat="1" ht="12.9" customHeight="1" thickBot="1" x14ac:dyDescent="0.3">
      <c r="A16" s="142"/>
      <c r="B16" s="430"/>
      <c r="C16" s="431"/>
      <c r="D16" s="431"/>
      <c r="E16" s="432"/>
      <c r="F16" s="438" t="s">
        <v>0</v>
      </c>
      <c r="G16" s="147" t="s">
        <v>197</v>
      </c>
      <c r="H16" s="316" t="str">
        <f>UPPER(IF(OR(G16="a",G16="as"),C15,IF(OR(G16="b",G16="bs"),C17,)))</f>
        <v xml:space="preserve">GYULAI-KERTESI EDINA </v>
      </c>
      <c r="I16" s="316"/>
      <c r="J16" s="313"/>
      <c r="K16" s="324"/>
      <c r="L16" s="438"/>
      <c r="M16" s="322"/>
      <c r="N16" s="138"/>
      <c r="O16" s="139"/>
      <c r="P16" s="140"/>
      <c r="Q16" s="140"/>
      <c r="R16" s="338" t="str">
        <f>Birók!P30</f>
        <v>Egyik sem</v>
      </c>
      <c r="S16" s="140"/>
      <c r="T16" s="140"/>
      <c r="U16" s="140"/>
      <c r="V16" s="401"/>
      <c r="W16" s="401"/>
      <c r="X16" s="401" t="s">
        <v>68</v>
      </c>
      <c r="Y16" s="395">
        <v>150</v>
      </c>
      <c r="Z16" s="395">
        <v>120</v>
      </c>
      <c r="AA16" s="395">
        <v>90</v>
      </c>
      <c r="AB16" s="395">
        <v>60</v>
      </c>
      <c r="AC16" s="395">
        <v>40</v>
      </c>
      <c r="AD16" s="395">
        <v>25</v>
      </c>
      <c r="AE16" s="395">
        <v>15</v>
      </c>
      <c r="AF16" s="386"/>
      <c r="AG16" s="386"/>
      <c r="AH16" s="386"/>
      <c r="AI16" s="140"/>
      <c r="AJ16" s="140"/>
      <c r="AK16" s="140"/>
      <c r="AL16" s="140"/>
      <c r="AM16" s="140"/>
      <c r="AN16" s="140"/>
      <c r="AO16" s="140"/>
      <c r="AP16" s="140"/>
    </row>
    <row r="17" spans="1:42" s="34" customFormat="1" ht="12.9" customHeight="1" x14ac:dyDescent="0.25">
      <c r="A17" s="142">
        <v>6</v>
      </c>
      <c r="B17" s="429">
        <v>6</v>
      </c>
      <c r="C17" s="356" t="str">
        <f>UPPER(IF($B17="","",VLOOKUP($B17,'NE1000 ELŐ'!$A$7:$O$22,2)))</f>
        <v xml:space="preserve">LOVASSY KAMILLA </v>
      </c>
      <c r="D17" s="356">
        <f>IF($B17="","",VLOOKUP($B17,'NE1000 ELŐ'!$A$7:$O$22,3))</f>
        <v>0</v>
      </c>
      <c r="E17" s="356"/>
      <c r="F17" s="356">
        <f>IF($B17="","",VLOOKUP($B17,'NE1000 ELŐ'!$A$7:$O$22,4))</f>
        <v>0</v>
      </c>
      <c r="G17" s="318"/>
      <c r="H17" s="313" t="s">
        <v>200</v>
      </c>
      <c r="I17" s="319"/>
      <c r="J17" s="313"/>
      <c r="K17" s="324"/>
      <c r="L17" s="322"/>
      <c r="M17" s="322"/>
      <c r="N17" s="138"/>
      <c r="O17" s="139"/>
      <c r="P17" s="140"/>
      <c r="Q17" s="140"/>
      <c r="R17" s="140"/>
      <c r="S17" s="140"/>
      <c r="T17" s="140"/>
      <c r="U17" s="140"/>
      <c r="V17" s="401"/>
      <c r="W17" s="401"/>
      <c r="X17" s="401" t="s">
        <v>85</v>
      </c>
      <c r="Y17" s="395">
        <v>120</v>
      </c>
      <c r="Z17" s="395">
        <v>90</v>
      </c>
      <c r="AA17" s="395">
        <v>60</v>
      </c>
      <c r="AB17" s="395">
        <v>40</v>
      </c>
      <c r="AC17" s="395">
        <v>25</v>
      </c>
      <c r="AD17" s="395">
        <v>15</v>
      </c>
      <c r="AE17" s="395">
        <v>8</v>
      </c>
      <c r="AF17" s="386"/>
      <c r="AG17" s="386"/>
      <c r="AH17" s="386"/>
      <c r="AI17" s="140"/>
      <c r="AJ17" s="140"/>
      <c r="AK17" s="140"/>
      <c r="AL17" s="140"/>
      <c r="AM17" s="140"/>
      <c r="AN17" s="140"/>
      <c r="AO17" s="140"/>
      <c r="AP17" s="140"/>
    </row>
    <row r="18" spans="1:42" s="34" customFormat="1" ht="12.9" customHeight="1" x14ac:dyDescent="0.25">
      <c r="A18" s="142"/>
      <c r="B18" s="430"/>
      <c r="C18" s="431"/>
      <c r="D18" s="431"/>
      <c r="E18" s="432"/>
      <c r="F18" s="431"/>
      <c r="G18" s="320"/>
      <c r="H18" s="438" t="s">
        <v>0</v>
      </c>
      <c r="I18" s="154" t="s">
        <v>195</v>
      </c>
      <c r="J18" s="784" t="str">
        <f>UPPER(IF(OR(I18="a",I18="as"),H16,IF(OR(I18="b",I18="bs"),H20,)))</f>
        <v>SZABOLCSI ÁGNES (2)</v>
      </c>
      <c r="K18" s="329"/>
      <c r="L18" s="322"/>
      <c r="M18" s="322"/>
      <c r="N18" s="138"/>
      <c r="O18" s="139"/>
      <c r="P18" s="140"/>
      <c r="Q18" s="140"/>
      <c r="R18" s="140"/>
      <c r="S18" s="140"/>
      <c r="T18" s="140"/>
      <c r="U18" s="140"/>
      <c r="V18" s="401"/>
      <c r="W18" s="401"/>
      <c r="X18" s="401" t="s">
        <v>86</v>
      </c>
      <c r="Y18" s="395">
        <v>90</v>
      </c>
      <c r="Z18" s="395">
        <v>60</v>
      </c>
      <c r="AA18" s="395">
        <v>40</v>
      </c>
      <c r="AB18" s="395">
        <v>25</v>
      </c>
      <c r="AC18" s="395">
        <v>15</v>
      </c>
      <c r="AD18" s="395">
        <v>8</v>
      </c>
      <c r="AE18" s="395">
        <v>4</v>
      </c>
      <c r="AF18" s="386"/>
      <c r="AG18" s="386"/>
      <c r="AH18" s="386"/>
      <c r="AI18" s="140"/>
      <c r="AJ18" s="140"/>
      <c r="AK18" s="140"/>
      <c r="AL18" s="140"/>
      <c r="AM18" s="140"/>
      <c r="AN18" s="140"/>
      <c r="AO18" s="140"/>
      <c r="AP18" s="140"/>
    </row>
    <row r="19" spans="1:42" s="34" customFormat="1" ht="12.9" customHeight="1" x14ac:dyDescent="0.25">
      <c r="A19" s="142">
        <v>7</v>
      </c>
      <c r="B19" s="429">
        <v>7</v>
      </c>
      <c r="C19" s="356" t="str">
        <f>UPPER(IF($B19="","",VLOOKUP($B19,'NE1000 ELŐ'!$A$7:$O$22,2)))</f>
        <v xml:space="preserve">ILYÉS RITA </v>
      </c>
      <c r="D19" s="356">
        <f>IF($B19="","",VLOOKUP($B19,'NE1000 ELŐ'!$A$7:$O$22,3))</f>
        <v>0</v>
      </c>
      <c r="E19" s="356"/>
      <c r="F19" s="356">
        <f>IF($B19="","",VLOOKUP($B19,'NE1000 ELŐ'!$A$7:$O$22,4))</f>
        <v>0</v>
      </c>
      <c r="G19" s="312"/>
      <c r="H19" s="313"/>
      <c r="I19" s="323"/>
      <c r="J19" s="313" t="s">
        <v>205</v>
      </c>
      <c r="K19" s="322"/>
      <c r="L19" s="322"/>
      <c r="M19" s="322"/>
      <c r="N19" s="138"/>
      <c r="O19" s="139"/>
      <c r="P19" s="140"/>
      <c r="Q19" s="140"/>
      <c r="R19" s="140"/>
      <c r="S19" s="140"/>
      <c r="T19" s="140"/>
      <c r="U19" s="140"/>
      <c r="V19" s="401"/>
      <c r="W19" s="401"/>
      <c r="X19" s="401" t="s">
        <v>87</v>
      </c>
      <c r="Y19" s="395">
        <v>60</v>
      </c>
      <c r="Z19" s="395">
        <v>40</v>
      </c>
      <c r="AA19" s="395">
        <v>25</v>
      </c>
      <c r="AB19" s="395">
        <v>15</v>
      </c>
      <c r="AC19" s="395">
        <v>8</v>
      </c>
      <c r="AD19" s="395">
        <v>4</v>
      </c>
      <c r="AE19" s="395">
        <v>2</v>
      </c>
      <c r="AF19" s="386"/>
      <c r="AG19" s="386"/>
      <c r="AH19" s="386"/>
      <c r="AI19" s="140"/>
      <c r="AJ19" s="140"/>
      <c r="AK19" s="140"/>
      <c r="AL19" s="140"/>
      <c r="AM19" s="140"/>
      <c r="AN19" s="140"/>
      <c r="AO19" s="140"/>
      <c r="AP19" s="140"/>
    </row>
    <row r="20" spans="1:42" s="34" customFormat="1" ht="12.9" customHeight="1" x14ac:dyDescent="0.25">
      <c r="A20" s="142"/>
      <c r="B20" s="217"/>
      <c r="C20" s="314"/>
      <c r="D20" s="314"/>
      <c r="E20" s="315"/>
      <c r="F20" s="438" t="s">
        <v>0</v>
      </c>
      <c r="G20" s="147" t="s">
        <v>195</v>
      </c>
      <c r="H20" s="784" t="str">
        <f>UPPER(IF(OR(G20="a",G20="as"),C19,IF(OR(G20="b",G20="bs"),C21,)))</f>
        <v>SZABOLCSI ÁGNES (2)</v>
      </c>
      <c r="I20" s="325"/>
      <c r="J20" s="313"/>
      <c r="K20" s="322"/>
      <c r="L20" s="322"/>
      <c r="M20" s="322"/>
      <c r="N20" s="138"/>
      <c r="O20" s="139"/>
      <c r="P20" s="140"/>
      <c r="Q20" s="140"/>
      <c r="R20" s="140"/>
      <c r="S20" s="140"/>
      <c r="T20" s="140"/>
      <c r="U20" s="140"/>
      <c r="V20" s="401"/>
      <c r="W20" s="401"/>
      <c r="X20" s="401" t="s">
        <v>88</v>
      </c>
      <c r="Y20" s="395">
        <v>40</v>
      </c>
      <c r="Z20" s="395">
        <v>25</v>
      </c>
      <c r="AA20" s="395">
        <v>15</v>
      </c>
      <c r="AB20" s="395">
        <v>8</v>
      </c>
      <c r="AC20" s="395">
        <v>4</v>
      </c>
      <c r="AD20" s="395">
        <v>2</v>
      </c>
      <c r="AE20" s="395">
        <v>1</v>
      </c>
      <c r="AF20" s="386"/>
      <c r="AG20" s="386"/>
      <c r="AH20" s="386"/>
      <c r="AI20" s="140"/>
      <c r="AJ20" s="140"/>
      <c r="AK20" s="140"/>
      <c r="AL20" s="140"/>
      <c r="AM20" s="140"/>
      <c r="AN20" s="140"/>
      <c r="AO20" s="140"/>
      <c r="AP20" s="140"/>
    </row>
    <row r="21" spans="1:42" s="34" customFormat="1" ht="12.9" customHeight="1" x14ac:dyDescent="0.25">
      <c r="A21" s="358">
        <v>8</v>
      </c>
      <c r="B21" s="310">
        <v>8</v>
      </c>
      <c r="C21" s="357" t="str">
        <f>UPPER(IF($B21="","",VLOOKUP($B21,'NE1000 ELŐ'!$A$7:$O$22,2)))</f>
        <v>SZABOLCSI ÁGNES (2)</v>
      </c>
      <c r="D21" s="357">
        <f>IF($B21="","",VLOOKUP($B21,'NE1000 ELŐ'!$A$7:$O$22,3))</f>
        <v>0</v>
      </c>
      <c r="E21" s="357"/>
      <c r="F21" s="357">
        <f>IF($B21="","",VLOOKUP($B21,'NE1000 ELŐ'!$A$7:$O$22,4))</f>
        <v>0</v>
      </c>
      <c r="G21" s="326"/>
      <c r="H21" s="313" t="s">
        <v>198</v>
      </c>
      <c r="I21" s="313"/>
      <c r="J21" s="313"/>
      <c r="K21" s="322"/>
      <c r="L21" s="322"/>
      <c r="M21" s="322"/>
      <c r="N21" s="138"/>
      <c r="O21" s="139"/>
      <c r="P21" s="140"/>
      <c r="Q21" s="140"/>
      <c r="R21" s="140"/>
      <c r="S21" s="140"/>
      <c r="T21" s="140"/>
      <c r="U21" s="140"/>
      <c r="V21" s="401"/>
      <c r="W21" s="401"/>
      <c r="X21" s="401" t="s">
        <v>89</v>
      </c>
      <c r="Y21" s="395">
        <v>25</v>
      </c>
      <c r="Z21" s="395">
        <v>15</v>
      </c>
      <c r="AA21" s="395">
        <v>10</v>
      </c>
      <c r="AB21" s="395">
        <v>6</v>
      </c>
      <c r="AC21" s="395">
        <v>3</v>
      </c>
      <c r="AD21" s="395">
        <v>1</v>
      </c>
      <c r="AE21" s="395">
        <v>0</v>
      </c>
      <c r="AF21" s="386"/>
      <c r="AG21" s="386"/>
      <c r="AH21" s="386"/>
      <c r="AI21" s="140"/>
      <c r="AJ21" s="140"/>
      <c r="AK21" s="140"/>
      <c r="AL21" s="140"/>
      <c r="AM21" s="140"/>
      <c r="AN21" s="140"/>
      <c r="AO21" s="140"/>
      <c r="AP21" s="140"/>
    </row>
    <row r="22" spans="1:42" s="34" customFormat="1" ht="9.6" customHeight="1" x14ac:dyDescent="0.25">
      <c r="A22" s="341"/>
      <c r="B22" s="217"/>
      <c r="C22" s="136"/>
      <c r="D22" s="136"/>
      <c r="E22" s="136"/>
      <c r="F22" s="136"/>
      <c r="G22" s="217"/>
      <c r="H22" s="136"/>
      <c r="I22" s="136"/>
      <c r="J22" s="136"/>
      <c r="K22" s="138"/>
      <c r="L22" s="138"/>
      <c r="M22" s="138"/>
      <c r="N22" s="138"/>
      <c r="O22" s="139"/>
      <c r="P22" s="140"/>
      <c r="Q22" s="140"/>
      <c r="R22" s="140"/>
      <c r="S22" s="140"/>
      <c r="T22" s="140"/>
      <c r="U22" s="140"/>
      <c r="V22" s="401"/>
      <c r="W22" s="401"/>
      <c r="X22" s="401" t="s">
        <v>90</v>
      </c>
      <c r="Y22" s="395">
        <v>15</v>
      </c>
      <c r="Z22" s="395">
        <v>10</v>
      </c>
      <c r="AA22" s="395">
        <v>6</v>
      </c>
      <c r="AB22" s="395">
        <v>3</v>
      </c>
      <c r="AC22" s="395">
        <v>1</v>
      </c>
      <c r="AD22" s="395">
        <v>0</v>
      </c>
      <c r="AE22" s="395">
        <v>0</v>
      </c>
      <c r="AF22" s="386"/>
      <c r="AG22" s="386"/>
      <c r="AH22" s="386"/>
      <c r="AI22" s="140"/>
      <c r="AJ22" s="140"/>
      <c r="AK22" s="140"/>
      <c r="AL22" s="140"/>
      <c r="AM22" s="140"/>
      <c r="AN22" s="140"/>
      <c r="AO22" s="140"/>
      <c r="AP22" s="140"/>
    </row>
    <row r="23" spans="1:42" s="34" customFormat="1" ht="9.6" customHeight="1" x14ac:dyDescent="0.25">
      <c r="A23" s="218"/>
      <c r="B23" s="217"/>
      <c r="C23" s="136"/>
      <c r="D23" s="136"/>
      <c r="E23" s="140"/>
      <c r="F23" s="331"/>
      <c r="G23" s="217"/>
      <c r="H23" s="136"/>
      <c r="I23" s="136"/>
      <c r="J23" s="136"/>
      <c r="K23" s="138"/>
      <c r="L23" s="138"/>
      <c r="M23" s="138"/>
      <c r="N23" s="138"/>
      <c r="O23" s="139"/>
      <c r="P23" s="140"/>
      <c r="Q23" s="140"/>
      <c r="R23" s="140"/>
      <c r="S23" s="140"/>
      <c r="T23" s="140"/>
      <c r="U23" s="140"/>
      <c r="V23" s="401"/>
      <c r="W23" s="401"/>
      <c r="X23" s="401" t="s">
        <v>91</v>
      </c>
      <c r="Y23" s="395">
        <v>10</v>
      </c>
      <c r="Z23" s="395">
        <v>6</v>
      </c>
      <c r="AA23" s="395">
        <v>3</v>
      </c>
      <c r="AB23" s="395">
        <v>1</v>
      </c>
      <c r="AC23" s="395">
        <v>0</v>
      </c>
      <c r="AD23" s="395">
        <v>0</v>
      </c>
      <c r="AE23" s="395">
        <v>0</v>
      </c>
      <c r="AF23" s="386"/>
      <c r="AG23" s="386"/>
      <c r="AH23" s="386"/>
      <c r="AI23" s="140"/>
      <c r="AJ23" s="140"/>
      <c r="AK23" s="140"/>
      <c r="AL23" s="140"/>
      <c r="AM23" s="140"/>
      <c r="AN23" s="140"/>
      <c r="AO23" s="140"/>
      <c r="AP23" s="140"/>
    </row>
    <row r="24" spans="1:42" s="34" customFormat="1" ht="9.6" customHeight="1" x14ac:dyDescent="0.25">
      <c r="A24" s="218"/>
      <c r="B24" s="217"/>
      <c r="C24" s="136"/>
      <c r="D24" s="136"/>
      <c r="E24" s="136"/>
      <c r="F24" s="136"/>
      <c r="G24" s="217"/>
      <c r="H24" s="136"/>
      <c r="I24" s="332"/>
      <c r="J24" s="136"/>
      <c r="K24" s="138"/>
      <c r="L24" s="138"/>
      <c r="M24" s="138"/>
      <c r="N24" s="138"/>
      <c r="O24" s="139"/>
      <c r="P24" s="140"/>
      <c r="Q24" s="140"/>
      <c r="R24" s="140"/>
      <c r="S24" s="140"/>
      <c r="T24" s="140"/>
      <c r="U24" s="140"/>
      <c r="V24" s="401"/>
      <c r="W24" s="401"/>
      <c r="X24" s="401" t="s">
        <v>92</v>
      </c>
      <c r="Y24" s="395">
        <v>6</v>
      </c>
      <c r="Z24" s="395">
        <v>3</v>
      </c>
      <c r="AA24" s="395">
        <v>1</v>
      </c>
      <c r="AB24" s="395">
        <v>0</v>
      </c>
      <c r="AC24" s="395">
        <v>0</v>
      </c>
      <c r="AD24" s="395">
        <v>0</v>
      </c>
      <c r="AE24" s="395">
        <v>0</v>
      </c>
      <c r="AF24" s="386"/>
      <c r="AG24" s="386"/>
      <c r="AH24" s="386"/>
      <c r="AI24" s="140"/>
      <c r="AJ24" s="140"/>
      <c r="AK24" s="140"/>
      <c r="AL24" s="140"/>
      <c r="AM24" s="140"/>
      <c r="AN24" s="140"/>
      <c r="AO24" s="140"/>
      <c r="AP24" s="140"/>
    </row>
    <row r="25" spans="1:42" s="34" customFormat="1" ht="9.6" customHeight="1" x14ac:dyDescent="0.25">
      <c r="A25" s="218"/>
      <c r="B25" s="217"/>
      <c r="C25" s="136"/>
      <c r="D25" s="136"/>
      <c r="E25" s="140"/>
      <c r="F25" s="136"/>
      <c r="G25" s="217"/>
      <c r="H25" s="331"/>
      <c r="I25" s="217"/>
      <c r="J25" s="136"/>
      <c r="K25" s="138"/>
      <c r="L25" s="138"/>
      <c r="M25" s="138"/>
      <c r="N25" s="138"/>
      <c r="O25" s="139"/>
      <c r="P25" s="140"/>
      <c r="Q25" s="140"/>
      <c r="R25" s="140"/>
      <c r="S25" s="140"/>
      <c r="T25" s="140"/>
      <c r="U25" s="140"/>
      <c r="V25" s="401"/>
      <c r="W25" s="401"/>
      <c r="X25" s="401" t="s">
        <v>97</v>
      </c>
      <c r="Y25" s="395">
        <v>3</v>
      </c>
      <c r="Z25" s="395">
        <v>2</v>
      </c>
      <c r="AA25" s="395">
        <v>1</v>
      </c>
      <c r="AB25" s="395">
        <v>0</v>
      </c>
      <c r="AC25" s="395">
        <v>0</v>
      </c>
      <c r="AD25" s="395">
        <v>0</v>
      </c>
      <c r="AE25" s="395">
        <v>0</v>
      </c>
      <c r="AF25" s="386"/>
      <c r="AG25" s="386"/>
      <c r="AH25" s="386"/>
      <c r="AI25" s="140"/>
      <c r="AJ25" s="140"/>
      <c r="AK25" s="140"/>
      <c r="AL25" s="140"/>
      <c r="AM25" s="140"/>
      <c r="AN25" s="140"/>
      <c r="AO25" s="140"/>
      <c r="AP25" s="140"/>
    </row>
    <row r="26" spans="1:42" s="34" customFormat="1" ht="9.6" customHeight="1" x14ac:dyDescent="0.25">
      <c r="A26" s="218"/>
      <c r="B26" s="217"/>
      <c r="C26" s="136"/>
      <c r="D26" s="136"/>
      <c r="E26" s="136"/>
      <c r="F26" s="136"/>
      <c r="G26" s="217"/>
      <c r="H26" s="136"/>
      <c r="I26" s="136"/>
      <c r="J26" s="136"/>
      <c r="K26" s="138"/>
      <c r="L26" s="138"/>
      <c r="M26" s="138"/>
      <c r="N26" s="138"/>
      <c r="O26" s="139"/>
      <c r="P26" s="167"/>
      <c r="Q26" s="140"/>
      <c r="R26" s="140"/>
      <c r="S26" s="140"/>
      <c r="T26" s="140"/>
      <c r="U26" s="140"/>
      <c r="V26"/>
      <c r="W26"/>
      <c r="X26"/>
      <c r="Y26"/>
      <c r="Z26"/>
      <c r="AA26"/>
      <c r="AB26"/>
      <c r="AC26"/>
      <c r="AD26"/>
      <c r="AE26"/>
      <c r="AF26" s="386"/>
      <c r="AG26" s="386"/>
      <c r="AH26" s="386"/>
      <c r="AI26" s="140"/>
      <c r="AJ26" s="140"/>
      <c r="AK26" s="140"/>
      <c r="AL26" s="140"/>
      <c r="AM26" s="140"/>
      <c r="AN26" s="140"/>
      <c r="AO26" s="140"/>
      <c r="AP26" s="140"/>
    </row>
    <row r="27" spans="1:42" s="34" customFormat="1" ht="9.6" customHeight="1" x14ac:dyDescent="0.25">
      <c r="A27" s="218"/>
      <c r="B27" s="217"/>
      <c r="C27" s="136"/>
      <c r="D27" s="136"/>
      <c r="E27" s="140"/>
      <c r="F27" s="331"/>
      <c r="G27" s="217"/>
      <c r="H27" s="136"/>
      <c r="I27" s="136"/>
      <c r="J27" s="136"/>
      <c r="K27" s="138"/>
      <c r="L27" s="138"/>
      <c r="M27" s="138"/>
      <c r="N27" s="138"/>
      <c r="O27" s="139"/>
      <c r="P27" s="140"/>
      <c r="Q27" s="140"/>
      <c r="R27" s="140"/>
      <c r="S27" s="140"/>
      <c r="T27" s="140"/>
      <c r="U27" s="140"/>
      <c r="V27"/>
      <c r="W27"/>
      <c r="X27"/>
      <c r="Y27"/>
      <c r="Z27"/>
      <c r="AA27"/>
      <c r="AB27"/>
      <c r="AC27"/>
      <c r="AD27"/>
      <c r="AE27"/>
      <c r="AF27" s="386"/>
      <c r="AG27" s="386"/>
      <c r="AH27" s="386"/>
      <c r="AI27" s="140"/>
      <c r="AJ27" s="140"/>
      <c r="AK27" s="140"/>
      <c r="AL27" s="140"/>
      <c r="AM27" s="140"/>
      <c r="AN27" s="140"/>
      <c r="AO27" s="140"/>
      <c r="AP27" s="140"/>
    </row>
    <row r="28" spans="1:42" s="34" customFormat="1" ht="9.6" customHeight="1" x14ac:dyDescent="0.25">
      <c r="A28" s="218"/>
      <c r="B28" s="217"/>
      <c r="C28" s="136"/>
      <c r="D28" s="136"/>
      <c r="E28" s="136"/>
      <c r="F28" s="136"/>
      <c r="G28" s="217"/>
      <c r="H28" s="136"/>
      <c r="I28" s="136"/>
      <c r="J28" s="136"/>
      <c r="K28" s="138"/>
      <c r="L28" s="138"/>
      <c r="M28" s="138"/>
      <c r="N28" s="138"/>
      <c r="O28" s="139"/>
      <c r="P28" s="140"/>
      <c r="Q28" s="140"/>
      <c r="R28" s="140"/>
      <c r="S28" s="140"/>
      <c r="T28" s="140"/>
      <c r="U28" s="140"/>
      <c r="V28" s="140"/>
      <c r="W28" s="140"/>
      <c r="X28" s="140"/>
      <c r="Y28" s="140"/>
      <c r="Z28" s="140"/>
      <c r="AA28" s="140"/>
      <c r="AB28" s="140"/>
      <c r="AC28" s="140"/>
      <c r="AD28" s="140"/>
      <c r="AE28" s="140"/>
      <c r="AF28" s="411"/>
      <c r="AG28" s="411"/>
      <c r="AH28" s="411"/>
      <c r="AI28" s="140"/>
      <c r="AJ28" s="140"/>
      <c r="AK28" s="140"/>
      <c r="AL28" s="140"/>
      <c r="AM28" s="140"/>
      <c r="AN28" s="140"/>
      <c r="AO28" s="140"/>
      <c r="AP28" s="140"/>
    </row>
    <row r="29" spans="1:42" s="34" customFormat="1" ht="9.6" customHeight="1" x14ac:dyDescent="0.25">
      <c r="A29" s="218"/>
      <c r="B29" s="217"/>
      <c r="C29" s="136"/>
      <c r="D29" s="136"/>
      <c r="E29" s="140"/>
      <c r="F29" s="136"/>
      <c r="G29" s="217"/>
      <c r="H29" s="136"/>
      <c r="I29" s="136"/>
      <c r="J29" s="331"/>
      <c r="K29" s="217"/>
      <c r="L29" s="136"/>
      <c r="M29" s="138"/>
      <c r="N29" s="138"/>
      <c r="O29" s="139"/>
      <c r="P29" s="140"/>
      <c r="Q29" s="140"/>
      <c r="R29" s="140"/>
      <c r="S29" s="140"/>
      <c r="T29" s="140"/>
      <c r="U29" s="140"/>
      <c r="V29" s="140"/>
      <c r="W29" s="140"/>
      <c r="X29" s="140"/>
      <c r="Y29" s="140"/>
      <c r="Z29" s="140"/>
      <c r="AA29" s="140"/>
      <c r="AB29" s="140"/>
      <c r="AC29" s="140"/>
      <c r="AD29" s="140"/>
      <c r="AE29" s="140"/>
      <c r="AF29" s="411"/>
      <c r="AG29" s="411"/>
      <c r="AH29" s="411"/>
      <c r="AI29" s="140"/>
      <c r="AJ29" s="140"/>
      <c r="AK29" s="140"/>
      <c r="AL29" s="140"/>
      <c r="AM29" s="140"/>
      <c r="AN29" s="140"/>
      <c r="AO29" s="140"/>
      <c r="AP29" s="140"/>
    </row>
    <row r="30" spans="1:42" s="34" customFormat="1" ht="9.6" customHeight="1" x14ac:dyDescent="0.25">
      <c r="A30" s="218"/>
      <c r="B30" s="217"/>
      <c r="C30" s="136"/>
      <c r="D30" s="136"/>
      <c r="E30" s="136"/>
      <c r="F30" s="136"/>
      <c r="G30" s="217"/>
      <c r="H30" s="136"/>
      <c r="I30" s="136"/>
      <c r="J30" s="136"/>
      <c r="K30" s="138"/>
      <c r="L30" s="136"/>
      <c r="M30" s="138"/>
      <c r="N30" s="138"/>
      <c r="O30" s="139"/>
      <c r="P30" s="140"/>
      <c r="Q30" s="140"/>
      <c r="R30" s="140"/>
      <c r="S30" s="140"/>
      <c r="T30" s="140"/>
      <c r="U30" s="140"/>
      <c r="V30" s="140"/>
      <c r="W30" s="140"/>
      <c r="X30" s="140"/>
      <c r="Y30" s="140"/>
      <c r="Z30" s="140"/>
      <c r="AA30" s="140"/>
      <c r="AB30" s="140"/>
      <c r="AC30" s="140"/>
      <c r="AD30" s="140"/>
      <c r="AE30" s="140"/>
      <c r="AF30" s="411"/>
      <c r="AG30" s="411"/>
      <c r="AH30" s="411"/>
      <c r="AI30" s="140"/>
      <c r="AJ30" s="140"/>
      <c r="AK30" s="140"/>
      <c r="AL30" s="140"/>
      <c r="AM30" s="140"/>
      <c r="AN30" s="140"/>
      <c r="AO30" s="140"/>
      <c r="AP30" s="140"/>
    </row>
    <row r="31" spans="1:42" s="34" customFormat="1" ht="9.6" customHeight="1" x14ac:dyDescent="0.25">
      <c r="A31" s="218"/>
      <c r="B31" s="217"/>
      <c r="C31" s="136"/>
      <c r="D31" s="136"/>
      <c r="E31" s="140"/>
      <c r="F31" s="331"/>
      <c r="G31" s="217"/>
      <c r="H31" s="136"/>
      <c r="I31" s="136"/>
      <c r="J31" s="136"/>
      <c r="K31" s="138"/>
      <c r="L31" s="138"/>
      <c r="M31" s="138"/>
      <c r="N31" s="138"/>
      <c r="O31" s="139"/>
      <c r="P31" s="140"/>
      <c r="Q31" s="140"/>
      <c r="R31" s="140"/>
      <c r="S31" s="140"/>
      <c r="T31" s="140"/>
      <c r="U31" s="140"/>
      <c r="V31" s="140"/>
      <c r="W31" s="140"/>
      <c r="X31" s="140"/>
      <c r="Y31" s="140"/>
      <c r="Z31" s="140"/>
      <c r="AA31" s="140"/>
      <c r="AB31" s="140"/>
      <c r="AC31" s="140"/>
      <c r="AD31" s="140"/>
      <c r="AE31" s="140"/>
      <c r="AF31" s="411"/>
      <c r="AG31" s="411"/>
      <c r="AH31" s="411"/>
      <c r="AI31" s="140"/>
      <c r="AJ31" s="140"/>
      <c r="AK31" s="140"/>
      <c r="AL31" s="140"/>
      <c r="AM31" s="140"/>
      <c r="AN31" s="140"/>
      <c r="AO31" s="140"/>
      <c r="AP31" s="140"/>
    </row>
    <row r="32" spans="1:42" s="34" customFormat="1" ht="9.6" customHeight="1" x14ac:dyDescent="0.25">
      <c r="A32" s="218"/>
      <c r="B32" s="217"/>
      <c r="C32" s="136"/>
      <c r="D32" s="136"/>
      <c r="E32" s="136"/>
      <c r="F32" s="136"/>
      <c r="G32" s="217"/>
      <c r="H32" s="136"/>
      <c r="I32" s="332"/>
      <c r="J32" s="136"/>
      <c r="K32" s="138"/>
      <c r="L32" s="138"/>
      <c r="M32" s="138"/>
      <c r="N32" s="138"/>
      <c r="O32" s="139"/>
      <c r="P32" s="140"/>
      <c r="Q32" s="140"/>
      <c r="R32" s="140"/>
      <c r="S32" s="140"/>
      <c r="T32" s="140"/>
      <c r="U32" s="140"/>
      <c r="V32" s="140"/>
      <c r="W32" s="140"/>
      <c r="X32" s="140"/>
      <c r="Y32" s="140"/>
      <c r="Z32" s="140"/>
      <c r="AA32" s="140"/>
      <c r="AB32" s="140"/>
      <c r="AC32" s="140"/>
      <c r="AD32" s="140"/>
      <c r="AE32" s="140"/>
      <c r="AF32" s="411"/>
      <c r="AG32" s="411"/>
      <c r="AH32" s="411"/>
      <c r="AI32" s="140"/>
      <c r="AJ32" s="140"/>
      <c r="AK32" s="140"/>
      <c r="AL32" s="140"/>
      <c r="AM32" s="140"/>
      <c r="AN32" s="140"/>
      <c r="AO32" s="140"/>
      <c r="AP32" s="140"/>
    </row>
    <row r="33" spans="1:42" s="34" customFormat="1" ht="9.6" customHeight="1" x14ac:dyDescent="0.25">
      <c r="A33" s="218"/>
      <c r="B33" s="217"/>
      <c r="C33" s="136"/>
      <c r="D33" s="136"/>
      <c r="E33" s="140"/>
      <c r="F33" s="136"/>
      <c r="G33" s="217"/>
      <c r="H33" s="331"/>
      <c r="I33" s="217"/>
      <c r="J33" s="136"/>
      <c r="K33" s="138"/>
      <c r="L33" s="138"/>
      <c r="M33" s="138"/>
      <c r="N33" s="138"/>
      <c r="O33" s="139"/>
      <c r="P33" s="140"/>
      <c r="Q33" s="140"/>
      <c r="R33" s="140"/>
      <c r="S33" s="140"/>
      <c r="T33" s="140"/>
      <c r="U33" s="140"/>
      <c r="V33" s="140"/>
      <c r="W33" s="140"/>
      <c r="X33" s="140"/>
      <c r="Y33" s="140"/>
      <c r="Z33" s="140"/>
      <c r="AA33" s="140"/>
      <c r="AB33" s="140"/>
      <c r="AC33" s="140"/>
      <c r="AD33" s="140"/>
      <c r="AE33" s="140"/>
      <c r="AF33" s="411"/>
      <c r="AG33" s="411"/>
      <c r="AH33" s="411"/>
      <c r="AI33" s="140"/>
      <c r="AJ33" s="140"/>
      <c r="AK33" s="140"/>
      <c r="AL33" s="140"/>
      <c r="AM33" s="140"/>
      <c r="AN33" s="140"/>
      <c r="AO33" s="140"/>
      <c r="AP33" s="140"/>
    </row>
    <row r="34" spans="1:42" s="34" customFormat="1" ht="9.6" customHeight="1" x14ac:dyDescent="0.25">
      <c r="A34" s="218"/>
      <c r="B34" s="217"/>
      <c r="C34" s="136"/>
      <c r="D34" s="136"/>
      <c r="E34" s="136"/>
      <c r="F34" s="136"/>
      <c r="G34" s="217"/>
      <c r="H34" s="136"/>
      <c r="I34" s="136"/>
      <c r="J34" s="136"/>
      <c r="K34" s="138"/>
      <c r="L34" s="138"/>
      <c r="M34" s="138"/>
      <c r="N34" s="138"/>
      <c r="O34" s="139"/>
      <c r="P34" s="140"/>
      <c r="Q34" s="140"/>
      <c r="R34" s="140"/>
      <c r="S34" s="140"/>
      <c r="T34" s="140"/>
      <c r="U34" s="140"/>
      <c r="V34" s="140"/>
      <c r="W34" s="140"/>
      <c r="X34" s="140"/>
      <c r="Y34" s="140"/>
      <c r="Z34" s="140"/>
      <c r="AA34" s="140"/>
      <c r="AB34" s="140"/>
      <c r="AC34" s="140"/>
      <c r="AD34" s="140"/>
      <c r="AE34" s="140"/>
      <c r="AF34" s="411"/>
      <c r="AG34" s="411"/>
      <c r="AH34" s="411"/>
      <c r="AI34" s="140"/>
      <c r="AJ34" s="140"/>
      <c r="AK34" s="140"/>
      <c r="AL34" s="140"/>
      <c r="AM34" s="140"/>
      <c r="AN34" s="140"/>
      <c r="AO34" s="140"/>
      <c r="AP34" s="140"/>
    </row>
    <row r="35" spans="1:42" s="34" customFormat="1" ht="9.6" customHeight="1" x14ac:dyDescent="0.25">
      <c r="A35" s="218"/>
      <c r="B35" s="217"/>
      <c r="C35" s="136"/>
      <c r="D35" s="136"/>
      <c r="E35" s="140"/>
      <c r="F35" s="331"/>
      <c r="G35" s="217"/>
      <c r="H35" s="136"/>
      <c r="I35" s="136"/>
      <c r="J35" s="136"/>
      <c r="K35" s="138"/>
      <c r="L35" s="138"/>
      <c r="M35" s="138"/>
      <c r="N35" s="138"/>
      <c r="O35" s="139"/>
      <c r="P35" s="140"/>
      <c r="Q35" s="140"/>
      <c r="R35" s="140"/>
      <c r="S35" s="140"/>
      <c r="T35" s="140"/>
      <c r="U35" s="140"/>
      <c r="V35" s="140"/>
      <c r="W35" s="140"/>
      <c r="X35" s="140"/>
      <c r="Y35" s="140"/>
      <c r="Z35" s="140"/>
      <c r="AA35" s="140"/>
      <c r="AB35" s="140"/>
      <c r="AC35" s="140"/>
      <c r="AD35" s="140"/>
      <c r="AE35" s="140"/>
      <c r="AF35" s="411"/>
      <c r="AG35" s="411"/>
      <c r="AH35" s="411"/>
      <c r="AI35" s="140"/>
      <c r="AJ35" s="140"/>
      <c r="AK35" s="140"/>
      <c r="AL35" s="140"/>
      <c r="AM35" s="140"/>
      <c r="AN35" s="140"/>
      <c r="AO35" s="140"/>
      <c r="AP35" s="140"/>
    </row>
    <row r="36" spans="1:42" s="34" customFormat="1" ht="9.6" customHeight="1" x14ac:dyDescent="0.25">
      <c r="A36" s="341"/>
      <c r="B36" s="217"/>
      <c r="C36" s="136"/>
      <c r="D36" s="136"/>
      <c r="E36" s="136"/>
      <c r="F36" s="136"/>
      <c r="G36" s="217"/>
      <c r="H36" s="136"/>
      <c r="I36" s="136"/>
      <c r="J36" s="136"/>
      <c r="K36" s="136"/>
      <c r="L36" s="136"/>
      <c r="M36" s="136"/>
      <c r="N36" s="138"/>
      <c r="O36" s="139"/>
      <c r="P36" s="140"/>
      <c r="Q36" s="140"/>
      <c r="R36" s="140"/>
      <c r="S36" s="140"/>
      <c r="T36" s="140"/>
      <c r="U36" s="140"/>
      <c r="V36" s="140"/>
      <c r="W36" s="140"/>
      <c r="X36" s="140"/>
      <c r="Y36" s="140"/>
      <c r="Z36" s="140"/>
      <c r="AA36" s="140"/>
      <c r="AB36" s="140"/>
      <c r="AC36" s="140"/>
      <c r="AD36" s="140"/>
      <c r="AE36" s="140"/>
      <c r="AF36" s="411"/>
      <c r="AG36" s="411"/>
      <c r="AH36" s="411"/>
      <c r="AI36" s="140"/>
      <c r="AJ36" s="140"/>
      <c r="AK36" s="140"/>
      <c r="AL36" s="140"/>
      <c r="AM36" s="140"/>
      <c r="AN36" s="140"/>
      <c r="AO36" s="140"/>
      <c r="AP36" s="140"/>
    </row>
    <row r="37" spans="1:42" s="34" customFormat="1" ht="9.6" customHeight="1" x14ac:dyDescent="0.25">
      <c r="A37" s="218"/>
      <c r="B37" s="217"/>
      <c r="C37" s="327"/>
      <c r="D37" s="327"/>
      <c r="E37" s="330"/>
      <c r="F37" s="313"/>
      <c r="G37" s="320"/>
      <c r="H37" s="313"/>
      <c r="I37" s="313"/>
      <c r="J37" s="313"/>
      <c r="K37" s="322"/>
      <c r="L37" s="322"/>
      <c r="M37" s="322"/>
      <c r="N37" s="138"/>
      <c r="O37" s="139"/>
      <c r="P37" s="140"/>
      <c r="Q37" s="140"/>
      <c r="R37" s="140"/>
      <c r="S37" s="140"/>
      <c r="T37" s="140"/>
      <c r="U37" s="140"/>
      <c r="V37" s="140"/>
      <c r="W37" s="140"/>
      <c r="X37" s="140"/>
      <c r="Y37" s="140"/>
      <c r="Z37" s="140"/>
      <c r="AA37" s="140"/>
      <c r="AB37" s="140"/>
      <c r="AC37" s="140"/>
      <c r="AD37" s="140"/>
      <c r="AE37" s="140"/>
      <c r="AF37" s="411"/>
      <c r="AG37" s="411"/>
      <c r="AH37" s="411"/>
      <c r="AI37" s="140"/>
      <c r="AJ37" s="140"/>
      <c r="AK37" s="140"/>
      <c r="AL37" s="140"/>
      <c r="AM37" s="140"/>
      <c r="AN37" s="140"/>
      <c r="AO37" s="140"/>
      <c r="AP37" s="140"/>
    </row>
    <row r="38" spans="1:42" s="34" customFormat="1" ht="9.6" customHeight="1" x14ac:dyDescent="0.25">
      <c r="A38" s="341"/>
      <c r="B38" s="217"/>
      <c r="C38" s="136"/>
      <c r="D38" s="136"/>
      <c r="E38" s="136"/>
      <c r="F38" s="136"/>
      <c r="G38" s="217"/>
      <c r="H38" s="136"/>
      <c r="I38" s="136"/>
      <c r="J38" s="136"/>
      <c r="K38" s="138"/>
      <c r="L38" s="138"/>
      <c r="M38" s="138"/>
      <c r="N38" s="138"/>
      <c r="O38" s="139"/>
      <c r="P38" s="140"/>
      <c r="Q38" s="140"/>
      <c r="R38" s="140"/>
      <c r="S38" s="140"/>
      <c r="T38" s="140"/>
      <c r="U38" s="140"/>
      <c r="V38" s="140"/>
      <c r="W38" s="140"/>
      <c r="X38" s="140"/>
      <c r="Y38" s="140"/>
      <c r="Z38" s="140"/>
      <c r="AA38" s="140"/>
      <c r="AB38" s="140"/>
      <c r="AC38" s="140"/>
      <c r="AD38" s="140"/>
      <c r="AE38" s="140"/>
      <c r="AF38" s="411"/>
      <c r="AG38" s="411"/>
      <c r="AH38" s="411"/>
      <c r="AI38" s="140"/>
      <c r="AJ38" s="140"/>
      <c r="AK38" s="140"/>
      <c r="AL38" s="140"/>
      <c r="AM38" s="140"/>
      <c r="AN38" s="140"/>
      <c r="AO38" s="140"/>
      <c r="AP38" s="140"/>
    </row>
    <row r="39" spans="1:42" s="34" customFormat="1" ht="9.6" customHeight="1" x14ac:dyDescent="0.25">
      <c r="A39" s="218"/>
      <c r="B39" s="217"/>
      <c r="C39" s="136"/>
      <c r="D39" s="136"/>
      <c r="E39" s="140"/>
      <c r="F39" s="331"/>
      <c r="G39" s="217"/>
      <c r="H39" s="136"/>
      <c r="I39" s="136"/>
      <c r="J39" s="136"/>
      <c r="K39" s="138"/>
      <c r="L39" s="138"/>
      <c r="M39" s="138"/>
      <c r="N39" s="138"/>
      <c r="O39" s="139"/>
      <c r="P39" s="140"/>
      <c r="Q39" s="140"/>
      <c r="R39" s="140"/>
      <c r="S39" s="140"/>
      <c r="T39" s="140"/>
      <c r="U39" s="140"/>
      <c r="V39" s="140"/>
      <c r="W39" s="140"/>
      <c r="X39" s="140"/>
      <c r="Y39" s="140"/>
      <c r="Z39" s="140"/>
      <c r="AA39" s="140"/>
      <c r="AB39" s="140"/>
      <c r="AC39" s="140"/>
      <c r="AD39" s="140"/>
      <c r="AE39" s="140"/>
      <c r="AF39" s="411"/>
      <c r="AG39" s="411"/>
      <c r="AH39" s="411"/>
      <c r="AI39" s="140"/>
      <c r="AJ39" s="140"/>
      <c r="AK39" s="140"/>
      <c r="AL39" s="140"/>
      <c r="AM39" s="140"/>
      <c r="AN39" s="140"/>
      <c r="AO39" s="140"/>
      <c r="AP39" s="140"/>
    </row>
    <row r="40" spans="1:42" s="34" customFormat="1" ht="9.6" customHeight="1" x14ac:dyDescent="0.25">
      <c r="A40" s="218"/>
      <c r="B40" s="217"/>
      <c r="C40" s="136"/>
      <c r="D40" s="136"/>
      <c r="E40" s="136"/>
      <c r="F40" s="136"/>
      <c r="G40" s="217"/>
      <c r="H40" s="136"/>
      <c r="I40" s="332"/>
      <c r="J40" s="136"/>
      <c r="K40" s="138"/>
      <c r="L40" s="138"/>
      <c r="M40" s="138"/>
      <c r="N40" s="138"/>
      <c r="O40" s="139"/>
      <c r="P40" s="140"/>
      <c r="Q40" s="140"/>
      <c r="R40" s="140"/>
      <c r="S40" s="140"/>
      <c r="T40" s="140"/>
      <c r="U40" s="140"/>
      <c r="V40" s="140"/>
      <c r="W40" s="140"/>
      <c r="X40" s="140"/>
      <c r="Y40" s="140"/>
      <c r="Z40" s="140"/>
      <c r="AA40" s="140"/>
      <c r="AB40" s="140"/>
      <c r="AC40" s="140"/>
      <c r="AD40" s="140"/>
      <c r="AE40" s="140"/>
      <c r="AF40" s="411"/>
      <c r="AG40" s="411"/>
      <c r="AH40" s="411"/>
      <c r="AI40" s="140"/>
      <c r="AJ40" s="140"/>
      <c r="AK40" s="140"/>
      <c r="AL40" s="140"/>
      <c r="AM40" s="140"/>
      <c r="AN40" s="140"/>
      <c r="AO40" s="140"/>
      <c r="AP40" s="140"/>
    </row>
    <row r="41" spans="1:42" s="34" customFormat="1" ht="9.6" customHeight="1" x14ac:dyDescent="0.25">
      <c r="A41" s="218"/>
      <c r="B41" s="217"/>
      <c r="C41" s="136"/>
      <c r="D41" s="136"/>
      <c r="E41" s="140"/>
      <c r="F41" s="136"/>
      <c r="G41" s="217"/>
      <c r="H41" s="331"/>
      <c r="I41" s="217"/>
      <c r="J41" s="136"/>
      <c r="K41" s="138"/>
      <c r="L41" s="138"/>
      <c r="M41" s="138"/>
      <c r="N41" s="138"/>
      <c r="O41" s="139"/>
      <c r="P41" s="140"/>
      <c r="Q41" s="140"/>
      <c r="R41" s="140"/>
      <c r="S41" s="140"/>
      <c r="T41" s="140"/>
      <c r="U41" s="140"/>
      <c r="V41" s="140"/>
      <c r="W41" s="140"/>
      <c r="X41" s="140"/>
      <c r="Y41" s="140"/>
      <c r="Z41" s="140"/>
      <c r="AA41" s="140"/>
      <c r="AB41" s="140"/>
      <c r="AC41" s="140"/>
      <c r="AD41" s="140"/>
      <c r="AE41" s="140"/>
      <c r="AF41" s="411"/>
      <c r="AG41" s="411"/>
      <c r="AH41" s="411"/>
      <c r="AI41" s="140"/>
      <c r="AJ41" s="140"/>
      <c r="AK41" s="140"/>
      <c r="AL41" s="140"/>
      <c r="AM41" s="140"/>
      <c r="AN41" s="140"/>
      <c r="AO41" s="140"/>
      <c r="AP41" s="140"/>
    </row>
    <row r="42" spans="1:42" s="34" customFormat="1" ht="9.6" customHeight="1" x14ac:dyDescent="0.25">
      <c r="A42" s="218"/>
      <c r="B42" s="217"/>
      <c r="C42" s="136"/>
      <c r="D42" s="136"/>
      <c r="E42" s="136"/>
      <c r="F42" s="136"/>
      <c r="G42" s="217"/>
      <c r="H42" s="136"/>
      <c r="I42" s="136"/>
      <c r="J42" s="136"/>
      <c r="K42" s="138"/>
      <c r="L42" s="138"/>
      <c r="M42" s="138"/>
      <c r="N42" s="138"/>
      <c r="O42" s="139"/>
      <c r="P42" s="167"/>
      <c r="Q42" s="140"/>
      <c r="R42" s="140"/>
      <c r="S42" s="140"/>
      <c r="T42" s="140"/>
      <c r="U42" s="140"/>
      <c r="V42" s="140"/>
      <c r="W42" s="140"/>
      <c r="X42" s="140"/>
      <c r="Y42" s="140"/>
      <c r="Z42" s="140"/>
      <c r="AA42" s="140"/>
      <c r="AB42" s="140"/>
      <c r="AC42" s="140"/>
      <c r="AD42" s="140"/>
      <c r="AE42" s="140"/>
      <c r="AF42" s="411"/>
      <c r="AG42" s="411"/>
      <c r="AH42" s="411"/>
      <c r="AI42" s="140"/>
      <c r="AJ42" s="140"/>
      <c r="AK42" s="140"/>
      <c r="AL42" s="140"/>
      <c r="AM42" s="140"/>
      <c r="AN42" s="140"/>
      <c r="AO42" s="140"/>
      <c r="AP42" s="140"/>
    </row>
    <row r="43" spans="1:42" s="34" customFormat="1" ht="9.6" customHeight="1" x14ac:dyDescent="0.25">
      <c r="A43" s="218"/>
      <c r="B43" s="217"/>
      <c r="C43" s="136"/>
      <c r="D43" s="136"/>
      <c r="E43" s="140"/>
      <c r="F43" s="331"/>
      <c r="G43" s="217"/>
      <c r="H43" s="136"/>
      <c r="I43" s="136"/>
      <c r="J43" s="136"/>
      <c r="K43" s="138"/>
      <c r="L43" s="138"/>
      <c r="M43" s="138"/>
      <c r="N43" s="138"/>
      <c r="O43" s="139"/>
      <c r="P43" s="140"/>
      <c r="Q43" s="140"/>
      <c r="R43" s="140"/>
      <c r="S43" s="140"/>
      <c r="T43" s="140"/>
      <c r="U43" s="140"/>
      <c r="V43" s="140"/>
      <c r="W43" s="140"/>
      <c r="X43" s="140"/>
      <c r="Y43" s="140"/>
      <c r="Z43" s="140"/>
      <c r="AA43" s="140"/>
      <c r="AB43" s="140"/>
      <c r="AC43" s="140"/>
      <c r="AD43" s="140"/>
      <c r="AE43" s="140"/>
      <c r="AF43" s="411"/>
      <c r="AG43" s="411"/>
      <c r="AH43" s="411"/>
      <c r="AI43" s="140"/>
      <c r="AJ43" s="140"/>
      <c r="AK43" s="140"/>
      <c r="AL43" s="140"/>
      <c r="AM43" s="140"/>
      <c r="AN43" s="140"/>
      <c r="AO43" s="140"/>
      <c r="AP43" s="140"/>
    </row>
    <row r="44" spans="1:42" s="34" customFormat="1" ht="9.6" customHeight="1" x14ac:dyDescent="0.25">
      <c r="A44" s="218"/>
      <c r="B44" s="217"/>
      <c r="C44" s="136"/>
      <c r="D44" s="136"/>
      <c r="E44" s="136"/>
      <c r="F44" s="136"/>
      <c r="G44" s="217"/>
      <c r="H44" s="136"/>
      <c r="I44" s="136"/>
      <c r="J44" s="136"/>
      <c r="K44" s="138"/>
      <c r="L44" s="138"/>
      <c r="M44" s="138"/>
      <c r="N44" s="138"/>
      <c r="O44" s="139"/>
      <c r="P44" s="140"/>
      <c r="Q44" s="140"/>
      <c r="R44" s="140"/>
      <c r="S44" s="140"/>
      <c r="T44" s="140"/>
      <c r="U44" s="140"/>
      <c r="V44" s="140"/>
      <c r="W44" s="140"/>
      <c r="X44" s="140"/>
      <c r="Y44" s="140"/>
      <c r="Z44" s="140"/>
      <c r="AA44" s="140"/>
      <c r="AB44" s="140"/>
      <c r="AC44" s="140"/>
      <c r="AD44" s="140"/>
      <c r="AE44" s="140"/>
      <c r="AF44" s="411"/>
      <c r="AG44" s="411"/>
      <c r="AH44" s="411"/>
      <c r="AI44" s="140"/>
      <c r="AJ44" s="140"/>
      <c r="AK44" s="140"/>
      <c r="AL44" s="140"/>
      <c r="AM44" s="140"/>
      <c r="AN44" s="140"/>
      <c r="AO44" s="140"/>
      <c r="AP44" s="140"/>
    </row>
    <row r="45" spans="1:42" s="34" customFormat="1" ht="9.6" customHeight="1" x14ac:dyDescent="0.25">
      <c r="A45" s="218"/>
      <c r="B45" s="217"/>
      <c r="C45" s="136"/>
      <c r="D45" s="136"/>
      <c r="E45" s="140"/>
      <c r="F45" s="136"/>
      <c r="G45" s="217"/>
      <c r="H45" s="136"/>
      <c r="I45" s="136"/>
      <c r="J45" s="331"/>
      <c r="K45" s="217"/>
      <c r="L45" s="136"/>
      <c r="M45" s="138"/>
      <c r="N45" s="138"/>
      <c r="O45" s="139"/>
      <c r="P45" s="140"/>
      <c r="Q45" s="140"/>
      <c r="R45" s="140"/>
      <c r="S45" s="140"/>
      <c r="T45" s="140"/>
      <c r="U45" s="140"/>
      <c r="V45" s="140"/>
      <c r="W45" s="140"/>
      <c r="X45" s="140"/>
      <c r="Y45" s="140"/>
      <c r="Z45" s="140"/>
      <c r="AA45" s="140"/>
      <c r="AB45" s="140"/>
      <c r="AC45" s="140"/>
      <c r="AD45" s="140"/>
      <c r="AE45" s="140"/>
      <c r="AF45" s="411"/>
      <c r="AG45" s="411"/>
      <c r="AH45" s="411"/>
      <c r="AI45" s="140"/>
      <c r="AJ45" s="140"/>
      <c r="AK45" s="140"/>
      <c r="AL45" s="140"/>
      <c r="AM45" s="140"/>
      <c r="AN45" s="140"/>
      <c r="AO45" s="140"/>
      <c r="AP45" s="140"/>
    </row>
    <row r="46" spans="1:42" s="34" customFormat="1" ht="9.6" customHeight="1" x14ac:dyDescent="0.25">
      <c r="A46" s="218"/>
      <c r="B46" s="217"/>
      <c r="C46" s="136"/>
      <c r="D46" s="136"/>
      <c r="E46" s="136"/>
      <c r="F46" s="136"/>
      <c r="G46" s="217"/>
      <c r="H46" s="136"/>
      <c r="I46" s="136"/>
      <c r="J46" s="136"/>
      <c r="K46" s="138"/>
      <c r="L46" s="136"/>
      <c r="M46" s="138"/>
      <c r="N46" s="138"/>
      <c r="O46" s="139"/>
      <c r="P46" s="140"/>
      <c r="Q46" s="140"/>
      <c r="R46" s="140"/>
      <c r="S46" s="140"/>
      <c r="T46" s="140"/>
      <c r="U46" s="140"/>
      <c r="V46" s="140"/>
      <c r="W46" s="140"/>
      <c r="X46" s="140"/>
      <c r="Y46" s="140"/>
      <c r="Z46" s="140"/>
      <c r="AA46" s="140"/>
      <c r="AB46" s="140"/>
      <c r="AC46" s="140"/>
      <c r="AD46" s="140"/>
      <c r="AE46" s="140"/>
      <c r="AF46" s="411"/>
      <c r="AG46" s="411"/>
      <c r="AH46" s="411"/>
      <c r="AI46" s="140"/>
      <c r="AJ46" s="140"/>
      <c r="AK46" s="140"/>
      <c r="AL46" s="140"/>
      <c r="AM46" s="140"/>
      <c r="AN46" s="140"/>
      <c r="AO46" s="140"/>
      <c r="AP46" s="140"/>
    </row>
    <row r="47" spans="1:42" s="34" customFormat="1" ht="9.6" customHeight="1" x14ac:dyDescent="0.25">
      <c r="A47" s="218"/>
      <c r="B47" s="217"/>
      <c r="C47" s="136"/>
      <c r="D47" s="136"/>
      <c r="E47" s="140"/>
      <c r="F47" s="331"/>
      <c r="G47" s="217"/>
      <c r="H47" s="136"/>
      <c r="I47" s="136"/>
      <c r="J47" s="136"/>
      <c r="K47" s="138"/>
      <c r="L47" s="138"/>
      <c r="M47" s="138"/>
      <c r="N47" s="138"/>
      <c r="O47" s="139"/>
      <c r="P47" s="140"/>
      <c r="Q47" s="140"/>
      <c r="R47" s="140"/>
      <c r="S47" s="140"/>
      <c r="T47" s="140"/>
      <c r="U47" s="140"/>
      <c r="V47" s="140"/>
      <c r="W47" s="140"/>
      <c r="X47" s="140"/>
      <c r="Y47" s="140"/>
      <c r="Z47" s="140"/>
      <c r="AA47" s="140"/>
      <c r="AB47" s="140"/>
      <c r="AC47" s="140"/>
      <c r="AD47" s="140"/>
      <c r="AE47" s="140"/>
      <c r="AF47" s="411"/>
      <c r="AG47" s="411"/>
      <c r="AH47" s="411"/>
      <c r="AI47" s="140"/>
      <c r="AJ47" s="140"/>
      <c r="AK47" s="140"/>
      <c r="AL47" s="140"/>
      <c r="AM47" s="140"/>
      <c r="AN47" s="140"/>
      <c r="AO47" s="140"/>
      <c r="AP47" s="140"/>
    </row>
    <row r="48" spans="1:42" s="34" customFormat="1" ht="9.6" customHeight="1" x14ac:dyDescent="0.25">
      <c r="A48" s="218"/>
      <c r="B48" s="217"/>
      <c r="C48" s="136"/>
      <c r="D48" s="136"/>
      <c r="E48" s="136"/>
      <c r="F48" s="136"/>
      <c r="G48" s="217"/>
      <c r="H48" s="136"/>
      <c r="I48" s="332"/>
      <c r="J48" s="136"/>
      <c r="K48" s="138"/>
      <c r="L48" s="138"/>
      <c r="M48" s="138"/>
      <c r="N48" s="138"/>
      <c r="O48" s="139"/>
      <c r="P48" s="140"/>
      <c r="Q48" s="140"/>
      <c r="R48" s="140"/>
      <c r="S48" s="140"/>
      <c r="T48" s="140"/>
      <c r="U48" s="140"/>
      <c r="V48" s="140"/>
      <c r="W48" s="140"/>
      <c r="X48" s="140"/>
      <c r="Y48" s="140"/>
      <c r="Z48" s="140"/>
      <c r="AA48" s="140"/>
      <c r="AB48" s="140"/>
      <c r="AC48" s="140"/>
      <c r="AD48" s="140"/>
      <c r="AE48" s="140"/>
      <c r="AF48" s="411"/>
      <c r="AG48" s="411"/>
      <c r="AH48" s="411"/>
      <c r="AI48" s="140"/>
      <c r="AJ48" s="140"/>
      <c r="AK48" s="140"/>
      <c r="AL48" s="140"/>
      <c r="AM48" s="140"/>
      <c r="AN48" s="140"/>
      <c r="AO48" s="140"/>
      <c r="AP48" s="140"/>
    </row>
    <row r="49" spans="1:42" s="34" customFormat="1" ht="9.6" customHeight="1" x14ac:dyDescent="0.25">
      <c r="A49" s="218"/>
      <c r="B49" s="217"/>
      <c r="C49" s="136"/>
      <c r="D49" s="136"/>
      <c r="E49" s="140"/>
      <c r="F49" s="136"/>
      <c r="G49" s="217"/>
      <c r="H49" s="331"/>
      <c r="I49" s="217"/>
      <c r="J49" s="136"/>
      <c r="K49" s="138"/>
      <c r="L49" s="138"/>
      <c r="M49" s="138"/>
      <c r="N49" s="138"/>
      <c r="O49" s="139"/>
      <c r="P49" s="140"/>
      <c r="Q49" s="140"/>
      <c r="R49" s="140"/>
      <c r="S49" s="140"/>
      <c r="T49" s="140"/>
      <c r="U49" s="140"/>
      <c r="V49" s="140"/>
      <c r="W49" s="140"/>
      <c r="X49" s="140"/>
      <c r="Y49" s="140"/>
      <c r="Z49" s="140"/>
      <c r="AA49" s="140"/>
      <c r="AB49" s="140"/>
      <c r="AC49" s="140"/>
      <c r="AD49" s="140"/>
      <c r="AE49" s="140"/>
      <c r="AF49" s="411"/>
      <c r="AG49" s="411"/>
      <c r="AH49" s="411"/>
      <c r="AI49" s="140"/>
      <c r="AJ49" s="140"/>
      <c r="AK49" s="140"/>
      <c r="AL49" s="140"/>
      <c r="AM49" s="140"/>
      <c r="AN49" s="140"/>
      <c r="AO49" s="140"/>
      <c r="AP49" s="140"/>
    </row>
    <row r="50" spans="1:42" s="34" customFormat="1" ht="9.6" customHeight="1" x14ac:dyDescent="0.25">
      <c r="A50" s="218"/>
      <c r="B50" s="217"/>
      <c r="C50" s="136"/>
      <c r="D50" s="136"/>
      <c r="E50" s="136"/>
      <c r="F50" s="136"/>
      <c r="G50" s="217"/>
      <c r="H50" s="136"/>
      <c r="I50" s="136"/>
      <c r="J50" s="136"/>
      <c r="K50" s="138"/>
      <c r="L50" s="138"/>
      <c r="M50" s="138"/>
      <c r="N50" s="138"/>
      <c r="O50" s="139"/>
      <c r="P50" s="140"/>
      <c r="Q50" s="140"/>
      <c r="R50" s="140"/>
      <c r="S50" s="140"/>
      <c r="T50" s="140"/>
      <c r="U50" s="140"/>
      <c r="V50" s="140"/>
      <c r="W50" s="140"/>
      <c r="X50" s="140"/>
      <c r="Y50" s="140"/>
      <c r="Z50" s="140"/>
      <c r="AA50" s="140"/>
      <c r="AB50" s="140"/>
      <c r="AC50" s="140"/>
      <c r="AD50" s="140"/>
      <c r="AE50" s="140"/>
      <c r="AF50" s="411"/>
      <c r="AG50" s="411"/>
      <c r="AH50" s="411"/>
      <c r="AI50" s="140"/>
      <c r="AJ50" s="140"/>
      <c r="AK50" s="140"/>
      <c r="AL50" s="140"/>
      <c r="AM50" s="140"/>
      <c r="AN50" s="140"/>
      <c r="AO50" s="140"/>
      <c r="AP50" s="140"/>
    </row>
    <row r="51" spans="1:42" s="34" customFormat="1" ht="9.6" customHeight="1" x14ac:dyDescent="0.25">
      <c r="A51" s="218"/>
      <c r="B51" s="217"/>
      <c r="C51" s="136"/>
      <c r="D51" s="136"/>
      <c r="E51" s="140"/>
      <c r="F51" s="331"/>
      <c r="G51" s="217"/>
      <c r="H51" s="136"/>
      <c r="I51" s="136"/>
      <c r="J51" s="136"/>
      <c r="K51" s="138"/>
      <c r="L51" s="138"/>
      <c r="M51" s="138"/>
      <c r="N51" s="138"/>
      <c r="O51" s="139"/>
      <c r="P51" s="140"/>
      <c r="Q51" s="140"/>
      <c r="R51" s="140"/>
      <c r="S51" s="140"/>
      <c r="T51" s="140"/>
      <c r="U51" s="140"/>
      <c r="V51" s="140"/>
      <c r="W51" s="140"/>
      <c r="X51" s="140"/>
      <c r="Y51" s="140"/>
      <c r="Z51" s="140"/>
      <c r="AA51" s="140"/>
      <c r="AB51" s="140"/>
      <c r="AC51" s="140"/>
      <c r="AD51" s="140"/>
      <c r="AE51" s="140"/>
      <c r="AF51" s="411"/>
      <c r="AG51" s="411"/>
      <c r="AH51" s="411"/>
      <c r="AI51" s="140"/>
      <c r="AJ51" s="140"/>
      <c r="AK51" s="140"/>
      <c r="AL51" s="140"/>
      <c r="AM51" s="140"/>
      <c r="AN51" s="140"/>
      <c r="AO51" s="140"/>
      <c r="AP51" s="140"/>
    </row>
    <row r="52" spans="1:42" s="34" customFormat="1" ht="9.6" customHeight="1" x14ac:dyDescent="0.25">
      <c r="A52" s="341"/>
      <c r="B52" s="217"/>
      <c r="C52" s="440"/>
      <c r="D52" s="440"/>
      <c r="E52" s="440"/>
      <c r="F52" s="440"/>
      <c r="G52" s="217"/>
      <c r="H52" s="136"/>
      <c r="I52" s="136"/>
      <c r="J52" s="136"/>
      <c r="K52" s="136"/>
      <c r="L52" s="136"/>
      <c r="M52" s="136"/>
      <c r="N52" s="138"/>
      <c r="O52" s="139"/>
      <c r="P52" s="140"/>
      <c r="Q52" s="140"/>
      <c r="R52" s="140"/>
      <c r="S52" s="140"/>
      <c r="T52" s="140"/>
      <c r="U52" s="140"/>
      <c r="V52" s="140"/>
      <c r="W52" s="140"/>
      <c r="X52" s="140"/>
      <c r="Y52" s="140"/>
      <c r="Z52" s="140"/>
      <c r="AA52" s="140"/>
      <c r="AB52" s="140"/>
      <c r="AC52" s="140"/>
      <c r="AD52" s="140"/>
      <c r="AE52" s="140"/>
      <c r="AF52" s="411"/>
      <c r="AG52" s="411"/>
      <c r="AH52" s="411"/>
      <c r="AI52" s="140"/>
      <c r="AJ52" s="140"/>
      <c r="AK52" s="140"/>
      <c r="AL52" s="140"/>
      <c r="AM52" s="140"/>
      <c r="AN52" s="140"/>
      <c r="AO52" s="140"/>
      <c r="AP52" s="140"/>
    </row>
    <row r="53" spans="1:42" s="2" customFormat="1" ht="6.75" customHeight="1" x14ac:dyDescent="0.25">
      <c r="A53" s="168"/>
      <c r="B53" s="168"/>
      <c r="C53" s="441"/>
      <c r="D53" s="441"/>
      <c r="E53" s="441"/>
      <c r="F53" s="441"/>
      <c r="G53" s="170"/>
      <c r="H53" s="171"/>
      <c r="I53" s="172"/>
      <c r="J53" s="171"/>
      <c r="K53" s="172"/>
      <c r="L53" s="171"/>
      <c r="M53" s="172"/>
      <c r="N53" s="171"/>
      <c r="O53" s="172"/>
      <c r="P53" s="173"/>
      <c r="Q53" s="173"/>
      <c r="R53" s="173"/>
      <c r="S53" s="173"/>
      <c r="T53" s="173"/>
      <c r="U53" s="173"/>
      <c r="V53" s="173"/>
      <c r="W53" s="173"/>
      <c r="X53" s="173"/>
      <c r="Y53" s="173"/>
      <c r="Z53" s="173"/>
      <c r="AA53" s="173"/>
      <c r="AB53" s="173"/>
      <c r="AC53" s="173"/>
      <c r="AD53" s="173"/>
      <c r="AE53" s="173"/>
      <c r="AF53" s="411"/>
      <c r="AG53" s="411"/>
      <c r="AH53" s="411"/>
      <c r="AI53" s="173"/>
      <c r="AJ53" s="173"/>
      <c r="AK53" s="173"/>
      <c r="AL53" s="173"/>
      <c r="AM53" s="173"/>
      <c r="AN53" s="173"/>
      <c r="AO53" s="173"/>
      <c r="AP53" s="173"/>
    </row>
    <row r="54" spans="1:42" s="18" customFormat="1" ht="10.5" customHeight="1" x14ac:dyDescent="0.25">
      <c r="A54" s="174" t="s">
        <v>43</v>
      </c>
      <c r="B54" s="176" t="s">
        <v>4</v>
      </c>
      <c r="C54" s="177" t="s">
        <v>45</v>
      </c>
      <c r="D54" s="176"/>
      <c r="E54" s="178"/>
      <c r="F54" s="179"/>
      <c r="G54" s="176" t="s">
        <v>4</v>
      </c>
      <c r="H54" s="177" t="s">
        <v>54</v>
      </c>
      <c r="I54" s="180"/>
      <c r="J54" s="177" t="s">
        <v>55</v>
      </c>
      <c r="K54" s="181"/>
      <c r="L54" s="182" t="s">
        <v>56</v>
      </c>
      <c r="M54" s="182"/>
      <c r="N54" s="183"/>
      <c r="O54" s="184"/>
      <c r="Q54" s="85"/>
      <c r="R54" s="85"/>
      <c r="S54" s="85"/>
      <c r="T54" s="85"/>
      <c r="U54" s="85"/>
      <c r="V54" s="85"/>
      <c r="W54" s="85"/>
      <c r="X54" s="85"/>
      <c r="Y54" s="85"/>
      <c r="Z54" s="85"/>
      <c r="AA54" s="85"/>
      <c r="AB54" s="85"/>
      <c r="AC54" s="85"/>
      <c r="AD54" s="85"/>
      <c r="AE54" s="85"/>
      <c r="AF54" s="412"/>
      <c r="AG54" s="412"/>
      <c r="AH54" s="412"/>
      <c r="AI54" s="85"/>
      <c r="AJ54" s="85"/>
      <c r="AK54" s="85"/>
      <c r="AL54" s="85"/>
      <c r="AM54" s="85"/>
      <c r="AN54" s="85"/>
      <c r="AO54" s="85"/>
      <c r="AP54" s="85"/>
    </row>
    <row r="55" spans="1:42" s="18" customFormat="1" ht="9" customHeight="1" x14ac:dyDescent="0.25">
      <c r="A55" s="350" t="s">
        <v>44</v>
      </c>
      <c r="B55" s="187"/>
      <c r="C55" s="85"/>
      <c r="D55" s="187"/>
      <c r="E55" s="85"/>
      <c r="F55" s="84"/>
      <c r="G55" s="342" t="s">
        <v>5</v>
      </c>
      <c r="H55" s="83"/>
      <c r="I55" s="343"/>
      <c r="J55" s="83"/>
      <c r="K55" s="344"/>
      <c r="L55" s="345" t="s">
        <v>46</v>
      </c>
      <c r="M55" s="346"/>
      <c r="N55" s="346"/>
      <c r="O55" s="344"/>
      <c r="Q55" s="85"/>
      <c r="R55" s="85"/>
      <c r="S55" s="85"/>
      <c r="T55" s="85"/>
      <c r="U55" s="85"/>
      <c r="V55" s="85"/>
      <c r="W55" s="85"/>
      <c r="X55" s="85"/>
      <c r="Y55" s="85"/>
      <c r="Z55" s="85"/>
      <c r="AA55" s="85"/>
      <c r="AB55" s="85"/>
      <c r="AC55" s="85"/>
      <c r="AD55" s="85"/>
      <c r="AE55" s="85"/>
      <c r="AF55" s="412"/>
      <c r="AG55" s="412"/>
      <c r="AH55" s="412"/>
      <c r="AI55" s="85"/>
      <c r="AJ55" s="85"/>
      <c r="AK55" s="85"/>
      <c r="AL55" s="85"/>
      <c r="AM55" s="85"/>
      <c r="AN55" s="85"/>
      <c r="AO55" s="85"/>
      <c r="AP55" s="85"/>
    </row>
    <row r="56" spans="1:42" s="18" customFormat="1" ht="9" customHeight="1" x14ac:dyDescent="0.25">
      <c r="A56" s="353" t="s">
        <v>53</v>
      </c>
      <c r="B56" s="187"/>
      <c r="C56" s="85"/>
      <c r="D56" s="187"/>
      <c r="E56" s="85"/>
      <c r="F56" s="84"/>
      <c r="G56" s="342" t="s">
        <v>6</v>
      </c>
      <c r="H56" s="83"/>
      <c r="I56" s="343"/>
      <c r="J56" s="83"/>
      <c r="K56" s="344"/>
      <c r="L56" s="203"/>
      <c r="M56" s="347"/>
      <c r="N56" s="219"/>
      <c r="O56" s="348"/>
      <c r="Q56" s="85"/>
      <c r="R56" s="85"/>
      <c r="S56" s="85"/>
      <c r="T56" s="85"/>
      <c r="U56" s="85"/>
      <c r="V56" s="85"/>
      <c r="W56" s="85"/>
      <c r="X56" s="85"/>
      <c r="Y56" s="85"/>
      <c r="Z56" s="85"/>
      <c r="AA56" s="85"/>
      <c r="AB56" s="85"/>
      <c r="AC56" s="85"/>
      <c r="AD56" s="85"/>
      <c r="AE56" s="85"/>
      <c r="AF56" s="412"/>
      <c r="AG56" s="412"/>
      <c r="AH56" s="412"/>
      <c r="AI56" s="85"/>
      <c r="AJ56" s="85"/>
      <c r="AK56" s="85"/>
      <c r="AL56" s="85"/>
      <c r="AM56" s="85"/>
      <c r="AN56" s="85"/>
      <c r="AO56" s="85"/>
      <c r="AP56" s="85"/>
    </row>
    <row r="57" spans="1:42" s="18" customFormat="1" ht="9" customHeight="1" x14ac:dyDescent="0.25">
      <c r="A57" s="235"/>
      <c r="B57" s="187"/>
      <c r="C57" s="85"/>
      <c r="D57" s="187"/>
      <c r="E57" s="85"/>
      <c r="F57" s="84"/>
      <c r="G57" s="342" t="s">
        <v>7</v>
      </c>
      <c r="H57" s="83"/>
      <c r="I57" s="343"/>
      <c r="J57" s="83"/>
      <c r="K57" s="344"/>
      <c r="L57" s="345" t="s">
        <v>47</v>
      </c>
      <c r="M57" s="346"/>
      <c r="N57" s="346"/>
      <c r="O57" s="344"/>
      <c r="Q57" s="85"/>
      <c r="R57" s="85"/>
      <c r="S57" s="85"/>
      <c r="T57" s="85"/>
      <c r="U57" s="85"/>
      <c r="V57" s="85"/>
      <c r="W57" s="85"/>
      <c r="X57" s="85"/>
      <c r="Y57" s="85"/>
      <c r="Z57" s="85"/>
      <c r="AA57" s="85"/>
      <c r="AB57" s="85"/>
      <c r="AC57" s="85"/>
      <c r="AD57" s="85"/>
      <c r="AE57" s="85"/>
      <c r="AF57" s="412"/>
      <c r="AG57" s="412"/>
      <c r="AH57" s="412"/>
      <c r="AI57" s="85"/>
      <c r="AJ57" s="85"/>
      <c r="AK57" s="85"/>
      <c r="AL57" s="85"/>
      <c r="AM57" s="85"/>
      <c r="AN57" s="85"/>
      <c r="AO57" s="85"/>
      <c r="AP57" s="85"/>
    </row>
    <row r="58" spans="1:42" s="18" customFormat="1" ht="9" customHeight="1" x14ac:dyDescent="0.25">
      <c r="A58" s="200"/>
      <c r="B58" s="187"/>
      <c r="C58" s="85"/>
      <c r="D58" s="187"/>
      <c r="E58" s="85"/>
      <c r="F58" s="84"/>
      <c r="G58" s="342" t="s">
        <v>8</v>
      </c>
      <c r="H58" s="83"/>
      <c r="I58" s="343"/>
      <c r="J58" s="83"/>
      <c r="K58" s="344"/>
      <c r="L58" s="83"/>
      <c r="M58" s="343"/>
      <c r="N58" s="83"/>
      <c r="O58" s="344"/>
      <c r="Q58" s="85"/>
      <c r="R58" s="85"/>
      <c r="S58" s="85"/>
      <c r="T58" s="85"/>
      <c r="U58" s="85"/>
      <c r="V58" s="85"/>
      <c r="W58" s="85"/>
      <c r="X58" s="85"/>
      <c r="Y58" s="85"/>
      <c r="Z58" s="85"/>
      <c r="AA58" s="85"/>
      <c r="AB58" s="85"/>
      <c r="AC58" s="85"/>
      <c r="AD58" s="85"/>
      <c r="AE58" s="85"/>
      <c r="AF58" s="412"/>
      <c r="AG58" s="412"/>
      <c r="AH58" s="412"/>
      <c r="AI58" s="85"/>
      <c r="AJ58" s="85"/>
      <c r="AK58" s="85"/>
      <c r="AL58" s="85"/>
      <c r="AM58" s="85"/>
      <c r="AN58" s="85"/>
      <c r="AO58" s="85"/>
      <c r="AP58" s="85"/>
    </row>
    <row r="59" spans="1:42" s="18" customFormat="1" ht="9" customHeight="1" x14ac:dyDescent="0.25">
      <c r="A59" s="223"/>
      <c r="B59" s="187"/>
      <c r="C59" s="85"/>
      <c r="D59" s="187"/>
      <c r="E59" s="85"/>
      <c r="F59" s="84"/>
      <c r="G59" s="342" t="s">
        <v>9</v>
      </c>
      <c r="H59" s="83"/>
      <c r="I59" s="343"/>
      <c r="J59" s="83"/>
      <c r="K59" s="344"/>
      <c r="L59" s="219"/>
      <c r="M59" s="347"/>
      <c r="N59" s="219"/>
      <c r="O59" s="348"/>
      <c r="Q59" s="85"/>
      <c r="R59" s="85"/>
      <c r="S59" s="85"/>
      <c r="T59" s="85"/>
      <c r="U59" s="85"/>
      <c r="V59" s="85"/>
      <c r="W59" s="85"/>
      <c r="X59" s="85"/>
      <c r="Y59" s="85"/>
      <c r="Z59" s="85"/>
      <c r="AA59" s="85"/>
      <c r="AB59" s="85"/>
      <c r="AC59" s="85"/>
      <c r="AD59" s="85"/>
      <c r="AE59" s="85"/>
      <c r="AF59" s="412"/>
      <c r="AG59" s="412"/>
      <c r="AH59" s="412"/>
      <c r="AI59" s="85"/>
      <c r="AJ59" s="85"/>
      <c r="AK59" s="85"/>
      <c r="AL59" s="85"/>
      <c r="AM59" s="85"/>
      <c r="AN59" s="85"/>
      <c r="AO59" s="85"/>
      <c r="AP59" s="85"/>
    </row>
    <row r="60" spans="1:42" s="18" customFormat="1" ht="9" customHeight="1" x14ac:dyDescent="0.25">
      <c r="A60" s="224"/>
      <c r="B60" s="187"/>
      <c r="C60" s="85"/>
      <c r="D60" s="187"/>
      <c r="E60" s="85"/>
      <c r="F60" s="84"/>
      <c r="G60" s="342" t="s">
        <v>10</v>
      </c>
      <c r="H60" s="83"/>
      <c r="I60" s="343"/>
      <c r="J60" s="83"/>
      <c r="K60" s="344"/>
      <c r="L60" s="345" t="s">
        <v>33</v>
      </c>
      <c r="M60" s="346"/>
      <c r="N60" s="346"/>
      <c r="O60" s="344"/>
      <c r="Q60" s="85"/>
      <c r="R60" s="85"/>
      <c r="S60" s="85"/>
      <c r="T60" s="85"/>
      <c r="U60" s="85"/>
      <c r="V60" s="85"/>
      <c r="W60" s="85"/>
      <c r="X60" s="85"/>
      <c r="Y60" s="85"/>
      <c r="Z60" s="85"/>
      <c r="AA60" s="85"/>
      <c r="AB60" s="85"/>
      <c r="AC60" s="85"/>
      <c r="AD60" s="85"/>
      <c r="AE60" s="85"/>
      <c r="AF60" s="412"/>
      <c r="AG60" s="412"/>
      <c r="AH60" s="412"/>
      <c r="AI60" s="85"/>
      <c r="AJ60" s="85"/>
      <c r="AK60" s="85"/>
      <c r="AL60" s="85"/>
      <c r="AM60" s="85"/>
      <c r="AN60" s="85"/>
      <c r="AO60" s="85"/>
      <c r="AP60" s="85"/>
    </row>
    <row r="61" spans="1:42" s="18" customFormat="1" ht="9" customHeight="1" x14ac:dyDescent="0.25">
      <c r="A61" s="224"/>
      <c r="B61" s="187"/>
      <c r="C61" s="85"/>
      <c r="D61" s="187"/>
      <c r="E61" s="85"/>
      <c r="F61" s="84"/>
      <c r="G61" s="342" t="s">
        <v>11</v>
      </c>
      <c r="H61" s="83"/>
      <c r="I61" s="343"/>
      <c r="J61" s="83"/>
      <c r="K61" s="344"/>
      <c r="L61" s="83"/>
      <c r="M61" s="343"/>
      <c r="N61" s="83"/>
      <c r="O61" s="344"/>
      <c r="Q61" s="85"/>
      <c r="R61" s="85"/>
      <c r="S61" s="85"/>
      <c r="T61" s="85"/>
      <c r="U61" s="85"/>
      <c r="V61" s="85"/>
      <c r="W61" s="85"/>
      <c r="X61" s="85"/>
      <c r="Y61" s="85"/>
      <c r="Z61" s="85"/>
      <c r="AA61" s="85"/>
      <c r="AB61" s="85"/>
      <c r="AC61" s="85"/>
      <c r="AD61" s="85"/>
      <c r="AE61" s="85"/>
      <c r="AF61" s="412"/>
      <c r="AG61" s="412"/>
      <c r="AH61" s="412"/>
      <c r="AI61" s="85"/>
      <c r="AJ61" s="85"/>
      <c r="AK61" s="85"/>
      <c r="AL61" s="85"/>
      <c r="AM61" s="85"/>
      <c r="AN61" s="85"/>
      <c r="AO61" s="85"/>
      <c r="AP61" s="85"/>
    </row>
    <row r="62" spans="1:42" s="18" customFormat="1" ht="9" customHeight="1" x14ac:dyDescent="0.25">
      <c r="A62" s="225"/>
      <c r="B62" s="204"/>
      <c r="C62" s="203"/>
      <c r="D62" s="204"/>
      <c r="E62" s="203"/>
      <c r="F62" s="205"/>
      <c r="G62" s="349" t="s">
        <v>12</v>
      </c>
      <c r="H62" s="219"/>
      <c r="I62" s="347"/>
      <c r="J62" s="219"/>
      <c r="K62" s="348"/>
      <c r="L62" s="219">
        <f>O4</f>
        <v>0</v>
      </c>
      <c r="M62" s="347"/>
      <c r="N62" s="219"/>
      <c r="O62" s="207">
        <f>MIN(4,'NE1000 ELŐ'!Q5)</f>
        <v>4</v>
      </c>
      <c r="Q62" s="85"/>
      <c r="R62" s="85"/>
      <c r="S62" s="85"/>
      <c r="T62" s="85"/>
      <c r="U62" s="85"/>
      <c r="V62" s="85"/>
      <c r="W62" s="85"/>
      <c r="X62" s="85"/>
      <c r="Y62" s="85"/>
      <c r="Z62" s="85"/>
      <c r="AA62" s="85"/>
      <c r="AB62" s="85"/>
      <c r="AC62" s="85"/>
      <c r="AD62" s="85"/>
      <c r="AE62" s="85"/>
      <c r="AF62" s="412"/>
      <c r="AG62" s="412"/>
      <c r="AH62" s="412"/>
      <c r="AI62" s="85"/>
      <c r="AJ62" s="85"/>
      <c r="AK62" s="85"/>
      <c r="AL62" s="85"/>
      <c r="AM62" s="85"/>
      <c r="AN62" s="85"/>
      <c r="AO62" s="85"/>
      <c r="AP62" s="85"/>
    </row>
    <row r="63" spans="1:42" x14ac:dyDescent="0.25">
      <c r="Q63" s="339"/>
      <c r="R63" s="339"/>
      <c r="S63" s="339"/>
      <c r="T63" s="339"/>
      <c r="U63" s="339"/>
      <c r="V63" s="339"/>
      <c r="W63" s="339"/>
      <c r="X63" s="339"/>
      <c r="Y63" s="339"/>
      <c r="Z63" s="339"/>
      <c r="AA63" s="339"/>
      <c r="AB63" s="339"/>
      <c r="AC63" s="339"/>
      <c r="AD63" s="339"/>
      <c r="AE63" s="339"/>
      <c r="AI63" s="339"/>
      <c r="AJ63" s="339"/>
      <c r="AK63" s="339"/>
      <c r="AL63" s="339"/>
      <c r="AM63" s="339"/>
      <c r="AN63" s="339"/>
      <c r="AO63" s="339"/>
      <c r="AP63" s="339"/>
    </row>
    <row r="64" spans="1:42" x14ac:dyDescent="0.25">
      <c r="Q64" s="339"/>
      <c r="R64" s="339"/>
      <c r="S64" s="339"/>
      <c r="T64" s="339"/>
      <c r="U64" s="339"/>
      <c r="V64" s="339"/>
      <c r="W64" s="339"/>
      <c r="X64" s="339"/>
      <c r="Y64" s="339"/>
      <c r="Z64" s="339"/>
      <c r="AA64" s="339"/>
      <c r="AB64" s="339"/>
      <c r="AC64" s="339"/>
      <c r="AD64" s="339"/>
      <c r="AE64" s="339"/>
      <c r="AI64" s="339"/>
      <c r="AJ64" s="339"/>
      <c r="AK64" s="339"/>
      <c r="AL64" s="339"/>
      <c r="AM64" s="339"/>
      <c r="AN64" s="339"/>
      <c r="AO64" s="339"/>
      <c r="AP64" s="339"/>
    </row>
    <row r="65" spans="17:42" x14ac:dyDescent="0.25">
      <c r="Q65" s="339"/>
      <c r="R65" s="339"/>
      <c r="S65" s="339"/>
      <c r="T65" s="339"/>
      <c r="U65" s="339"/>
      <c r="V65" s="339"/>
      <c r="W65" s="339"/>
      <c r="X65" s="339"/>
      <c r="Y65" s="339"/>
      <c r="Z65" s="339"/>
      <c r="AA65" s="339"/>
      <c r="AB65" s="339"/>
      <c r="AC65" s="339"/>
      <c r="AD65" s="339"/>
      <c r="AE65" s="339"/>
      <c r="AI65" s="339"/>
      <c r="AJ65" s="339"/>
      <c r="AK65" s="339"/>
      <c r="AL65" s="339"/>
      <c r="AM65" s="339"/>
      <c r="AN65" s="339"/>
      <c r="AO65" s="339"/>
      <c r="AP65" s="339"/>
    </row>
    <row r="66" spans="17:42" x14ac:dyDescent="0.25">
      <c r="Q66" s="339"/>
      <c r="R66" s="339"/>
      <c r="S66" s="339"/>
      <c r="T66" s="339"/>
      <c r="U66" s="339"/>
      <c r="V66" s="339"/>
      <c r="W66" s="339"/>
      <c r="X66" s="339"/>
      <c r="Y66" s="339"/>
      <c r="Z66" s="339"/>
      <c r="AA66" s="339"/>
      <c r="AB66" s="339"/>
      <c r="AC66" s="339"/>
      <c r="AD66" s="339"/>
      <c r="AE66" s="339"/>
      <c r="AI66" s="339"/>
      <c r="AJ66" s="339"/>
      <c r="AK66" s="339"/>
      <c r="AL66" s="339"/>
      <c r="AM66" s="339"/>
      <c r="AN66" s="339"/>
      <c r="AO66" s="339"/>
      <c r="AP66" s="339"/>
    </row>
    <row r="67" spans="17:42" x14ac:dyDescent="0.25">
      <c r="Q67" s="339"/>
      <c r="R67" s="339"/>
      <c r="S67" s="339"/>
      <c r="T67" s="339"/>
      <c r="U67" s="339"/>
      <c r="V67" s="339"/>
      <c r="W67" s="339"/>
      <c r="X67" s="339"/>
      <c r="Y67" s="339"/>
      <c r="Z67" s="339"/>
      <c r="AA67" s="339"/>
      <c r="AB67" s="339"/>
      <c r="AC67" s="339"/>
      <c r="AD67" s="339"/>
      <c r="AE67" s="339"/>
      <c r="AI67" s="339"/>
      <c r="AJ67" s="339"/>
      <c r="AK67" s="339"/>
      <c r="AL67" s="339"/>
      <c r="AM67" s="339"/>
      <c r="AN67" s="339"/>
      <c r="AO67" s="339"/>
      <c r="AP67" s="339"/>
    </row>
    <row r="68" spans="17:42" x14ac:dyDescent="0.25">
      <c r="Q68" s="339"/>
      <c r="R68" s="339"/>
      <c r="S68" s="339"/>
      <c r="T68" s="339"/>
      <c r="U68" s="339"/>
      <c r="V68" s="339"/>
      <c r="W68" s="339"/>
      <c r="X68" s="339"/>
      <c r="Y68" s="339"/>
      <c r="Z68" s="339"/>
      <c r="AA68" s="339"/>
      <c r="AB68" s="339"/>
      <c r="AC68" s="339"/>
      <c r="AD68" s="339"/>
      <c r="AE68" s="339"/>
      <c r="AI68" s="339"/>
      <c r="AJ68" s="339"/>
      <c r="AK68" s="339"/>
      <c r="AL68" s="339"/>
      <c r="AM68" s="339"/>
      <c r="AN68" s="339"/>
      <c r="AO68" s="339"/>
      <c r="AP68" s="339"/>
    </row>
    <row r="69" spans="17:42" x14ac:dyDescent="0.25">
      <c r="Q69" s="339"/>
      <c r="R69" s="339"/>
      <c r="S69" s="339"/>
      <c r="T69" s="339"/>
      <c r="U69" s="339"/>
      <c r="V69" s="339"/>
      <c r="W69" s="339"/>
      <c r="X69" s="339"/>
      <c r="Y69" s="339"/>
      <c r="Z69" s="339"/>
      <c r="AA69" s="339"/>
      <c r="AB69" s="339"/>
      <c r="AC69" s="339"/>
      <c r="AD69" s="339"/>
      <c r="AE69" s="339"/>
      <c r="AI69" s="339"/>
      <c r="AJ69" s="339"/>
      <c r="AK69" s="339"/>
      <c r="AL69" s="339"/>
      <c r="AM69" s="339"/>
      <c r="AN69" s="339"/>
      <c r="AO69" s="339"/>
      <c r="AP69" s="339"/>
    </row>
    <row r="70" spans="17:42" x14ac:dyDescent="0.25">
      <c r="Q70" s="339"/>
      <c r="R70" s="339"/>
      <c r="S70" s="339"/>
      <c r="T70" s="339"/>
      <c r="U70" s="339"/>
      <c r="V70" s="339"/>
      <c r="W70" s="339"/>
      <c r="X70" s="339"/>
      <c r="Y70" s="339"/>
      <c r="Z70" s="339"/>
      <c r="AA70" s="339"/>
      <c r="AB70" s="339"/>
      <c r="AC70" s="339"/>
      <c r="AD70" s="339"/>
      <c r="AE70" s="339"/>
      <c r="AI70" s="339"/>
      <c r="AJ70" s="339"/>
      <c r="AK70" s="339"/>
      <c r="AL70" s="339"/>
      <c r="AM70" s="339"/>
      <c r="AN70" s="339"/>
      <c r="AO70" s="339"/>
      <c r="AP70" s="339"/>
    </row>
    <row r="71" spans="17:42" x14ac:dyDescent="0.25">
      <c r="Q71" s="339"/>
      <c r="R71" s="339"/>
      <c r="S71" s="339"/>
      <c r="T71" s="339"/>
      <c r="U71" s="339"/>
      <c r="V71" s="339"/>
      <c r="W71" s="339"/>
      <c r="X71" s="339"/>
      <c r="Y71" s="339"/>
      <c r="Z71" s="339"/>
      <c r="AA71" s="339"/>
      <c r="AB71" s="339"/>
      <c r="AC71" s="339"/>
      <c r="AD71" s="339"/>
      <c r="AE71" s="339"/>
      <c r="AI71" s="339"/>
      <c r="AJ71" s="339"/>
      <c r="AK71" s="339"/>
      <c r="AL71" s="339"/>
      <c r="AM71" s="339"/>
      <c r="AN71" s="339"/>
      <c r="AO71" s="339"/>
      <c r="AP71" s="339"/>
    </row>
    <row r="72" spans="17:42" x14ac:dyDescent="0.25">
      <c r="Q72" s="339"/>
      <c r="R72" s="339"/>
      <c r="S72" s="339"/>
      <c r="T72" s="339"/>
      <c r="U72" s="339"/>
      <c r="V72" s="339"/>
      <c r="W72" s="339"/>
      <c r="X72" s="339"/>
      <c r="Y72" s="339"/>
      <c r="Z72" s="339"/>
      <c r="AA72" s="339"/>
      <c r="AB72" s="339"/>
      <c r="AC72" s="339"/>
      <c r="AD72" s="339"/>
      <c r="AE72" s="339"/>
      <c r="AI72" s="339"/>
      <c r="AJ72" s="339"/>
      <c r="AK72" s="339"/>
      <c r="AL72" s="339"/>
      <c r="AM72" s="339"/>
      <c r="AN72" s="339"/>
      <c r="AO72" s="339"/>
      <c r="AP72" s="339"/>
    </row>
    <row r="73" spans="17:42" x14ac:dyDescent="0.25">
      <c r="Q73" s="339"/>
      <c r="R73" s="339"/>
      <c r="S73" s="339"/>
      <c r="T73" s="339"/>
      <c r="U73" s="339"/>
      <c r="V73" s="339"/>
      <c r="W73" s="339"/>
      <c r="X73" s="339"/>
      <c r="Y73" s="339"/>
      <c r="Z73" s="339"/>
      <c r="AA73" s="339"/>
      <c r="AB73" s="339"/>
      <c r="AC73" s="339"/>
      <c r="AD73" s="339"/>
      <c r="AE73" s="339"/>
      <c r="AI73" s="339"/>
      <c r="AJ73" s="339"/>
      <c r="AK73" s="339"/>
      <c r="AL73" s="339"/>
      <c r="AM73" s="339"/>
      <c r="AN73" s="339"/>
      <c r="AO73" s="339"/>
      <c r="AP73" s="339"/>
    </row>
    <row r="74" spans="17:42" x14ac:dyDescent="0.25">
      <c r="Q74" s="339"/>
      <c r="R74" s="339"/>
      <c r="S74" s="339"/>
      <c r="T74" s="339"/>
      <c r="U74" s="339"/>
      <c r="V74" s="339"/>
      <c r="W74" s="339"/>
      <c r="X74" s="339"/>
      <c r="Y74" s="339"/>
      <c r="Z74" s="339"/>
      <c r="AA74" s="339"/>
      <c r="AB74" s="339"/>
      <c r="AC74" s="339"/>
      <c r="AD74" s="339"/>
      <c r="AE74" s="339"/>
      <c r="AI74" s="339"/>
      <c r="AJ74" s="339"/>
      <c r="AK74" s="339"/>
      <c r="AL74" s="339"/>
      <c r="AM74" s="339"/>
      <c r="AN74" s="339"/>
      <c r="AO74" s="339"/>
      <c r="AP74" s="339"/>
    </row>
    <row r="75" spans="17:42" x14ac:dyDescent="0.25">
      <c r="Q75" s="339"/>
      <c r="R75" s="339"/>
      <c r="S75" s="339"/>
      <c r="T75" s="339"/>
      <c r="U75" s="339"/>
      <c r="V75" s="339"/>
      <c r="W75" s="339"/>
      <c r="X75" s="339"/>
      <c r="Y75" s="339"/>
      <c r="Z75" s="339"/>
      <c r="AA75" s="339"/>
      <c r="AB75" s="339"/>
      <c r="AC75" s="339"/>
      <c r="AD75" s="339"/>
      <c r="AE75" s="339"/>
      <c r="AI75" s="339"/>
      <c r="AJ75" s="339"/>
      <c r="AK75" s="339"/>
      <c r="AL75" s="339"/>
      <c r="AM75" s="339"/>
      <c r="AN75" s="339"/>
      <c r="AO75" s="339"/>
      <c r="AP75" s="339"/>
    </row>
    <row r="76" spans="17:42" x14ac:dyDescent="0.25">
      <c r="Q76" s="339"/>
      <c r="R76" s="339"/>
      <c r="S76" s="339"/>
      <c r="T76" s="339"/>
      <c r="U76" s="339"/>
      <c r="V76" s="339"/>
      <c r="W76" s="339"/>
      <c r="X76" s="339"/>
      <c r="Y76" s="339"/>
      <c r="Z76" s="339"/>
      <c r="AA76" s="339"/>
      <c r="AB76" s="339"/>
      <c r="AC76" s="339"/>
      <c r="AD76" s="339"/>
      <c r="AE76" s="339"/>
      <c r="AI76" s="339"/>
      <c r="AJ76" s="339"/>
      <c r="AK76" s="339"/>
      <c r="AL76" s="339"/>
      <c r="AM76" s="339"/>
      <c r="AN76" s="339"/>
      <c r="AO76" s="339"/>
      <c r="AP76" s="339"/>
    </row>
    <row r="77" spans="17:42" x14ac:dyDescent="0.25">
      <c r="Q77" s="339"/>
      <c r="R77" s="339"/>
      <c r="S77" s="339"/>
      <c r="T77" s="339"/>
      <c r="U77" s="339"/>
      <c r="V77" s="339"/>
      <c r="W77" s="339"/>
      <c r="X77" s="339"/>
      <c r="Y77" s="339"/>
      <c r="Z77" s="339"/>
      <c r="AA77" s="339"/>
      <c r="AB77" s="339"/>
      <c r="AC77" s="339"/>
      <c r="AD77" s="339"/>
      <c r="AE77" s="339"/>
      <c r="AI77" s="339"/>
      <c r="AJ77" s="339"/>
      <c r="AK77" s="339"/>
      <c r="AL77" s="339"/>
      <c r="AM77" s="339"/>
      <c r="AN77" s="339"/>
      <c r="AO77" s="339"/>
      <c r="AP77" s="339"/>
    </row>
    <row r="78" spans="17:42" x14ac:dyDescent="0.25">
      <c r="Q78" s="339"/>
      <c r="R78" s="339"/>
      <c r="S78" s="339"/>
      <c r="T78" s="339"/>
      <c r="U78" s="339"/>
      <c r="V78" s="339"/>
      <c r="W78" s="339"/>
      <c r="X78" s="339"/>
      <c r="Y78" s="339"/>
      <c r="Z78" s="339"/>
      <c r="AA78" s="339"/>
      <c r="AB78" s="339"/>
      <c r="AC78" s="339"/>
      <c r="AD78" s="339"/>
      <c r="AE78" s="339"/>
      <c r="AI78" s="339"/>
      <c r="AJ78" s="339"/>
      <c r="AK78" s="339"/>
      <c r="AL78" s="339"/>
      <c r="AM78" s="339"/>
      <c r="AN78" s="339"/>
      <c r="AO78" s="339"/>
      <c r="AP78" s="339"/>
    </row>
    <row r="79" spans="17:42" x14ac:dyDescent="0.25">
      <c r="Q79" s="339"/>
      <c r="R79" s="339"/>
      <c r="S79" s="339"/>
      <c r="T79" s="339"/>
      <c r="U79" s="339"/>
      <c r="V79" s="339"/>
      <c r="W79" s="339"/>
      <c r="X79" s="339"/>
      <c r="Y79" s="339"/>
      <c r="Z79" s="339"/>
      <c r="AA79" s="339"/>
      <c r="AB79" s="339"/>
      <c r="AC79" s="339"/>
      <c r="AD79" s="339"/>
      <c r="AE79" s="339"/>
      <c r="AI79" s="339"/>
      <c r="AJ79" s="339"/>
      <c r="AK79" s="339"/>
      <c r="AL79" s="339"/>
      <c r="AM79" s="339"/>
      <c r="AN79" s="339"/>
      <c r="AO79" s="339"/>
      <c r="AP79" s="339"/>
    </row>
    <row r="80" spans="17:42" x14ac:dyDescent="0.25">
      <c r="Q80" s="339"/>
      <c r="R80" s="339"/>
      <c r="S80" s="339"/>
      <c r="T80" s="339"/>
      <c r="U80" s="339"/>
      <c r="V80" s="339"/>
      <c r="W80" s="339"/>
      <c r="X80" s="339"/>
      <c r="Y80" s="339"/>
      <c r="Z80" s="339"/>
      <c r="AA80" s="339"/>
      <c r="AB80" s="339"/>
      <c r="AC80" s="339"/>
      <c r="AD80" s="339"/>
      <c r="AE80" s="339"/>
      <c r="AI80" s="339"/>
      <c r="AJ80" s="339"/>
      <c r="AK80" s="339"/>
      <c r="AL80" s="339"/>
      <c r="AM80" s="339"/>
      <c r="AN80" s="339"/>
      <c r="AO80" s="339"/>
      <c r="AP80" s="339"/>
    </row>
    <row r="81" spans="17:42" x14ac:dyDescent="0.25">
      <c r="Q81" s="339"/>
      <c r="R81" s="339"/>
      <c r="S81" s="339"/>
      <c r="T81" s="339"/>
      <c r="U81" s="339"/>
      <c r="V81" s="339"/>
      <c r="W81" s="339"/>
      <c r="X81" s="339"/>
      <c r="Y81" s="339"/>
      <c r="Z81" s="339"/>
      <c r="AA81" s="339"/>
      <c r="AB81" s="339"/>
      <c r="AC81" s="339"/>
      <c r="AD81" s="339"/>
      <c r="AE81" s="339"/>
      <c r="AI81" s="339"/>
      <c r="AJ81" s="339"/>
      <c r="AK81" s="339"/>
      <c r="AL81" s="339"/>
      <c r="AM81" s="339"/>
      <c r="AN81" s="339"/>
      <c r="AO81" s="339"/>
      <c r="AP81" s="339"/>
    </row>
    <row r="82" spans="17:42" x14ac:dyDescent="0.25">
      <c r="Q82" s="339"/>
      <c r="R82" s="339"/>
      <c r="S82" s="339"/>
      <c r="T82" s="339"/>
      <c r="U82" s="339"/>
      <c r="V82" s="339"/>
      <c r="W82" s="339"/>
      <c r="X82" s="339"/>
      <c r="Y82" s="339"/>
      <c r="Z82" s="339"/>
      <c r="AA82" s="339"/>
      <c r="AB82" s="339"/>
      <c r="AC82" s="339"/>
      <c r="AD82" s="339"/>
      <c r="AE82" s="339"/>
      <c r="AI82" s="339"/>
      <c r="AJ82" s="339"/>
      <c r="AK82" s="339"/>
      <c r="AL82" s="339"/>
      <c r="AM82" s="339"/>
      <c r="AN82" s="339"/>
      <c r="AO82" s="339"/>
      <c r="AP82" s="339"/>
    </row>
    <row r="83" spans="17:42" x14ac:dyDescent="0.25">
      <c r="Q83" s="339"/>
      <c r="R83" s="339"/>
      <c r="S83" s="339"/>
      <c r="T83" s="339"/>
      <c r="U83" s="339"/>
      <c r="V83" s="339"/>
      <c r="W83" s="339"/>
      <c r="X83" s="339"/>
      <c r="Y83" s="339"/>
      <c r="Z83" s="339"/>
      <c r="AA83" s="339"/>
      <c r="AB83" s="339"/>
      <c r="AC83" s="339"/>
      <c r="AD83" s="339"/>
      <c r="AE83" s="339"/>
      <c r="AI83" s="339"/>
      <c r="AJ83" s="339"/>
      <c r="AK83" s="339"/>
      <c r="AL83" s="339"/>
      <c r="AM83" s="339"/>
      <c r="AN83" s="339"/>
      <c r="AO83" s="339"/>
      <c r="AP83" s="339"/>
    </row>
    <row r="84" spans="17:42" x14ac:dyDescent="0.25">
      <c r="Q84" s="339"/>
      <c r="R84" s="339"/>
      <c r="S84" s="339"/>
      <c r="T84" s="339"/>
      <c r="U84" s="339"/>
      <c r="V84" s="339"/>
      <c r="W84" s="339"/>
      <c r="X84" s="339"/>
      <c r="Y84" s="339"/>
      <c r="Z84" s="339"/>
      <c r="AA84" s="339"/>
      <c r="AB84" s="339"/>
      <c r="AC84" s="339"/>
      <c r="AD84" s="339"/>
      <c r="AE84" s="339"/>
      <c r="AI84" s="339"/>
      <c r="AJ84" s="339"/>
      <c r="AK84" s="339"/>
      <c r="AL84" s="339"/>
      <c r="AM84" s="339"/>
      <c r="AN84" s="339"/>
      <c r="AO84" s="339"/>
      <c r="AP84" s="339"/>
    </row>
    <row r="85" spans="17:42" x14ac:dyDescent="0.25">
      <c r="Q85" s="339"/>
      <c r="R85" s="339"/>
      <c r="S85" s="339"/>
      <c r="T85" s="339"/>
      <c r="U85" s="339"/>
      <c r="V85" s="339"/>
      <c r="W85" s="339"/>
      <c r="X85" s="339"/>
      <c r="Y85" s="339"/>
      <c r="Z85" s="339"/>
      <c r="AA85" s="339"/>
      <c r="AB85" s="339"/>
      <c r="AC85" s="339"/>
      <c r="AD85" s="339"/>
      <c r="AE85" s="339"/>
      <c r="AI85" s="339"/>
      <c r="AJ85" s="339"/>
      <c r="AK85" s="339"/>
      <c r="AL85" s="339"/>
      <c r="AM85" s="339"/>
      <c r="AN85" s="339"/>
      <c r="AO85" s="339"/>
      <c r="AP85" s="339"/>
    </row>
    <row r="86" spans="17:42" x14ac:dyDescent="0.25">
      <c r="Q86" s="339"/>
      <c r="R86" s="339"/>
      <c r="S86" s="339"/>
      <c r="T86" s="339"/>
      <c r="U86" s="339"/>
      <c r="V86" s="339"/>
      <c r="W86" s="339"/>
      <c r="X86" s="339"/>
      <c r="Y86" s="339"/>
      <c r="Z86" s="339"/>
      <c r="AA86" s="339"/>
      <c r="AB86" s="339"/>
      <c r="AC86" s="339"/>
      <c r="AD86" s="339"/>
      <c r="AE86" s="339"/>
      <c r="AI86" s="339"/>
      <c r="AJ86" s="339"/>
      <c r="AK86" s="339"/>
      <c r="AL86" s="339"/>
      <c r="AM86" s="339"/>
      <c r="AN86" s="339"/>
      <c r="AO86" s="339"/>
      <c r="AP86" s="339"/>
    </row>
    <row r="87" spans="17:42" x14ac:dyDescent="0.25">
      <c r="Q87" s="339"/>
      <c r="R87" s="339"/>
      <c r="S87" s="339"/>
      <c r="T87" s="339"/>
      <c r="U87" s="339"/>
      <c r="V87" s="339"/>
      <c r="W87" s="339"/>
      <c r="X87" s="339"/>
      <c r="Y87" s="339"/>
      <c r="Z87" s="339"/>
      <c r="AA87" s="339"/>
      <c r="AB87" s="339"/>
      <c r="AC87" s="339"/>
      <c r="AD87" s="339"/>
      <c r="AE87" s="339"/>
      <c r="AI87" s="339"/>
      <c r="AJ87" s="339"/>
      <c r="AK87" s="339"/>
      <c r="AL87" s="339"/>
      <c r="AM87" s="339"/>
      <c r="AN87" s="339"/>
      <c r="AO87" s="339"/>
      <c r="AP87" s="339"/>
    </row>
    <row r="88" spans="17:42" x14ac:dyDescent="0.25">
      <c r="Q88" s="339"/>
      <c r="R88" s="339"/>
      <c r="S88" s="339"/>
      <c r="T88" s="339"/>
      <c r="U88" s="339"/>
      <c r="V88" s="339"/>
      <c r="W88" s="339"/>
      <c r="X88" s="339"/>
      <c r="Y88" s="339"/>
      <c r="Z88" s="339"/>
      <c r="AA88" s="339"/>
      <c r="AB88" s="339"/>
      <c r="AC88" s="339"/>
      <c r="AD88" s="339"/>
      <c r="AE88" s="339"/>
      <c r="AI88" s="339"/>
      <c r="AJ88" s="339"/>
      <c r="AK88" s="339"/>
      <c r="AL88" s="339"/>
      <c r="AM88" s="339"/>
      <c r="AN88" s="339"/>
      <c r="AO88" s="339"/>
      <c r="AP88" s="339"/>
    </row>
    <row r="89" spans="17:42" x14ac:dyDescent="0.25">
      <c r="Q89" s="339"/>
      <c r="R89" s="339"/>
      <c r="S89" s="339"/>
      <c r="T89" s="339"/>
      <c r="U89" s="339"/>
      <c r="V89" s="339"/>
      <c r="W89" s="339"/>
      <c r="X89" s="339"/>
      <c r="Y89" s="339"/>
      <c r="Z89" s="339"/>
      <c r="AA89" s="339"/>
      <c r="AB89" s="339"/>
      <c r="AC89" s="339"/>
      <c r="AD89" s="339"/>
      <c r="AE89" s="339"/>
      <c r="AI89" s="339"/>
      <c r="AJ89" s="339"/>
      <c r="AK89" s="339"/>
      <c r="AL89" s="339"/>
      <c r="AM89" s="339"/>
      <c r="AN89" s="339"/>
      <c r="AO89" s="339"/>
      <c r="AP89" s="339"/>
    </row>
    <row r="90" spans="17:42" x14ac:dyDescent="0.25">
      <c r="Q90" s="339"/>
      <c r="R90" s="339"/>
      <c r="S90" s="339"/>
      <c r="T90" s="339"/>
      <c r="U90" s="339"/>
      <c r="V90" s="339"/>
      <c r="W90" s="339"/>
      <c r="X90" s="339"/>
      <c r="Y90" s="339"/>
      <c r="Z90" s="339"/>
      <c r="AA90" s="339"/>
      <c r="AB90" s="339"/>
      <c r="AC90" s="339"/>
      <c r="AD90" s="339"/>
      <c r="AE90" s="339"/>
      <c r="AI90" s="339"/>
      <c r="AJ90" s="339"/>
      <c r="AK90" s="339"/>
      <c r="AL90" s="339"/>
      <c r="AM90" s="339"/>
      <c r="AN90" s="339"/>
      <c r="AO90" s="339"/>
      <c r="AP90" s="339"/>
    </row>
    <row r="91" spans="17:42" x14ac:dyDescent="0.25">
      <c r="Q91" s="339"/>
      <c r="R91" s="339"/>
      <c r="S91" s="339"/>
      <c r="T91" s="339"/>
      <c r="U91" s="339"/>
      <c r="V91" s="339"/>
      <c r="W91" s="339"/>
      <c r="X91" s="339"/>
      <c r="Y91" s="339"/>
      <c r="Z91" s="339"/>
      <c r="AA91" s="339"/>
      <c r="AB91" s="339"/>
      <c r="AC91" s="339"/>
      <c r="AD91" s="339"/>
      <c r="AE91" s="339"/>
      <c r="AI91" s="339"/>
      <c r="AJ91" s="339"/>
      <c r="AK91" s="339"/>
      <c r="AL91" s="339"/>
      <c r="AM91" s="339"/>
      <c r="AN91" s="339"/>
      <c r="AO91" s="339"/>
      <c r="AP91" s="339"/>
    </row>
    <row r="92" spans="17:42" x14ac:dyDescent="0.25">
      <c r="Q92" s="339"/>
      <c r="R92" s="339"/>
      <c r="S92" s="339"/>
      <c r="T92" s="339"/>
      <c r="U92" s="339"/>
      <c r="V92" s="339"/>
      <c r="W92" s="339"/>
      <c r="X92" s="339"/>
      <c r="Y92" s="339"/>
      <c r="Z92" s="339"/>
      <c r="AA92" s="339"/>
      <c r="AB92" s="339"/>
      <c r="AC92" s="339"/>
      <c r="AD92" s="339"/>
      <c r="AE92" s="339"/>
      <c r="AI92" s="339"/>
      <c r="AJ92" s="339"/>
      <c r="AK92" s="339"/>
      <c r="AL92" s="339"/>
      <c r="AM92" s="339"/>
      <c r="AN92" s="339"/>
      <c r="AO92" s="339"/>
      <c r="AP92" s="339"/>
    </row>
    <row r="93" spans="17:42" x14ac:dyDescent="0.25">
      <c r="Q93" s="339"/>
      <c r="R93" s="339"/>
      <c r="S93" s="339"/>
      <c r="T93" s="339"/>
      <c r="U93" s="339"/>
      <c r="V93" s="339"/>
      <c r="W93" s="339"/>
      <c r="X93" s="339"/>
      <c r="Y93" s="339"/>
      <c r="Z93" s="339"/>
      <c r="AA93" s="339"/>
      <c r="AB93" s="339"/>
      <c r="AC93" s="339"/>
      <c r="AD93" s="339"/>
      <c r="AE93" s="339"/>
      <c r="AI93" s="339"/>
      <c r="AJ93" s="339"/>
      <c r="AK93" s="339"/>
      <c r="AL93" s="339"/>
      <c r="AM93" s="339"/>
      <c r="AN93" s="339"/>
      <c r="AO93" s="339"/>
      <c r="AP93" s="339"/>
    </row>
    <row r="94" spans="17:42" x14ac:dyDescent="0.25">
      <c r="Q94" s="339"/>
      <c r="R94" s="339"/>
      <c r="S94" s="339"/>
      <c r="T94" s="339"/>
      <c r="U94" s="339"/>
      <c r="V94" s="339"/>
      <c r="W94" s="339"/>
      <c r="X94" s="339"/>
      <c r="Y94" s="339"/>
      <c r="Z94" s="339"/>
      <c r="AA94" s="339"/>
      <c r="AB94" s="339"/>
      <c r="AC94" s="339"/>
      <c r="AD94" s="339"/>
      <c r="AE94" s="339"/>
      <c r="AI94" s="339"/>
      <c r="AJ94" s="339"/>
      <c r="AK94" s="339"/>
      <c r="AL94" s="339"/>
      <c r="AM94" s="339"/>
      <c r="AN94" s="339"/>
      <c r="AO94" s="339"/>
      <c r="AP94" s="339"/>
    </row>
    <row r="95" spans="17:42" x14ac:dyDescent="0.25">
      <c r="Q95" s="339"/>
      <c r="R95" s="339"/>
      <c r="S95" s="339"/>
      <c r="T95" s="339"/>
      <c r="U95" s="339"/>
      <c r="V95" s="339"/>
      <c r="W95" s="339"/>
      <c r="X95" s="339"/>
      <c r="Y95" s="339"/>
      <c r="Z95" s="339"/>
      <c r="AA95" s="339"/>
      <c r="AB95" s="339"/>
      <c r="AC95" s="339"/>
      <c r="AD95" s="339"/>
      <c r="AE95" s="339"/>
      <c r="AI95" s="339"/>
      <c r="AJ95" s="339"/>
      <c r="AK95" s="339"/>
      <c r="AL95" s="339"/>
      <c r="AM95" s="339"/>
      <c r="AN95" s="339"/>
      <c r="AO95" s="339"/>
      <c r="AP95" s="339"/>
    </row>
    <row r="96" spans="17:42" x14ac:dyDescent="0.25">
      <c r="Q96" s="339"/>
      <c r="R96" s="339"/>
      <c r="S96" s="339"/>
      <c r="T96" s="339"/>
      <c r="U96" s="339"/>
      <c r="V96" s="339"/>
      <c r="W96" s="339"/>
      <c r="X96" s="339"/>
      <c r="Y96" s="339"/>
      <c r="Z96" s="339"/>
      <c r="AA96" s="339"/>
      <c r="AB96" s="339"/>
      <c r="AC96" s="339"/>
      <c r="AD96" s="339"/>
      <c r="AE96" s="339"/>
      <c r="AI96" s="339"/>
      <c r="AJ96" s="339"/>
      <c r="AK96" s="339"/>
      <c r="AL96" s="339"/>
      <c r="AM96" s="339"/>
      <c r="AN96" s="339"/>
      <c r="AO96" s="339"/>
      <c r="AP96" s="339"/>
    </row>
    <row r="97" spans="17:42" x14ac:dyDescent="0.25">
      <c r="Q97" s="339"/>
      <c r="R97" s="339"/>
      <c r="S97" s="339"/>
      <c r="T97" s="339"/>
      <c r="U97" s="339"/>
      <c r="V97" s="339"/>
      <c r="W97" s="339"/>
      <c r="X97" s="339"/>
      <c r="Y97" s="339"/>
      <c r="Z97" s="339"/>
      <c r="AA97" s="339"/>
      <c r="AB97" s="339"/>
      <c r="AC97" s="339"/>
      <c r="AD97" s="339"/>
      <c r="AE97" s="339"/>
      <c r="AI97" s="339"/>
      <c r="AJ97" s="339"/>
      <c r="AK97" s="339"/>
      <c r="AL97" s="339"/>
      <c r="AM97" s="339"/>
      <c r="AN97" s="339"/>
      <c r="AO97" s="339"/>
      <c r="AP97" s="339"/>
    </row>
    <row r="98" spans="17:42" x14ac:dyDescent="0.25">
      <c r="Q98" s="339"/>
      <c r="R98" s="339"/>
      <c r="S98" s="339"/>
      <c r="T98" s="339"/>
      <c r="U98" s="339"/>
      <c r="V98" s="339"/>
      <c r="W98" s="339"/>
      <c r="X98" s="339"/>
      <c r="Y98" s="339"/>
      <c r="Z98" s="339"/>
      <c r="AA98" s="339"/>
      <c r="AB98" s="339"/>
      <c r="AC98" s="339"/>
      <c r="AD98" s="339"/>
      <c r="AE98" s="339"/>
      <c r="AI98" s="339"/>
      <c r="AJ98" s="339"/>
      <c r="AK98" s="339"/>
      <c r="AL98" s="339"/>
      <c r="AM98" s="339"/>
      <c r="AN98" s="339"/>
      <c r="AO98" s="339"/>
      <c r="AP98" s="339"/>
    </row>
    <row r="99" spans="17:42" x14ac:dyDescent="0.25">
      <c r="Q99" s="339"/>
      <c r="R99" s="339"/>
      <c r="S99" s="339"/>
      <c r="T99" s="339"/>
      <c r="U99" s="339"/>
      <c r="V99" s="339"/>
      <c r="W99" s="339"/>
      <c r="X99" s="339"/>
      <c r="Y99" s="339"/>
      <c r="Z99" s="339"/>
      <c r="AA99" s="339"/>
      <c r="AB99" s="339"/>
      <c r="AC99" s="339"/>
      <c r="AD99" s="339"/>
      <c r="AE99" s="339"/>
      <c r="AI99" s="339"/>
      <c r="AJ99" s="339"/>
      <c r="AK99" s="339"/>
      <c r="AL99" s="339"/>
      <c r="AM99" s="339"/>
      <c r="AN99" s="339"/>
      <c r="AO99" s="339"/>
      <c r="AP99" s="339"/>
    </row>
    <row r="100" spans="17:42" x14ac:dyDescent="0.25">
      <c r="Q100" s="339"/>
      <c r="R100" s="339"/>
      <c r="S100" s="339"/>
      <c r="T100" s="339"/>
      <c r="U100" s="339"/>
      <c r="V100" s="339"/>
      <c r="W100" s="339"/>
      <c r="X100" s="339"/>
      <c r="Y100" s="339"/>
      <c r="Z100" s="339"/>
      <c r="AA100" s="339"/>
      <c r="AB100" s="339"/>
      <c r="AC100" s="339"/>
      <c r="AD100" s="339"/>
      <c r="AE100" s="339"/>
      <c r="AI100" s="339"/>
      <c r="AJ100" s="339"/>
      <c r="AK100" s="339"/>
      <c r="AL100" s="339"/>
      <c r="AM100" s="339"/>
      <c r="AN100" s="339"/>
      <c r="AO100" s="339"/>
      <c r="AP100" s="339"/>
    </row>
    <row r="101" spans="17:42" x14ac:dyDescent="0.25">
      <c r="Q101" s="339"/>
      <c r="R101" s="339"/>
      <c r="S101" s="339"/>
      <c r="T101" s="339"/>
      <c r="U101" s="339"/>
      <c r="V101" s="339"/>
      <c r="W101" s="339"/>
      <c r="X101" s="339"/>
      <c r="Y101" s="339"/>
      <c r="Z101" s="339"/>
      <c r="AA101" s="339"/>
      <c r="AB101" s="339"/>
      <c r="AC101" s="339"/>
      <c r="AD101" s="339"/>
      <c r="AE101" s="339"/>
      <c r="AI101" s="339"/>
      <c r="AJ101" s="339"/>
      <c r="AK101" s="339"/>
      <c r="AL101" s="339"/>
      <c r="AM101" s="339"/>
      <c r="AN101" s="339"/>
      <c r="AO101" s="339"/>
      <c r="AP101" s="339"/>
    </row>
    <row r="102" spans="17:42" x14ac:dyDescent="0.25">
      <c r="Q102" s="339"/>
      <c r="R102" s="339"/>
      <c r="S102" s="339"/>
      <c r="T102" s="339"/>
      <c r="U102" s="339"/>
      <c r="V102" s="339"/>
      <c r="W102" s="339"/>
      <c r="X102" s="339"/>
      <c r="Y102" s="339"/>
      <c r="Z102" s="339"/>
      <c r="AA102" s="339"/>
      <c r="AB102" s="339"/>
      <c r="AC102" s="339"/>
      <c r="AD102" s="339"/>
      <c r="AE102" s="339"/>
      <c r="AI102" s="339"/>
      <c r="AJ102" s="339"/>
      <c r="AK102" s="339"/>
      <c r="AL102" s="339"/>
      <c r="AM102" s="339"/>
      <c r="AN102" s="339"/>
      <c r="AO102" s="339"/>
      <c r="AP102" s="339"/>
    </row>
    <row r="103" spans="17:42" x14ac:dyDescent="0.25">
      <c r="Q103" s="339"/>
      <c r="R103" s="339"/>
      <c r="S103" s="339"/>
      <c r="T103" s="339"/>
      <c r="U103" s="339"/>
      <c r="V103" s="339"/>
      <c r="W103" s="339"/>
      <c r="X103" s="339"/>
      <c r="Y103" s="339"/>
      <c r="Z103" s="339"/>
      <c r="AA103" s="339"/>
      <c r="AB103" s="339"/>
      <c r="AC103" s="339"/>
      <c r="AD103" s="339"/>
      <c r="AE103" s="339"/>
      <c r="AI103" s="339"/>
      <c r="AJ103" s="339"/>
      <c r="AK103" s="339"/>
      <c r="AL103" s="339"/>
      <c r="AM103" s="339"/>
      <c r="AN103" s="339"/>
      <c r="AO103" s="339"/>
      <c r="AP103" s="339"/>
    </row>
    <row r="104" spans="17:42" x14ac:dyDescent="0.25">
      <c r="Q104" s="339"/>
      <c r="R104" s="339"/>
      <c r="S104" s="339"/>
      <c r="T104" s="339"/>
      <c r="U104" s="339"/>
      <c r="V104" s="339"/>
      <c r="W104" s="339"/>
      <c r="X104" s="339"/>
      <c r="Y104" s="339"/>
      <c r="Z104" s="339"/>
      <c r="AA104" s="339"/>
      <c r="AB104" s="339"/>
      <c r="AC104" s="339"/>
      <c r="AD104" s="339"/>
      <c r="AE104" s="339"/>
      <c r="AI104" s="339"/>
      <c r="AJ104" s="339"/>
      <c r="AK104" s="339"/>
      <c r="AL104" s="339"/>
      <c r="AM104" s="339"/>
      <c r="AN104" s="339"/>
      <c r="AO104" s="339"/>
      <c r="AP104" s="339"/>
    </row>
    <row r="105" spans="17:42" x14ac:dyDescent="0.25">
      <c r="Q105" s="339"/>
      <c r="R105" s="339"/>
      <c r="S105" s="339"/>
      <c r="T105" s="339"/>
      <c r="U105" s="339"/>
      <c r="V105" s="339"/>
      <c r="W105" s="339"/>
      <c r="X105" s="339"/>
      <c r="Y105" s="339"/>
      <c r="Z105" s="339"/>
      <c r="AA105" s="339"/>
      <c r="AB105" s="339"/>
      <c r="AC105" s="339"/>
      <c r="AD105" s="339"/>
      <c r="AE105" s="339"/>
      <c r="AI105" s="339"/>
      <c r="AJ105" s="339"/>
      <c r="AK105" s="339"/>
      <c r="AL105" s="339"/>
      <c r="AM105" s="339"/>
      <c r="AN105" s="339"/>
      <c r="AO105" s="339"/>
      <c r="AP105" s="339"/>
    </row>
    <row r="106" spans="17:42" x14ac:dyDescent="0.25">
      <c r="Q106" s="339"/>
      <c r="R106" s="339"/>
      <c r="S106" s="339"/>
      <c r="T106" s="339"/>
      <c r="U106" s="339"/>
      <c r="V106" s="339"/>
      <c r="W106" s="339"/>
      <c r="X106" s="339"/>
      <c r="Y106" s="339"/>
      <c r="Z106" s="339"/>
      <c r="AA106" s="339"/>
      <c r="AB106" s="339"/>
      <c r="AC106" s="339"/>
      <c r="AD106" s="339"/>
      <c r="AE106" s="339"/>
      <c r="AI106" s="339"/>
      <c r="AJ106" s="339"/>
      <c r="AK106" s="339"/>
      <c r="AL106" s="339"/>
      <c r="AM106" s="339"/>
      <c r="AN106" s="339"/>
      <c r="AO106" s="339"/>
      <c r="AP106" s="339"/>
    </row>
    <row r="107" spans="17:42" x14ac:dyDescent="0.25">
      <c r="Q107" s="339"/>
      <c r="R107" s="339"/>
      <c r="S107" s="339"/>
      <c r="T107" s="339"/>
      <c r="U107" s="339"/>
      <c r="V107" s="339"/>
      <c r="W107" s="339"/>
      <c r="X107" s="339"/>
      <c r="Y107" s="339"/>
      <c r="Z107" s="339"/>
      <c r="AA107" s="339"/>
      <c r="AB107" s="339"/>
      <c r="AC107" s="339"/>
      <c r="AD107" s="339"/>
      <c r="AE107" s="339"/>
      <c r="AI107" s="339"/>
      <c r="AJ107" s="339"/>
      <c r="AK107" s="339"/>
      <c r="AL107" s="339"/>
      <c r="AM107" s="339"/>
      <c r="AN107" s="339"/>
      <c r="AO107" s="339"/>
      <c r="AP107" s="339"/>
    </row>
    <row r="108" spans="17:42" x14ac:dyDescent="0.25">
      <c r="Q108" s="339"/>
      <c r="R108" s="339"/>
      <c r="S108" s="339"/>
      <c r="T108" s="339"/>
      <c r="U108" s="339"/>
      <c r="V108" s="339"/>
      <c r="W108" s="339"/>
      <c r="X108" s="339"/>
      <c r="Y108" s="339"/>
      <c r="Z108" s="339"/>
      <c r="AA108" s="339"/>
      <c r="AB108" s="339"/>
      <c r="AC108" s="339"/>
      <c r="AD108" s="339"/>
      <c r="AE108" s="339"/>
      <c r="AI108" s="339"/>
      <c r="AJ108" s="339"/>
      <c r="AK108" s="339"/>
      <c r="AL108" s="339"/>
      <c r="AM108" s="339"/>
      <c r="AN108" s="339"/>
      <c r="AO108" s="339"/>
      <c r="AP108" s="339"/>
    </row>
    <row r="109" spans="17:42" x14ac:dyDescent="0.25">
      <c r="Q109" s="339"/>
      <c r="R109" s="339"/>
      <c r="S109" s="339"/>
      <c r="T109" s="339"/>
      <c r="U109" s="339"/>
      <c r="V109" s="339"/>
      <c r="W109" s="339"/>
      <c r="X109" s="339"/>
      <c r="Y109" s="339"/>
      <c r="Z109" s="339"/>
      <c r="AA109" s="339"/>
      <c r="AB109" s="339"/>
      <c r="AC109" s="339"/>
      <c r="AD109" s="339"/>
      <c r="AE109" s="339"/>
      <c r="AI109" s="339"/>
      <c r="AJ109" s="339"/>
      <c r="AK109" s="339"/>
      <c r="AL109" s="339"/>
      <c r="AM109" s="339"/>
      <c r="AN109" s="339"/>
      <c r="AO109" s="339"/>
      <c r="AP109" s="339"/>
    </row>
    <row r="110" spans="17:42" x14ac:dyDescent="0.25">
      <c r="Q110" s="339"/>
      <c r="R110" s="339"/>
      <c r="S110" s="339"/>
      <c r="T110" s="339"/>
      <c r="U110" s="339"/>
      <c r="V110" s="339"/>
      <c r="W110" s="339"/>
      <c r="X110" s="339"/>
      <c r="Y110" s="339"/>
      <c r="Z110" s="339"/>
      <c r="AA110" s="339"/>
      <c r="AB110" s="339"/>
      <c r="AC110" s="339"/>
      <c r="AD110" s="339"/>
      <c r="AE110" s="339"/>
      <c r="AI110" s="339"/>
      <c r="AJ110" s="339"/>
      <c r="AK110" s="339"/>
      <c r="AL110" s="339"/>
      <c r="AM110" s="339"/>
      <c r="AN110" s="339"/>
      <c r="AO110" s="339"/>
      <c r="AP110" s="339"/>
    </row>
    <row r="111" spans="17:42" x14ac:dyDescent="0.25">
      <c r="Q111" s="339"/>
      <c r="R111" s="339"/>
      <c r="S111" s="339"/>
      <c r="T111" s="339"/>
      <c r="U111" s="339"/>
      <c r="V111" s="339"/>
      <c r="W111" s="339"/>
      <c r="X111" s="339"/>
      <c r="Y111" s="339"/>
      <c r="Z111" s="339"/>
      <c r="AA111" s="339"/>
      <c r="AB111" s="339"/>
      <c r="AC111" s="339"/>
      <c r="AD111" s="339"/>
      <c r="AE111" s="339"/>
      <c r="AI111" s="339"/>
      <c r="AJ111" s="339"/>
      <c r="AK111" s="339"/>
      <c r="AL111" s="339"/>
      <c r="AM111" s="339"/>
      <c r="AN111" s="339"/>
      <c r="AO111" s="339"/>
      <c r="AP111" s="339"/>
    </row>
    <row r="112" spans="17:42" x14ac:dyDescent="0.25">
      <c r="Q112" s="339"/>
      <c r="R112" s="339"/>
      <c r="S112" s="339"/>
      <c r="T112" s="339"/>
      <c r="U112" s="339"/>
      <c r="V112" s="339"/>
      <c r="W112" s="339"/>
      <c r="X112" s="339"/>
      <c r="Y112" s="339"/>
      <c r="Z112" s="339"/>
      <c r="AA112" s="339"/>
      <c r="AB112" s="339"/>
      <c r="AC112" s="339"/>
      <c r="AD112" s="339"/>
      <c r="AE112" s="339"/>
      <c r="AI112" s="339"/>
      <c r="AJ112" s="339"/>
      <c r="AK112" s="339"/>
      <c r="AL112" s="339"/>
      <c r="AM112" s="339"/>
      <c r="AN112" s="339"/>
      <c r="AO112" s="339"/>
      <c r="AP112" s="339"/>
    </row>
    <row r="113" spans="17:42" x14ac:dyDescent="0.25">
      <c r="Q113" s="339"/>
      <c r="R113" s="339"/>
      <c r="S113" s="339"/>
      <c r="T113" s="339"/>
      <c r="U113" s="339"/>
      <c r="V113" s="339"/>
      <c r="W113" s="339"/>
      <c r="X113" s="339"/>
      <c r="Y113" s="339"/>
      <c r="Z113" s="339"/>
      <c r="AA113" s="339"/>
      <c r="AB113" s="339"/>
      <c r="AC113" s="339"/>
      <c r="AD113" s="339"/>
      <c r="AE113" s="339"/>
      <c r="AI113" s="339"/>
      <c r="AJ113" s="339"/>
      <c r="AK113" s="339"/>
      <c r="AL113" s="339"/>
      <c r="AM113" s="339"/>
      <c r="AN113" s="339"/>
      <c r="AO113" s="339"/>
      <c r="AP113" s="339"/>
    </row>
    <row r="114" spans="17:42" x14ac:dyDescent="0.25">
      <c r="Q114" s="339"/>
      <c r="R114" s="339"/>
      <c r="S114" s="339"/>
      <c r="T114" s="339"/>
      <c r="U114" s="339"/>
      <c r="V114" s="339"/>
      <c r="W114" s="339"/>
      <c r="X114" s="339"/>
      <c r="Y114" s="339"/>
      <c r="Z114" s="339"/>
      <c r="AA114" s="339"/>
      <c r="AB114" s="339"/>
      <c r="AC114" s="339"/>
      <c r="AD114" s="339"/>
      <c r="AE114" s="339"/>
      <c r="AI114" s="339"/>
      <c r="AJ114" s="339"/>
      <c r="AK114" s="339"/>
      <c r="AL114" s="339"/>
      <c r="AM114" s="339"/>
      <c r="AN114" s="339"/>
      <c r="AO114" s="339"/>
      <c r="AP114" s="339"/>
    </row>
    <row r="115" spans="17:42" x14ac:dyDescent="0.25">
      <c r="Q115" s="339"/>
      <c r="R115" s="339"/>
      <c r="S115" s="339"/>
      <c r="T115" s="339"/>
      <c r="U115" s="339"/>
      <c r="V115" s="339"/>
      <c r="W115" s="339"/>
      <c r="X115" s="339"/>
      <c r="Y115" s="339"/>
      <c r="Z115" s="339"/>
      <c r="AA115" s="339"/>
      <c r="AB115" s="339"/>
      <c r="AC115" s="339"/>
      <c r="AD115" s="339"/>
      <c r="AE115" s="339"/>
      <c r="AI115" s="339"/>
      <c r="AJ115" s="339"/>
      <c r="AK115" s="339"/>
      <c r="AL115" s="339"/>
      <c r="AM115" s="339"/>
      <c r="AN115" s="339"/>
      <c r="AO115" s="339"/>
      <c r="AP115" s="339"/>
    </row>
    <row r="116" spans="17:42" x14ac:dyDescent="0.25">
      <c r="Q116" s="339"/>
      <c r="R116" s="339"/>
      <c r="S116" s="339"/>
      <c r="T116" s="339"/>
      <c r="U116" s="339"/>
      <c r="V116" s="339"/>
      <c r="W116" s="339"/>
      <c r="X116" s="339"/>
      <c r="Y116" s="339"/>
      <c r="Z116" s="339"/>
      <c r="AA116" s="339"/>
      <c r="AB116" s="339"/>
      <c r="AC116" s="339"/>
      <c r="AD116" s="339"/>
      <c r="AE116" s="339"/>
      <c r="AI116" s="339"/>
      <c r="AJ116" s="339"/>
      <c r="AK116" s="339"/>
      <c r="AL116" s="339"/>
      <c r="AM116" s="339"/>
      <c r="AN116" s="339"/>
      <c r="AO116" s="339"/>
      <c r="AP116" s="339"/>
    </row>
    <row r="117" spans="17:42" x14ac:dyDescent="0.25">
      <c r="Q117" s="339"/>
      <c r="R117" s="339"/>
      <c r="S117" s="339"/>
      <c r="T117" s="339"/>
      <c r="U117" s="339"/>
      <c r="V117" s="339"/>
      <c r="W117" s="339"/>
      <c r="X117" s="339"/>
      <c r="Y117" s="339"/>
      <c r="Z117" s="339"/>
      <c r="AA117" s="339"/>
      <c r="AB117" s="339"/>
      <c r="AC117" s="339"/>
      <c r="AD117" s="339"/>
      <c r="AE117" s="339"/>
      <c r="AI117" s="339"/>
      <c r="AJ117" s="339"/>
      <c r="AK117" s="339"/>
      <c r="AL117" s="339"/>
      <c r="AM117" s="339"/>
      <c r="AN117" s="339"/>
      <c r="AO117" s="339"/>
      <c r="AP117" s="339"/>
    </row>
    <row r="118" spans="17:42" x14ac:dyDescent="0.25">
      <c r="Q118" s="339"/>
      <c r="R118" s="339"/>
      <c r="S118" s="339"/>
      <c r="T118" s="339"/>
      <c r="U118" s="339"/>
      <c r="V118" s="339"/>
      <c r="W118" s="339"/>
      <c r="X118" s="339"/>
      <c r="Y118" s="339"/>
      <c r="Z118" s="339"/>
      <c r="AA118" s="339"/>
      <c r="AB118" s="339"/>
      <c r="AC118" s="339"/>
      <c r="AD118" s="339"/>
      <c r="AE118" s="339"/>
      <c r="AI118" s="339"/>
      <c r="AJ118" s="339"/>
      <c r="AK118" s="339"/>
      <c r="AL118" s="339"/>
      <c r="AM118" s="339"/>
      <c r="AN118" s="339"/>
      <c r="AO118" s="339"/>
      <c r="AP118" s="339"/>
    </row>
    <row r="119" spans="17:42" x14ac:dyDescent="0.25">
      <c r="Q119" s="339"/>
      <c r="R119" s="339"/>
      <c r="S119" s="339"/>
      <c r="T119" s="339"/>
      <c r="U119" s="339"/>
      <c r="V119" s="339"/>
      <c r="W119" s="339"/>
      <c r="X119" s="339"/>
      <c r="Y119" s="339"/>
      <c r="Z119" s="339"/>
      <c r="AA119" s="339"/>
      <c r="AB119" s="339"/>
      <c r="AC119" s="339"/>
      <c r="AD119" s="339"/>
      <c r="AE119" s="339"/>
      <c r="AI119" s="339"/>
      <c r="AJ119" s="339"/>
      <c r="AK119" s="339"/>
      <c r="AL119" s="339"/>
      <c r="AM119" s="339"/>
      <c r="AN119" s="339"/>
      <c r="AO119" s="339"/>
      <c r="AP119" s="339"/>
    </row>
    <row r="120" spans="17:42" x14ac:dyDescent="0.25">
      <c r="Q120" s="339"/>
      <c r="R120" s="339"/>
      <c r="S120" s="339"/>
      <c r="T120" s="339"/>
      <c r="U120" s="339"/>
      <c r="V120" s="339"/>
      <c r="W120" s="339"/>
      <c r="X120" s="339"/>
      <c r="Y120" s="339"/>
      <c r="Z120" s="339"/>
      <c r="AA120" s="339"/>
      <c r="AB120" s="339"/>
      <c r="AC120" s="339"/>
      <c r="AD120" s="339"/>
      <c r="AE120" s="339"/>
      <c r="AI120" s="339"/>
      <c r="AJ120" s="339"/>
      <c r="AK120" s="339"/>
      <c r="AL120" s="339"/>
      <c r="AM120" s="339"/>
      <c r="AN120" s="339"/>
      <c r="AO120" s="339"/>
      <c r="AP120" s="339"/>
    </row>
    <row r="121" spans="17:42" x14ac:dyDescent="0.25">
      <c r="Q121" s="339"/>
      <c r="R121" s="339"/>
      <c r="S121" s="339"/>
      <c r="T121" s="339"/>
      <c r="U121" s="339"/>
      <c r="V121" s="339"/>
      <c r="W121" s="339"/>
      <c r="X121" s="339"/>
      <c r="Y121" s="339"/>
      <c r="Z121" s="339"/>
      <c r="AA121" s="339"/>
      <c r="AB121" s="339"/>
      <c r="AC121" s="339"/>
      <c r="AD121" s="339"/>
      <c r="AE121" s="339"/>
      <c r="AI121" s="339"/>
      <c r="AJ121" s="339"/>
      <c r="AK121" s="339"/>
      <c r="AL121" s="339"/>
      <c r="AM121" s="339"/>
      <c r="AN121" s="339"/>
      <c r="AO121" s="339"/>
      <c r="AP121" s="339"/>
    </row>
    <row r="122" spans="17:42" x14ac:dyDescent="0.25">
      <c r="Q122" s="339"/>
      <c r="R122" s="339"/>
      <c r="S122" s="339"/>
      <c r="T122" s="339"/>
      <c r="U122" s="339"/>
      <c r="V122" s="339"/>
      <c r="W122" s="339"/>
      <c r="X122" s="339"/>
      <c r="Y122" s="339"/>
      <c r="Z122" s="339"/>
      <c r="AA122" s="339"/>
      <c r="AB122" s="339"/>
      <c r="AC122" s="339"/>
      <c r="AD122" s="339"/>
      <c r="AE122" s="339"/>
      <c r="AI122" s="339"/>
      <c r="AJ122" s="339"/>
      <c r="AK122" s="339"/>
      <c r="AL122" s="339"/>
      <c r="AM122" s="339"/>
      <c r="AN122" s="339"/>
      <c r="AO122" s="339"/>
      <c r="AP122" s="339"/>
    </row>
    <row r="123" spans="17:42" x14ac:dyDescent="0.25">
      <c r="Q123" s="339"/>
      <c r="R123" s="339"/>
      <c r="S123" s="339"/>
      <c r="T123" s="339"/>
      <c r="U123" s="339"/>
      <c r="V123" s="339"/>
      <c r="W123" s="339"/>
      <c r="X123" s="339"/>
      <c r="Y123" s="339"/>
      <c r="Z123" s="339"/>
      <c r="AA123" s="339"/>
      <c r="AB123" s="339"/>
      <c r="AC123" s="339"/>
      <c r="AD123" s="339"/>
      <c r="AE123" s="339"/>
      <c r="AI123" s="339"/>
      <c r="AJ123" s="339"/>
      <c r="AK123" s="339"/>
      <c r="AL123" s="339"/>
      <c r="AM123" s="339"/>
      <c r="AN123" s="339"/>
      <c r="AO123" s="339"/>
      <c r="AP123" s="339"/>
    </row>
    <row r="124" spans="17:42" x14ac:dyDescent="0.25">
      <c r="Q124" s="339"/>
      <c r="R124" s="339"/>
      <c r="S124" s="339"/>
      <c r="T124" s="339"/>
      <c r="U124" s="339"/>
      <c r="V124" s="339"/>
      <c r="W124" s="339"/>
      <c r="X124" s="339"/>
      <c r="Y124" s="339"/>
      <c r="Z124" s="339"/>
      <c r="AA124" s="339"/>
      <c r="AB124" s="339"/>
      <c r="AC124" s="339"/>
      <c r="AD124" s="339"/>
      <c r="AE124" s="339"/>
      <c r="AI124" s="339"/>
      <c r="AJ124" s="339"/>
      <c r="AK124" s="339"/>
      <c r="AL124" s="339"/>
      <c r="AM124" s="339"/>
      <c r="AN124" s="339"/>
      <c r="AO124" s="339"/>
      <c r="AP124" s="339"/>
    </row>
    <row r="125" spans="17:42" x14ac:dyDescent="0.25">
      <c r="Q125" s="339"/>
      <c r="R125" s="339"/>
      <c r="S125" s="339"/>
      <c r="T125" s="339"/>
      <c r="U125" s="339"/>
      <c r="V125" s="339"/>
      <c r="W125" s="339"/>
      <c r="X125" s="339"/>
      <c r="Y125" s="339"/>
      <c r="Z125" s="339"/>
      <c r="AA125" s="339"/>
      <c r="AB125" s="339"/>
      <c r="AC125" s="339"/>
      <c r="AD125" s="339"/>
      <c r="AE125" s="339"/>
      <c r="AI125" s="339"/>
      <c r="AJ125" s="339"/>
      <c r="AK125" s="339"/>
      <c r="AL125" s="339"/>
      <c r="AM125" s="339"/>
      <c r="AN125" s="339"/>
      <c r="AO125" s="339"/>
      <c r="AP125" s="339"/>
    </row>
    <row r="126" spans="17:42" x14ac:dyDescent="0.25">
      <c r="Q126" s="339"/>
      <c r="R126" s="339"/>
      <c r="S126" s="339"/>
      <c r="T126" s="339"/>
      <c r="U126" s="339"/>
      <c r="V126" s="339"/>
      <c r="W126" s="339"/>
      <c r="X126" s="339"/>
      <c r="Y126" s="339"/>
      <c r="Z126" s="339"/>
      <c r="AA126" s="339"/>
      <c r="AB126" s="339"/>
      <c r="AC126" s="339"/>
      <c r="AD126" s="339"/>
      <c r="AE126" s="339"/>
      <c r="AI126" s="339"/>
      <c r="AJ126" s="339"/>
      <c r="AK126" s="339"/>
      <c r="AL126" s="339"/>
      <c r="AM126" s="339"/>
      <c r="AN126" s="339"/>
      <c r="AO126" s="339"/>
      <c r="AP126" s="339"/>
    </row>
    <row r="127" spans="17:42" x14ac:dyDescent="0.25">
      <c r="Q127" s="339"/>
      <c r="R127" s="339"/>
      <c r="S127" s="339"/>
      <c r="T127" s="339"/>
      <c r="U127" s="339"/>
      <c r="V127" s="339"/>
      <c r="W127" s="339"/>
      <c r="X127" s="339"/>
      <c r="Y127" s="339"/>
      <c r="Z127" s="339"/>
      <c r="AA127" s="339"/>
      <c r="AB127" s="339"/>
      <c r="AC127" s="339"/>
      <c r="AD127" s="339"/>
      <c r="AE127" s="339"/>
      <c r="AI127" s="339"/>
      <c r="AJ127" s="339"/>
      <c r="AK127" s="339"/>
      <c r="AL127" s="339"/>
      <c r="AM127" s="339"/>
      <c r="AN127" s="339"/>
      <c r="AO127" s="339"/>
      <c r="AP127" s="339"/>
    </row>
    <row r="128" spans="17:42" x14ac:dyDescent="0.25">
      <c r="Q128" s="339"/>
      <c r="R128" s="339"/>
      <c r="S128" s="339"/>
      <c r="T128" s="339"/>
      <c r="U128" s="339"/>
      <c r="V128" s="339"/>
      <c r="W128" s="339"/>
      <c r="X128" s="339"/>
      <c r="Y128" s="339"/>
      <c r="Z128" s="339"/>
      <c r="AA128" s="339"/>
      <c r="AB128" s="339"/>
      <c r="AC128" s="339"/>
      <c r="AD128" s="339"/>
      <c r="AE128" s="339"/>
      <c r="AI128" s="339"/>
      <c r="AJ128" s="339"/>
      <c r="AK128" s="339"/>
      <c r="AL128" s="339"/>
      <c r="AM128" s="339"/>
      <c r="AN128" s="339"/>
      <c r="AO128" s="339"/>
      <c r="AP128" s="339"/>
    </row>
    <row r="129" spans="17:42" x14ac:dyDescent="0.25">
      <c r="Q129" s="339"/>
      <c r="R129" s="339"/>
      <c r="S129" s="339"/>
      <c r="T129" s="339"/>
      <c r="U129" s="339"/>
      <c r="V129" s="339"/>
      <c r="W129" s="339"/>
      <c r="X129" s="339"/>
      <c r="Y129" s="339"/>
      <c r="Z129" s="339"/>
      <c r="AA129" s="339"/>
      <c r="AB129" s="339"/>
      <c r="AC129" s="339"/>
      <c r="AD129" s="339"/>
      <c r="AE129" s="339"/>
      <c r="AI129" s="339"/>
      <c r="AJ129" s="339"/>
      <c r="AK129" s="339"/>
      <c r="AL129" s="339"/>
      <c r="AM129" s="339"/>
      <c r="AN129" s="339"/>
      <c r="AO129" s="339"/>
      <c r="AP129" s="339"/>
    </row>
    <row r="130" spans="17:42" x14ac:dyDescent="0.25">
      <c r="Q130" s="339"/>
      <c r="R130" s="339"/>
      <c r="S130" s="339"/>
      <c r="T130" s="339"/>
      <c r="U130" s="339"/>
      <c r="V130" s="339"/>
      <c r="W130" s="339"/>
      <c r="X130" s="339"/>
      <c r="Y130" s="339"/>
      <c r="Z130" s="339"/>
      <c r="AA130" s="339"/>
      <c r="AB130" s="339"/>
      <c r="AC130" s="339"/>
      <c r="AD130" s="339"/>
      <c r="AE130" s="339"/>
      <c r="AI130" s="339"/>
      <c r="AJ130" s="339"/>
      <c r="AK130" s="339"/>
      <c r="AL130" s="339"/>
      <c r="AM130" s="339"/>
      <c r="AN130" s="339"/>
      <c r="AO130" s="339"/>
      <c r="AP130" s="339"/>
    </row>
    <row r="131" spans="17:42" x14ac:dyDescent="0.25">
      <c r="Q131" s="339"/>
      <c r="R131" s="339"/>
      <c r="S131" s="339"/>
      <c r="T131" s="339"/>
      <c r="U131" s="339"/>
      <c r="V131" s="339"/>
      <c r="W131" s="339"/>
      <c r="X131" s="339"/>
      <c r="Y131" s="339"/>
      <c r="Z131" s="339"/>
      <c r="AA131" s="339"/>
      <c r="AB131" s="339"/>
      <c r="AC131" s="339"/>
      <c r="AD131" s="339"/>
      <c r="AE131" s="339"/>
      <c r="AI131" s="339"/>
      <c r="AJ131" s="339"/>
      <c r="AK131" s="339"/>
      <c r="AL131" s="339"/>
      <c r="AM131" s="339"/>
      <c r="AN131" s="339"/>
      <c r="AO131" s="339"/>
      <c r="AP131" s="339"/>
    </row>
    <row r="132" spans="17:42" x14ac:dyDescent="0.25">
      <c r="Q132" s="339"/>
      <c r="R132" s="339"/>
      <c r="S132" s="339"/>
      <c r="T132" s="339"/>
      <c r="U132" s="339"/>
      <c r="V132" s="339"/>
      <c r="W132" s="339"/>
      <c r="X132" s="339"/>
      <c r="Y132" s="339"/>
      <c r="Z132" s="339"/>
      <c r="AA132" s="339"/>
      <c r="AB132" s="339"/>
      <c r="AC132" s="339"/>
      <c r="AD132" s="339"/>
      <c r="AE132" s="339"/>
      <c r="AI132" s="339"/>
      <c r="AJ132" s="339"/>
      <c r="AK132" s="339"/>
      <c r="AL132" s="339"/>
      <c r="AM132" s="339"/>
      <c r="AN132" s="339"/>
      <c r="AO132" s="339"/>
      <c r="AP132" s="339"/>
    </row>
    <row r="133" spans="17:42" x14ac:dyDescent="0.25">
      <c r="Q133" s="339"/>
      <c r="R133" s="339"/>
      <c r="S133" s="339"/>
      <c r="T133" s="339"/>
      <c r="U133" s="339"/>
      <c r="V133" s="339"/>
      <c r="W133" s="339"/>
      <c r="X133" s="339"/>
      <c r="Y133" s="339"/>
      <c r="Z133" s="339"/>
      <c r="AA133" s="339"/>
      <c r="AB133" s="339"/>
      <c r="AC133" s="339"/>
      <c r="AD133" s="339"/>
      <c r="AE133" s="339"/>
      <c r="AI133" s="339"/>
      <c r="AJ133" s="339"/>
      <c r="AK133" s="339"/>
      <c r="AL133" s="339"/>
      <c r="AM133" s="339"/>
      <c r="AN133" s="339"/>
      <c r="AO133" s="339"/>
      <c r="AP133" s="339"/>
    </row>
    <row r="134" spans="17:42" x14ac:dyDescent="0.25">
      <c r="Q134" s="339"/>
      <c r="R134" s="339"/>
      <c r="S134" s="339"/>
      <c r="T134" s="339"/>
      <c r="U134" s="339"/>
      <c r="V134" s="339"/>
      <c r="W134" s="339"/>
      <c r="X134" s="339"/>
      <c r="Y134" s="339"/>
      <c r="Z134" s="339"/>
      <c r="AA134" s="339"/>
      <c r="AB134" s="339"/>
      <c r="AC134" s="339"/>
      <c r="AD134" s="339"/>
      <c r="AE134" s="339"/>
      <c r="AI134" s="339"/>
      <c r="AJ134" s="339"/>
      <c r="AK134" s="339"/>
      <c r="AL134" s="339"/>
      <c r="AM134" s="339"/>
      <c r="AN134" s="339"/>
      <c r="AO134" s="339"/>
      <c r="AP134" s="339"/>
    </row>
    <row r="135" spans="17:42" x14ac:dyDescent="0.25">
      <c r="Q135" s="339"/>
      <c r="R135" s="339"/>
      <c r="S135" s="339"/>
      <c r="T135" s="339"/>
      <c r="U135" s="339"/>
      <c r="V135" s="339"/>
      <c r="W135" s="339"/>
      <c r="X135" s="339"/>
      <c r="Y135" s="339"/>
      <c r="Z135" s="339"/>
      <c r="AA135" s="339"/>
      <c r="AB135" s="339"/>
      <c r="AC135" s="339"/>
      <c r="AD135" s="339"/>
      <c r="AE135" s="339"/>
      <c r="AI135" s="339"/>
      <c r="AJ135" s="339"/>
      <c r="AK135" s="339"/>
      <c r="AL135" s="339"/>
      <c r="AM135" s="339"/>
      <c r="AN135" s="339"/>
      <c r="AO135" s="339"/>
      <c r="AP135" s="339"/>
    </row>
    <row r="136" spans="17:42" x14ac:dyDescent="0.25">
      <c r="Q136" s="339"/>
      <c r="R136" s="339"/>
      <c r="S136" s="339"/>
      <c r="T136" s="339"/>
      <c r="U136" s="339"/>
      <c r="V136" s="339"/>
      <c r="W136" s="339"/>
      <c r="X136" s="339"/>
      <c r="Y136" s="339"/>
      <c r="Z136" s="339"/>
      <c r="AA136" s="339"/>
      <c r="AB136" s="339"/>
      <c r="AC136" s="339"/>
      <c r="AD136" s="339"/>
      <c r="AE136" s="339"/>
      <c r="AI136" s="339"/>
      <c r="AJ136" s="339"/>
      <c r="AK136" s="339"/>
      <c r="AL136" s="339"/>
      <c r="AM136" s="339"/>
      <c r="AN136" s="339"/>
      <c r="AO136" s="339"/>
      <c r="AP136" s="339"/>
    </row>
    <row r="137" spans="17:42" x14ac:dyDescent="0.25">
      <c r="Q137" s="339"/>
      <c r="R137" s="339"/>
      <c r="S137" s="339"/>
      <c r="T137" s="339"/>
      <c r="U137" s="339"/>
      <c r="V137" s="339"/>
      <c r="W137" s="339"/>
      <c r="X137" s="339"/>
      <c r="Y137" s="339"/>
      <c r="Z137" s="339"/>
      <c r="AA137" s="339"/>
      <c r="AB137" s="339"/>
      <c r="AC137" s="339"/>
      <c r="AD137" s="339"/>
      <c r="AE137" s="339"/>
      <c r="AI137" s="339"/>
      <c r="AJ137" s="339"/>
      <c r="AK137" s="339"/>
      <c r="AL137" s="339"/>
      <c r="AM137" s="339"/>
      <c r="AN137" s="339"/>
      <c r="AO137" s="339"/>
      <c r="AP137" s="339"/>
    </row>
    <row r="138" spans="17:42" x14ac:dyDescent="0.25">
      <c r="Q138" s="339"/>
      <c r="R138" s="339"/>
      <c r="S138" s="339"/>
      <c r="T138" s="339"/>
      <c r="U138" s="339"/>
      <c r="V138" s="339"/>
      <c r="W138" s="339"/>
      <c r="X138" s="339"/>
      <c r="Y138" s="339"/>
      <c r="Z138" s="339"/>
      <c r="AA138" s="339"/>
      <c r="AB138" s="339"/>
      <c r="AC138" s="339"/>
      <c r="AD138" s="339"/>
      <c r="AE138" s="339"/>
      <c r="AI138" s="339"/>
      <c r="AJ138" s="339"/>
      <c r="AK138" s="339"/>
      <c r="AL138" s="339"/>
      <c r="AM138" s="339"/>
      <c r="AN138" s="339"/>
      <c r="AO138" s="339"/>
      <c r="AP138" s="339"/>
    </row>
    <row r="139" spans="17:42" x14ac:dyDescent="0.25">
      <c r="Q139" s="339"/>
      <c r="R139" s="339"/>
      <c r="S139" s="339"/>
      <c r="T139" s="339"/>
      <c r="U139" s="339"/>
      <c r="V139" s="339"/>
      <c r="W139" s="339"/>
      <c r="X139" s="339"/>
      <c r="Y139" s="339"/>
      <c r="Z139" s="339"/>
      <c r="AA139" s="339"/>
      <c r="AB139" s="339"/>
      <c r="AC139" s="339"/>
      <c r="AD139" s="339"/>
      <c r="AE139" s="339"/>
      <c r="AI139" s="339"/>
      <c r="AJ139" s="339"/>
      <c r="AK139" s="339"/>
      <c r="AL139" s="339"/>
      <c r="AM139" s="339"/>
      <c r="AN139" s="339"/>
      <c r="AO139" s="339"/>
      <c r="AP139" s="339"/>
    </row>
    <row r="140" spans="17:42" x14ac:dyDescent="0.25">
      <c r="Q140" s="339"/>
      <c r="R140" s="339"/>
      <c r="S140" s="339"/>
      <c r="T140" s="339"/>
      <c r="U140" s="339"/>
      <c r="V140" s="339"/>
      <c r="W140" s="339"/>
      <c r="X140" s="339"/>
      <c r="Y140" s="339"/>
      <c r="Z140" s="339"/>
      <c r="AA140" s="339"/>
      <c r="AB140" s="339"/>
      <c r="AC140" s="339"/>
      <c r="AD140" s="339"/>
      <c r="AE140" s="339"/>
      <c r="AI140" s="339"/>
      <c r="AJ140" s="339"/>
      <c r="AK140" s="339"/>
      <c r="AL140" s="339"/>
      <c r="AM140" s="339"/>
      <c r="AN140" s="339"/>
      <c r="AO140" s="339"/>
      <c r="AP140" s="339"/>
    </row>
  </sheetData>
  <phoneticPr fontId="63" type="noConversion"/>
  <conditionalFormatting sqref="B7 B21">
    <cfRule type="expression" dxfId="78" priority="16" stopIfTrue="1">
      <formula>$B7&lt;5</formula>
    </cfRule>
  </conditionalFormatting>
  <conditionalFormatting sqref="B22 B24 B26 B28 B30 B32 B34 B36 B38 B40 B42 B44 B46 B48 B50 B52">
    <cfRule type="expression" dxfId="77" priority="65" stopIfTrue="1">
      <formula>AND($B22&lt;9,#REF!&gt;0)</formula>
    </cfRule>
  </conditionalFormatting>
  <conditionalFormatting sqref="C7 C9 C11 C13 C15 C17 C19">
    <cfRule type="cellIs" dxfId="76" priority="17" stopIfTrue="1" operator="equal">
      <formula>"Bye"</formula>
    </cfRule>
  </conditionalFormatting>
  <conditionalFormatting sqref="C21:C22 C24 C26 C28 C30 C32 C34 C36 C38 C40 C42 C44 C46 C48 C50">
    <cfRule type="cellIs" dxfId="75" priority="9" stopIfTrue="1" operator="equal">
      <formula>"Bye"</formula>
    </cfRule>
  </conditionalFormatting>
  <conditionalFormatting sqref="C22:F22 C24:F24 C26:F26 C28:F28 C30:F30 C32:F32 C34:F34 C36:F36 C38:F38 C40:F40 C42:F42 C44:F44 C46:F46 C48:F48 C50:F50 E7 E9 E11 E13 E15 E17 E19 E21">
    <cfRule type="expression" dxfId="74" priority="81" stopIfTrue="1">
      <formula>AND($B7&lt;9,#REF!&gt;0)</formula>
    </cfRule>
  </conditionalFormatting>
  <conditionalFormatting sqref="F8 H10 F12 J14 F16 H18 F20 F23 H25 F27 J29 F31 H33 F35 F39 H41 F43 J45 F47 H49 F51">
    <cfRule type="expression" dxfId="73" priority="5" stopIfTrue="1">
      <formula>AND($L$1="CU",F8="Umpire")</formula>
    </cfRule>
    <cfRule type="expression" dxfId="72" priority="6" stopIfTrue="1">
      <formula>AND($L$1="CU",F8&lt;&gt;"Umpire",G8&lt;&gt;"")</formula>
    </cfRule>
    <cfRule type="expression" dxfId="71" priority="7" stopIfTrue="1">
      <formula>AND($L$1="CU",F8&lt;&gt;"Umpire")</formula>
    </cfRule>
  </conditionalFormatting>
  <conditionalFormatting sqref="G8 I10 G12 K14 G16 I18 G20 O62">
    <cfRule type="expression" dxfId="70" priority="15" stopIfTrue="1">
      <formula>$L$1="CU"</formula>
    </cfRule>
  </conditionalFormatting>
  <conditionalFormatting sqref="H8 J10 H12 L14 H16 J18 H20 H23 J25 H27 L29 H31 J33 H35 H39 J41 H43 L45 H47 J49 H51">
    <cfRule type="expression" dxfId="69" priority="11" stopIfTrue="1">
      <formula>G8="as"</formula>
    </cfRule>
    <cfRule type="expression" dxfId="68" priority="12" stopIfTrue="1">
      <formula>G8="bs"</formula>
    </cfRule>
  </conditionalFormatting>
  <conditionalFormatting sqref="L16">
    <cfRule type="expression" dxfId="67" priority="1" stopIfTrue="1">
      <formula>AND($L$1="CU",L16="Umpire")</formula>
    </cfRule>
    <cfRule type="expression" dxfId="66" priority="2" stopIfTrue="1">
      <formula>AND($L$1="CU",L16&lt;&gt;"Umpire",M16&lt;&gt;"")</formula>
    </cfRule>
    <cfRule type="expression" dxfId="65" priority="3" stopIfTrue="1">
      <formula>AND($L$1="CU",L16&lt;&gt;"Umpire")</formula>
    </cfRule>
  </conditionalFormatting>
  <dataValidations count="1">
    <dataValidation type="list" allowBlank="1" showInputMessage="1" sqref="F23 L16 J14 F8 F12 F20 H10 H18 F16 J29 H25 H33 J45 H41 H49 F47 F51 F31 F43 F35 F27 F39" xr:uid="{00000000-0002-0000-0500-000000000000}">
      <formula1>$R$7:$R$16</formula1>
    </dataValidation>
  </dataValidations>
  <printOptions horizontalCentered="1" verticalCentered="1"/>
  <pageMargins left="0" right="0" top="0.98425196850393704" bottom="0.98425196850393704" header="0.51181102362204722" footer="0.51181102362204722"/>
  <pageSetup paperSize="9" scale="93"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9</xdr:col>
                    <xdr:colOff>525780</xdr:colOff>
                    <xdr:row>0</xdr:row>
                    <xdr:rowOff>7620</xdr:rowOff>
                  </from>
                  <to>
                    <xdr:col>11</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9</xdr:col>
                    <xdr:colOff>518160</xdr:colOff>
                    <xdr:row>0</xdr:row>
                    <xdr:rowOff>182880</xdr:rowOff>
                  </from>
                  <to>
                    <xdr:col>11</xdr:col>
                    <xdr:colOff>373380</xdr:colOff>
                    <xdr:row>1</xdr:row>
                    <xdr:rowOff>60960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6CF-C1C3-464E-8DA8-395D72271157}">
  <sheetPr codeName="Munka64">
    <tabColor indexed="17"/>
  </sheetPr>
  <dimension ref="A1:S44"/>
  <sheetViews>
    <sheetView workbookViewId="0">
      <selection activeCell="G8" sqref="G8"/>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109375" style="476" customWidth="1"/>
    <col min="18"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109375" style="476" customWidth="1"/>
    <col min="274"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109375" style="476" customWidth="1"/>
    <col min="530"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109375" style="476" customWidth="1"/>
    <col min="786"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109375" style="476" customWidth="1"/>
    <col min="1042"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109375" style="476" customWidth="1"/>
    <col min="1298"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109375" style="476" customWidth="1"/>
    <col min="1554"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109375" style="476" customWidth="1"/>
    <col min="1810"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109375" style="476" customWidth="1"/>
    <col min="2066"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109375" style="476" customWidth="1"/>
    <col min="2322"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109375" style="476" customWidth="1"/>
    <col min="2578"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109375" style="476" customWidth="1"/>
    <col min="2834"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109375" style="476" customWidth="1"/>
    <col min="3090"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109375" style="476" customWidth="1"/>
    <col min="3346"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109375" style="476" customWidth="1"/>
    <col min="3602"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109375" style="476" customWidth="1"/>
    <col min="3858"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109375" style="476" customWidth="1"/>
    <col min="4114"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109375" style="476" customWidth="1"/>
    <col min="4370"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109375" style="476" customWidth="1"/>
    <col min="4626"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109375" style="476" customWidth="1"/>
    <col min="4882"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109375" style="476" customWidth="1"/>
    <col min="5138"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109375" style="476" customWidth="1"/>
    <col min="5394"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109375" style="476" customWidth="1"/>
    <col min="5650"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109375" style="476" customWidth="1"/>
    <col min="5906"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109375" style="476" customWidth="1"/>
    <col min="6162"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109375" style="476" customWidth="1"/>
    <col min="6418"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109375" style="476" customWidth="1"/>
    <col min="6674"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109375" style="476" customWidth="1"/>
    <col min="6930"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109375" style="476" customWidth="1"/>
    <col min="7186"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109375" style="476" customWidth="1"/>
    <col min="7442"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109375" style="476" customWidth="1"/>
    <col min="7698"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109375" style="476" customWidth="1"/>
    <col min="7954"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109375" style="476" customWidth="1"/>
    <col min="8210"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109375" style="476" customWidth="1"/>
    <col min="8466"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109375" style="476" customWidth="1"/>
    <col min="8722"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109375" style="476" customWidth="1"/>
    <col min="8978"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109375" style="476" customWidth="1"/>
    <col min="9234"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109375" style="476" customWidth="1"/>
    <col min="9490"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109375" style="476" customWidth="1"/>
    <col min="9746"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109375" style="476" customWidth="1"/>
    <col min="10002"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109375" style="476" customWidth="1"/>
    <col min="10258"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109375" style="476" customWidth="1"/>
    <col min="10514"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109375" style="476" customWidth="1"/>
    <col min="10770"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109375" style="476" customWidth="1"/>
    <col min="11026"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109375" style="476" customWidth="1"/>
    <col min="11282"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109375" style="476" customWidth="1"/>
    <col min="11538"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109375" style="476" customWidth="1"/>
    <col min="11794"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109375" style="476" customWidth="1"/>
    <col min="12050"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109375" style="476" customWidth="1"/>
    <col min="12306"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109375" style="476" customWidth="1"/>
    <col min="12562"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109375" style="476" customWidth="1"/>
    <col min="12818"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109375" style="476" customWidth="1"/>
    <col min="13074"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109375" style="476" customWidth="1"/>
    <col min="13330"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109375" style="476" customWidth="1"/>
    <col min="13586"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109375" style="476" customWidth="1"/>
    <col min="13842"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109375" style="476" customWidth="1"/>
    <col min="14098"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109375" style="476" customWidth="1"/>
    <col min="14354"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109375" style="476" customWidth="1"/>
    <col min="14610"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109375" style="476" customWidth="1"/>
    <col min="14866"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109375" style="476" customWidth="1"/>
    <col min="15122"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109375" style="476" customWidth="1"/>
    <col min="15378"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109375" style="476" customWidth="1"/>
    <col min="15634"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109375" style="476" customWidth="1"/>
    <col min="15890"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109375" style="476" customWidth="1"/>
    <col min="16146" max="16384" width="8.88671875" style="476"/>
  </cols>
  <sheetData>
    <row r="1" spans="1:19" ht="24.6" x14ac:dyDescent="0.25">
      <c r="A1" s="821" t="s">
        <v>131</v>
      </c>
      <c r="B1" s="821"/>
      <c r="C1" s="821"/>
      <c r="D1" s="821"/>
      <c r="E1" s="821"/>
      <c r="F1" s="821"/>
      <c r="G1" s="472"/>
      <c r="H1" s="473" t="s">
        <v>64</v>
      </c>
      <c r="I1" s="474"/>
      <c r="J1" s="475"/>
      <c r="L1" s="477"/>
      <c r="M1" s="478"/>
      <c r="N1" s="479"/>
      <c r="O1" s="479" t="s">
        <v>13</v>
      </c>
      <c r="P1" s="479"/>
      <c r="Q1" s="480"/>
      <c r="R1" s="479"/>
    </row>
    <row r="2" spans="1:19" x14ac:dyDescent="0.25">
      <c r="A2" s="481" t="s">
        <v>247</v>
      </c>
      <c r="B2" s="482"/>
      <c r="C2" s="482"/>
      <c r="D2" s="482"/>
      <c r="E2" s="482">
        <f>[1]Altalanos!$A$8</f>
        <v>0</v>
      </c>
      <c r="F2" s="482"/>
      <c r="G2" s="483"/>
      <c r="H2" s="484"/>
      <c r="I2" s="484"/>
      <c r="J2" s="485"/>
      <c r="K2" s="477"/>
      <c r="L2" s="477"/>
      <c r="M2" s="477"/>
      <c r="N2" s="486"/>
      <c r="O2" s="487"/>
      <c r="P2" s="486"/>
      <c r="Q2" s="487"/>
      <c r="R2" s="486"/>
    </row>
    <row r="3" spans="1:19" x14ac:dyDescent="0.25">
      <c r="A3" s="488" t="s">
        <v>24</v>
      </c>
      <c r="B3" s="488"/>
      <c r="C3" s="488"/>
      <c r="D3" s="488"/>
      <c r="E3" s="488" t="s">
        <v>21</v>
      </c>
      <c r="F3" s="488"/>
      <c r="G3" s="488"/>
      <c r="H3" s="488" t="s">
        <v>29</v>
      </c>
      <c r="I3" s="488"/>
      <c r="J3" s="489"/>
      <c r="K3" s="488"/>
      <c r="L3" s="490" t="s">
        <v>30</v>
      </c>
      <c r="M3" s="488"/>
      <c r="N3" s="491"/>
      <c r="O3" s="492"/>
      <c r="P3" s="491"/>
      <c r="Q3" s="493" t="s">
        <v>76</v>
      </c>
      <c r="R3" s="494" t="s">
        <v>82</v>
      </c>
      <c r="S3" s="495"/>
    </row>
    <row r="4" spans="1:19" ht="13.8" thickBot="1" x14ac:dyDescent="0.3">
      <c r="A4" s="822"/>
      <c r="B4" s="822"/>
      <c r="C4" s="822"/>
      <c r="D4" s="496"/>
      <c r="E4" s="497">
        <f>[1]Altalanos!$C$10</f>
        <v>0</v>
      </c>
      <c r="F4" s="497"/>
      <c r="G4" s="497"/>
      <c r="H4" s="307"/>
      <c r="I4" s="497"/>
      <c r="J4" s="498"/>
      <c r="K4" s="307"/>
      <c r="L4" s="499">
        <f>[1]Altalanos!$E$10</f>
        <v>0</v>
      </c>
      <c r="M4" s="307"/>
      <c r="N4" s="500"/>
      <c r="O4" s="501"/>
      <c r="P4" s="500"/>
      <c r="Q4" s="502" t="s">
        <v>83</v>
      </c>
      <c r="R4" s="503" t="s">
        <v>78</v>
      </c>
      <c r="S4" s="495"/>
    </row>
    <row r="5" spans="1:19" x14ac:dyDescent="0.25">
      <c r="A5" s="504"/>
      <c r="B5" s="504" t="s">
        <v>49</v>
      </c>
      <c r="C5" s="504" t="s">
        <v>66</v>
      </c>
      <c r="D5" s="504" t="s">
        <v>43</v>
      </c>
      <c r="E5" s="504" t="s">
        <v>71</v>
      </c>
      <c r="F5" s="504"/>
      <c r="G5" s="504" t="s">
        <v>28</v>
      </c>
      <c r="H5" s="504"/>
      <c r="I5" s="504" t="s">
        <v>31</v>
      </c>
      <c r="J5" s="504"/>
      <c r="K5" s="505" t="s">
        <v>72</v>
      </c>
      <c r="L5" s="505" t="s">
        <v>73</v>
      </c>
      <c r="M5" s="505"/>
      <c r="Q5" s="506" t="s">
        <v>84</v>
      </c>
      <c r="R5" s="507" t="s">
        <v>80</v>
      </c>
      <c r="S5" s="495"/>
    </row>
    <row r="6" spans="1:19" x14ac:dyDescent="0.25">
      <c r="A6" s="508"/>
      <c r="B6" s="508"/>
      <c r="C6" s="508"/>
      <c r="D6" s="508"/>
      <c r="E6" s="508"/>
      <c r="F6" s="508"/>
      <c r="G6" s="508"/>
      <c r="H6" s="508"/>
      <c r="I6" s="508"/>
      <c r="J6" s="508"/>
      <c r="K6" s="509"/>
      <c r="L6" s="509"/>
      <c r="M6" s="509"/>
    </row>
    <row r="7" spans="1:19" x14ac:dyDescent="0.25">
      <c r="A7" s="508"/>
      <c r="B7" s="508"/>
      <c r="C7" s="510" t="str">
        <f>IF($B8="","",VLOOKUP($B8,'[1]1D ELO'!$A$7:$P$22,5))</f>
        <v/>
      </c>
      <c r="D7" s="823" t="str">
        <f>IF($B8="","",VLOOKUP($B8,'[1]1D ELO'!$A$7:$P$23,15))</f>
        <v/>
      </c>
      <c r="E7" s="512" t="s">
        <v>207</v>
      </c>
      <c r="F7" s="513"/>
      <c r="G7" s="512" t="s">
        <v>208</v>
      </c>
      <c r="H7" s="513"/>
      <c r="I7" s="512" t="str">
        <f>IF($B8="","",VLOOKUP($B8,'[1]1D ELO'!$A$7:$P$22,4))</f>
        <v/>
      </c>
      <c r="J7" s="508"/>
      <c r="K7" s="508"/>
      <c r="L7" s="508"/>
      <c r="M7" s="508"/>
    </row>
    <row r="8" spans="1:19" x14ac:dyDescent="0.25">
      <c r="A8" s="514" t="s">
        <v>68</v>
      </c>
      <c r="B8" s="515"/>
      <c r="C8" s="510" t="str">
        <f>IF($B8="","",VLOOKUP($B8,'[1]1D ELO'!$A$7:$P$22,11))</f>
        <v/>
      </c>
      <c r="D8" s="824"/>
      <c r="E8" s="512" t="s">
        <v>209</v>
      </c>
      <c r="F8" s="513"/>
      <c r="G8" s="512" t="s">
        <v>210</v>
      </c>
      <c r="H8" s="513"/>
      <c r="I8" s="512" t="str">
        <f>IF($B8="","",VLOOKUP($B8,'[1]1D ELO'!$A$7:$P$22,10))</f>
        <v/>
      </c>
      <c r="J8" s="508"/>
      <c r="K8" s="835" t="s">
        <v>450</v>
      </c>
      <c r="L8" s="516"/>
      <c r="M8" s="508"/>
    </row>
    <row r="9" spans="1:19" x14ac:dyDescent="0.25">
      <c r="A9" s="514"/>
      <c r="B9" s="517"/>
      <c r="C9" s="511"/>
      <c r="D9" s="511"/>
      <c r="E9" s="518"/>
      <c r="F9" s="508"/>
      <c r="G9" s="518"/>
      <c r="H9" s="508"/>
      <c r="I9" s="518"/>
      <c r="J9" s="508"/>
      <c r="K9" s="665"/>
      <c r="L9" s="508"/>
      <c r="M9" s="508"/>
    </row>
    <row r="10" spans="1:19" x14ac:dyDescent="0.25">
      <c r="A10" s="514"/>
      <c r="B10" s="517"/>
      <c r="C10" s="510" t="str">
        <f>IF($B11="","",VLOOKUP($B11,'[1]1D ELO'!$A$7:$P$22,5))</f>
        <v/>
      </c>
      <c r="D10" s="823" t="str">
        <f>IF($B11="","",VLOOKUP($B11,'[1]1D ELO'!$A$7:$P$23,15))</f>
        <v/>
      </c>
      <c r="E10" s="512" t="s">
        <v>211</v>
      </c>
      <c r="F10" s="513"/>
      <c r="G10" s="512" t="s">
        <v>114</v>
      </c>
      <c r="H10" s="513"/>
      <c r="I10" s="512" t="str">
        <f>IF($B11="","",VLOOKUP($B11,'[1]1D ELO'!$A$7:$P$22,4))</f>
        <v/>
      </c>
      <c r="J10" s="508"/>
      <c r="K10" s="665"/>
      <c r="L10" s="508"/>
      <c r="M10" s="508"/>
    </row>
    <row r="11" spans="1:19" x14ac:dyDescent="0.25">
      <c r="A11" s="514" t="s">
        <v>69</v>
      </c>
      <c r="B11" s="515"/>
      <c r="C11" s="510" t="str">
        <f>IF($B11="","",VLOOKUP($B11,'[1]1D ELO'!$A$7:$P$22,11))</f>
        <v/>
      </c>
      <c r="D11" s="824"/>
      <c r="E11" s="512" t="s">
        <v>212</v>
      </c>
      <c r="F11" s="513"/>
      <c r="G11" s="512" t="s">
        <v>213</v>
      </c>
      <c r="H11" s="513"/>
      <c r="I11" s="512" t="str">
        <f>IF($B11="","",VLOOKUP($B11,'[1]1D ELO'!$A$7:$P$22,10))</f>
        <v/>
      </c>
      <c r="J11" s="508"/>
      <c r="K11" s="835" t="s">
        <v>449</v>
      </c>
      <c r="L11" s="516"/>
      <c r="M11" s="508"/>
    </row>
    <row r="12" spans="1:19" x14ac:dyDescent="0.25">
      <c r="A12" s="514"/>
      <c r="B12" s="517"/>
      <c r="C12" s="511"/>
      <c r="D12" s="511"/>
      <c r="E12" s="518"/>
      <c r="F12" s="508"/>
      <c r="G12" s="518"/>
      <c r="H12" s="508"/>
      <c r="I12" s="518"/>
      <c r="J12" s="508"/>
      <c r="K12" s="665"/>
      <c r="L12" s="508"/>
      <c r="M12" s="508"/>
    </row>
    <row r="13" spans="1:19" x14ac:dyDescent="0.25">
      <c r="A13" s="514"/>
      <c r="B13" s="517"/>
      <c r="C13" s="510" t="str">
        <f>IF($B14="","",VLOOKUP($B14,'[1]1D ELO'!$A$7:$P$22,5))</f>
        <v/>
      </c>
      <c r="D13" s="823" t="str">
        <f>IF($B14="","",VLOOKUP($B14,'[1]1D ELO'!$A$7:$P$23,15))</f>
        <v/>
      </c>
      <c r="E13" s="512" t="s">
        <v>214</v>
      </c>
      <c r="F13" s="513"/>
      <c r="G13" s="512" t="s">
        <v>215</v>
      </c>
      <c r="H13" s="513"/>
      <c r="I13" s="512" t="str">
        <f>IF($B14="","",VLOOKUP($B14,'[1]1D ELO'!$A$7:$P$22,4))</f>
        <v/>
      </c>
      <c r="J13" s="508"/>
      <c r="K13" s="665"/>
      <c r="L13" s="508"/>
      <c r="M13" s="508"/>
    </row>
    <row r="14" spans="1:19" x14ac:dyDescent="0.25">
      <c r="A14" s="514" t="s">
        <v>70</v>
      </c>
      <c r="B14" s="515"/>
      <c r="C14" s="510" t="str">
        <f>IF($B14="","",VLOOKUP($B14,'[1]1D ELO'!$A$7:$P$22,11))</f>
        <v/>
      </c>
      <c r="D14" s="824"/>
      <c r="E14" s="512" t="s">
        <v>216</v>
      </c>
      <c r="F14" s="513"/>
      <c r="G14" s="512" t="s">
        <v>217</v>
      </c>
      <c r="H14" s="513"/>
      <c r="I14" s="512" t="str">
        <f>IF($B14="","",VLOOKUP($B14,'[1]1D ELO'!$A$7:$P$22,10))</f>
        <v/>
      </c>
      <c r="J14" s="508"/>
      <c r="K14" s="835" t="s">
        <v>448</v>
      </c>
      <c r="L14" s="516"/>
      <c r="M14" s="508"/>
    </row>
    <row r="15" spans="1:19" x14ac:dyDescent="0.25">
      <c r="A15" s="508"/>
      <c r="B15" s="508"/>
      <c r="C15" s="508"/>
      <c r="D15" s="508"/>
      <c r="E15" s="508"/>
      <c r="F15" s="508"/>
      <c r="G15" s="508"/>
      <c r="H15" s="508"/>
      <c r="I15" s="508"/>
      <c r="J15" s="508"/>
      <c r="K15" s="508"/>
      <c r="L15" s="508"/>
      <c r="M15" s="508"/>
    </row>
    <row r="16" spans="1:19" x14ac:dyDescent="0.25">
      <c r="A16" s="508"/>
      <c r="B16" s="508"/>
      <c r="C16" s="508"/>
      <c r="D16" s="508"/>
      <c r="E16" s="508"/>
      <c r="F16" s="508"/>
      <c r="G16" s="508"/>
      <c r="H16" s="508"/>
      <c r="I16" s="508"/>
      <c r="J16" s="508"/>
      <c r="K16" s="508"/>
      <c r="L16" s="508"/>
      <c r="M16" s="508"/>
    </row>
    <row r="17" spans="1:13" x14ac:dyDescent="0.25">
      <c r="A17" s="508"/>
      <c r="B17" s="508"/>
      <c r="C17" s="508"/>
      <c r="D17" s="508"/>
      <c r="E17" s="508"/>
      <c r="F17" s="508"/>
      <c r="G17" s="508"/>
      <c r="H17" s="508"/>
      <c r="I17" s="508"/>
      <c r="J17" s="508"/>
      <c r="K17" s="508"/>
      <c r="L17" s="508"/>
      <c r="M17" s="508"/>
    </row>
    <row r="18" spans="1:13" x14ac:dyDescent="0.25">
      <c r="A18" s="508"/>
      <c r="B18" s="508"/>
      <c r="C18" s="508"/>
      <c r="D18" s="508"/>
      <c r="E18" s="508"/>
      <c r="F18" s="508"/>
      <c r="G18" s="508"/>
      <c r="H18" s="508"/>
      <c r="I18" s="508"/>
      <c r="J18" s="508"/>
      <c r="K18" s="508"/>
      <c r="L18" s="508"/>
      <c r="M18" s="508"/>
    </row>
    <row r="19" spans="1:13" x14ac:dyDescent="0.25">
      <c r="A19" s="508"/>
      <c r="B19" s="508"/>
      <c r="C19" s="508"/>
      <c r="D19" s="508"/>
      <c r="E19" s="508"/>
      <c r="F19" s="508"/>
      <c r="G19" s="508"/>
      <c r="H19" s="508"/>
      <c r="I19" s="508"/>
      <c r="J19" s="508"/>
      <c r="K19" s="508"/>
      <c r="L19" s="508"/>
      <c r="M19" s="508"/>
    </row>
    <row r="20" spans="1:13" x14ac:dyDescent="0.25">
      <c r="A20" s="508"/>
      <c r="B20" s="508"/>
      <c r="C20" s="508"/>
      <c r="D20" s="508"/>
      <c r="E20" s="508"/>
      <c r="F20" s="508"/>
      <c r="G20" s="508"/>
      <c r="H20" s="508"/>
      <c r="I20" s="508"/>
      <c r="J20" s="508"/>
      <c r="K20" s="508"/>
      <c r="L20" s="508"/>
      <c r="M20" s="508"/>
    </row>
    <row r="21" spans="1:13" ht="18.75" customHeight="1" x14ac:dyDescent="0.25">
      <c r="A21" s="508"/>
      <c r="B21" s="820"/>
      <c r="C21" s="820"/>
      <c r="D21" s="819" t="str">
        <f>CONCATENATE(E7,"/",E8)</f>
        <v>Barabás/Dürgő</v>
      </c>
      <c r="E21" s="819"/>
      <c r="F21" s="819" t="str">
        <f>CONCATENATE(E10,"/",E11)</f>
        <v>Keil/Nyírő</v>
      </c>
      <c r="G21" s="819"/>
      <c r="H21" s="819" t="str">
        <f>CONCATENATE(E13,"/",E14)</f>
        <v>Stern/Nagy</v>
      </c>
      <c r="I21" s="819"/>
      <c r="J21" s="508"/>
      <c r="K21" s="508"/>
      <c r="L21" s="508"/>
      <c r="M21" s="508"/>
    </row>
    <row r="22" spans="1:13" ht="18.75" customHeight="1" x14ac:dyDescent="0.25">
      <c r="A22" s="519" t="s">
        <v>68</v>
      </c>
      <c r="B22" s="816" t="str">
        <f>CONCATENATE(E7,"/",E8)</f>
        <v>Barabás/Dürgő</v>
      </c>
      <c r="C22" s="816"/>
      <c r="D22" s="818"/>
      <c r="E22" s="818"/>
      <c r="F22" s="817" t="s">
        <v>205</v>
      </c>
      <c r="G22" s="817"/>
      <c r="H22" s="817" t="s">
        <v>390</v>
      </c>
      <c r="I22" s="817"/>
      <c r="J22" s="508"/>
      <c r="K22" s="508"/>
      <c r="L22" s="508"/>
      <c r="M22" s="508"/>
    </row>
    <row r="23" spans="1:13" ht="18.75" customHeight="1" x14ac:dyDescent="0.25">
      <c r="A23" s="519" t="s">
        <v>69</v>
      </c>
      <c r="B23" s="816" t="str">
        <f>CONCATENATE(E10,"/",E11)</f>
        <v>Keil/Nyírő</v>
      </c>
      <c r="C23" s="816"/>
      <c r="D23" s="817" t="s">
        <v>436</v>
      </c>
      <c r="E23" s="817"/>
      <c r="F23" s="818"/>
      <c r="G23" s="818"/>
      <c r="H23" s="817" t="s">
        <v>390</v>
      </c>
      <c r="I23" s="817"/>
      <c r="J23" s="508"/>
      <c r="K23" s="508"/>
      <c r="L23" s="508"/>
      <c r="M23" s="508"/>
    </row>
    <row r="24" spans="1:13" ht="18.75" customHeight="1" x14ac:dyDescent="0.25">
      <c r="A24" s="519" t="s">
        <v>70</v>
      </c>
      <c r="B24" s="816" t="str">
        <f>CONCATENATE(E13,"/",E14)</f>
        <v>Stern/Nagy</v>
      </c>
      <c r="C24" s="816"/>
      <c r="D24" s="817" t="s">
        <v>391</v>
      </c>
      <c r="E24" s="817"/>
      <c r="F24" s="817" t="s">
        <v>391</v>
      </c>
      <c r="G24" s="817"/>
      <c r="H24" s="818"/>
      <c r="I24" s="818"/>
      <c r="J24" s="508"/>
      <c r="K24" s="508"/>
      <c r="L24" s="508"/>
      <c r="M24" s="508"/>
    </row>
    <row r="25" spans="1:13" x14ac:dyDescent="0.25">
      <c r="A25" s="508"/>
      <c r="B25" s="508"/>
      <c r="C25" s="508"/>
      <c r="D25" s="508"/>
      <c r="E25" s="508"/>
      <c r="F25" s="508"/>
      <c r="G25" s="508"/>
      <c r="H25" s="508"/>
      <c r="I25" s="508"/>
      <c r="J25" s="508"/>
      <c r="K25" s="508"/>
      <c r="L25" s="508"/>
      <c r="M25" s="508"/>
    </row>
    <row r="26" spans="1:13" x14ac:dyDescent="0.25">
      <c r="A26" s="508"/>
      <c r="B26" s="508"/>
      <c r="C26" s="508"/>
      <c r="D26" s="508"/>
      <c r="E26" s="508"/>
      <c r="F26" s="508"/>
      <c r="G26" s="508"/>
      <c r="H26" s="508"/>
      <c r="I26" s="508"/>
      <c r="J26" s="508"/>
      <c r="K26" s="508"/>
      <c r="L26" s="508"/>
      <c r="M26" s="508"/>
    </row>
    <row r="27" spans="1:13" x14ac:dyDescent="0.25">
      <c r="A27" s="508"/>
      <c r="B27" s="508"/>
      <c r="C27" s="508"/>
      <c r="D27" s="508"/>
      <c r="E27" s="508"/>
      <c r="F27" s="508"/>
      <c r="G27" s="508"/>
      <c r="H27" s="508"/>
      <c r="I27" s="508"/>
      <c r="J27" s="508"/>
      <c r="K27" s="508"/>
      <c r="L27" s="508"/>
      <c r="M27" s="508"/>
    </row>
    <row r="28" spans="1:13" x14ac:dyDescent="0.25">
      <c r="A28" s="508"/>
      <c r="B28" s="508"/>
      <c r="C28" s="508"/>
      <c r="D28" s="508"/>
      <c r="E28" s="508"/>
      <c r="F28" s="508"/>
      <c r="G28" s="508"/>
      <c r="H28" s="508"/>
      <c r="I28" s="508"/>
      <c r="J28" s="508"/>
      <c r="K28" s="508"/>
      <c r="L28" s="508"/>
      <c r="M28" s="508"/>
    </row>
    <row r="29" spans="1:13" x14ac:dyDescent="0.25">
      <c r="A29" s="508"/>
      <c r="B29" s="508"/>
      <c r="C29" s="508"/>
      <c r="D29" s="508"/>
      <c r="E29" s="508"/>
      <c r="F29" s="508"/>
      <c r="G29" s="508"/>
      <c r="H29" s="508"/>
      <c r="I29" s="508"/>
      <c r="J29" s="508"/>
      <c r="K29" s="508"/>
      <c r="L29" s="508"/>
      <c r="M29" s="508"/>
    </row>
    <row r="30" spans="1:13" x14ac:dyDescent="0.25">
      <c r="A30" s="508"/>
      <c r="B30" s="508"/>
      <c r="C30" s="508"/>
      <c r="D30" s="508"/>
      <c r="E30" s="508"/>
      <c r="F30" s="508"/>
      <c r="G30" s="508"/>
      <c r="H30" s="508"/>
      <c r="I30" s="508"/>
      <c r="J30" s="508"/>
      <c r="K30" s="508"/>
      <c r="L30" s="508"/>
      <c r="M30" s="508"/>
    </row>
    <row r="31" spans="1:13" x14ac:dyDescent="0.25">
      <c r="A31" s="508"/>
      <c r="B31" s="508"/>
      <c r="C31" s="508"/>
      <c r="D31" s="508"/>
      <c r="E31" s="508"/>
      <c r="F31" s="508"/>
      <c r="G31" s="508"/>
      <c r="H31" s="508"/>
      <c r="I31" s="508"/>
      <c r="J31" s="508"/>
      <c r="K31" s="508"/>
      <c r="L31" s="508"/>
      <c r="M31" s="508"/>
    </row>
    <row r="32" spans="1:13" x14ac:dyDescent="0.25">
      <c r="A32" s="508"/>
      <c r="B32" s="508"/>
      <c r="C32" s="508"/>
      <c r="D32" s="508"/>
      <c r="E32" s="508"/>
      <c r="F32" s="508"/>
      <c r="G32" s="508"/>
      <c r="H32" s="508"/>
      <c r="I32" s="508"/>
      <c r="J32" s="508"/>
      <c r="K32" s="508"/>
      <c r="L32" s="508"/>
      <c r="M32" s="508"/>
    </row>
    <row r="33" spans="1:18" x14ac:dyDescent="0.25">
      <c r="A33" s="508"/>
      <c r="B33" s="508"/>
      <c r="C33" s="508"/>
      <c r="D33" s="508"/>
      <c r="E33" s="508"/>
      <c r="F33" s="508"/>
      <c r="G33" s="508"/>
      <c r="H33" s="508"/>
      <c r="I33" s="508"/>
      <c r="J33" s="508"/>
      <c r="K33" s="508"/>
      <c r="L33" s="508"/>
      <c r="M33" s="508"/>
    </row>
    <row r="34" spans="1:18" x14ac:dyDescent="0.25">
      <c r="A34" s="508"/>
      <c r="B34" s="508"/>
      <c r="C34" s="508"/>
      <c r="D34" s="508"/>
      <c r="E34" s="508"/>
      <c r="F34" s="508"/>
      <c r="G34" s="508"/>
      <c r="H34" s="508"/>
      <c r="I34" s="508"/>
      <c r="J34" s="508"/>
      <c r="K34" s="508"/>
      <c r="L34" s="508"/>
      <c r="M34" s="508"/>
    </row>
    <row r="35" spans="1:18" x14ac:dyDescent="0.25">
      <c r="A35" s="508"/>
      <c r="B35" s="508"/>
      <c r="C35" s="508"/>
      <c r="D35" s="508"/>
      <c r="E35" s="508"/>
      <c r="F35" s="508"/>
      <c r="G35" s="508"/>
      <c r="H35" s="508"/>
      <c r="I35" s="508"/>
      <c r="J35" s="508"/>
      <c r="K35" s="508"/>
      <c r="L35" s="513"/>
      <c r="M35" s="508"/>
    </row>
    <row r="36" spans="1:18" x14ac:dyDescent="0.25">
      <c r="A36" s="520" t="s">
        <v>43</v>
      </c>
      <c r="B36" s="521"/>
      <c r="C36" s="522"/>
      <c r="D36" s="523" t="s">
        <v>4</v>
      </c>
      <c r="E36" s="524" t="s">
        <v>45</v>
      </c>
      <c r="F36" s="525"/>
      <c r="G36" s="523" t="s">
        <v>4</v>
      </c>
      <c r="H36" s="526" t="s">
        <v>54</v>
      </c>
      <c r="I36" s="527"/>
      <c r="J36" s="526" t="s">
        <v>55</v>
      </c>
      <c r="K36" s="528" t="s">
        <v>56</v>
      </c>
      <c r="L36" s="504"/>
      <c r="M36" s="525"/>
      <c r="P36" s="529"/>
      <c r="Q36" s="529"/>
      <c r="R36" s="530"/>
    </row>
    <row r="37" spans="1:18" x14ac:dyDescent="0.25">
      <c r="A37" s="531" t="s">
        <v>44</v>
      </c>
      <c r="B37" s="532"/>
      <c r="C37" s="533"/>
      <c r="D37" s="534"/>
      <c r="E37" s="535"/>
      <c r="F37" s="535"/>
      <c r="G37" s="536" t="s">
        <v>5</v>
      </c>
      <c r="H37" s="532"/>
      <c r="I37" s="537"/>
      <c r="J37" s="538"/>
      <c r="K37" s="539" t="s">
        <v>46</v>
      </c>
      <c r="L37" s="540"/>
      <c r="M37" s="541"/>
      <c r="P37" s="542"/>
      <c r="Q37" s="542"/>
      <c r="R37" s="543"/>
    </row>
    <row r="38" spans="1:18" x14ac:dyDescent="0.25">
      <c r="A38" s="544" t="s">
        <v>53</v>
      </c>
      <c r="B38" s="545"/>
      <c r="C38" s="546"/>
      <c r="D38" s="547"/>
      <c r="E38" s="535"/>
      <c r="F38" s="535"/>
      <c r="G38" s="548"/>
      <c r="H38" s="549"/>
      <c r="I38" s="550"/>
      <c r="J38" s="551"/>
      <c r="K38" s="552"/>
      <c r="L38" s="513"/>
      <c r="M38" s="553"/>
      <c r="P38" s="543"/>
      <c r="Q38" s="554"/>
      <c r="R38" s="543"/>
    </row>
    <row r="39" spans="1:18" x14ac:dyDescent="0.25">
      <c r="A39" s="555"/>
      <c r="B39" s="556"/>
      <c r="C39" s="557"/>
      <c r="D39" s="547"/>
      <c r="E39" s="535"/>
      <c r="F39" s="535"/>
      <c r="G39" s="548" t="s">
        <v>6</v>
      </c>
      <c r="H39" s="549"/>
      <c r="I39" s="550"/>
      <c r="J39" s="551"/>
      <c r="K39" s="539" t="s">
        <v>47</v>
      </c>
      <c r="L39" s="540"/>
      <c r="M39" s="541"/>
      <c r="P39" s="542"/>
      <c r="Q39" s="542"/>
      <c r="R39" s="543"/>
    </row>
    <row r="40" spans="1:18" x14ac:dyDescent="0.25">
      <c r="A40" s="558"/>
      <c r="B40" s="559"/>
      <c r="C40" s="560"/>
      <c r="D40" s="547"/>
      <c r="E40" s="535"/>
      <c r="F40" s="561"/>
      <c r="G40" s="562"/>
      <c r="H40" s="549"/>
      <c r="I40" s="550"/>
      <c r="J40" s="551"/>
      <c r="K40" s="563"/>
      <c r="L40" s="508"/>
      <c r="M40" s="564"/>
      <c r="P40" s="543"/>
      <c r="Q40" s="554"/>
      <c r="R40" s="543"/>
    </row>
    <row r="41" spans="1:18" x14ac:dyDescent="0.25">
      <c r="A41" s="565"/>
      <c r="B41" s="566"/>
      <c r="C41" s="567"/>
      <c r="D41" s="547"/>
      <c r="E41" s="535"/>
      <c r="F41" s="508"/>
      <c r="G41" s="548" t="s">
        <v>7</v>
      </c>
      <c r="H41" s="549"/>
      <c r="I41" s="550"/>
      <c r="J41" s="551"/>
      <c r="K41" s="544"/>
      <c r="L41" s="513"/>
      <c r="M41" s="553"/>
      <c r="P41" s="543"/>
      <c r="Q41" s="554"/>
      <c r="R41" s="543"/>
    </row>
    <row r="42" spans="1:18" x14ac:dyDescent="0.25">
      <c r="A42" s="568"/>
      <c r="B42" s="569"/>
      <c r="C42" s="560"/>
      <c r="D42" s="547"/>
      <c r="E42" s="535"/>
      <c r="F42" s="508"/>
      <c r="G42" s="548"/>
      <c r="H42" s="549"/>
      <c r="I42" s="550"/>
      <c r="J42" s="551"/>
      <c r="K42" s="539" t="s">
        <v>33</v>
      </c>
      <c r="L42" s="540"/>
      <c r="M42" s="541"/>
      <c r="P42" s="542"/>
      <c r="Q42" s="542"/>
      <c r="R42" s="543"/>
    </row>
    <row r="43" spans="1:18" x14ac:dyDescent="0.25">
      <c r="A43" s="568"/>
      <c r="B43" s="569"/>
      <c r="C43" s="570"/>
      <c r="D43" s="547"/>
      <c r="E43" s="535"/>
      <c r="F43" s="508"/>
      <c r="G43" s="548" t="s">
        <v>8</v>
      </c>
      <c r="H43" s="549"/>
      <c r="I43" s="550"/>
      <c r="J43" s="551"/>
      <c r="K43" s="563"/>
      <c r="L43" s="508"/>
      <c r="M43" s="564"/>
      <c r="P43" s="543"/>
      <c r="Q43" s="554"/>
      <c r="R43" s="543"/>
    </row>
    <row r="44" spans="1:18" x14ac:dyDescent="0.25">
      <c r="A44" s="571"/>
      <c r="B44" s="572"/>
      <c r="C44" s="573"/>
      <c r="D44" s="574"/>
      <c r="E44" s="575"/>
      <c r="F44" s="513"/>
      <c r="G44" s="576"/>
      <c r="H44" s="545"/>
      <c r="I44" s="577"/>
      <c r="J44" s="578"/>
      <c r="K44" s="544">
        <f>L4</f>
        <v>0</v>
      </c>
      <c r="L44" s="513"/>
      <c r="M44" s="553"/>
      <c r="P44" s="543"/>
      <c r="Q44" s="554"/>
      <c r="R44" s="579">
        <f>MIN(4,'[1]1D ELO'!$P$5)</f>
        <v>0</v>
      </c>
    </row>
  </sheetData>
  <mergeCells count="21">
    <mergeCell ref="A1:F1"/>
    <mergeCell ref="A4:C4"/>
    <mergeCell ref="D7:D8"/>
    <mergeCell ref="D10:D11"/>
    <mergeCell ref="D13:D14"/>
    <mergeCell ref="B24:C24"/>
    <mergeCell ref="D24:E24"/>
    <mergeCell ref="F24:G24"/>
    <mergeCell ref="H24:I24"/>
    <mergeCell ref="H21:I21"/>
    <mergeCell ref="B22:C22"/>
    <mergeCell ref="D22:E22"/>
    <mergeCell ref="F22:G22"/>
    <mergeCell ref="H22:I22"/>
    <mergeCell ref="B23:C23"/>
    <mergeCell ref="D23:E23"/>
    <mergeCell ref="F23:G23"/>
    <mergeCell ref="H23:I23"/>
    <mergeCell ref="B21:C21"/>
    <mergeCell ref="D21:E21"/>
    <mergeCell ref="F21:G21"/>
  </mergeCells>
  <conditionalFormatting sqref="E7:E14">
    <cfRule type="cellIs" dxfId="64" priority="1" stopIfTrue="1" operator="equal">
      <formula>"Bye"</formula>
    </cfRule>
  </conditionalFormatting>
  <conditionalFormatting sqref="R44">
    <cfRule type="expression" dxfId="6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1AA11-7525-45C8-A514-7AB37690E4A7}">
  <sheetPr codeName="Munka63">
    <tabColor indexed="17"/>
  </sheetPr>
  <dimension ref="A1:S44"/>
  <sheetViews>
    <sheetView workbookViewId="0">
      <selection activeCell="J11" sqref="J11"/>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109375" style="476" customWidth="1"/>
    <col min="18"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109375" style="476" customWidth="1"/>
    <col min="274"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109375" style="476" customWidth="1"/>
    <col min="530"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109375" style="476" customWidth="1"/>
    <col min="786"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109375" style="476" customWidth="1"/>
    <col min="1042"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109375" style="476" customWidth="1"/>
    <col min="1298"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109375" style="476" customWidth="1"/>
    <col min="1554"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109375" style="476" customWidth="1"/>
    <col min="1810"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109375" style="476" customWidth="1"/>
    <col min="2066"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109375" style="476" customWidth="1"/>
    <col min="2322"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109375" style="476" customWidth="1"/>
    <col min="2578"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109375" style="476" customWidth="1"/>
    <col min="2834"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109375" style="476" customWidth="1"/>
    <col min="3090"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109375" style="476" customWidth="1"/>
    <col min="3346"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109375" style="476" customWidth="1"/>
    <col min="3602"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109375" style="476" customWidth="1"/>
    <col min="3858"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109375" style="476" customWidth="1"/>
    <col min="4114"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109375" style="476" customWidth="1"/>
    <col min="4370"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109375" style="476" customWidth="1"/>
    <col min="4626"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109375" style="476" customWidth="1"/>
    <col min="4882"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109375" style="476" customWidth="1"/>
    <col min="5138"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109375" style="476" customWidth="1"/>
    <col min="5394"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109375" style="476" customWidth="1"/>
    <col min="5650"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109375" style="476" customWidth="1"/>
    <col min="5906"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109375" style="476" customWidth="1"/>
    <col min="6162"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109375" style="476" customWidth="1"/>
    <col min="6418"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109375" style="476" customWidth="1"/>
    <col min="6674"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109375" style="476" customWidth="1"/>
    <col min="6930"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109375" style="476" customWidth="1"/>
    <col min="7186"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109375" style="476" customWidth="1"/>
    <col min="7442"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109375" style="476" customWidth="1"/>
    <col min="7698"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109375" style="476" customWidth="1"/>
    <col min="7954"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109375" style="476" customWidth="1"/>
    <col min="8210"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109375" style="476" customWidth="1"/>
    <col min="8466"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109375" style="476" customWidth="1"/>
    <col min="8722"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109375" style="476" customWidth="1"/>
    <col min="8978"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109375" style="476" customWidth="1"/>
    <col min="9234"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109375" style="476" customWidth="1"/>
    <col min="9490"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109375" style="476" customWidth="1"/>
    <col min="9746"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109375" style="476" customWidth="1"/>
    <col min="10002"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109375" style="476" customWidth="1"/>
    <col min="10258"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109375" style="476" customWidth="1"/>
    <col min="10514"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109375" style="476" customWidth="1"/>
    <col min="10770"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109375" style="476" customWidth="1"/>
    <col min="11026"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109375" style="476" customWidth="1"/>
    <col min="11282"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109375" style="476" customWidth="1"/>
    <col min="11538"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109375" style="476" customWidth="1"/>
    <col min="11794"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109375" style="476" customWidth="1"/>
    <col min="12050"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109375" style="476" customWidth="1"/>
    <col min="12306"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109375" style="476" customWidth="1"/>
    <col min="12562"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109375" style="476" customWidth="1"/>
    <col min="12818"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109375" style="476" customWidth="1"/>
    <col min="13074"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109375" style="476" customWidth="1"/>
    <col min="13330"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109375" style="476" customWidth="1"/>
    <col min="13586"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109375" style="476" customWidth="1"/>
    <col min="13842"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109375" style="476" customWidth="1"/>
    <col min="14098"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109375" style="476" customWidth="1"/>
    <col min="14354"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109375" style="476" customWidth="1"/>
    <col min="14610"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109375" style="476" customWidth="1"/>
    <col min="14866"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109375" style="476" customWidth="1"/>
    <col min="15122"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109375" style="476" customWidth="1"/>
    <col min="15378"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109375" style="476" customWidth="1"/>
    <col min="15634"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109375" style="476" customWidth="1"/>
    <col min="15890"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109375" style="476" customWidth="1"/>
    <col min="16146" max="16384" width="8.88671875" style="476"/>
  </cols>
  <sheetData>
    <row r="1" spans="1:19" ht="24.6" x14ac:dyDescent="0.25">
      <c r="A1" s="821" t="s">
        <v>131</v>
      </c>
      <c r="B1" s="821"/>
      <c r="C1" s="821"/>
      <c r="D1" s="821"/>
      <c r="E1" s="821"/>
      <c r="F1" s="821"/>
      <c r="G1" s="472"/>
      <c r="H1" s="473" t="s">
        <v>64</v>
      </c>
      <c r="I1" s="474"/>
      <c r="J1" s="475"/>
      <c r="L1" s="477"/>
      <c r="M1" s="478"/>
      <c r="N1" s="479"/>
      <c r="O1" s="479" t="s">
        <v>13</v>
      </c>
      <c r="P1" s="479"/>
      <c r="Q1" s="480"/>
      <c r="R1" s="479"/>
    </row>
    <row r="2" spans="1:19" x14ac:dyDescent="0.25">
      <c r="A2" s="481" t="s">
        <v>248</v>
      </c>
      <c r="B2" s="482"/>
      <c r="C2" s="482"/>
      <c r="D2" s="482"/>
      <c r="E2" s="482">
        <f>[1]Altalanos!$A$8</f>
        <v>0</v>
      </c>
      <c r="F2" s="482"/>
      <c r="G2" s="483"/>
      <c r="H2" s="484"/>
      <c r="I2" s="484"/>
      <c r="J2" s="485"/>
      <c r="K2" s="477"/>
      <c r="L2" s="477"/>
      <c r="M2" s="477"/>
      <c r="N2" s="486"/>
      <c r="O2" s="487"/>
      <c r="P2" s="486"/>
      <c r="Q2" s="487"/>
      <c r="R2" s="486"/>
    </row>
    <row r="3" spans="1:19" x14ac:dyDescent="0.25">
      <c r="A3" s="488" t="s">
        <v>24</v>
      </c>
      <c r="B3" s="488"/>
      <c r="C3" s="488"/>
      <c r="D3" s="488"/>
      <c r="E3" s="488" t="s">
        <v>21</v>
      </c>
      <c r="F3" s="488"/>
      <c r="G3" s="488"/>
      <c r="H3" s="488" t="s">
        <v>29</v>
      </c>
      <c r="I3" s="488"/>
      <c r="J3" s="489"/>
      <c r="K3" s="488"/>
      <c r="L3" s="490" t="s">
        <v>30</v>
      </c>
      <c r="M3" s="488"/>
      <c r="N3" s="491"/>
      <c r="O3" s="492"/>
      <c r="P3" s="491"/>
      <c r="Q3" s="493" t="s">
        <v>76</v>
      </c>
      <c r="R3" s="494" t="s">
        <v>82</v>
      </c>
      <c r="S3" s="495"/>
    </row>
    <row r="4" spans="1:19" ht="13.8" thickBot="1" x14ac:dyDescent="0.3">
      <c r="A4" s="822"/>
      <c r="B4" s="822"/>
      <c r="C4" s="822"/>
      <c r="D4" s="496"/>
      <c r="E4" s="497">
        <f>[1]Altalanos!$C$10</f>
        <v>0</v>
      </c>
      <c r="F4" s="497"/>
      <c r="G4" s="497"/>
      <c r="H4" s="307"/>
      <c r="I4" s="497"/>
      <c r="J4" s="498"/>
      <c r="K4" s="307"/>
      <c r="L4" s="499">
        <f>[1]Altalanos!$E$10</f>
        <v>0</v>
      </c>
      <c r="M4" s="307"/>
      <c r="N4" s="500"/>
      <c r="O4" s="501"/>
      <c r="P4" s="500"/>
      <c r="Q4" s="502" t="s">
        <v>83</v>
      </c>
      <c r="R4" s="503" t="s">
        <v>78</v>
      </c>
      <c r="S4" s="495"/>
    </row>
    <row r="5" spans="1:19" x14ac:dyDescent="0.25">
      <c r="A5" s="504"/>
      <c r="B5" s="504" t="s">
        <v>49</v>
      </c>
      <c r="C5" s="504" t="s">
        <v>66</v>
      </c>
      <c r="D5" s="504" t="s">
        <v>43</v>
      </c>
      <c r="E5" s="504" t="s">
        <v>71</v>
      </c>
      <c r="F5" s="504"/>
      <c r="G5" s="504" t="s">
        <v>28</v>
      </c>
      <c r="H5" s="504"/>
      <c r="I5" s="504" t="s">
        <v>31</v>
      </c>
      <c r="J5" s="504"/>
      <c r="K5" s="505" t="s">
        <v>72</v>
      </c>
      <c r="L5" s="505" t="s">
        <v>73</v>
      </c>
      <c r="M5" s="505"/>
      <c r="Q5" s="506" t="s">
        <v>84</v>
      </c>
      <c r="R5" s="507" t="s">
        <v>80</v>
      </c>
      <c r="S5" s="495"/>
    </row>
    <row r="6" spans="1:19" x14ac:dyDescent="0.25">
      <c r="A6" s="508"/>
      <c r="B6" s="508"/>
      <c r="C6" s="508"/>
      <c r="D6" s="508"/>
      <c r="E6" s="508"/>
      <c r="F6" s="508"/>
      <c r="G6" s="508"/>
      <c r="H6" s="508"/>
      <c r="I6" s="508"/>
      <c r="J6" s="508"/>
      <c r="K6" s="509"/>
      <c r="L6" s="509"/>
      <c r="M6" s="509"/>
    </row>
    <row r="7" spans="1:19" x14ac:dyDescent="0.25">
      <c r="A7" s="508"/>
      <c r="B7" s="508"/>
      <c r="C7" s="510" t="str">
        <f>IF($B8="","",VLOOKUP($B8,'[1]1D ELO'!$A$7:$P$22,5))</f>
        <v/>
      </c>
      <c r="D7" s="823" t="str">
        <f>IF($B8="","",VLOOKUP($B8,'[1]1D ELO'!$A$7:$P$23,15))</f>
        <v/>
      </c>
      <c r="E7" s="512" t="s">
        <v>218</v>
      </c>
      <c r="F7" s="513"/>
      <c r="G7" s="512" t="s">
        <v>217</v>
      </c>
      <c r="H7" s="513"/>
      <c r="I7" s="512" t="str">
        <f>IF($B8="","",VLOOKUP($B8,'[1]1D ELO'!$A$7:$P$22,4))</f>
        <v/>
      </c>
      <c r="J7" s="508"/>
      <c r="K7" s="508"/>
      <c r="L7" s="508"/>
      <c r="M7" s="508"/>
    </row>
    <row r="8" spans="1:19" x14ac:dyDescent="0.25">
      <c r="A8" s="514" t="s">
        <v>68</v>
      </c>
      <c r="B8" s="515"/>
      <c r="C8" s="510" t="str">
        <f>IF($B8="","",VLOOKUP($B8,'[1]1D ELO'!$A$7:$P$22,11))</f>
        <v/>
      </c>
      <c r="D8" s="824"/>
      <c r="E8" s="512" t="s">
        <v>219</v>
      </c>
      <c r="F8" s="513"/>
      <c r="G8" s="512" t="s">
        <v>220</v>
      </c>
      <c r="H8" s="513"/>
      <c r="I8" s="512" t="str">
        <f>IF($B8="","",VLOOKUP($B8,'[1]1D ELO'!$A$7:$P$22,10))</f>
        <v/>
      </c>
      <c r="J8" s="508"/>
      <c r="K8" s="835" t="s">
        <v>448</v>
      </c>
      <c r="L8" s="516"/>
      <c r="M8" s="508"/>
    </row>
    <row r="9" spans="1:19" x14ac:dyDescent="0.25">
      <c r="A9" s="514"/>
      <c r="B9" s="517"/>
      <c r="C9" s="511"/>
      <c r="D9" s="511"/>
      <c r="E9" s="518"/>
      <c r="F9" s="508"/>
      <c r="G9" s="518"/>
      <c r="H9" s="508"/>
      <c r="I9" s="518"/>
      <c r="J9" s="508"/>
      <c r="K9" s="665"/>
      <c r="L9" s="508"/>
      <c r="M9" s="508"/>
    </row>
    <row r="10" spans="1:19" x14ac:dyDescent="0.25">
      <c r="A10" s="514"/>
      <c r="B10" s="517"/>
      <c r="C10" s="510" t="str">
        <f>IF($B11="","",VLOOKUP($B11,'[1]1D ELO'!$A$7:$P$22,5))</f>
        <v/>
      </c>
      <c r="D10" s="823" t="str">
        <f>IF($B11="","",VLOOKUP($B11,'[1]1D ELO'!$A$7:$P$23,15))</f>
        <v/>
      </c>
      <c r="E10" s="512" t="s">
        <v>221</v>
      </c>
      <c r="F10" s="513"/>
      <c r="G10" s="512" t="s">
        <v>222</v>
      </c>
      <c r="H10" s="513"/>
      <c r="I10" s="512" t="str">
        <f>IF($B11="","",VLOOKUP($B11,'[1]1D ELO'!$A$7:$P$22,4))</f>
        <v/>
      </c>
      <c r="J10" s="508"/>
      <c r="K10" s="665"/>
      <c r="L10" s="508"/>
      <c r="M10" s="508"/>
    </row>
    <row r="11" spans="1:19" x14ac:dyDescent="0.25">
      <c r="A11" s="514" t="s">
        <v>69</v>
      </c>
      <c r="B11" s="515"/>
      <c r="C11" s="510" t="str">
        <f>IF($B11="","",VLOOKUP($B11,'[1]1D ELO'!$A$7:$P$22,11))</f>
        <v/>
      </c>
      <c r="D11" s="824"/>
      <c r="E11" s="512" t="s">
        <v>223</v>
      </c>
      <c r="F11" s="513"/>
      <c r="G11" s="512" t="s">
        <v>224</v>
      </c>
      <c r="H11" s="513"/>
      <c r="I11" s="512" t="str">
        <f>IF($B11="","",VLOOKUP($B11,'[1]1D ELO'!$A$7:$P$22,10))</f>
        <v/>
      </c>
      <c r="J11" s="508"/>
      <c r="K11" s="835" t="s">
        <v>450</v>
      </c>
      <c r="L11" s="516"/>
      <c r="M11" s="508"/>
    </row>
    <row r="12" spans="1:19" x14ac:dyDescent="0.25">
      <c r="A12" s="514"/>
      <c r="B12" s="517"/>
      <c r="C12" s="511"/>
      <c r="D12" s="511"/>
      <c r="E12" s="518"/>
      <c r="F12" s="508"/>
      <c r="G12" s="518"/>
      <c r="H12" s="508"/>
      <c r="I12" s="518"/>
      <c r="J12" s="508"/>
      <c r="K12" s="665"/>
      <c r="L12" s="508"/>
      <c r="M12" s="508"/>
    </row>
    <row r="13" spans="1:19" x14ac:dyDescent="0.25">
      <c r="A13" s="514"/>
      <c r="B13" s="517"/>
      <c r="C13" s="510" t="str">
        <f>IF($B14="","",VLOOKUP($B14,'[1]1D ELO'!$A$7:$P$22,5))</f>
        <v/>
      </c>
      <c r="D13" s="823" t="str">
        <f>IF($B14="","",VLOOKUP($B14,'[1]1D ELO'!$A$7:$P$23,15))</f>
        <v/>
      </c>
      <c r="E13" s="512" t="s">
        <v>225</v>
      </c>
      <c r="F13" s="513"/>
      <c r="G13" s="512" t="s">
        <v>226</v>
      </c>
      <c r="H13" s="513"/>
      <c r="I13" s="512" t="str">
        <f>IF($B14="","",VLOOKUP($B14,'[1]1D ELO'!$A$7:$P$22,4))</f>
        <v/>
      </c>
      <c r="J13" s="508"/>
      <c r="K13" s="665"/>
      <c r="L13" s="508"/>
      <c r="M13" s="508"/>
    </row>
    <row r="14" spans="1:19" x14ac:dyDescent="0.25">
      <c r="A14" s="514" t="s">
        <v>70</v>
      </c>
      <c r="B14" s="515"/>
      <c r="C14" s="510" t="str">
        <f>IF($B14="","",VLOOKUP($B14,'[1]1D ELO'!$A$7:$P$22,11))</f>
        <v/>
      </c>
      <c r="D14" s="824"/>
      <c r="E14" s="512" t="s">
        <v>227</v>
      </c>
      <c r="F14" s="513"/>
      <c r="G14" s="512" t="s">
        <v>228</v>
      </c>
      <c r="H14" s="513"/>
      <c r="I14" s="512" t="str">
        <f>IF($B14="","",VLOOKUP($B14,'[1]1D ELO'!$A$7:$P$22,10))</f>
        <v/>
      </c>
      <c r="J14" s="508"/>
      <c r="K14" s="835" t="s">
        <v>449</v>
      </c>
      <c r="L14" s="516"/>
      <c r="M14" s="508"/>
    </row>
    <row r="15" spans="1:19" x14ac:dyDescent="0.25">
      <c r="A15" s="508"/>
      <c r="B15" s="508"/>
      <c r="C15" s="508"/>
      <c r="D15" s="508"/>
      <c r="E15" s="508"/>
      <c r="F15" s="508"/>
      <c r="G15" s="508"/>
      <c r="H15" s="508"/>
      <c r="I15" s="508"/>
      <c r="J15" s="508"/>
      <c r="K15" s="508"/>
      <c r="L15" s="508"/>
      <c r="M15" s="508"/>
    </row>
    <row r="16" spans="1:19" x14ac:dyDescent="0.25">
      <c r="A16" s="508"/>
      <c r="B16" s="508"/>
      <c r="C16" s="508"/>
      <c r="D16" s="508"/>
      <c r="E16" s="508"/>
      <c r="F16" s="508"/>
      <c r="G16" s="508"/>
      <c r="H16" s="508"/>
      <c r="I16" s="508"/>
      <c r="J16" s="508"/>
      <c r="K16" s="508"/>
      <c r="L16" s="508"/>
      <c r="M16" s="508"/>
    </row>
    <row r="17" spans="1:13" x14ac:dyDescent="0.25">
      <c r="A17" s="508"/>
      <c r="B17" s="508"/>
      <c r="C17" s="508"/>
      <c r="D17" s="508"/>
      <c r="E17" s="508"/>
      <c r="F17" s="508"/>
      <c r="G17" s="508"/>
      <c r="H17" s="508"/>
      <c r="I17" s="508"/>
      <c r="J17" s="508"/>
      <c r="K17" s="508"/>
      <c r="L17" s="508"/>
      <c r="M17" s="508"/>
    </row>
    <row r="18" spans="1:13" x14ac:dyDescent="0.25">
      <c r="A18" s="508"/>
      <c r="B18" s="508"/>
      <c r="C18" s="508"/>
      <c r="D18" s="508"/>
      <c r="E18" s="508"/>
      <c r="F18" s="508"/>
      <c r="G18" s="508"/>
      <c r="H18" s="508"/>
      <c r="I18" s="508"/>
      <c r="J18" s="508"/>
      <c r="K18" s="508"/>
      <c r="L18" s="508"/>
      <c r="M18" s="508"/>
    </row>
    <row r="19" spans="1:13" x14ac:dyDescent="0.25">
      <c r="A19" s="508"/>
      <c r="B19" s="508"/>
      <c r="C19" s="508"/>
      <c r="D19" s="508"/>
      <c r="E19" s="508"/>
      <c r="F19" s="508"/>
      <c r="G19" s="508"/>
      <c r="H19" s="508"/>
      <c r="I19" s="508"/>
      <c r="J19" s="508"/>
      <c r="K19" s="508"/>
      <c r="L19" s="508"/>
      <c r="M19" s="508"/>
    </row>
    <row r="20" spans="1:13" x14ac:dyDescent="0.25">
      <c r="A20" s="508"/>
      <c r="B20" s="508"/>
      <c r="C20" s="508"/>
      <c r="D20" s="508"/>
      <c r="E20" s="508"/>
      <c r="F20" s="508"/>
      <c r="G20" s="508"/>
      <c r="H20" s="508"/>
      <c r="I20" s="508"/>
      <c r="J20" s="508"/>
      <c r="K20" s="508"/>
      <c r="L20" s="508"/>
      <c r="M20" s="508"/>
    </row>
    <row r="21" spans="1:13" ht="18.75" customHeight="1" x14ac:dyDescent="0.25">
      <c r="A21" s="508"/>
      <c r="B21" s="820"/>
      <c r="C21" s="820"/>
      <c r="D21" s="819" t="str">
        <f>CONCATENATE(E7,"/",E8)</f>
        <v>Horváth/Monostori</v>
      </c>
      <c r="E21" s="819"/>
      <c r="F21" s="819" t="str">
        <f>CONCATENATE(E10,"/",E11)</f>
        <v>Bognár/Fehér</v>
      </c>
      <c r="G21" s="819"/>
      <c r="H21" s="819" t="str">
        <f>CONCATENATE(E13,"/",E14)</f>
        <v>Bánfai/Nemes</v>
      </c>
      <c r="I21" s="819"/>
      <c r="J21" s="508"/>
      <c r="K21" s="508"/>
      <c r="L21" s="508"/>
      <c r="M21" s="508"/>
    </row>
    <row r="22" spans="1:13" ht="18.75" customHeight="1" x14ac:dyDescent="0.25">
      <c r="A22" s="519" t="s">
        <v>68</v>
      </c>
      <c r="B22" s="816" t="str">
        <f>CONCATENATE(E7,"/",E8)</f>
        <v>Horváth/Monostori</v>
      </c>
      <c r="C22" s="816"/>
      <c r="D22" s="818"/>
      <c r="E22" s="818"/>
      <c r="F22" s="817" t="s">
        <v>388</v>
      </c>
      <c r="G22" s="817"/>
      <c r="H22" s="817" t="s">
        <v>391</v>
      </c>
      <c r="I22" s="817"/>
      <c r="J22" s="508"/>
      <c r="K22" s="508"/>
      <c r="L22" s="508"/>
      <c r="M22" s="508"/>
    </row>
    <row r="23" spans="1:13" ht="18.75" customHeight="1" x14ac:dyDescent="0.25">
      <c r="A23" s="519" t="s">
        <v>69</v>
      </c>
      <c r="B23" s="816" t="str">
        <f>CONCATENATE(E10,"/",E11)</f>
        <v>Bognár/Fehér</v>
      </c>
      <c r="C23" s="816"/>
      <c r="D23" s="825" t="s">
        <v>204</v>
      </c>
      <c r="E23" s="817"/>
      <c r="F23" s="818"/>
      <c r="G23" s="818"/>
      <c r="H23" s="817" t="s">
        <v>196</v>
      </c>
      <c r="I23" s="817"/>
      <c r="J23" s="508"/>
      <c r="K23" s="508"/>
      <c r="L23" s="508"/>
      <c r="M23" s="508"/>
    </row>
    <row r="24" spans="1:13" ht="18.75" customHeight="1" x14ac:dyDescent="0.25">
      <c r="A24" s="519" t="s">
        <v>70</v>
      </c>
      <c r="B24" s="816" t="str">
        <f>CONCATENATE(E13,"/",E14)</f>
        <v>Bánfai/Nemes</v>
      </c>
      <c r="C24" s="816"/>
      <c r="D24" s="817" t="s">
        <v>390</v>
      </c>
      <c r="E24" s="817"/>
      <c r="F24" s="817" t="s">
        <v>389</v>
      </c>
      <c r="G24" s="817"/>
      <c r="H24" s="818"/>
      <c r="I24" s="818"/>
      <c r="J24" s="508"/>
      <c r="K24" s="508"/>
      <c r="L24" s="508"/>
      <c r="M24" s="508"/>
    </row>
    <row r="25" spans="1:13" x14ac:dyDescent="0.25">
      <c r="A25" s="508"/>
      <c r="B25" s="508"/>
      <c r="C25" s="508"/>
      <c r="D25" s="508"/>
      <c r="E25" s="508"/>
      <c r="F25" s="508"/>
      <c r="G25" s="508"/>
      <c r="H25" s="508"/>
      <c r="I25" s="508"/>
      <c r="J25" s="508"/>
      <c r="K25" s="508"/>
      <c r="L25" s="508"/>
      <c r="M25" s="508"/>
    </row>
    <row r="26" spans="1:13" x14ac:dyDescent="0.25">
      <c r="A26" s="508"/>
      <c r="B26" s="508"/>
      <c r="C26" s="508"/>
      <c r="D26" s="508"/>
      <c r="E26" s="508"/>
      <c r="F26" s="508"/>
      <c r="G26" s="508"/>
      <c r="H26" s="508"/>
      <c r="I26" s="508"/>
      <c r="J26" s="508"/>
      <c r="K26" s="508"/>
      <c r="L26" s="508"/>
      <c r="M26" s="508"/>
    </row>
    <row r="27" spans="1:13" x14ac:dyDescent="0.25">
      <c r="A27" s="508"/>
      <c r="B27" s="508"/>
      <c r="C27" s="508"/>
      <c r="D27" s="508"/>
      <c r="E27" s="508"/>
      <c r="F27" s="508"/>
      <c r="G27" s="508"/>
      <c r="H27" s="508"/>
      <c r="I27" s="508"/>
      <c r="J27" s="508"/>
      <c r="K27" s="508"/>
      <c r="L27" s="508"/>
      <c r="M27" s="508"/>
    </row>
    <row r="28" spans="1:13" x14ac:dyDescent="0.25">
      <c r="A28" s="508"/>
      <c r="B28" s="508"/>
      <c r="C28" s="508"/>
      <c r="D28" s="508"/>
      <c r="E28" s="508"/>
      <c r="F28" s="508"/>
      <c r="G28" s="508"/>
      <c r="H28" s="508"/>
      <c r="I28" s="508"/>
      <c r="J28" s="508"/>
      <c r="K28" s="508"/>
      <c r="L28" s="508"/>
      <c r="M28" s="508"/>
    </row>
    <row r="29" spans="1:13" x14ac:dyDescent="0.25">
      <c r="A29" s="508"/>
      <c r="B29" s="508"/>
      <c r="C29" s="508"/>
      <c r="D29" s="508"/>
      <c r="E29" s="508"/>
      <c r="F29" s="508"/>
      <c r="G29" s="508"/>
      <c r="H29" s="508"/>
      <c r="I29" s="508"/>
      <c r="J29" s="508"/>
      <c r="K29" s="508"/>
      <c r="L29" s="508"/>
      <c r="M29" s="508"/>
    </row>
    <row r="30" spans="1:13" x14ac:dyDescent="0.25">
      <c r="A30" s="508"/>
      <c r="B30" s="508"/>
      <c r="C30" s="508"/>
      <c r="D30" s="508"/>
      <c r="E30" s="508"/>
      <c r="F30" s="508"/>
      <c r="G30" s="508"/>
      <c r="H30" s="508"/>
      <c r="I30" s="508"/>
      <c r="J30" s="508"/>
      <c r="K30" s="508"/>
      <c r="L30" s="508"/>
      <c r="M30" s="508"/>
    </row>
    <row r="31" spans="1:13" x14ac:dyDescent="0.25">
      <c r="A31" s="508"/>
      <c r="B31" s="508"/>
      <c r="C31" s="508"/>
      <c r="D31" s="508"/>
      <c r="E31" s="508"/>
      <c r="F31" s="508"/>
      <c r="G31" s="508"/>
      <c r="H31" s="508"/>
      <c r="I31" s="508"/>
      <c r="J31" s="508"/>
      <c r="K31" s="508"/>
      <c r="L31" s="508"/>
      <c r="M31" s="508"/>
    </row>
    <row r="32" spans="1:13" x14ac:dyDescent="0.25">
      <c r="A32" s="508"/>
      <c r="B32" s="508"/>
      <c r="C32" s="508"/>
      <c r="D32" s="508"/>
      <c r="E32" s="508"/>
      <c r="F32" s="508"/>
      <c r="G32" s="508"/>
      <c r="H32" s="508"/>
      <c r="I32" s="508"/>
      <c r="J32" s="508"/>
      <c r="K32" s="508"/>
      <c r="L32" s="508"/>
      <c r="M32" s="508"/>
    </row>
    <row r="33" spans="1:18" x14ac:dyDescent="0.25">
      <c r="A33" s="508"/>
      <c r="B33" s="508"/>
      <c r="C33" s="508"/>
      <c r="D33" s="508"/>
      <c r="E33" s="508"/>
      <c r="F33" s="508"/>
      <c r="G33" s="508"/>
      <c r="H33" s="508"/>
      <c r="I33" s="508"/>
      <c r="J33" s="508"/>
      <c r="K33" s="508"/>
      <c r="L33" s="508"/>
      <c r="M33" s="508"/>
    </row>
    <row r="34" spans="1:18" x14ac:dyDescent="0.25">
      <c r="A34" s="508"/>
      <c r="B34" s="508"/>
      <c r="C34" s="508"/>
      <c r="D34" s="508"/>
      <c r="E34" s="508"/>
      <c r="F34" s="508"/>
      <c r="G34" s="508"/>
      <c r="H34" s="508"/>
      <c r="I34" s="508"/>
      <c r="J34" s="508"/>
      <c r="K34" s="508"/>
      <c r="L34" s="508"/>
      <c r="M34" s="508"/>
    </row>
    <row r="35" spans="1:18" x14ac:dyDescent="0.25">
      <c r="A35" s="508"/>
      <c r="B35" s="508"/>
      <c r="C35" s="508"/>
      <c r="D35" s="508"/>
      <c r="E35" s="508"/>
      <c r="F35" s="508"/>
      <c r="G35" s="508"/>
      <c r="H35" s="508"/>
      <c r="I35" s="508"/>
      <c r="J35" s="508"/>
      <c r="K35" s="508"/>
      <c r="L35" s="513"/>
      <c r="M35" s="508"/>
    </row>
    <row r="36" spans="1:18" x14ac:dyDescent="0.25">
      <c r="A36" s="520" t="s">
        <v>43</v>
      </c>
      <c r="B36" s="521"/>
      <c r="C36" s="522"/>
      <c r="D36" s="523" t="s">
        <v>4</v>
      </c>
      <c r="E36" s="524" t="s">
        <v>45</v>
      </c>
      <c r="F36" s="525"/>
      <c r="G36" s="523" t="s">
        <v>4</v>
      </c>
      <c r="H36" s="526" t="s">
        <v>54</v>
      </c>
      <c r="I36" s="527"/>
      <c r="J36" s="526" t="s">
        <v>55</v>
      </c>
      <c r="K36" s="528" t="s">
        <v>56</v>
      </c>
      <c r="L36" s="504"/>
      <c r="M36" s="525"/>
      <c r="P36" s="529"/>
      <c r="Q36" s="529"/>
      <c r="R36" s="530"/>
    </row>
    <row r="37" spans="1:18" x14ac:dyDescent="0.25">
      <c r="A37" s="531" t="s">
        <v>44</v>
      </c>
      <c r="B37" s="532"/>
      <c r="C37" s="533"/>
      <c r="D37" s="534"/>
      <c r="E37" s="535"/>
      <c r="F37" s="535"/>
      <c r="G37" s="536" t="s">
        <v>5</v>
      </c>
      <c r="H37" s="532"/>
      <c r="I37" s="537"/>
      <c r="J37" s="538"/>
      <c r="K37" s="539" t="s">
        <v>46</v>
      </c>
      <c r="L37" s="540"/>
      <c r="M37" s="541"/>
      <c r="P37" s="542"/>
      <c r="Q37" s="542"/>
      <c r="R37" s="543"/>
    </row>
    <row r="38" spans="1:18" x14ac:dyDescent="0.25">
      <c r="A38" s="544" t="s">
        <v>53</v>
      </c>
      <c r="B38" s="545"/>
      <c r="C38" s="546"/>
      <c r="D38" s="547"/>
      <c r="E38" s="535"/>
      <c r="F38" s="535"/>
      <c r="G38" s="548"/>
      <c r="H38" s="549"/>
      <c r="I38" s="550"/>
      <c r="J38" s="551"/>
      <c r="K38" s="552"/>
      <c r="L38" s="513"/>
      <c r="M38" s="553"/>
      <c r="P38" s="543"/>
      <c r="Q38" s="554"/>
      <c r="R38" s="543"/>
    </row>
    <row r="39" spans="1:18" x14ac:dyDescent="0.25">
      <c r="A39" s="555"/>
      <c r="B39" s="556"/>
      <c r="C39" s="557"/>
      <c r="D39" s="547"/>
      <c r="E39" s="535"/>
      <c r="F39" s="535"/>
      <c r="G39" s="548" t="s">
        <v>6</v>
      </c>
      <c r="H39" s="549"/>
      <c r="I39" s="550"/>
      <c r="J39" s="551"/>
      <c r="K39" s="539" t="s">
        <v>47</v>
      </c>
      <c r="L39" s="540"/>
      <c r="M39" s="541"/>
      <c r="P39" s="542"/>
      <c r="Q39" s="542"/>
      <c r="R39" s="543"/>
    </row>
    <row r="40" spans="1:18" x14ac:dyDescent="0.25">
      <c r="A40" s="558"/>
      <c r="B40" s="559"/>
      <c r="C40" s="560"/>
      <c r="D40" s="547"/>
      <c r="E40" s="535"/>
      <c r="F40" s="561"/>
      <c r="G40" s="562"/>
      <c r="H40" s="549"/>
      <c r="I40" s="550"/>
      <c r="J40" s="551"/>
      <c r="K40" s="563"/>
      <c r="L40" s="508"/>
      <c r="M40" s="564"/>
      <c r="P40" s="543"/>
      <c r="Q40" s="554"/>
      <c r="R40" s="543"/>
    </row>
    <row r="41" spans="1:18" x14ac:dyDescent="0.25">
      <c r="A41" s="565"/>
      <c r="B41" s="566"/>
      <c r="C41" s="567"/>
      <c r="D41" s="547"/>
      <c r="E41" s="535"/>
      <c r="F41" s="508"/>
      <c r="G41" s="548" t="s">
        <v>7</v>
      </c>
      <c r="H41" s="549"/>
      <c r="I41" s="550"/>
      <c r="J41" s="551"/>
      <c r="K41" s="544"/>
      <c r="L41" s="513"/>
      <c r="M41" s="553"/>
      <c r="P41" s="543"/>
      <c r="Q41" s="554"/>
      <c r="R41" s="543"/>
    </row>
    <row r="42" spans="1:18" x14ac:dyDescent="0.25">
      <c r="A42" s="568"/>
      <c r="B42" s="569"/>
      <c r="C42" s="560"/>
      <c r="D42" s="547"/>
      <c r="E42" s="535"/>
      <c r="F42" s="508"/>
      <c r="G42" s="548"/>
      <c r="H42" s="549"/>
      <c r="I42" s="550"/>
      <c r="J42" s="551"/>
      <c r="K42" s="539" t="s">
        <v>33</v>
      </c>
      <c r="L42" s="540"/>
      <c r="M42" s="541"/>
      <c r="P42" s="542"/>
      <c r="Q42" s="542"/>
      <c r="R42" s="543"/>
    </row>
    <row r="43" spans="1:18" x14ac:dyDescent="0.25">
      <c r="A43" s="568"/>
      <c r="B43" s="569"/>
      <c r="C43" s="570"/>
      <c r="D43" s="547"/>
      <c r="E43" s="535"/>
      <c r="F43" s="508"/>
      <c r="G43" s="548" t="s">
        <v>8</v>
      </c>
      <c r="H43" s="549"/>
      <c r="I43" s="550"/>
      <c r="J43" s="551"/>
      <c r="K43" s="563"/>
      <c r="L43" s="508"/>
      <c r="M43" s="564"/>
      <c r="P43" s="543"/>
      <c r="Q43" s="554"/>
      <c r="R43" s="543"/>
    </row>
    <row r="44" spans="1:18" x14ac:dyDescent="0.25">
      <c r="A44" s="571"/>
      <c r="B44" s="572"/>
      <c r="C44" s="573"/>
      <c r="D44" s="574"/>
      <c r="E44" s="575"/>
      <c r="F44" s="513"/>
      <c r="G44" s="576"/>
      <c r="H44" s="545"/>
      <c r="I44" s="577"/>
      <c r="J44" s="578"/>
      <c r="K44" s="544">
        <f>L4</f>
        <v>0</v>
      </c>
      <c r="L44" s="513"/>
      <c r="M44" s="553"/>
      <c r="P44" s="543"/>
      <c r="Q44" s="554"/>
      <c r="R44" s="579">
        <f>MIN(4,'[1]1D ELO'!$P$5)</f>
        <v>0</v>
      </c>
    </row>
  </sheetData>
  <mergeCells count="21">
    <mergeCell ref="A1:F1"/>
    <mergeCell ref="A4:C4"/>
    <mergeCell ref="D7:D8"/>
    <mergeCell ref="D10:D11"/>
    <mergeCell ref="D13:D14"/>
    <mergeCell ref="B24:C24"/>
    <mergeCell ref="D24:E24"/>
    <mergeCell ref="F24:G24"/>
    <mergeCell ref="H24:I24"/>
    <mergeCell ref="H21:I21"/>
    <mergeCell ref="B22:C22"/>
    <mergeCell ref="D22:E22"/>
    <mergeCell ref="F22:G22"/>
    <mergeCell ref="H22:I22"/>
    <mergeCell ref="B23:C23"/>
    <mergeCell ref="D23:E23"/>
    <mergeCell ref="F23:G23"/>
    <mergeCell ref="H23:I23"/>
    <mergeCell ref="B21:C21"/>
    <mergeCell ref="D21:E21"/>
    <mergeCell ref="F21:G21"/>
  </mergeCells>
  <conditionalFormatting sqref="E7:E14">
    <cfRule type="cellIs" dxfId="62" priority="1" stopIfTrue="1" operator="equal">
      <formula>"Bye"</formula>
    </cfRule>
  </conditionalFormatting>
  <conditionalFormatting sqref="R44">
    <cfRule type="expression" dxfId="61"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75CB-CD06-4B87-9C61-6D6A872BFC5F}">
  <sheetPr codeName="Munka62">
    <tabColor indexed="17"/>
  </sheetPr>
  <dimension ref="A1:S44"/>
  <sheetViews>
    <sheetView workbookViewId="0">
      <selection activeCell="J10" sqref="J10"/>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109375" style="476" customWidth="1"/>
    <col min="18"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109375" style="476" customWidth="1"/>
    <col min="274"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109375" style="476" customWidth="1"/>
    <col min="530"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109375" style="476" customWidth="1"/>
    <col min="786"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109375" style="476" customWidth="1"/>
    <col min="1042"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109375" style="476" customWidth="1"/>
    <col min="1298"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109375" style="476" customWidth="1"/>
    <col min="1554"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109375" style="476" customWidth="1"/>
    <col min="1810"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109375" style="476" customWidth="1"/>
    <col min="2066"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109375" style="476" customWidth="1"/>
    <col min="2322"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109375" style="476" customWidth="1"/>
    <col min="2578"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109375" style="476" customWidth="1"/>
    <col min="2834"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109375" style="476" customWidth="1"/>
    <col min="3090"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109375" style="476" customWidth="1"/>
    <col min="3346"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109375" style="476" customWidth="1"/>
    <col min="3602"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109375" style="476" customWidth="1"/>
    <col min="3858"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109375" style="476" customWidth="1"/>
    <col min="4114"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109375" style="476" customWidth="1"/>
    <col min="4370"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109375" style="476" customWidth="1"/>
    <col min="4626"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109375" style="476" customWidth="1"/>
    <col min="4882"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109375" style="476" customWidth="1"/>
    <col min="5138"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109375" style="476" customWidth="1"/>
    <col min="5394"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109375" style="476" customWidth="1"/>
    <col min="5650"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109375" style="476" customWidth="1"/>
    <col min="5906"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109375" style="476" customWidth="1"/>
    <col min="6162"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109375" style="476" customWidth="1"/>
    <col min="6418"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109375" style="476" customWidth="1"/>
    <col min="6674"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109375" style="476" customWidth="1"/>
    <col min="6930"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109375" style="476" customWidth="1"/>
    <col min="7186"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109375" style="476" customWidth="1"/>
    <col min="7442"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109375" style="476" customWidth="1"/>
    <col min="7698"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109375" style="476" customWidth="1"/>
    <col min="7954"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109375" style="476" customWidth="1"/>
    <col min="8210"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109375" style="476" customWidth="1"/>
    <col min="8466"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109375" style="476" customWidth="1"/>
    <col min="8722"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109375" style="476" customWidth="1"/>
    <col min="8978"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109375" style="476" customWidth="1"/>
    <col min="9234"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109375" style="476" customWidth="1"/>
    <col min="9490"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109375" style="476" customWidth="1"/>
    <col min="9746"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109375" style="476" customWidth="1"/>
    <col min="10002"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109375" style="476" customWidth="1"/>
    <col min="10258"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109375" style="476" customWidth="1"/>
    <col min="10514"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109375" style="476" customWidth="1"/>
    <col min="10770"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109375" style="476" customWidth="1"/>
    <col min="11026"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109375" style="476" customWidth="1"/>
    <col min="11282"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109375" style="476" customWidth="1"/>
    <col min="11538"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109375" style="476" customWidth="1"/>
    <col min="11794"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109375" style="476" customWidth="1"/>
    <col min="12050"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109375" style="476" customWidth="1"/>
    <col min="12306"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109375" style="476" customWidth="1"/>
    <col min="12562"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109375" style="476" customWidth="1"/>
    <col min="12818"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109375" style="476" customWidth="1"/>
    <col min="13074"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109375" style="476" customWidth="1"/>
    <col min="13330"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109375" style="476" customWidth="1"/>
    <col min="13586"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109375" style="476" customWidth="1"/>
    <col min="13842"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109375" style="476" customWidth="1"/>
    <col min="14098"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109375" style="476" customWidth="1"/>
    <col min="14354"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109375" style="476" customWidth="1"/>
    <col min="14610"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109375" style="476" customWidth="1"/>
    <col min="14866"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109375" style="476" customWidth="1"/>
    <col min="15122"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109375" style="476" customWidth="1"/>
    <col min="15378"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109375" style="476" customWidth="1"/>
    <col min="15634"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109375" style="476" customWidth="1"/>
    <col min="15890"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109375" style="476" customWidth="1"/>
    <col min="16146" max="16384" width="8.88671875" style="476"/>
  </cols>
  <sheetData>
    <row r="1" spans="1:19" ht="24.6" x14ac:dyDescent="0.25">
      <c r="A1" s="821" t="s">
        <v>131</v>
      </c>
      <c r="B1" s="821"/>
      <c r="C1" s="821"/>
      <c r="D1" s="821"/>
      <c r="E1" s="821"/>
      <c r="F1" s="821"/>
      <c r="G1" s="472"/>
      <c r="H1" s="473" t="s">
        <v>64</v>
      </c>
      <c r="I1" s="474"/>
      <c r="J1" s="475"/>
      <c r="L1" s="477"/>
      <c r="M1" s="478"/>
      <c r="N1" s="479"/>
      <c r="O1" s="479" t="s">
        <v>13</v>
      </c>
      <c r="P1" s="479"/>
      <c r="Q1" s="480"/>
      <c r="R1" s="479"/>
    </row>
    <row r="2" spans="1:19" x14ac:dyDescent="0.25">
      <c r="A2" s="481" t="s">
        <v>249</v>
      </c>
      <c r="B2" s="482"/>
      <c r="C2" s="482"/>
      <c r="D2" s="482"/>
      <c r="E2" s="482">
        <f>[1]Altalanos!$A$8</f>
        <v>0</v>
      </c>
      <c r="F2" s="482"/>
      <c r="G2" s="483"/>
      <c r="H2" s="484"/>
      <c r="I2" s="484"/>
      <c r="J2" s="485"/>
      <c r="K2" s="477"/>
      <c r="L2" s="477"/>
      <c r="M2" s="477"/>
      <c r="N2" s="486"/>
      <c r="O2" s="487"/>
      <c r="P2" s="486"/>
      <c r="Q2" s="487"/>
      <c r="R2" s="486"/>
    </row>
    <row r="3" spans="1:19" x14ac:dyDescent="0.25">
      <c r="A3" s="488" t="s">
        <v>24</v>
      </c>
      <c r="B3" s="488"/>
      <c r="C3" s="488"/>
      <c r="D3" s="488"/>
      <c r="E3" s="488" t="s">
        <v>21</v>
      </c>
      <c r="F3" s="488"/>
      <c r="G3" s="488"/>
      <c r="H3" s="488" t="s">
        <v>29</v>
      </c>
      <c r="I3" s="488"/>
      <c r="J3" s="489"/>
      <c r="K3" s="488"/>
      <c r="L3" s="490" t="s">
        <v>30</v>
      </c>
      <c r="M3" s="488"/>
      <c r="N3" s="491"/>
      <c r="O3" s="492"/>
      <c r="P3" s="491"/>
      <c r="Q3" s="493" t="s">
        <v>76</v>
      </c>
      <c r="R3" s="494" t="s">
        <v>82</v>
      </c>
      <c r="S3" s="495"/>
    </row>
    <row r="4" spans="1:19" ht="13.8" thickBot="1" x14ac:dyDescent="0.3">
      <c r="A4" s="822"/>
      <c r="B4" s="822"/>
      <c r="C4" s="822"/>
      <c r="D4" s="496"/>
      <c r="E4" s="497">
        <f>[1]Altalanos!$C$10</f>
        <v>0</v>
      </c>
      <c r="F4" s="497"/>
      <c r="G4" s="497"/>
      <c r="H4" s="307"/>
      <c r="I4" s="497"/>
      <c r="J4" s="498"/>
      <c r="K4" s="307"/>
      <c r="L4" s="499">
        <f>[1]Altalanos!$E$10</f>
        <v>0</v>
      </c>
      <c r="M4" s="307"/>
      <c r="N4" s="500"/>
      <c r="O4" s="501"/>
      <c r="P4" s="500"/>
      <c r="Q4" s="502" t="s">
        <v>83</v>
      </c>
      <c r="R4" s="503" t="s">
        <v>78</v>
      </c>
      <c r="S4" s="495"/>
    </row>
    <row r="5" spans="1:19" x14ac:dyDescent="0.25">
      <c r="A5" s="504"/>
      <c r="B5" s="504" t="s">
        <v>49</v>
      </c>
      <c r="C5" s="504" t="s">
        <v>66</v>
      </c>
      <c r="D5" s="504" t="s">
        <v>43</v>
      </c>
      <c r="E5" s="504" t="s">
        <v>71</v>
      </c>
      <c r="F5" s="504"/>
      <c r="G5" s="504" t="s">
        <v>28</v>
      </c>
      <c r="H5" s="504"/>
      <c r="I5" s="504" t="s">
        <v>31</v>
      </c>
      <c r="J5" s="504"/>
      <c r="K5" s="505" t="s">
        <v>72</v>
      </c>
      <c r="L5" s="505" t="s">
        <v>73</v>
      </c>
      <c r="M5" s="505"/>
      <c r="Q5" s="506" t="s">
        <v>84</v>
      </c>
      <c r="R5" s="507" t="s">
        <v>80</v>
      </c>
      <c r="S5" s="495"/>
    </row>
    <row r="6" spans="1:19" x14ac:dyDescent="0.25">
      <c r="A6" s="508"/>
      <c r="B6" s="508"/>
      <c r="C6" s="508"/>
      <c r="D6" s="508"/>
      <c r="E6" s="508"/>
      <c r="F6" s="508"/>
      <c r="G6" s="508"/>
      <c r="H6" s="508"/>
      <c r="I6" s="508"/>
      <c r="J6" s="508"/>
      <c r="K6" s="509"/>
      <c r="L6" s="509"/>
      <c r="M6" s="509"/>
    </row>
    <row r="7" spans="1:19" x14ac:dyDescent="0.25">
      <c r="A7" s="508"/>
      <c r="B7" s="508"/>
      <c r="C7" s="510" t="str">
        <f>IF($B8="","",VLOOKUP($B8,'[1]1D ELO'!$A$7:$P$22,5))</f>
        <v/>
      </c>
      <c r="D7" s="823" t="str">
        <f>IF($B8="","",VLOOKUP($B8,'[1]1D ELO'!$A$7:$P$23,15))</f>
        <v/>
      </c>
      <c r="E7" s="512" t="s">
        <v>229</v>
      </c>
      <c r="F7" s="513"/>
      <c r="G7" s="512" t="s">
        <v>230</v>
      </c>
      <c r="H7" s="513"/>
      <c r="I7" s="512" t="str">
        <f>IF($B8="","",VLOOKUP($B8,'[1]1D ELO'!$A$7:$P$22,4))</f>
        <v/>
      </c>
      <c r="J7" s="508"/>
      <c r="K7" s="508"/>
      <c r="L7" s="508"/>
      <c r="M7" s="508"/>
    </row>
    <row r="8" spans="1:19" x14ac:dyDescent="0.25">
      <c r="A8" s="514" t="s">
        <v>68</v>
      </c>
      <c r="B8" s="515"/>
      <c r="C8" s="510" t="str">
        <f>IF($B8="","",VLOOKUP($B8,'[1]1D ELO'!$A$7:$P$22,11))</f>
        <v/>
      </c>
      <c r="D8" s="824"/>
      <c r="E8" s="512" t="s">
        <v>231</v>
      </c>
      <c r="F8" s="513"/>
      <c r="G8" s="512" t="s">
        <v>215</v>
      </c>
      <c r="H8" s="513"/>
      <c r="I8" s="512" t="str">
        <f>IF($B8="","",VLOOKUP($B8,'[1]1D ELO'!$A$7:$P$22,10))</f>
        <v/>
      </c>
      <c r="J8" s="508"/>
      <c r="K8" s="835" t="s">
        <v>449</v>
      </c>
      <c r="L8" s="516"/>
      <c r="M8" s="508"/>
    </row>
    <row r="9" spans="1:19" x14ac:dyDescent="0.25">
      <c r="A9" s="514"/>
      <c r="B9" s="517"/>
      <c r="C9" s="511"/>
      <c r="D9" s="511"/>
      <c r="E9" s="518"/>
      <c r="F9" s="508"/>
      <c r="G9" s="518"/>
      <c r="H9" s="508"/>
      <c r="I9" s="518"/>
      <c r="J9" s="508"/>
      <c r="K9" s="665"/>
      <c r="L9" s="508"/>
      <c r="M9" s="508"/>
    </row>
    <row r="10" spans="1:19" x14ac:dyDescent="0.25">
      <c r="A10" s="514"/>
      <c r="B10" s="517"/>
      <c r="C10" s="510" t="str">
        <f>IF($B11="","",VLOOKUP($B11,'[1]1D ELO'!$A$7:$P$22,5))</f>
        <v/>
      </c>
      <c r="D10" s="823" t="str">
        <f>IF($B11="","",VLOOKUP($B11,'[1]1D ELO'!$A$7:$P$23,15))</f>
        <v/>
      </c>
      <c r="E10" s="512" t="s">
        <v>232</v>
      </c>
      <c r="F10" s="513"/>
      <c r="G10" s="512" t="s">
        <v>233</v>
      </c>
      <c r="H10" s="513"/>
      <c r="I10" s="512" t="str">
        <f>IF($B11="","",VLOOKUP($B11,'[1]1D ELO'!$A$7:$P$22,4))</f>
        <v/>
      </c>
      <c r="J10" s="508"/>
      <c r="K10" s="665"/>
      <c r="L10" s="508"/>
      <c r="M10" s="508"/>
    </row>
    <row r="11" spans="1:19" x14ac:dyDescent="0.25">
      <c r="A11" s="514" t="s">
        <v>69</v>
      </c>
      <c r="B11" s="515"/>
      <c r="C11" s="510" t="str">
        <f>IF($B11="","",VLOOKUP($B11,'[1]1D ELO'!$A$7:$P$22,11))</f>
        <v/>
      </c>
      <c r="D11" s="824"/>
      <c r="E11" s="512" t="s">
        <v>234</v>
      </c>
      <c r="F11" s="513"/>
      <c r="G11" s="512" t="s">
        <v>228</v>
      </c>
      <c r="H11" s="513"/>
      <c r="I11" s="512" t="str">
        <f>IF($B11="","",VLOOKUP($B11,'[1]1D ELO'!$A$7:$P$22,10))</f>
        <v/>
      </c>
      <c r="J11" s="508"/>
      <c r="K11" s="835" t="s">
        <v>450</v>
      </c>
      <c r="L11" s="516"/>
      <c r="M11" s="508"/>
    </row>
    <row r="12" spans="1:19" x14ac:dyDescent="0.25">
      <c r="A12" s="514"/>
      <c r="B12" s="517"/>
      <c r="C12" s="511"/>
      <c r="D12" s="511"/>
      <c r="E12" s="518"/>
      <c r="F12" s="508"/>
      <c r="G12" s="518"/>
      <c r="H12" s="508"/>
      <c r="I12" s="518"/>
      <c r="J12" s="508"/>
      <c r="K12" s="665"/>
      <c r="L12" s="508"/>
      <c r="M12" s="508"/>
    </row>
    <row r="13" spans="1:19" x14ac:dyDescent="0.25">
      <c r="A13" s="514"/>
      <c r="B13" s="517"/>
      <c r="C13" s="510" t="str">
        <f>IF($B14="","",VLOOKUP($B14,'[1]1D ELO'!$A$7:$P$22,5))</f>
        <v/>
      </c>
      <c r="D13" s="823" t="str">
        <f>IF($B14="","",VLOOKUP($B14,'[1]1D ELO'!$A$7:$P$23,15))</f>
        <v/>
      </c>
      <c r="E13" s="512" t="s">
        <v>235</v>
      </c>
      <c r="F13" s="513"/>
      <c r="G13" s="512" t="s">
        <v>236</v>
      </c>
      <c r="H13" s="513"/>
      <c r="I13" s="512" t="str">
        <f>IF($B14="","",VLOOKUP($B14,'[1]1D ELO'!$A$7:$P$22,4))</f>
        <v/>
      </c>
      <c r="J13" s="508"/>
      <c r="K13" s="665"/>
      <c r="L13" s="508"/>
      <c r="M13" s="508"/>
    </row>
    <row r="14" spans="1:19" x14ac:dyDescent="0.25">
      <c r="A14" s="514" t="s">
        <v>70</v>
      </c>
      <c r="B14" s="515"/>
      <c r="C14" s="510" t="str">
        <f>IF($B14="","",VLOOKUP($B14,'[1]1D ELO'!$A$7:$P$22,11))</f>
        <v/>
      </c>
      <c r="D14" s="824"/>
      <c r="E14" s="512" t="s">
        <v>395</v>
      </c>
      <c r="F14" s="513"/>
      <c r="G14" s="512" t="s">
        <v>237</v>
      </c>
      <c r="H14" s="513"/>
      <c r="I14" s="512" t="str">
        <f>IF($B14="","",VLOOKUP($B14,'[1]1D ELO'!$A$7:$P$22,10))</f>
        <v/>
      </c>
      <c r="J14" s="508"/>
      <c r="K14" s="835" t="s">
        <v>448</v>
      </c>
      <c r="L14" s="516"/>
      <c r="M14" s="508"/>
    </row>
    <row r="15" spans="1:19" x14ac:dyDescent="0.25">
      <c r="A15" s="508"/>
      <c r="B15" s="508"/>
      <c r="C15" s="508"/>
      <c r="D15" s="508"/>
      <c r="E15" s="508"/>
      <c r="F15" s="508"/>
      <c r="G15" s="508"/>
      <c r="H15" s="508"/>
      <c r="I15" s="508"/>
      <c r="J15" s="508"/>
      <c r="K15" s="508"/>
      <c r="L15" s="508"/>
      <c r="M15" s="508"/>
    </row>
    <row r="16" spans="1:19" x14ac:dyDescent="0.25">
      <c r="A16" s="508"/>
      <c r="B16" s="508"/>
      <c r="C16" s="508"/>
      <c r="D16" s="508"/>
      <c r="E16" s="508"/>
      <c r="F16" s="508"/>
      <c r="G16" s="508"/>
      <c r="H16" s="508"/>
      <c r="I16" s="508"/>
      <c r="J16" s="508"/>
      <c r="K16" s="508"/>
      <c r="L16" s="508"/>
      <c r="M16" s="508"/>
    </row>
    <row r="17" spans="1:13" x14ac:dyDescent="0.25">
      <c r="A17" s="508"/>
      <c r="B17" s="508"/>
      <c r="C17" s="508"/>
      <c r="D17" s="508"/>
      <c r="E17" s="508"/>
      <c r="F17" s="508"/>
      <c r="G17" s="508"/>
      <c r="H17" s="508"/>
      <c r="I17" s="508"/>
      <c r="J17" s="508"/>
      <c r="K17" s="508"/>
      <c r="L17" s="508"/>
      <c r="M17" s="508"/>
    </row>
    <row r="18" spans="1:13" x14ac:dyDescent="0.25">
      <c r="A18" s="508"/>
      <c r="B18" s="508"/>
      <c r="C18" s="508"/>
      <c r="D18" s="508"/>
      <c r="E18" s="508"/>
      <c r="F18" s="508"/>
      <c r="G18" s="508"/>
      <c r="H18" s="508"/>
      <c r="I18" s="508"/>
      <c r="J18" s="508"/>
      <c r="K18" s="508"/>
      <c r="L18" s="508"/>
      <c r="M18" s="508"/>
    </row>
    <row r="19" spans="1:13" x14ac:dyDescent="0.25">
      <c r="A19" s="508"/>
      <c r="B19" s="508"/>
      <c r="C19" s="508"/>
      <c r="D19" s="508"/>
      <c r="E19" s="508"/>
      <c r="F19" s="508"/>
      <c r="G19" s="508"/>
      <c r="H19" s="508"/>
      <c r="I19" s="508"/>
      <c r="J19" s="508"/>
      <c r="K19" s="508"/>
      <c r="L19" s="508"/>
      <c r="M19" s="508"/>
    </row>
    <row r="20" spans="1:13" x14ac:dyDescent="0.25">
      <c r="A20" s="508"/>
      <c r="B20" s="508"/>
      <c r="C20" s="508"/>
      <c r="D20" s="508"/>
      <c r="E20" s="508"/>
      <c r="F20" s="508"/>
      <c r="G20" s="508"/>
      <c r="H20" s="508"/>
      <c r="I20" s="508"/>
      <c r="J20" s="508"/>
      <c r="K20" s="508"/>
      <c r="L20" s="508"/>
      <c r="M20" s="508"/>
    </row>
    <row r="21" spans="1:13" ht="18.75" customHeight="1" x14ac:dyDescent="0.25">
      <c r="A21" s="508"/>
      <c r="B21" s="820"/>
      <c r="C21" s="820"/>
      <c r="D21" s="819" t="str">
        <f>CONCATENATE(E7,"/",E8)</f>
        <v>Fábián/Kovács</v>
      </c>
      <c r="E21" s="819"/>
      <c r="F21" s="819" t="str">
        <f>CONCATENATE(E10,"/",E11)</f>
        <v>Őri/Gálfi</v>
      </c>
      <c r="G21" s="819"/>
      <c r="H21" s="819" t="str">
        <f>CONCATENATE(E13,"/",E14)</f>
        <v>Wolf/Békefi</v>
      </c>
      <c r="I21" s="819"/>
      <c r="J21" s="508"/>
      <c r="K21" s="508"/>
      <c r="L21" s="508"/>
      <c r="M21" s="508"/>
    </row>
    <row r="22" spans="1:13" ht="18.75" customHeight="1" x14ac:dyDescent="0.25">
      <c r="A22" s="519" t="s">
        <v>68</v>
      </c>
      <c r="B22" s="816" t="str">
        <f>CONCATENATE(E7,"/",E8)</f>
        <v>Fábián/Kovács</v>
      </c>
      <c r="C22" s="816"/>
      <c r="D22" s="818"/>
      <c r="E22" s="818"/>
      <c r="F22" s="817" t="s">
        <v>388</v>
      </c>
      <c r="G22" s="817"/>
      <c r="H22" s="817" t="s">
        <v>204</v>
      </c>
      <c r="I22" s="817"/>
      <c r="J22" s="508"/>
      <c r="K22" s="508"/>
      <c r="L22" s="508"/>
      <c r="M22" s="508"/>
    </row>
    <row r="23" spans="1:13" ht="18.75" customHeight="1" x14ac:dyDescent="0.25">
      <c r="A23" s="519" t="s">
        <v>69</v>
      </c>
      <c r="B23" s="816" t="str">
        <f>CONCATENATE(E10,"/",E11)</f>
        <v>Őri/Gálfi</v>
      </c>
      <c r="C23" s="816"/>
      <c r="D23" s="817" t="s">
        <v>204</v>
      </c>
      <c r="E23" s="817"/>
      <c r="F23" s="818"/>
      <c r="G23" s="818"/>
      <c r="H23" s="817" t="s">
        <v>202</v>
      </c>
      <c r="I23" s="817"/>
      <c r="J23" s="508"/>
      <c r="K23" s="508"/>
      <c r="L23" s="508"/>
      <c r="M23" s="508"/>
    </row>
    <row r="24" spans="1:13" ht="18.75" customHeight="1" x14ac:dyDescent="0.25">
      <c r="A24" s="519" t="s">
        <v>70</v>
      </c>
      <c r="B24" s="816" t="str">
        <f>CONCATENATE(E13,"/",E14)</f>
        <v>Wolf/Békefi</v>
      </c>
      <c r="C24" s="816"/>
      <c r="D24" s="817" t="s">
        <v>388</v>
      </c>
      <c r="E24" s="817"/>
      <c r="F24" s="817" t="s">
        <v>396</v>
      </c>
      <c r="G24" s="817"/>
      <c r="H24" s="818"/>
      <c r="I24" s="818"/>
      <c r="J24" s="508"/>
      <c r="K24" s="508"/>
      <c r="L24" s="508"/>
      <c r="M24" s="508"/>
    </row>
    <row r="25" spans="1:13" x14ac:dyDescent="0.25">
      <c r="A25" s="508"/>
      <c r="B25" s="508"/>
      <c r="C25" s="508"/>
      <c r="D25" s="508"/>
      <c r="E25" s="508"/>
      <c r="F25" s="508"/>
      <c r="G25" s="508"/>
      <c r="H25" s="508"/>
      <c r="I25" s="508"/>
      <c r="J25" s="508"/>
      <c r="K25" s="508"/>
      <c r="L25" s="508"/>
      <c r="M25" s="508"/>
    </row>
    <row r="26" spans="1:13" x14ac:dyDescent="0.25">
      <c r="A26" s="508"/>
      <c r="B26" s="508"/>
      <c r="C26" s="508"/>
      <c r="D26" s="508"/>
      <c r="E26" s="508"/>
      <c r="F26" s="508"/>
      <c r="G26" s="508"/>
      <c r="H26" s="508"/>
      <c r="I26" s="508"/>
      <c r="J26" s="508"/>
      <c r="K26" s="508"/>
      <c r="L26" s="508"/>
      <c r="M26" s="508"/>
    </row>
    <row r="27" spans="1:13" x14ac:dyDescent="0.25">
      <c r="A27" s="508"/>
      <c r="B27" s="508"/>
      <c r="C27" s="508"/>
      <c r="D27" s="508"/>
      <c r="E27" s="508"/>
      <c r="F27" s="508"/>
      <c r="G27" s="508"/>
      <c r="H27" s="508"/>
      <c r="I27" s="508"/>
      <c r="J27" s="508"/>
      <c r="K27" s="508"/>
      <c r="L27" s="508"/>
      <c r="M27" s="508"/>
    </row>
    <row r="28" spans="1:13" x14ac:dyDescent="0.25">
      <c r="A28" s="508"/>
      <c r="B28" s="508"/>
      <c r="C28" s="508"/>
      <c r="D28" s="508"/>
      <c r="E28" s="508"/>
      <c r="F28" s="508"/>
      <c r="G28" s="508"/>
      <c r="H28" s="508"/>
      <c r="I28" s="508"/>
      <c r="J28" s="508"/>
      <c r="K28" s="508"/>
      <c r="L28" s="508"/>
      <c r="M28" s="508"/>
    </row>
    <row r="29" spans="1:13" x14ac:dyDescent="0.25">
      <c r="A29" s="508"/>
      <c r="B29" s="508"/>
      <c r="C29" s="508"/>
      <c r="D29" s="508"/>
      <c r="E29" s="508"/>
      <c r="F29" s="508"/>
      <c r="G29" s="508"/>
      <c r="H29" s="508"/>
      <c r="I29" s="508"/>
      <c r="J29" s="508"/>
      <c r="K29" s="508"/>
      <c r="L29" s="508"/>
      <c r="M29" s="508"/>
    </row>
    <row r="30" spans="1:13" x14ac:dyDescent="0.25">
      <c r="A30" s="508"/>
      <c r="B30" s="508"/>
      <c r="C30" s="508"/>
      <c r="D30" s="508"/>
      <c r="E30" s="508"/>
      <c r="F30" s="508"/>
      <c r="G30" s="508"/>
      <c r="H30" s="508"/>
      <c r="I30" s="508"/>
      <c r="J30" s="508"/>
      <c r="K30" s="508"/>
      <c r="L30" s="508"/>
      <c r="M30" s="508"/>
    </row>
    <row r="31" spans="1:13" x14ac:dyDescent="0.25">
      <c r="A31" s="508"/>
      <c r="B31" s="508"/>
      <c r="C31" s="508"/>
      <c r="D31" s="508"/>
      <c r="E31" s="508"/>
      <c r="F31" s="508"/>
      <c r="G31" s="508"/>
      <c r="H31" s="508"/>
      <c r="I31" s="508"/>
      <c r="J31" s="508"/>
      <c r="K31" s="508"/>
      <c r="L31" s="508"/>
      <c r="M31" s="508"/>
    </row>
    <row r="32" spans="1:13" x14ac:dyDescent="0.25">
      <c r="A32" s="508"/>
      <c r="B32" s="508"/>
      <c r="C32" s="508"/>
      <c r="D32" s="508"/>
      <c r="E32" s="508"/>
      <c r="F32" s="508"/>
      <c r="G32" s="508"/>
      <c r="H32" s="508"/>
      <c r="I32" s="508"/>
      <c r="J32" s="508"/>
      <c r="K32" s="508"/>
      <c r="L32" s="508"/>
      <c r="M32" s="508"/>
    </row>
    <row r="33" spans="1:18" x14ac:dyDescent="0.25">
      <c r="A33" s="508"/>
      <c r="B33" s="508"/>
      <c r="C33" s="508"/>
      <c r="D33" s="508"/>
      <c r="E33" s="508"/>
      <c r="F33" s="508"/>
      <c r="G33" s="508"/>
      <c r="H33" s="508"/>
      <c r="I33" s="508"/>
      <c r="J33" s="508"/>
      <c r="K33" s="508"/>
      <c r="L33" s="508"/>
      <c r="M33" s="508"/>
    </row>
    <row r="34" spans="1:18" x14ac:dyDescent="0.25">
      <c r="A34" s="508"/>
      <c r="B34" s="508"/>
      <c r="C34" s="508"/>
      <c r="D34" s="508"/>
      <c r="E34" s="508"/>
      <c r="F34" s="508"/>
      <c r="G34" s="508"/>
      <c r="H34" s="508"/>
      <c r="I34" s="508"/>
      <c r="J34" s="508"/>
      <c r="K34" s="508"/>
      <c r="L34" s="508"/>
      <c r="M34" s="508"/>
    </row>
    <row r="35" spans="1:18" x14ac:dyDescent="0.25">
      <c r="A35" s="508"/>
      <c r="B35" s="508"/>
      <c r="C35" s="508"/>
      <c r="D35" s="508"/>
      <c r="E35" s="508"/>
      <c r="F35" s="508"/>
      <c r="G35" s="508"/>
      <c r="H35" s="508"/>
      <c r="I35" s="508"/>
      <c r="J35" s="508"/>
      <c r="K35" s="508"/>
      <c r="L35" s="513"/>
      <c r="M35" s="508"/>
    </row>
    <row r="36" spans="1:18" x14ac:dyDescent="0.25">
      <c r="A36" s="520" t="s">
        <v>43</v>
      </c>
      <c r="B36" s="521"/>
      <c r="C36" s="522"/>
      <c r="D36" s="523" t="s">
        <v>4</v>
      </c>
      <c r="E36" s="524" t="s">
        <v>45</v>
      </c>
      <c r="F36" s="525"/>
      <c r="G36" s="523" t="s">
        <v>4</v>
      </c>
      <c r="H36" s="526" t="s">
        <v>54</v>
      </c>
      <c r="I36" s="527"/>
      <c r="J36" s="526" t="s">
        <v>55</v>
      </c>
      <c r="K36" s="528" t="s">
        <v>56</v>
      </c>
      <c r="L36" s="504"/>
      <c r="M36" s="525"/>
      <c r="P36" s="529"/>
      <c r="Q36" s="529"/>
      <c r="R36" s="530"/>
    </row>
    <row r="37" spans="1:18" x14ac:dyDescent="0.25">
      <c r="A37" s="531" t="s">
        <v>44</v>
      </c>
      <c r="B37" s="532"/>
      <c r="C37" s="533"/>
      <c r="D37" s="534"/>
      <c r="E37" s="535"/>
      <c r="F37" s="535"/>
      <c r="G37" s="536" t="s">
        <v>5</v>
      </c>
      <c r="H37" s="532"/>
      <c r="I37" s="537"/>
      <c r="J37" s="538"/>
      <c r="K37" s="539" t="s">
        <v>46</v>
      </c>
      <c r="L37" s="540"/>
      <c r="M37" s="541"/>
      <c r="P37" s="542"/>
      <c r="Q37" s="542"/>
      <c r="R37" s="543"/>
    </row>
    <row r="38" spans="1:18" x14ac:dyDescent="0.25">
      <c r="A38" s="544" t="s">
        <v>53</v>
      </c>
      <c r="B38" s="545"/>
      <c r="C38" s="546"/>
      <c r="D38" s="547"/>
      <c r="E38" s="535"/>
      <c r="F38" s="535"/>
      <c r="G38" s="548"/>
      <c r="H38" s="549"/>
      <c r="I38" s="550"/>
      <c r="J38" s="551"/>
      <c r="K38" s="552"/>
      <c r="L38" s="513"/>
      <c r="M38" s="553"/>
      <c r="P38" s="543"/>
      <c r="Q38" s="554"/>
      <c r="R38" s="543"/>
    </row>
    <row r="39" spans="1:18" x14ac:dyDescent="0.25">
      <c r="A39" s="555"/>
      <c r="B39" s="556"/>
      <c r="C39" s="557"/>
      <c r="D39" s="547"/>
      <c r="E39" s="535"/>
      <c r="F39" s="535"/>
      <c r="G39" s="548" t="s">
        <v>6</v>
      </c>
      <c r="H39" s="549"/>
      <c r="I39" s="550"/>
      <c r="J39" s="551"/>
      <c r="K39" s="539" t="s">
        <v>47</v>
      </c>
      <c r="L39" s="540"/>
      <c r="M39" s="541"/>
      <c r="P39" s="542"/>
      <c r="Q39" s="542"/>
      <c r="R39" s="543"/>
    </row>
    <row r="40" spans="1:18" x14ac:dyDescent="0.25">
      <c r="A40" s="558"/>
      <c r="B40" s="559"/>
      <c r="C40" s="560"/>
      <c r="D40" s="547"/>
      <c r="E40" s="535"/>
      <c r="F40" s="561"/>
      <c r="G40" s="562"/>
      <c r="H40" s="549"/>
      <c r="I40" s="550"/>
      <c r="J40" s="551"/>
      <c r="K40" s="563"/>
      <c r="L40" s="508"/>
      <c r="M40" s="564"/>
      <c r="P40" s="543"/>
      <c r="Q40" s="554"/>
      <c r="R40" s="543"/>
    </row>
    <row r="41" spans="1:18" x14ac:dyDescent="0.25">
      <c r="A41" s="565"/>
      <c r="B41" s="566"/>
      <c r="C41" s="567"/>
      <c r="D41" s="547"/>
      <c r="E41" s="535"/>
      <c r="F41" s="508"/>
      <c r="G41" s="548" t="s">
        <v>7</v>
      </c>
      <c r="H41" s="549"/>
      <c r="I41" s="550"/>
      <c r="J41" s="551"/>
      <c r="K41" s="544"/>
      <c r="L41" s="513"/>
      <c r="M41" s="553"/>
      <c r="P41" s="543"/>
      <c r="Q41" s="554"/>
      <c r="R41" s="543"/>
    </row>
    <row r="42" spans="1:18" x14ac:dyDescent="0.25">
      <c r="A42" s="568"/>
      <c r="B42" s="569"/>
      <c r="C42" s="560"/>
      <c r="D42" s="547"/>
      <c r="E42" s="535"/>
      <c r="F42" s="508"/>
      <c r="G42" s="548"/>
      <c r="H42" s="549"/>
      <c r="I42" s="550"/>
      <c r="J42" s="551"/>
      <c r="K42" s="539" t="s">
        <v>33</v>
      </c>
      <c r="L42" s="540"/>
      <c r="M42" s="541"/>
      <c r="P42" s="542"/>
      <c r="Q42" s="542"/>
      <c r="R42" s="543"/>
    </row>
    <row r="43" spans="1:18" x14ac:dyDescent="0.25">
      <c r="A43" s="568"/>
      <c r="B43" s="569"/>
      <c r="C43" s="570"/>
      <c r="D43" s="547"/>
      <c r="E43" s="535"/>
      <c r="F43" s="508"/>
      <c r="G43" s="548" t="s">
        <v>8</v>
      </c>
      <c r="H43" s="549"/>
      <c r="I43" s="550"/>
      <c r="J43" s="551"/>
      <c r="K43" s="563"/>
      <c r="L43" s="508"/>
      <c r="M43" s="564"/>
      <c r="P43" s="543"/>
      <c r="Q43" s="554"/>
      <c r="R43" s="543"/>
    </row>
    <row r="44" spans="1:18" x14ac:dyDescent="0.25">
      <c r="A44" s="571"/>
      <c r="B44" s="572"/>
      <c r="C44" s="573"/>
      <c r="D44" s="574"/>
      <c r="E44" s="575"/>
      <c r="F44" s="513"/>
      <c r="G44" s="576"/>
      <c r="H44" s="545"/>
      <c r="I44" s="577"/>
      <c r="J44" s="578"/>
      <c r="K44" s="544">
        <f>L4</f>
        <v>0</v>
      </c>
      <c r="L44" s="513"/>
      <c r="M44" s="553"/>
      <c r="P44" s="543"/>
      <c r="Q44" s="554"/>
      <c r="R44" s="579">
        <f>MIN(4,'[1]1D ELO'!$P$5)</f>
        <v>0</v>
      </c>
    </row>
  </sheetData>
  <mergeCells count="21">
    <mergeCell ref="A1:F1"/>
    <mergeCell ref="A4:C4"/>
    <mergeCell ref="D7:D8"/>
    <mergeCell ref="D10:D11"/>
    <mergeCell ref="D13:D14"/>
    <mergeCell ref="B24:C24"/>
    <mergeCell ref="D24:E24"/>
    <mergeCell ref="F24:G24"/>
    <mergeCell ref="H24:I24"/>
    <mergeCell ref="H21:I21"/>
    <mergeCell ref="B22:C22"/>
    <mergeCell ref="D22:E22"/>
    <mergeCell ref="F22:G22"/>
    <mergeCell ref="H22:I22"/>
    <mergeCell ref="B23:C23"/>
    <mergeCell ref="D23:E23"/>
    <mergeCell ref="F23:G23"/>
    <mergeCell ref="H23:I23"/>
    <mergeCell ref="B21:C21"/>
    <mergeCell ref="D21:E21"/>
    <mergeCell ref="F21:G21"/>
  </mergeCells>
  <conditionalFormatting sqref="E7:E14">
    <cfRule type="cellIs" dxfId="60" priority="1" stopIfTrue="1" operator="equal">
      <formula>"Bye"</formula>
    </cfRule>
  </conditionalFormatting>
  <conditionalFormatting sqref="R44">
    <cfRule type="expression" dxfId="59"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7352-C075-4BA3-B2CE-9D4058D92BD8}">
  <sheetPr codeName="Munka61">
    <tabColor indexed="17"/>
  </sheetPr>
  <dimension ref="A1:S44"/>
  <sheetViews>
    <sheetView workbookViewId="0">
      <selection activeCell="K7" sqref="K7"/>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109375" style="476" customWidth="1"/>
    <col min="18"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109375" style="476" customWidth="1"/>
    <col min="274"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109375" style="476" customWidth="1"/>
    <col min="530"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109375" style="476" customWidth="1"/>
    <col min="786"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109375" style="476" customWidth="1"/>
    <col min="1042"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109375" style="476" customWidth="1"/>
    <col min="1298"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109375" style="476" customWidth="1"/>
    <col min="1554"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109375" style="476" customWidth="1"/>
    <col min="1810"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109375" style="476" customWidth="1"/>
    <col min="2066"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109375" style="476" customWidth="1"/>
    <col min="2322"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109375" style="476" customWidth="1"/>
    <col min="2578"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109375" style="476" customWidth="1"/>
    <col min="2834"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109375" style="476" customWidth="1"/>
    <col min="3090"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109375" style="476" customWidth="1"/>
    <col min="3346"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109375" style="476" customWidth="1"/>
    <col min="3602"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109375" style="476" customWidth="1"/>
    <col min="3858"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109375" style="476" customWidth="1"/>
    <col min="4114"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109375" style="476" customWidth="1"/>
    <col min="4370"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109375" style="476" customWidth="1"/>
    <col min="4626"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109375" style="476" customWidth="1"/>
    <col min="4882"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109375" style="476" customWidth="1"/>
    <col min="5138"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109375" style="476" customWidth="1"/>
    <col min="5394"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109375" style="476" customWidth="1"/>
    <col min="5650"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109375" style="476" customWidth="1"/>
    <col min="5906"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109375" style="476" customWidth="1"/>
    <col min="6162"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109375" style="476" customWidth="1"/>
    <col min="6418"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109375" style="476" customWidth="1"/>
    <col min="6674"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109375" style="476" customWidth="1"/>
    <col min="6930"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109375" style="476" customWidth="1"/>
    <col min="7186"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109375" style="476" customWidth="1"/>
    <col min="7442"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109375" style="476" customWidth="1"/>
    <col min="7698"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109375" style="476" customWidth="1"/>
    <col min="7954"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109375" style="476" customWidth="1"/>
    <col min="8210"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109375" style="476" customWidth="1"/>
    <col min="8466"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109375" style="476" customWidth="1"/>
    <col min="8722"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109375" style="476" customWidth="1"/>
    <col min="8978"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109375" style="476" customWidth="1"/>
    <col min="9234"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109375" style="476" customWidth="1"/>
    <col min="9490"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109375" style="476" customWidth="1"/>
    <col min="9746"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109375" style="476" customWidth="1"/>
    <col min="10002"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109375" style="476" customWidth="1"/>
    <col min="10258"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109375" style="476" customWidth="1"/>
    <col min="10514"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109375" style="476" customWidth="1"/>
    <col min="10770"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109375" style="476" customWidth="1"/>
    <col min="11026"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109375" style="476" customWidth="1"/>
    <col min="11282"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109375" style="476" customWidth="1"/>
    <col min="11538"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109375" style="476" customWidth="1"/>
    <col min="11794"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109375" style="476" customWidth="1"/>
    <col min="12050"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109375" style="476" customWidth="1"/>
    <col min="12306"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109375" style="476" customWidth="1"/>
    <col min="12562"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109375" style="476" customWidth="1"/>
    <col min="12818"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109375" style="476" customWidth="1"/>
    <col min="13074"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109375" style="476" customWidth="1"/>
    <col min="13330"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109375" style="476" customWidth="1"/>
    <col min="13586"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109375" style="476" customWidth="1"/>
    <col min="13842"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109375" style="476" customWidth="1"/>
    <col min="14098"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109375" style="476" customWidth="1"/>
    <col min="14354"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109375" style="476" customWidth="1"/>
    <col min="14610"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109375" style="476" customWidth="1"/>
    <col min="14866"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109375" style="476" customWidth="1"/>
    <col min="15122"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109375" style="476" customWidth="1"/>
    <col min="15378"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109375" style="476" customWidth="1"/>
    <col min="15634"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109375" style="476" customWidth="1"/>
    <col min="15890"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109375" style="476" customWidth="1"/>
    <col min="16146" max="16384" width="8.88671875" style="476"/>
  </cols>
  <sheetData>
    <row r="1" spans="1:19" ht="24.6" x14ac:dyDescent="0.25">
      <c r="A1" s="821" t="s">
        <v>131</v>
      </c>
      <c r="B1" s="821"/>
      <c r="C1" s="821"/>
      <c r="D1" s="821"/>
      <c r="E1" s="821"/>
      <c r="F1" s="821"/>
      <c r="G1" s="472"/>
      <c r="H1" s="473" t="s">
        <v>64</v>
      </c>
      <c r="I1" s="474"/>
      <c r="J1" s="475"/>
      <c r="L1" s="477"/>
      <c r="M1" s="478"/>
      <c r="N1" s="479"/>
      <c r="O1" s="479" t="s">
        <v>13</v>
      </c>
      <c r="P1" s="479"/>
      <c r="Q1" s="480"/>
      <c r="R1" s="479"/>
    </row>
    <row r="2" spans="1:19" x14ac:dyDescent="0.25">
      <c r="A2" s="481" t="s">
        <v>250</v>
      </c>
      <c r="B2" s="482"/>
      <c r="C2" s="482"/>
      <c r="D2" s="482"/>
      <c r="E2" s="482">
        <f>[1]Altalanos!$A$8</f>
        <v>0</v>
      </c>
      <c r="F2" s="482"/>
      <c r="G2" s="483"/>
      <c r="H2" s="484"/>
      <c r="I2" s="484"/>
      <c r="J2" s="485"/>
      <c r="K2" s="477"/>
      <c r="L2" s="477"/>
      <c r="M2" s="477"/>
      <c r="N2" s="486"/>
      <c r="O2" s="487"/>
      <c r="P2" s="486"/>
      <c r="Q2" s="487"/>
      <c r="R2" s="486"/>
    </row>
    <row r="3" spans="1:19" x14ac:dyDescent="0.25">
      <c r="A3" s="488" t="s">
        <v>24</v>
      </c>
      <c r="B3" s="488"/>
      <c r="C3" s="488"/>
      <c r="D3" s="488"/>
      <c r="E3" s="488" t="s">
        <v>21</v>
      </c>
      <c r="F3" s="488"/>
      <c r="G3" s="488"/>
      <c r="H3" s="488" t="s">
        <v>29</v>
      </c>
      <c r="I3" s="488"/>
      <c r="J3" s="489"/>
      <c r="K3" s="488"/>
      <c r="L3" s="490" t="s">
        <v>30</v>
      </c>
      <c r="M3" s="488"/>
      <c r="N3" s="491"/>
      <c r="O3" s="492"/>
      <c r="P3" s="491"/>
      <c r="Q3" s="493" t="s">
        <v>76</v>
      </c>
      <c r="R3" s="494" t="s">
        <v>82</v>
      </c>
      <c r="S3" s="495"/>
    </row>
    <row r="4" spans="1:19" ht="13.8" thickBot="1" x14ac:dyDescent="0.3">
      <c r="A4" s="822"/>
      <c r="B4" s="822"/>
      <c r="C4" s="822"/>
      <c r="D4" s="496"/>
      <c r="E4" s="497">
        <f>[1]Altalanos!$C$10</f>
        <v>0</v>
      </c>
      <c r="F4" s="497"/>
      <c r="G4" s="497"/>
      <c r="H4" s="307"/>
      <c r="I4" s="497"/>
      <c r="J4" s="498"/>
      <c r="K4" s="307"/>
      <c r="L4" s="499">
        <f>[1]Altalanos!$E$10</f>
        <v>0</v>
      </c>
      <c r="M4" s="307"/>
      <c r="N4" s="500"/>
      <c r="O4" s="501"/>
      <c r="P4" s="500"/>
      <c r="Q4" s="502" t="s">
        <v>83</v>
      </c>
      <c r="R4" s="503" t="s">
        <v>78</v>
      </c>
      <c r="S4" s="495"/>
    </row>
    <row r="5" spans="1:19" x14ac:dyDescent="0.25">
      <c r="A5" s="504"/>
      <c r="B5" s="504" t="s">
        <v>49</v>
      </c>
      <c r="C5" s="504" t="s">
        <v>66</v>
      </c>
      <c r="D5" s="504" t="s">
        <v>43</v>
      </c>
      <c r="E5" s="504" t="s">
        <v>71</v>
      </c>
      <c r="F5" s="504"/>
      <c r="G5" s="504" t="s">
        <v>28</v>
      </c>
      <c r="H5" s="504"/>
      <c r="I5" s="504" t="s">
        <v>31</v>
      </c>
      <c r="J5" s="504"/>
      <c r="K5" s="505" t="s">
        <v>72</v>
      </c>
      <c r="L5" s="505" t="s">
        <v>73</v>
      </c>
      <c r="M5" s="505"/>
      <c r="Q5" s="506" t="s">
        <v>84</v>
      </c>
      <c r="R5" s="507" t="s">
        <v>80</v>
      </c>
      <c r="S5" s="495"/>
    </row>
    <row r="6" spans="1:19" x14ac:dyDescent="0.25">
      <c r="A6" s="508"/>
      <c r="B6" s="508"/>
      <c r="C6" s="508"/>
      <c r="D6" s="508"/>
      <c r="E6" s="508"/>
      <c r="F6" s="508"/>
      <c r="G6" s="508"/>
      <c r="H6" s="508"/>
      <c r="I6" s="508"/>
      <c r="J6" s="508"/>
      <c r="K6" s="509"/>
      <c r="L6" s="509"/>
      <c r="M6" s="509"/>
    </row>
    <row r="7" spans="1:19" x14ac:dyDescent="0.25">
      <c r="A7" s="508"/>
      <c r="B7" s="508"/>
      <c r="C7" s="510" t="str">
        <f>IF($B8="","",VLOOKUP($B8,'[1]1D ELO'!$A$7:$P$22,5))</f>
        <v/>
      </c>
      <c r="D7" s="823" t="str">
        <f>IF($B8="","",VLOOKUP($B8,'[1]1D ELO'!$A$7:$P$23,15))</f>
        <v/>
      </c>
      <c r="E7" s="512" t="s">
        <v>238</v>
      </c>
      <c r="F7" s="513"/>
      <c r="G7" s="512" t="s">
        <v>239</v>
      </c>
      <c r="H7" s="513"/>
      <c r="I7" s="512" t="str">
        <f>IF($B8="","",VLOOKUP($B8,'[1]1D ELO'!$A$7:$P$22,4))</f>
        <v/>
      </c>
      <c r="J7" s="508"/>
      <c r="K7" s="508"/>
      <c r="L7" s="508"/>
      <c r="M7" s="508"/>
    </row>
    <row r="8" spans="1:19" x14ac:dyDescent="0.25">
      <c r="A8" s="514" t="s">
        <v>68</v>
      </c>
      <c r="B8" s="515"/>
      <c r="C8" s="510" t="str">
        <f>IF($B8="","",VLOOKUP($B8,'[1]1D ELO'!$A$7:$P$22,11))</f>
        <v/>
      </c>
      <c r="D8" s="824"/>
      <c r="E8" s="512" t="s">
        <v>240</v>
      </c>
      <c r="F8" s="513"/>
      <c r="G8" s="512" t="s">
        <v>241</v>
      </c>
      <c r="H8" s="513"/>
      <c r="I8" s="512" t="str">
        <f>IF($B8="","",VLOOKUP($B8,'[1]1D ELO'!$A$7:$P$22,10))</f>
        <v/>
      </c>
      <c r="J8" s="508"/>
      <c r="K8" s="835" t="s">
        <v>450</v>
      </c>
      <c r="L8" s="516"/>
      <c r="M8" s="508"/>
    </row>
    <row r="9" spans="1:19" x14ac:dyDescent="0.25">
      <c r="A9" s="514"/>
      <c r="B9" s="517"/>
      <c r="C9" s="511"/>
      <c r="D9" s="511"/>
      <c r="E9" s="518"/>
      <c r="F9" s="508"/>
      <c r="G9" s="518"/>
      <c r="H9" s="508"/>
      <c r="I9" s="518"/>
      <c r="J9" s="508"/>
      <c r="K9" s="665"/>
      <c r="L9" s="508"/>
      <c r="M9" s="508"/>
    </row>
    <row r="10" spans="1:19" x14ac:dyDescent="0.25">
      <c r="A10" s="514"/>
      <c r="B10" s="517"/>
      <c r="C10" s="510" t="str">
        <f>IF($B11="","",VLOOKUP($B11,'[1]1D ELO'!$A$7:$P$22,5))</f>
        <v/>
      </c>
      <c r="D10" s="823" t="str">
        <f>IF($B11="","",VLOOKUP($B11,'[1]1D ELO'!$A$7:$P$23,15))</f>
        <v/>
      </c>
      <c r="E10" s="512" t="s">
        <v>242</v>
      </c>
      <c r="F10" s="513"/>
      <c r="G10" s="512" t="s">
        <v>243</v>
      </c>
      <c r="H10" s="513"/>
      <c r="I10" s="512" t="str">
        <f>IF($B11="","",VLOOKUP($B11,'[1]1D ELO'!$A$7:$P$22,4))</f>
        <v/>
      </c>
      <c r="J10" s="508"/>
      <c r="K10" s="665"/>
      <c r="L10" s="508"/>
      <c r="M10" s="508"/>
    </row>
    <row r="11" spans="1:19" x14ac:dyDescent="0.25">
      <c r="A11" s="514" t="s">
        <v>69</v>
      </c>
      <c r="B11" s="515"/>
      <c r="C11" s="510" t="str">
        <f>IF($B11="","",VLOOKUP($B11,'[1]1D ELO'!$A$7:$P$22,11))</f>
        <v/>
      </c>
      <c r="D11" s="824"/>
      <c r="E11" s="512" t="s">
        <v>244</v>
      </c>
      <c r="F11" s="513"/>
      <c r="G11" s="512" t="s">
        <v>243</v>
      </c>
      <c r="H11" s="513"/>
      <c r="I11" s="512" t="str">
        <f>IF($B11="","",VLOOKUP($B11,'[1]1D ELO'!$A$7:$P$22,10))</f>
        <v/>
      </c>
      <c r="J11" s="508"/>
      <c r="K11" s="835" t="s">
        <v>449</v>
      </c>
      <c r="L11" s="516"/>
      <c r="M11" s="508"/>
    </row>
    <row r="12" spans="1:19" x14ac:dyDescent="0.25">
      <c r="A12" s="514"/>
      <c r="B12" s="517"/>
      <c r="C12" s="511"/>
      <c r="D12" s="511"/>
      <c r="E12" s="518"/>
      <c r="F12" s="508"/>
      <c r="G12" s="518"/>
      <c r="H12" s="508"/>
      <c r="I12" s="518"/>
      <c r="J12" s="508"/>
      <c r="K12" s="665"/>
      <c r="L12" s="508"/>
      <c r="M12" s="508"/>
    </row>
    <row r="13" spans="1:19" x14ac:dyDescent="0.25">
      <c r="A13" s="514"/>
      <c r="B13" s="517"/>
      <c r="C13" s="510" t="str">
        <f>IF($B14="","",VLOOKUP($B14,'[1]1D ELO'!$A$7:$P$22,5))</f>
        <v/>
      </c>
      <c r="D13" s="823" t="str">
        <f>IF($B14="","",VLOOKUP($B14,'[1]1D ELO'!$A$7:$P$23,15))</f>
        <v/>
      </c>
      <c r="E13" s="512" t="s">
        <v>245</v>
      </c>
      <c r="F13" s="513"/>
      <c r="G13" s="512" t="s">
        <v>246</v>
      </c>
      <c r="H13" s="513"/>
      <c r="I13" s="512" t="str">
        <f>IF($B14="","",VLOOKUP($B14,'[1]1D ELO'!$A$7:$P$22,4))</f>
        <v/>
      </c>
      <c r="J13" s="508"/>
      <c r="K13" s="665"/>
      <c r="L13" s="508"/>
      <c r="M13" s="508"/>
    </row>
    <row r="14" spans="1:19" x14ac:dyDescent="0.25">
      <c r="A14" s="514" t="s">
        <v>70</v>
      </c>
      <c r="B14" s="515"/>
      <c r="C14" s="510" t="str">
        <f>IF($B14="","",VLOOKUP($B14,'[1]1D ELO'!$A$7:$P$22,11))</f>
        <v/>
      </c>
      <c r="D14" s="824"/>
      <c r="E14" s="512" t="s">
        <v>251</v>
      </c>
      <c r="F14" s="513"/>
      <c r="G14" s="512" t="s">
        <v>252</v>
      </c>
      <c r="H14" s="513"/>
      <c r="I14" s="512" t="str">
        <f>IF($B14="","",VLOOKUP($B14,'[1]1D ELO'!$A$7:$P$22,10))</f>
        <v/>
      </c>
      <c r="J14" s="508"/>
      <c r="K14" s="835" t="s">
        <v>448</v>
      </c>
      <c r="L14" s="516"/>
      <c r="M14" s="508"/>
    </row>
    <row r="15" spans="1:19" x14ac:dyDescent="0.25">
      <c r="A15" s="508"/>
      <c r="B15" s="508"/>
      <c r="C15" s="508"/>
      <c r="D15" s="508"/>
      <c r="E15" s="508"/>
      <c r="F15" s="508"/>
      <c r="G15" s="508"/>
      <c r="H15" s="508"/>
      <c r="I15" s="508"/>
      <c r="J15" s="508"/>
      <c r="K15" s="508"/>
      <c r="L15" s="508"/>
      <c r="M15" s="508"/>
    </row>
    <row r="16" spans="1:19" x14ac:dyDescent="0.25">
      <c r="A16" s="508"/>
      <c r="B16" s="508"/>
      <c r="C16" s="508"/>
      <c r="D16" s="508"/>
      <c r="E16" s="508"/>
      <c r="F16" s="508"/>
      <c r="G16" s="508"/>
      <c r="H16" s="508"/>
      <c r="I16" s="508"/>
      <c r="J16" s="508"/>
      <c r="K16" s="508"/>
      <c r="L16" s="508"/>
      <c r="M16" s="508"/>
    </row>
    <row r="17" spans="1:13" x14ac:dyDescent="0.25">
      <c r="A17" s="508"/>
      <c r="B17" s="508"/>
      <c r="C17" s="508"/>
      <c r="D17" s="508"/>
      <c r="E17" s="508"/>
      <c r="F17" s="508"/>
      <c r="G17" s="508"/>
      <c r="H17" s="508"/>
      <c r="I17" s="508"/>
      <c r="J17" s="508"/>
      <c r="K17" s="508"/>
      <c r="L17" s="508"/>
      <c r="M17" s="508"/>
    </row>
    <row r="18" spans="1:13" x14ac:dyDescent="0.25">
      <c r="A18" s="508"/>
      <c r="B18" s="508"/>
      <c r="C18" s="508"/>
      <c r="D18" s="508"/>
      <c r="E18" s="508"/>
      <c r="F18" s="508"/>
      <c r="G18" s="508"/>
      <c r="H18" s="508"/>
      <c r="I18" s="508"/>
      <c r="J18" s="508"/>
      <c r="K18" s="508"/>
      <c r="L18" s="508"/>
      <c r="M18" s="508"/>
    </row>
    <row r="19" spans="1:13" x14ac:dyDescent="0.25">
      <c r="A19" s="508"/>
      <c r="B19" s="508"/>
      <c r="C19" s="508"/>
      <c r="D19" s="508"/>
      <c r="E19" s="508"/>
      <c r="F19" s="508"/>
      <c r="G19" s="508"/>
      <c r="H19" s="508"/>
      <c r="I19" s="508"/>
      <c r="J19" s="508"/>
      <c r="K19" s="508"/>
      <c r="L19" s="508"/>
      <c r="M19" s="508"/>
    </row>
    <row r="20" spans="1:13" x14ac:dyDescent="0.25">
      <c r="A20" s="508"/>
      <c r="B20" s="508"/>
      <c r="C20" s="508"/>
      <c r="D20" s="508"/>
      <c r="E20" s="508"/>
      <c r="F20" s="508"/>
      <c r="G20" s="508"/>
      <c r="H20" s="508"/>
      <c r="I20" s="508"/>
      <c r="J20" s="508"/>
      <c r="K20" s="508"/>
      <c r="L20" s="508"/>
      <c r="M20" s="508"/>
    </row>
    <row r="21" spans="1:13" ht="18.75" customHeight="1" x14ac:dyDescent="0.25">
      <c r="A21" s="508"/>
      <c r="B21" s="820"/>
      <c r="C21" s="820"/>
      <c r="D21" s="819" t="str">
        <f>CONCATENATE(E7,"/",E8)</f>
        <v>Besser/Magyar</v>
      </c>
      <c r="E21" s="819"/>
      <c r="F21" s="819" t="str">
        <f>CONCATENATE(E10,"/",E11)</f>
        <v>Flórián/Neumayer</v>
      </c>
      <c r="G21" s="819"/>
      <c r="H21" s="819" t="str">
        <f>CONCATENATE(E13,"/",E14)</f>
        <v>Dán/Farkas</v>
      </c>
      <c r="I21" s="819"/>
      <c r="J21" s="508"/>
      <c r="K21" s="508"/>
      <c r="L21" s="508"/>
      <c r="M21" s="508"/>
    </row>
    <row r="22" spans="1:13" ht="18.75" customHeight="1" x14ac:dyDescent="0.25">
      <c r="A22" s="519" t="s">
        <v>68</v>
      </c>
      <c r="B22" s="816" t="str">
        <f>CONCATENATE(E7,"/",E8)</f>
        <v>Besser/Magyar</v>
      </c>
      <c r="C22" s="816"/>
      <c r="D22" s="818"/>
      <c r="E22" s="818"/>
      <c r="F22" s="817" t="s">
        <v>203</v>
      </c>
      <c r="G22" s="817"/>
      <c r="H22" s="817" t="s">
        <v>198</v>
      </c>
      <c r="I22" s="817"/>
      <c r="J22" s="508"/>
      <c r="K22" s="508"/>
      <c r="L22" s="508"/>
      <c r="M22" s="508"/>
    </row>
    <row r="23" spans="1:13" ht="18.75" customHeight="1" x14ac:dyDescent="0.25">
      <c r="A23" s="519" t="s">
        <v>69</v>
      </c>
      <c r="B23" s="816" t="str">
        <f>CONCATENATE(E10,"/",E11)</f>
        <v>Flórián/Neumayer</v>
      </c>
      <c r="C23" s="816"/>
      <c r="D23" s="817" t="s">
        <v>393</v>
      </c>
      <c r="E23" s="817"/>
      <c r="F23" s="818"/>
      <c r="G23" s="818"/>
      <c r="H23" s="817" t="s">
        <v>203</v>
      </c>
      <c r="I23" s="817"/>
      <c r="J23" s="508"/>
      <c r="K23" s="508"/>
      <c r="L23" s="508"/>
      <c r="M23" s="508"/>
    </row>
    <row r="24" spans="1:13" ht="18.75" customHeight="1" x14ac:dyDescent="0.25">
      <c r="A24" s="519" t="s">
        <v>70</v>
      </c>
      <c r="B24" s="816" t="str">
        <f>CONCATENATE(E13,"/",E14)</f>
        <v>Dán/Farkas</v>
      </c>
      <c r="C24" s="816"/>
      <c r="D24" s="817" t="s">
        <v>394</v>
      </c>
      <c r="E24" s="817"/>
      <c r="F24" s="817" t="s">
        <v>393</v>
      </c>
      <c r="G24" s="817"/>
      <c r="H24" s="818"/>
      <c r="I24" s="818"/>
      <c r="J24" s="508"/>
      <c r="K24" s="508"/>
      <c r="L24" s="508"/>
      <c r="M24" s="508"/>
    </row>
    <row r="25" spans="1:13" x14ac:dyDescent="0.25">
      <c r="A25" s="508"/>
      <c r="B25" s="508"/>
      <c r="C25" s="508"/>
      <c r="D25" s="508"/>
      <c r="E25" s="508"/>
      <c r="F25" s="508"/>
      <c r="G25" s="508"/>
      <c r="H25" s="508"/>
      <c r="I25" s="508"/>
      <c r="J25" s="508"/>
      <c r="K25" s="508"/>
      <c r="L25" s="508"/>
      <c r="M25" s="508"/>
    </row>
    <row r="26" spans="1:13" x14ac:dyDescent="0.25">
      <c r="A26" s="508"/>
      <c r="B26" s="508"/>
      <c r="C26" s="508"/>
      <c r="D26" s="508"/>
      <c r="E26" s="508"/>
      <c r="F26" s="508"/>
      <c r="G26" s="508"/>
      <c r="H26" s="508"/>
      <c r="I26" s="508"/>
      <c r="J26" s="508"/>
      <c r="K26" s="508"/>
      <c r="L26" s="508"/>
      <c r="M26" s="508"/>
    </row>
    <row r="27" spans="1:13" x14ac:dyDescent="0.25">
      <c r="A27" s="508"/>
      <c r="B27" s="508"/>
      <c r="C27" s="508"/>
      <c r="D27" s="508"/>
      <c r="E27" s="508"/>
      <c r="F27" s="508"/>
      <c r="G27" s="508"/>
      <c r="H27" s="508"/>
      <c r="I27" s="508"/>
      <c r="J27" s="508"/>
      <c r="K27" s="508"/>
      <c r="L27" s="508"/>
      <c r="M27" s="508"/>
    </row>
    <row r="28" spans="1:13" x14ac:dyDescent="0.25">
      <c r="A28" s="508"/>
      <c r="B28" s="508"/>
      <c r="C28" s="508"/>
      <c r="D28" s="508"/>
      <c r="E28" s="508"/>
      <c r="F28" s="508"/>
      <c r="G28" s="508"/>
      <c r="H28" s="508"/>
      <c r="I28" s="508"/>
      <c r="J28" s="508"/>
      <c r="K28" s="508"/>
      <c r="L28" s="508"/>
      <c r="M28" s="508"/>
    </row>
    <row r="29" spans="1:13" x14ac:dyDescent="0.25">
      <c r="A29" s="508"/>
      <c r="B29" s="508"/>
      <c r="C29" s="508"/>
      <c r="D29" s="508"/>
      <c r="E29" s="508"/>
      <c r="F29" s="508"/>
      <c r="G29" s="508"/>
      <c r="H29" s="508"/>
      <c r="I29" s="508"/>
      <c r="J29" s="508"/>
      <c r="K29" s="508"/>
      <c r="L29" s="508"/>
      <c r="M29" s="508"/>
    </row>
    <row r="30" spans="1:13" x14ac:dyDescent="0.25">
      <c r="A30" s="508"/>
      <c r="B30" s="508"/>
      <c r="C30" s="508"/>
      <c r="D30" s="508"/>
      <c r="E30" s="508"/>
      <c r="F30" s="508"/>
      <c r="G30" s="508"/>
      <c r="H30" s="508"/>
      <c r="I30" s="508"/>
      <c r="J30" s="508"/>
      <c r="K30" s="508"/>
      <c r="L30" s="508"/>
      <c r="M30" s="508"/>
    </row>
    <row r="31" spans="1:13" x14ac:dyDescent="0.25">
      <c r="A31" s="508"/>
      <c r="B31" s="508"/>
      <c r="C31" s="508"/>
      <c r="D31" s="508"/>
      <c r="E31" s="508"/>
      <c r="F31" s="508"/>
      <c r="G31" s="508"/>
      <c r="H31" s="508"/>
      <c r="I31" s="508"/>
      <c r="J31" s="508"/>
      <c r="K31" s="508"/>
      <c r="L31" s="508"/>
      <c r="M31" s="508"/>
    </row>
    <row r="32" spans="1:13" x14ac:dyDescent="0.25">
      <c r="A32" s="508"/>
      <c r="B32" s="508"/>
      <c r="C32" s="508"/>
      <c r="D32" s="508"/>
      <c r="E32" s="508"/>
      <c r="F32" s="508"/>
      <c r="G32" s="508"/>
      <c r="H32" s="508"/>
      <c r="I32" s="508"/>
      <c r="J32" s="508"/>
      <c r="K32" s="508"/>
      <c r="L32" s="508"/>
      <c r="M32" s="508"/>
    </row>
    <row r="33" spans="1:18" x14ac:dyDescent="0.25">
      <c r="A33" s="508"/>
      <c r="B33" s="508"/>
      <c r="C33" s="508"/>
      <c r="D33" s="508"/>
      <c r="E33" s="508"/>
      <c r="F33" s="508"/>
      <c r="G33" s="508"/>
      <c r="H33" s="508"/>
      <c r="I33" s="508"/>
      <c r="J33" s="508"/>
      <c r="K33" s="508"/>
      <c r="L33" s="508"/>
      <c r="M33" s="508"/>
    </row>
    <row r="34" spans="1:18" x14ac:dyDescent="0.25">
      <c r="A34" s="508"/>
      <c r="B34" s="508"/>
      <c r="C34" s="508"/>
      <c r="D34" s="508"/>
      <c r="E34" s="508"/>
      <c r="F34" s="508"/>
      <c r="G34" s="508"/>
      <c r="H34" s="508"/>
      <c r="I34" s="508"/>
      <c r="J34" s="508"/>
      <c r="K34" s="508"/>
      <c r="L34" s="508"/>
      <c r="M34" s="508"/>
    </row>
    <row r="35" spans="1:18" x14ac:dyDescent="0.25">
      <c r="A35" s="508"/>
      <c r="B35" s="508"/>
      <c r="C35" s="508"/>
      <c r="D35" s="508"/>
      <c r="E35" s="508"/>
      <c r="F35" s="508"/>
      <c r="G35" s="508"/>
      <c r="H35" s="508"/>
      <c r="I35" s="508"/>
      <c r="J35" s="508"/>
      <c r="K35" s="508"/>
      <c r="L35" s="513"/>
      <c r="M35" s="508"/>
    </row>
    <row r="36" spans="1:18" x14ac:dyDescent="0.25">
      <c r="A36" s="520" t="s">
        <v>43</v>
      </c>
      <c r="B36" s="521"/>
      <c r="C36" s="522"/>
      <c r="D36" s="523" t="s">
        <v>4</v>
      </c>
      <c r="E36" s="524" t="s">
        <v>45</v>
      </c>
      <c r="F36" s="525"/>
      <c r="G36" s="523" t="s">
        <v>4</v>
      </c>
      <c r="H36" s="526" t="s">
        <v>54</v>
      </c>
      <c r="I36" s="527"/>
      <c r="J36" s="526" t="s">
        <v>55</v>
      </c>
      <c r="K36" s="528" t="s">
        <v>56</v>
      </c>
      <c r="L36" s="504"/>
      <c r="M36" s="525"/>
      <c r="P36" s="529"/>
      <c r="Q36" s="529"/>
      <c r="R36" s="530"/>
    </row>
    <row r="37" spans="1:18" x14ac:dyDescent="0.25">
      <c r="A37" s="531" t="s">
        <v>44</v>
      </c>
      <c r="B37" s="532"/>
      <c r="C37" s="533"/>
      <c r="D37" s="534"/>
      <c r="E37" s="535"/>
      <c r="F37" s="535"/>
      <c r="G37" s="536" t="s">
        <v>5</v>
      </c>
      <c r="H37" s="532"/>
      <c r="I37" s="537"/>
      <c r="J37" s="538"/>
      <c r="K37" s="539" t="s">
        <v>46</v>
      </c>
      <c r="L37" s="540"/>
      <c r="M37" s="541"/>
      <c r="P37" s="542"/>
      <c r="Q37" s="542"/>
      <c r="R37" s="543"/>
    </row>
    <row r="38" spans="1:18" x14ac:dyDescent="0.25">
      <c r="A38" s="544" t="s">
        <v>53</v>
      </c>
      <c r="B38" s="545"/>
      <c r="C38" s="546"/>
      <c r="D38" s="547"/>
      <c r="E38" s="535"/>
      <c r="F38" s="535"/>
      <c r="G38" s="548"/>
      <c r="H38" s="549"/>
      <c r="I38" s="550"/>
      <c r="J38" s="551"/>
      <c r="K38" s="552"/>
      <c r="L38" s="513"/>
      <c r="M38" s="553"/>
      <c r="P38" s="543"/>
      <c r="Q38" s="554"/>
      <c r="R38" s="543"/>
    </row>
    <row r="39" spans="1:18" x14ac:dyDescent="0.25">
      <c r="A39" s="555"/>
      <c r="B39" s="556"/>
      <c r="C39" s="557"/>
      <c r="D39" s="547"/>
      <c r="E39" s="535"/>
      <c r="F39" s="535"/>
      <c r="G39" s="548" t="s">
        <v>6</v>
      </c>
      <c r="H39" s="549"/>
      <c r="I39" s="550"/>
      <c r="J39" s="551"/>
      <c r="K39" s="539" t="s">
        <v>47</v>
      </c>
      <c r="L39" s="540"/>
      <c r="M39" s="541"/>
      <c r="P39" s="542"/>
      <c r="Q39" s="542"/>
      <c r="R39" s="543"/>
    </row>
    <row r="40" spans="1:18" x14ac:dyDescent="0.25">
      <c r="A40" s="558"/>
      <c r="B40" s="559"/>
      <c r="C40" s="560"/>
      <c r="D40" s="547"/>
      <c r="E40" s="535"/>
      <c r="F40" s="561"/>
      <c r="G40" s="562"/>
      <c r="H40" s="549"/>
      <c r="I40" s="550"/>
      <c r="J40" s="551"/>
      <c r="K40" s="563"/>
      <c r="L40" s="508"/>
      <c r="M40" s="564"/>
      <c r="P40" s="543"/>
      <c r="Q40" s="554"/>
      <c r="R40" s="543"/>
    </row>
    <row r="41" spans="1:18" x14ac:dyDescent="0.25">
      <c r="A41" s="565"/>
      <c r="B41" s="566"/>
      <c r="C41" s="567"/>
      <c r="D41" s="547"/>
      <c r="E41" s="535"/>
      <c r="F41" s="508"/>
      <c r="G41" s="548" t="s">
        <v>7</v>
      </c>
      <c r="H41" s="549"/>
      <c r="I41" s="550"/>
      <c r="J41" s="551"/>
      <c r="K41" s="544"/>
      <c r="L41" s="513"/>
      <c r="M41" s="553"/>
      <c r="P41" s="543"/>
      <c r="Q41" s="554"/>
      <c r="R41" s="543"/>
    </row>
    <row r="42" spans="1:18" x14ac:dyDescent="0.25">
      <c r="A42" s="568"/>
      <c r="B42" s="569"/>
      <c r="C42" s="560"/>
      <c r="D42" s="547"/>
      <c r="E42" s="535"/>
      <c r="F42" s="508"/>
      <c r="G42" s="548"/>
      <c r="H42" s="549"/>
      <c r="I42" s="550"/>
      <c r="J42" s="551"/>
      <c r="K42" s="539" t="s">
        <v>33</v>
      </c>
      <c r="L42" s="540"/>
      <c r="M42" s="541"/>
      <c r="P42" s="542"/>
      <c r="Q42" s="542"/>
      <c r="R42" s="543"/>
    </row>
    <row r="43" spans="1:18" x14ac:dyDescent="0.25">
      <c r="A43" s="568"/>
      <c r="B43" s="569"/>
      <c r="C43" s="570"/>
      <c r="D43" s="547"/>
      <c r="E43" s="535"/>
      <c r="F43" s="508"/>
      <c r="G43" s="548" t="s">
        <v>8</v>
      </c>
      <c r="H43" s="549"/>
      <c r="I43" s="550"/>
      <c r="J43" s="551"/>
      <c r="K43" s="563"/>
      <c r="L43" s="508"/>
      <c r="M43" s="564"/>
      <c r="P43" s="543"/>
      <c r="Q43" s="554"/>
      <c r="R43" s="543"/>
    </row>
    <row r="44" spans="1:18" x14ac:dyDescent="0.25">
      <c r="A44" s="571"/>
      <c r="B44" s="572"/>
      <c r="C44" s="573"/>
      <c r="D44" s="574"/>
      <c r="E44" s="575"/>
      <c r="F44" s="513"/>
      <c r="G44" s="576"/>
      <c r="H44" s="545"/>
      <c r="I44" s="577"/>
      <c r="J44" s="578"/>
      <c r="K44" s="544">
        <f>L4</f>
        <v>0</v>
      </c>
      <c r="L44" s="513"/>
      <c r="M44" s="553"/>
      <c r="P44" s="543"/>
      <c r="Q44" s="554"/>
      <c r="R44" s="579">
        <f>MIN(4,'[1]1D ELO'!$P$5)</f>
        <v>0</v>
      </c>
    </row>
  </sheetData>
  <mergeCells count="21">
    <mergeCell ref="A1:F1"/>
    <mergeCell ref="A4:C4"/>
    <mergeCell ref="D7:D8"/>
    <mergeCell ref="D10:D11"/>
    <mergeCell ref="D13:D14"/>
    <mergeCell ref="B24:C24"/>
    <mergeCell ref="D24:E24"/>
    <mergeCell ref="F24:G24"/>
    <mergeCell ref="H24:I24"/>
    <mergeCell ref="H21:I21"/>
    <mergeCell ref="B22:C22"/>
    <mergeCell ref="D22:E22"/>
    <mergeCell ref="F22:G22"/>
    <mergeCell ref="H22:I22"/>
    <mergeCell ref="B23:C23"/>
    <mergeCell ref="D23:E23"/>
    <mergeCell ref="F23:G23"/>
    <mergeCell ref="H23:I23"/>
    <mergeCell ref="B21:C21"/>
    <mergeCell ref="D21:E21"/>
    <mergeCell ref="F21:G21"/>
  </mergeCells>
  <conditionalFormatting sqref="E7:E14">
    <cfRule type="cellIs" dxfId="58" priority="1" stopIfTrue="1" operator="equal">
      <formula>"Bye"</formula>
    </cfRule>
  </conditionalFormatting>
  <conditionalFormatting sqref="R44">
    <cfRule type="expression" dxfId="57"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OB</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23</v>
      </c>
      <c r="C3" s="48"/>
      <c r="D3" s="49"/>
      <c r="E3" s="49"/>
      <c r="F3" s="50"/>
      <c r="G3" s="49"/>
      <c r="H3" s="51"/>
      <c r="I3" s="50"/>
      <c r="J3" s="49"/>
      <c r="K3" s="49"/>
      <c r="L3" s="49"/>
      <c r="M3" s="49"/>
      <c r="N3" s="51"/>
    </row>
    <row r="4" spans="1:14" s="18" customFormat="1" ht="9.6" x14ac:dyDescent="0.25">
      <c r="A4" s="50" t="s">
        <v>24</v>
      </c>
      <c r="B4" s="48" t="s">
        <v>21</v>
      </c>
      <c r="C4" s="52"/>
      <c r="D4" s="52"/>
      <c r="E4" s="52"/>
      <c r="F4" s="52"/>
      <c r="G4" s="52"/>
      <c r="H4" s="52"/>
      <c r="I4" s="52"/>
      <c r="J4" s="52"/>
      <c r="K4" s="52"/>
      <c r="L4" s="52"/>
      <c r="M4" s="52"/>
      <c r="N4" s="52"/>
    </row>
    <row r="5" spans="1:14" s="34" customFormat="1" ht="12.75" customHeight="1" x14ac:dyDescent="0.25">
      <c r="A5" s="53">
        <f>Altalanos!$A$10</f>
        <v>0</v>
      </c>
      <c r="B5" s="54">
        <f>Altalanos!$C$10</f>
        <v>0</v>
      </c>
      <c r="C5" s="55"/>
      <c r="D5" s="55"/>
      <c r="E5" s="55"/>
      <c r="F5" s="55"/>
      <c r="G5" s="55"/>
      <c r="H5" s="55"/>
      <c r="I5" s="55"/>
      <c r="J5" s="55"/>
      <c r="K5" s="55"/>
      <c r="L5" s="55"/>
      <c r="M5" s="56"/>
      <c r="N5" s="56"/>
    </row>
    <row r="6" spans="1:14" s="2" customFormat="1" ht="60" customHeight="1" thickBot="1" x14ac:dyDescent="0.3">
      <c r="A6" s="792" t="s">
        <v>25</v>
      </c>
      <c r="B6" s="792"/>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5"/>
      <c r="C9" s="66"/>
      <c r="D9" s="65"/>
      <c r="E9" s="65"/>
      <c r="F9" s="65"/>
      <c r="G9" s="65"/>
      <c r="H9" s="65"/>
      <c r="I9" s="65"/>
      <c r="J9" s="65"/>
      <c r="K9" s="65"/>
      <c r="L9" s="65"/>
      <c r="M9" s="65"/>
      <c r="N9" s="67"/>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8"/>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5"/>
      <c r="C14" s="66"/>
      <c r="D14" s="65"/>
      <c r="E14" s="65"/>
      <c r="F14" s="65"/>
      <c r="G14" s="65"/>
      <c r="H14" s="65"/>
      <c r="I14" s="65"/>
      <c r="J14" s="65"/>
      <c r="K14" s="65"/>
      <c r="L14" s="65"/>
      <c r="M14" s="65"/>
      <c r="N14" s="67"/>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8"/>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69"/>
      <c r="B19" s="69"/>
      <c r="C19" s="14"/>
      <c r="D19" s="14"/>
      <c r="E19" s="14"/>
      <c r="F19" s="14"/>
      <c r="G19" s="14"/>
      <c r="H19" s="14"/>
      <c r="I19" s="14"/>
      <c r="J19" s="14"/>
      <c r="K19" s="14"/>
      <c r="L19" s="14"/>
      <c r="M19" s="14"/>
      <c r="N19" s="12"/>
    </row>
    <row r="20" spans="1:16" s="18" customFormat="1" ht="13.8" thickBot="1" x14ac:dyDescent="0.3">
      <c r="A20" s="230" t="s">
        <v>26</v>
      </c>
      <c r="B20" s="231"/>
      <c r="C20" s="66"/>
      <c r="D20" s="65"/>
      <c r="E20" s="65"/>
      <c r="F20" s="65"/>
      <c r="G20" s="65"/>
      <c r="H20" s="65"/>
      <c r="I20" s="65"/>
      <c r="J20" s="65"/>
      <c r="K20" s="65"/>
      <c r="L20" s="65"/>
      <c r="M20" s="65"/>
      <c r="N20" s="67"/>
    </row>
    <row r="21" spans="1:16" s="18" customFormat="1" ht="9.6" x14ac:dyDescent="0.25">
      <c r="A21" s="70" t="s">
        <v>27</v>
      </c>
      <c r="B21" s="71" t="s">
        <v>28</v>
      </c>
      <c r="C21" s="52"/>
      <c r="D21" s="52"/>
      <c r="E21" s="52"/>
      <c r="F21" s="52"/>
      <c r="G21" s="52"/>
      <c r="H21" s="52"/>
      <c r="I21" s="52"/>
      <c r="J21" s="52"/>
      <c r="K21" s="52"/>
      <c r="L21" s="52"/>
      <c r="M21" s="52"/>
      <c r="N21" s="52"/>
      <c r="P21" s="72" t="s">
        <v>62</v>
      </c>
    </row>
    <row r="22" spans="1:16" s="18" customFormat="1" ht="19.5" customHeight="1" x14ac:dyDescent="0.25">
      <c r="A22" s="73"/>
      <c r="B22" s="74"/>
      <c r="C22" s="55"/>
      <c r="D22" s="55"/>
      <c r="E22" s="55"/>
      <c r="F22" s="55"/>
      <c r="G22" s="55"/>
      <c r="H22" s="55"/>
      <c r="I22" s="55"/>
      <c r="J22" s="55"/>
      <c r="K22" s="55"/>
      <c r="L22" s="55"/>
      <c r="M22" s="56"/>
      <c r="N22" s="52"/>
      <c r="P22" s="75" t="str">
        <f t="shared" ref="P22:P29" si="0">LEFT(B22,1)&amp;" "&amp;A22</f>
        <v xml:space="preserve"> </v>
      </c>
    </row>
    <row r="23" spans="1:16" s="18" customFormat="1" ht="19.5" customHeight="1" x14ac:dyDescent="0.25">
      <c r="A23" s="73"/>
      <c r="B23" s="74"/>
      <c r="C23" s="55"/>
      <c r="D23" s="55"/>
      <c r="E23" s="55"/>
      <c r="F23" s="55"/>
      <c r="G23" s="55"/>
      <c r="H23" s="55"/>
      <c r="I23" s="55"/>
      <c r="J23" s="55"/>
      <c r="K23" s="55"/>
      <c r="L23" s="55"/>
      <c r="M23" s="56"/>
      <c r="N23" s="52"/>
      <c r="P23" s="75" t="str">
        <f t="shared" si="0"/>
        <v xml:space="preserve"> </v>
      </c>
    </row>
    <row r="24" spans="1:16" s="18" customFormat="1" ht="19.5" customHeight="1" x14ac:dyDescent="0.25">
      <c r="A24" s="73"/>
      <c r="B24" s="74"/>
      <c r="C24" s="55"/>
      <c r="D24" s="55"/>
      <c r="E24" s="55"/>
      <c r="F24" s="55"/>
      <c r="G24" s="55"/>
      <c r="H24" s="55"/>
      <c r="I24" s="55"/>
      <c r="J24" s="55"/>
      <c r="K24" s="55"/>
      <c r="L24" s="55"/>
      <c r="M24" s="56"/>
      <c r="N24" s="52"/>
      <c r="P24" s="75" t="str">
        <f t="shared" si="0"/>
        <v xml:space="preserve"> </v>
      </c>
    </row>
    <row r="25" spans="1:16" s="2" customFormat="1" ht="19.5" customHeight="1" x14ac:dyDescent="0.25">
      <c r="A25" s="73"/>
      <c r="B25" s="74"/>
      <c r="C25" s="55"/>
      <c r="D25" s="55"/>
      <c r="E25" s="55"/>
      <c r="F25" s="55"/>
      <c r="G25" s="55"/>
      <c r="H25" s="55"/>
      <c r="I25" s="55"/>
      <c r="J25" s="55"/>
      <c r="K25" s="55"/>
      <c r="L25" s="55"/>
      <c r="M25" s="56"/>
      <c r="N25" s="52"/>
      <c r="P25" s="75" t="str">
        <f t="shared" si="0"/>
        <v xml:space="preserve"> </v>
      </c>
    </row>
    <row r="26" spans="1:16" s="2" customFormat="1" ht="19.5" customHeight="1" x14ac:dyDescent="0.25">
      <c r="A26" s="73"/>
      <c r="B26" s="74"/>
      <c r="C26" s="55"/>
      <c r="D26" s="55"/>
      <c r="E26" s="55"/>
      <c r="F26" s="55"/>
      <c r="G26" s="55"/>
      <c r="H26" s="55"/>
      <c r="I26" s="55"/>
      <c r="J26" s="55"/>
      <c r="K26" s="55"/>
      <c r="L26" s="55"/>
      <c r="M26" s="56"/>
      <c r="N26" s="52"/>
      <c r="P26" s="75" t="str">
        <f t="shared" si="0"/>
        <v xml:space="preserve"> </v>
      </c>
    </row>
    <row r="27" spans="1:16" s="2" customFormat="1" ht="19.5" customHeight="1" x14ac:dyDescent="0.25">
      <c r="A27" s="73"/>
      <c r="B27" s="74"/>
      <c r="C27" s="55"/>
      <c r="D27" s="55"/>
      <c r="E27" s="55"/>
      <c r="F27" s="55"/>
      <c r="G27" s="55"/>
      <c r="H27" s="55"/>
      <c r="I27" s="55"/>
      <c r="J27" s="55"/>
      <c r="K27" s="55"/>
      <c r="L27" s="55"/>
      <c r="M27" s="56"/>
      <c r="N27" s="52"/>
      <c r="P27" s="75" t="str">
        <f t="shared" si="0"/>
        <v xml:space="preserve"> </v>
      </c>
    </row>
    <row r="28" spans="1:16" s="2" customFormat="1" ht="19.5" customHeight="1" x14ac:dyDescent="0.25">
      <c r="A28" s="73"/>
      <c r="B28" s="74"/>
      <c r="C28" s="55"/>
      <c r="D28" s="55"/>
      <c r="E28" s="55"/>
      <c r="F28" s="55"/>
      <c r="G28" s="55"/>
      <c r="H28" s="55"/>
      <c r="I28" s="55"/>
      <c r="J28" s="55"/>
      <c r="K28" s="55"/>
      <c r="L28" s="55"/>
      <c r="M28" s="56"/>
      <c r="N28" s="52"/>
      <c r="P28" s="75" t="str">
        <f t="shared" si="0"/>
        <v xml:space="preserve"> </v>
      </c>
    </row>
    <row r="29" spans="1:16" s="2" customFormat="1" ht="19.5" customHeight="1" thickBot="1" x14ac:dyDescent="0.3">
      <c r="A29" s="76"/>
      <c r="B29" s="77"/>
      <c r="C29" s="55"/>
      <c r="D29" s="55"/>
      <c r="E29" s="55"/>
      <c r="F29" s="55"/>
      <c r="G29" s="55"/>
      <c r="H29" s="55"/>
      <c r="I29" s="55"/>
      <c r="J29" s="55"/>
      <c r="K29" s="55"/>
      <c r="L29" s="55"/>
      <c r="M29" s="56"/>
      <c r="N29" s="52"/>
      <c r="P29" s="75" t="str">
        <f t="shared" si="0"/>
        <v xml:space="preserve"> </v>
      </c>
    </row>
    <row r="30" spans="1:16" ht="13.8" thickBot="1" x14ac:dyDescent="0.3">
      <c r="A30" s="33"/>
      <c r="B30" s="33"/>
      <c r="C30" s="33"/>
      <c r="D30" s="33"/>
      <c r="E30" s="33"/>
      <c r="F30" s="33"/>
      <c r="G30" s="33"/>
      <c r="H30" s="33"/>
      <c r="I30" s="33"/>
      <c r="J30" s="33"/>
      <c r="K30" s="33"/>
      <c r="L30" s="33"/>
      <c r="M30" s="33"/>
      <c r="N30" s="78"/>
      <c r="P30" s="79" t="s">
        <v>63</v>
      </c>
    </row>
    <row r="31" spans="1:16" x14ac:dyDescent="0.25">
      <c r="A31" s="33"/>
      <c r="B31" s="33"/>
      <c r="C31" s="33"/>
      <c r="D31" s="33"/>
      <c r="E31" s="33"/>
      <c r="F31" s="33"/>
      <c r="G31" s="33"/>
      <c r="H31" s="33"/>
      <c r="I31" s="33"/>
      <c r="J31" s="33"/>
      <c r="K31" s="33"/>
      <c r="L31" s="33"/>
      <c r="M31" s="33"/>
      <c r="N31" s="78"/>
    </row>
    <row r="32" spans="1:16" x14ac:dyDescent="0.25">
      <c r="A32" s="33"/>
      <c r="B32" s="33"/>
      <c r="C32" s="33"/>
      <c r="D32" s="33"/>
      <c r="E32" s="33"/>
      <c r="F32" s="33"/>
      <c r="G32" s="33"/>
      <c r="H32" s="33"/>
      <c r="I32" s="33"/>
      <c r="J32" s="33"/>
      <c r="K32" s="33"/>
      <c r="L32" s="33"/>
      <c r="M32" s="33"/>
      <c r="N32" s="78"/>
    </row>
    <row r="33" spans="1:14" x14ac:dyDescent="0.25">
      <c r="A33" s="33"/>
      <c r="B33" s="33"/>
      <c r="C33" s="33"/>
      <c r="D33" s="33"/>
      <c r="E33" s="33"/>
      <c r="F33" s="33"/>
      <c r="G33" s="33"/>
      <c r="H33" s="33"/>
      <c r="I33" s="33"/>
      <c r="J33" s="33"/>
      <c r="K33" s="33"/>
      <c r="L33" s="33"/>
      <c r="M33" s="33"/>
      <c r="N33" s="78"/>
    </row>
    <row r="34" spans="1:14" x14ac:dyDescent="0.25">
      <c r="A34" s="33"/>
      <c r="B34" s="33"/>
      <c r="C34" s="33"/>
      <c r="D34" s="33"/>
      <c r="E34" s="33"/>
      <c r="F34" s="33"/>
      <c r="G34" s="33"/>
      <c r="H34" s="33"/>
      <c r="I34" s="33"/>
      <c r="J34" s="33"/>
      <c r="K34" s="33"/>
      <c r="L34" s="33"/>
      <c r="M34" s="33"/>
      <c r="N34" s="78"/>
    </row>
    <row r="35" spans="1:14" x14ac:dyDescent="0.25">
      <c r="A35" s="33"/>
      <c r="B35" s="33"/>
      <c r="C35" s="33"/>
      <c r="D35" s="33"/>
      <c r="E35" s="33"/>
      <c r="F35" s="33"/>
      <c r="G35" s="33"/>
      <c r="H35" s="33"/>
      <c r="I35" s="33"/>
      <c r="J35" s="33"/>
      <c r="K35" s="33"/>
      <c r="L35" s="33"/>
      <c r="M35" s="33"/>
      <c r="N35" s="78"/>
    </row>
    <row r="36" spans="1:14" x14ac:dyDescent="0.25">
      <c r="A36" s="33"/>
      <c r="B36" s="33"/>
      <c r="C36" s="33"/>
      <c r="D36" s="33"/>
      <c r="E36" s="33"/>
      <c r="F36" s="33"/>
      <c r="G36" s="33"/>
      <c r="H36" s="33"/>
      <c r="I36" s="33"/>
      <c r="J36" s="33"/>
      <c r="K36" s="33"/>
      <c r="L36" s="33"/>
      <c r="M36" s="33"/>
      <c r="N36" s="78"/>
    </row>
    <row r="37" spans="1:14" x14ac:dyDescent="0.25">
      <c r="A37" s="33"/>
      <c r="B37" s="33"/>
      <c r="C37" s="33"/>
      <c r="D37" s="33"/>
      <c r="E37" s="33"/>
      <c r="F37" s="33"/>
      <c r="G37" s="33"/>
      <c r="H37" s="33"/>
      <c r="I37" s="33"/>
      <c r="J37" s="33"/>
      <c r="K37" s="33"/>
      <c r="L37" s="33"/>
      <c r="M37" s="33"/>
      <c r="N37" s="78"/>
    </row>
    <row r="38" spans="1:14" x14ac:dyDescent="0.25">
      <c r="A38" s="33"/>
      <c r="B38" s="33"/>
      <c r="C38" s="33"/>
      <c r="D38" s="33"/>
      <c r="E38" s="33"/>
      <c r="F38" s="33"/>
      <c r="G38" s="33"/>
      <c r="H38" s="33"/>
      <c r="I38" s="33"/>
      <c r="J38" s="33"/>
      <c r="K38" s="33"/>
      <c r="L38" s="33"/>
      <c r="M38" s="33"/>
      <c r="N38" s="78"/>
    </row>
    <row r="39" spans="1:14" x14ac:dyDescent="0.25">
      <c r="A39" s="33"/>
      <c r="B39" s="33"/>
      <c r="C39" s="33"/>
      <c r="D39" s="33"/>
      <c r="E39" s="33"/>
      <c r="F39" s="33"/>
      <c r="G39" s="33"/>
      <c r="H39" s="33"/>
      <c r="I39" s="33"/>
      <c r="J39" s="33"/>
      <c r="K39" s="33"/>
      <c r="L39" s="33"/>
      <c r="M39" s="33"/>
      <c r="N39" s="78"/>
    </row>
    <row r="40" spans="1:14" x14ac:dyDescent="0.25">
      <c r="A40" s="33"/>
      <c r="B40" s="33"/>
      <c r="C40" s="33"/>
      <c r="D40" s="33"/>
      <c r="E40" s="33"/>
      <c r="F40" s="33"/>
      <c r="G40" s="33"/>
      <c r="H40" s="33"/>
      <c r="I40" s="33"/>
      <c r="J40" s="33"/>
      <c r="K40" s="33"/>
      <c r="L40" s="33"/>
      <c r="M40" s="33"/>
      <c r="N40" s="78"/>
    </row>
    <row r="41" spans="1:14" x14ac:dyDescent="0.25">
      <c r="A41" s="33"/>
      <c r="B41" s="33"/>
      <c r="C41" s="33"/>
      <c r="D41" s="33"/>
      <c r="E41" s="33"/>
      <c r="F41" s="33"/>
      <c r="G41" s="33"/>
      <c r="H41" s="33"/>
      <c r="I41" s="33"/>
      <c r="J41" s="33"/>
      <c r="K41" s="33"/>
      <c r="L41" s="33"/>
      <c r="M41" s="33"/>
      <c r="N41" s="78"/>
    </row>
    <row r="42" spans="1:14" x14ac:dyDescent="0.25">
      <c r="A42" s="33"/>
      <c r="B42" s="33"/>
      <c r="C42" s="33"/>
      <c r="D42" s="33"/>
      <c r="E42" s="33"/>
      <c r="F42" s="33"/>
      <c r="G42" s="33"/>
      <c r="H42" s="33"/>
      <c r="I42" s="33"/>
      <c r="J42" s="33"/>
      <c r="K42" s="33"/>
      <c r="L42" s="33"/>
      <c r="M42" s="33"/>
      <c r="N42" s="78"/>
    </row>
  </sheetData>
  <mergeCells count="1">
    <mergeCell ref="A6:B6"/>
  </mergeCells>
  <phoneticPr fontId="63" type="noConversion"/>
  <printOptions horizontalCentered="1"/>
  <pageMargins left="0.35" right="0.35" top="0.39" bottom="0.39" header="0" footer="0"/>
  <pageSetup paperSize="9" orientation="portrait" horizontalDpi="20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8928" r:id="rId3"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B2B0-00C5-4A85-8A22-294D4CC8EC92}">
  <sheetPr codeName="Sheet42">
    <tabColor indexed="17"/>
    <pageSetUpPr fitToPage="1"/>
  </sheetPr>
  <dimension ref="A1:U81"/>
  <sheetViews>
    <sheetView showGridLines="0" showZeros="0" workbookViewId="0">
      <selection activeCell="H2" sqref="H2"/>
    </sheetView>
  </sheetViews>
  <sheetFormatPr defaultRowHeight="13.2" x14ac:dyDescent="0.25"/>
  <cols>
    <col min="1" max="2" width="3.33203125" style="476" customWidth="1"/>
    <col min="3" max="3" width="4.6640625" style="476" customWidth="1"/>
    <col min="4" max="4" width="2.88671875" style="476" customWidth="1"/>
    <col min="5" max="5" width="5.6640625" style="476" customWidth="1"/>
    <col min="6" max="6" width="12.6640625" style="476" customWidth="1"/>
    <col min="7" max="7" width="2.6640625" style="476" customWidth="1"/>
    <col min="8" max="8" width="6.5546875" style="476" customWidth="1"/>
    <col min="9" max="9" width="5.88671875" style="476" customWidth="1"/>
    <col min="10" max="10" width="1.6640625" style="763" customWidth="1"/>
    <col min="11" max="11" width="10.6640625" style="476" customWidth="1"/>
    <col min="12" max="12" width="1.6640625" style="763" customWidth="1"/>
    <col min="13" max="13" width="10.6640625" style="476" customWidth="1"/>
    <col min="14" max="14" width="1.6640625" style="764" customWidth="1"/>
    <col min="15" max="15" width="10.6640625" style="476" customWidth="1"/>
    <col min="16" max="16" width="1.6640625" style="763" customWidth="1"/>
    <col min="17" max="17" width="10.6640625" style="476" customWidth="1"/>
    <col min="18" max="18" width="1.6640625" style="764" customWidth="1"/>
    <col min="19" max="19" width="8.88671875" style="476"/>
    <col min="20" max="20" width="8.6640625" style="476" customWidth="1"/>
    <col min="21" max="21" width="8.88671875" style="476" hidden="1" customWidth="1"/>
    <col min="22" max="22" width="5.6640625" style="476" customWidth="1"/>
    <col min="23" max="256" width="8.88671875" style="476"/>
    <col min="257" max="258" width="3.33203125" style="476" customWidth="1"/>
    <col min="259" max="259" width="4.6640625" style="476" customWidth="1"/>
    <col min="260" max="260" width="2.88671875" style="476" customWidth="1"/>
    <col min="261" max="261" width="5.6640625" style="476" customWidth="1"/>
    <col min="262" max="262" width="12.6640625" style="476" customWidth="1"/>
    <col min="263" max="263" width="2.6640625" style="476" customWidth="1"/>
    <col min="264" max="264" width="6.5546875" style="476" customWidth="1"/>
    <col min="265" max="265" width="5.88671875" style="476" customWidth="1"/>
    <col min="266" max="266" width="1.6640625" style="476" customWidth="1"/>
    <col min="267" max="267" width="10.6640625" style="476" customWidth="1"/>
    <col min="268" max="268" width="1.6640625" style="476" customWidth="1"/>
    <col min="269" max="269" width="10.6640625" style="476" customWidth="1"/>
    <col min="270" max="270" width="1.6640625" style="476" customWidth="1"/>
    <col min="271" max="271" width="10.6640625" style="476" customWidth="1"/>
    <col min="272" max="272" width="1.6640625" style="476" customWidth="1"/>
    <col min="273" max="273" width="10.6640625" style="476" customWidth="1"/>
    <col min="274" max="274" width="1.6640625" style="476" customWidth="1"/>
    <col min="275" max="275" width="8.88671875" style="476"/>
    <col min="276" max="276" width="8.6640625" style="476" customWidth="1"/>
    <col min="277" max="277" width="0" style="476" hidden="1" customWidth="1"/>
    <col min="278" max="278" width="5.6640625" style="476" customWidth="1"/>
    <col min="279" max="512" width="8.88671875" style="476"/>
    <col min="513" max="514" width="3.33203125" style="476" customWidth="1"/>
    <col min="515" max="515" width="4.6640625" style="476" customWidth="1"/>
    <col min="516" max="516" width="2.88671875" style="476" customWidth="1"/>
    <col min="517" max="517" width="5.6640625" style="476" customWidth="1"/>
    <col min="518" max="518" width="12.6640625" style="476" customWidth="1"/>
    <col min="519" max="519" width="2.6640625" style="476" customWidth="1"/>
    <col min="520" max="520" width="6.5546875" style="476" customWidth="1"/>
    <col min="521" max="521" width="5.88671875" style="476" customWidth="1"/>
    <col min="522" max="522" width="1.6640625" style="476" customWidth="1"/>
    <col min="523" max="523" width="10.6640625" style="476" customWidth="1"/>
    <col min="524" max="524" width="1.6640625" style="476" customWidth="1"/>
    <col min="525" max="525" width="10.6640625" style="476" customWidth="1"/>
    <col min="526" max="526" width="1.6640625" style="476" customWidth="1"/>
    <col min="527" max="527" width="10.6640625" style="476" customWidth="1"/>
    <col min="528" max="528" width="1.6640625" style="476" customWidth="1"/>
    <col min="529" max="529" width="10.6640625" style="476" customWidth="1"/>
    <col min="530" max="530" width="1.6640625" style="476" customWidth="1"/>
    <col min="531" max="531" width="8.88671875" style="476"/>
    <col min="532" max="532" width="8.6640625" style="476" customWidth="1"/>
    <col min="533" max="533" width="0" style="476" hidden="1" customWidth="1"/>
    <col min="534" max="534" width="5.6640625" style="476" customWidth="1"/>
    <col min="535" max="768" width="8.88671875" style="476"/>
    <col min="769" max="770" width="3.33203125" style="476" customWidth="1"/>
    <col min="771" max="771" width="4.6640625" style="476" customWidth="1"/>
    <col min="772" max="772" width="2.88671875" style="476" customWidth="1"/>
    <col min="773" max="773" width="5.6640625" style="476" customWidth="1"/>
    <col min="774" max="774" width="12.6640625" style="476" customWidth="1"/>
    <col min="775" max="775" width="2.6640625" style="476" customWidth="1"/>
    <col min="776" max="776" width="6.5546875" style="476" customWidth="1"/>
    <col min="777" max="777" width="5.88671875" style="476" customWidth="1"/>
    <col min="778" max="778" width="1.6640625" style="476" customWidth="1"/>
    <col min="779" max="779" width="10.6640625" style="476" customWidth="1"/>
    <col min="780" max="780" width="1.6640625" style="476" customWidth="1"/>
    <col min="781" max="781" width="10.6640625" style="476" customWidth="1"/>
    <col min="782" max="782" width="1.6640625" style="476" customWidth="1"/>
    <col min="783" max="783" width="10.6640625" style="476" customWidth="1"/>
    <col min="784" max="784" width="1.6640625" style="476" customWidth="1"/>
    <col min="785" max="785" width="10.6640625" style="476" customWidth="1"/>
    <col min="786" max="786" width="1.6640625" style="476" customWidth="1"/>
    <col min="787" max="787" width="8.88671875" style="476"/>
    <col min="788" max="788" width="8.6640625" style="476" customWidth="1"/>
    <col min="789" max="789" width="0" style="476" hidden="1" customWidth="1"/>
    <col min="790" max="790" width="5.6640625" style="476" customWidth="1"/>
    <col min="791" max="1024" width="8.88671875" style="476"/>
    <col min="1025" max="1026" width="3.33203125" style="476" customWidth="1"/>
    <col min="1027" max="1027" width="4.6640625" style="476" customWidth="1"/>
    <col min="1028" max="1028" width="2.88671875" style="476" customWidth="1"/>
    <col min="1029" max="1029" width="5.6640625" style="476" customWidth="1"/>
    <col min="1030" max="1030" width="12.6640625" style="476" customWidth="1"/>
    <col min="1031" max="1031" width="2.6640625" style="476" customWidth="1"/>
    <col min="1032" max="1032" width="6.5546875" style="476" customWidth="1"/>
    <col min="1033" max="1033" width="5.88671875" style="476" customWidth="1"/>
    <col min="1034" max="1034" width="1.6640625" style="476" customWidth="1"/>
    <col min="1035" max="1035" width="10.6640625" style="476" customWidth="1"/>
    <col min="1036" max="1036" width="1.6640625" style="476" customWidth="1"/>
    <col min="1037" max="1037" width="10.6640625" style="476" customWidth="1"/>
    <col min="1038" max="1038" width="1.6640625" style="476" customWidth="1"/>
    <col min="1039" max="1039" width="10.6640625" style="476" customWidth="1"/>
    <col min="1040" max="1040" width="1.6640625" style="476" customWidth="1"/>
    <col min="1041" max="1041" width="10.6640625" style="476" customWidth="1"/>
    <col min="1042" max="1042" width="1.6640625" style="476" customWidth="1"/>
    <col min="1043" max="1043" width="8.88671875" style="476"/>
    <col min="1044" max="1044" width="8.6640625" style="476" customWidth="1"/>
    <col min="1045" max="1045" width="0" style="476" hidden="1" customWidth="1"/>
    <col min="1046" max="1046" width="5.6640625" style="476" customWidth="1"/>
    <col min="1047" max="1280" width="8.88671875" style="476"/>
    <col min="1281" max="1282" width="3.33203125" style="476" customWidth="1"/>
    <col min="1283" max="1283" width="4.6640625" style="476" customWidth="1"/>
    <col min="1284" max="1284" width="2.88671875" style="476" customWidth="1"/>
    <col min="1285" max="1285" width="5.6640625" style="476" customWidth="1"/>
    <col min="1286" max="1286" width="12.6640625" style="476" customWidth="1"/>
    <col min="1287" max="1287" width="2.6640625" style="476" customWidth="1"/>
    <col min="1288" max="1288" width="6.5546875" style="476" customWidth="1"/>
    <col min="1289" max="1289" width="5.88671875" style="476" customWidth="1"/>
    <col min="1290" max="1290" width="1.6640625" style="476" customWidth="1"/>
    <col min="1291" max="1291" width="10.6640625" style="476" customWidth="1"/>
    <col min="1292" max="1292" width="1.6640625" style="476" customWidth="1"/>
    <col min="1293" max="1293" width="10.6640625" style="476" customWidth="1"/>
    <col min="1294" max="1294" width="1.6640625" style="476" customWidth="1"/>
    <col min="1295" max="1295" width="10.6640625" style="476" customWidth="1"/>
    <col min="1296" max="1296" width="1.6640625" style="476" customWidth="1"/>
    <col min="1297" max="1297" width="10.6640625" style="476" customWidth="1"/>
    <col min="1298" max="1298" width="1.6640625" style="476" customWidth="1"/>
    <col min="1299" max="1299" width="8.88671875" style="476"/>
    <col min="1300" max="1300" width="8.6640625" style="476" customWidth="1"/>
    <col min="1301" max="1301" width="0" style="476" hidden="1" customWidth="1"/>
    <col min="1302" max="1302" width="5.6640625" style="476" customWidth="1"/>
    <col min="1303" max="1536" width="8.88671875" style="476"/>
    <col min="1537" max="1538" width="3.33203125" style="476" customWidth="1"/>
    <col min="1539" max="1539" width="4.6640625" style="476" customWidth="1"/>
    <col min="1540" max="1540" width="2.88671875" style="476" customWidth="1"/>
    <col min="1541" max="1541" width="5.6640625" style="476" customWidth="1"/>
    <col min="1542" max="1542" width="12.6640625" style="476" customWidth="1"/>
    <col min="1543" max="1543" width="2.6640625" style="476" customWidth="1"/>
    <col min="1544" max="1544" width="6.5546875" style="476" customWidth="1"/>
    <col min="1545" max="1545" width="5.88671875" style="476" customWidth="1"/>
    <col min="1546" max="1546" width="1.6640625" style="476" customWidth="1"/>
    <col min="1547" max="1547" width="10.6640625" style="476" customWidth="1"/>
    <col min="1548" max="1548" width="1.6640625" style="476" customWidth="1"/>
    <col min="1549" max="1549" width="10.6640625" style="476" customWidth="1"/>
    <col min="1550" max="1550" width="1.6640625" style="476" customWidth="1"/>
    <col min="1551" max="1551" width="10.6640625" style="476" customWidth="1"/>
    <col min="1552" max="1552" width="1.6640625" style="476" customWidth="1"/>
    <col min="1553" max="1553" width="10.6640625" style="476" customWidth="1"/>
    <col min="1554" max="1554" width="1.6640625" style="476" customWidth="1"/>
    <col min="1555" max="1555" width="8.88671875" style="476"/>
    <col min="1556" max="1556" width="8.6640625" style="476" customWidth="1"/>
    <col min="1557" max="1557" width="0" style="476" hidden="1" customWidth="1"/>
    <col min="1558" max="1558" width="5.6640625" style="476" customWidth="1"/>
    <col min="1559" max="1792" width="8.88671875" style="476"/>
    <col min="1793" max="1794" width="3.33203125" style="476" customWidth="1"/>
    <col min="1795" max="1795" width="4.6640625" style="476" customWidth="1"/>
    <col min="1796" max="1796" width="2.88671875" style="476" customWidth="1"/>
    <col min="1797" max="1797" width="5.6640625" style="476" customWidth="1"/>
    <col min="1798" max="1798" width="12.6640625" style="476" customWidth="1"/>
    <col min="1799" max="1799" width="2.6640625" style="476" customWidth="1"/>
    <col min="1800" max="1800" width="6.5546875" style="476" customWidth="1"/>
    <col min="1801" max="1801" width="5.88671875" style="476" customWidth="1"/>
    <col min="1802" max="1802" width="1.6640625" style="476" customWidth="1"/>
    <col min="1803" max="1803" width="10.6640625" style="476" customWidth="1"/>
    <col min="1804" max="1804" width="1.6640625" style="476" customWidth="1"/>
    <col min="1805" max="1805" width="10.6640625" style="476" customWidth="1"/>
    <col min="1806" max="1806" width="1.6640625" style="476" customWidth="1"/>
    <col min="1807" max="1807" width="10.6640625" style="476" customWidth="1"/>
    <col min="1808" max="1808" width="1.6640625" style="476" customWidth="1"/>
    <col min="1809" max="1809" width="10.6640625" style="476" customWidth="1"/>
    <col min="1810" max="1810" width="1.6640625" style="476" customWidth="1"/>
    <col min="1811" max="1811" width="8.88671875" style="476"/>
    <col min="1812" max="1812" width="8.6640625" style="476" customWidth="1"/>
    <col min="1813" max="1813" width="0" style="476" hidden="1" customWidth="1"/>
    <col min="1814" max="1814" width="5.6640625" style="476" customWidth="1"/>
    <col min="1815" max="2048" width="8.88671875" style="476"/>
    <col min="2049" max="2050" width="3.33203125" style="476" customWidth="1"/>
    <col min="2051" max="2051" width="4.6640625" style="476" customWidth="1"/>
    <col min="2052" max="2052" width="2.88671875" style="476" customWidth="1"/>
    <col min="2053" max="2053" width="5.6640625" style="476" customWidth="1"/>
    <col min="2054" max="2054" width="12.6640625" style="476" customWidth="1"/>
    <col min="2055" max="2055" width="2.6640625" style="476" customWidth="1"/>
    <col min="2056" max="2056" width="6.5546875" style="476" customWidth="1"/>
    <col min="2057" max="2057" width="5.88671875" style="476" customWidth="1"/>
    <col min="2058" max="2058" width="1.6640625" style="476" customWidth="1"/>
    <col min="2059" max="2059" width="10.6640625" style="476" customWidth="1"/>
    <col min="2060" max="2060" width="1.6640625" style="476" customWidth="1"/>
    <col min="2061" max="2061" width="10.6640625" style="476" customWidth="1"/>
    <col min="2062" max="2062" width="1.6640625" style="476" customWidth="1"/>
    <col min="2063" max="2063" width="10.6640625" style="476" customWidth="1"/>
    <col min="2064" max="2064" width="1.6640625" style="476" customWidth="1"/>
    <col min="2065" max="2065" width="10.6640625" style="476" customWidth="1"/>
    <col min="2066" max="2066" width="1.6640625" style="476" customWidth="1"/>
    <col min="2067" max="2067" width="8.88671875" style="476"/>
    <col min="2068" max="2068" width="8.6640625" style="476" customWidth="1"/>
    <col min="2069" max="2069" width="0" style="476" hidden="1" customWidth="1"/>
    <col min="2070" max="2070" width="5.6640625" style="476" customWidth="1"/>
    <col min="2071" max="2304" width="8.88671875" style="476"/>
    <col min="2305" max="2306" width="3.33203125" style="476" customWidth="1"/>
    <col min="2307" max="2307" width="4.6640625" style="476" customWidth="1"/>
    <col min="2308" max="2308" width="2.88671875" style="476" customWidth="1"/>
    <col min="2309" max="2309" width="5.6640625" style="476" customWidth="1"/>
    <col min="2310" max="2310" width="12.6640625" style="476" customWidth="1"/>
    <col min="2311" max="2311" width="2.6640625" style="476" customWidth="1"/>
    <col min="2312" max="2312" width="6.5546875" style="476" customWidth="1"/>
    <col min="2313" max="2313" width="5.88671875" style="476" customWidth="1"/>
    <col min="2314" max="2314" width="1.6640625" style="476" customWidth="1"/>
    <col min="2315" max="2315" width="10.6640625" style="476" customWidth="1"/>
    <col min="2316" max="2316" width="1.6640625" style="476" customWidth="1"/>
    <col min="2317" max="2317" width="10.6640625" style="476" customWidth="1"/>
    <col min="2318" max="2318" width="1.6640625" style="476" customWidth="1"/>
    <col min="2319" max="2319" width="10.6640625" style="476" customWidth="1"/>
    <col min="2320" max="2320" width="1.6640625" style="476" customWidth="1"/>
    <col min="2321" max="2321" width="10.6640625" style="476" customWidth="1"/>
    <col min="2322" max="2322" width="1.6640625" style="476" customWidth="1"/>
    <col min="2323" max="2323" width="8.88671875" style="476"/>
    <col min="2324" max="2324" width="8.6640625" style="476" customWidth="1"/>
    <col min="2325" max="2325" width="0" style="476" hidden="1" customWidth="1"/>
    <col min="2326" max="2326" width="5.6640625" style="476" customWidth="1"/>
    <col min="2327" max="2560" width="8.88671875" style="476"/>
    <col min="2561" max="2562" width="3.33203125" style="476" customWidth="1"/>
    <col min="2563" max="2563" width="4.6640625" style="476" customWidth="1"/>
    <col min="2564" max="2564" width="2.88671875" style="476" customWidth="1"/>
    <col min="2565" max="2565" width="5.6640625" style="476" customWidth="1"/>
    <col min="2566" max="2566" width="12.6640625" style="476" customWidth="1"/>
    <col min="2567" max="2567" width="2.6640625" style="476" customWidth="1"/>
    <col min="2568" max="2568" width="6.5546875" style="476" customWidth="1"/>
    <col min="2569" max="2569" width="5.88671875" style="476" customWidth="1"/>
    <col min="2570" max="2570" width="1.6640625" style="476" customWidth="1"/>
    <col min="2571" max="2571" width="10.6640625" style="476" customWidth="1"/>
    <col min="2572" max="2572" width="1.6640625" style="476" customWidth="1"/>
    <col min="2573" max="2573" width="10.6640625" style="476" customWidth="1"/>
    <col min="2574" max="2574" width="1.6640625" style="476" customWidth="1"/>
    <col min="2575" max="2575" width="10.6640625" style="476" customWidth="1"/>
    <col min="2576" max="2576" width="1.6640625" style="476" customWidth="1"/>
    <col min="2577" max="2577" width="10.6640625" style="476" customWidth="1"/>
    <col min="2578" max="2578" width="1.6640625" style="476" customWidth="1"/>
    <col min="2579" max="2579" width="8.88671875" style="476"/>
    <col min="2580" max="2580" width="8.6640625" style="476" customWidth="1"/>
    <col min="2581" max="2581" width="0" style="476" hidden="1" customWidth="1"/>
    <col min="2582" max="2582" width="5.6640625" style="476" customWidth="1"/>
    <col min="2583" max="2816" width="8.88671875" style="476"/>
    <col min="2817" max="2818" width="3.33203125" style="476" customWidth="1"/>
    <col min="2819" max="2819" width="4.6640625" style="476" customWidth="1"/>
    <col min="2820" max="2820" width="2.88671875" style="476" customWidth="1"/>
    <col min="2821" max="2821" width="5.6640625" style="476" customWidth="1"/>
    <col min="2822" max="2822" width="12.6640625" style="476" customWidth="1"/>
    <col min="2823" max="2823" width="2.6640625" style="476" customWidth="1"/>
    <col min="2824" max="2824" width="6.5546875" style="476" customWidth="1"/>
    <col min="2825" max="2825" width="5.88671875" style="476" customWidth="1"/>
    <col min="2826" max="2826" width="1.6640625" style="476" customWidth="1"/>
    <col min="2827" max="2827" width="10.6640625" style="476" customWidth="1"/>
    <col min="2828" max="2828" width="1.6640625" style="476" customWidth="1"/>
    <col min="2829" max="2829" width="10.6640625" style="476" customWidth="1"/>
    <col min="2830" max="2830" width="1.6640625" style="476" customWidth="1"/>
    <col min="2831" max="2831" width="10.6640625" style="476" customWidth="1"/>
    <col min="2832" max="2832" width="1.6640625" style="476" customWidth="1"/>
    <col min="2833" max="2833" width="10.6640625" style="476" customWidth="1"/>
    <col min="2834" max="2834" width="1.6640625" style="476" customWidth="1"/>
    <col min="2835" max="2835" width="8.88671875" style="476"/>
    <col min="2836" max="2836" width="8.6640625" style="476" customWidth="1"/>
    <col min="2837" max="2837" width="0" style="476" hidden="1" customWidth="1"/>
    <col min="2838" max="2838" width="5.6640625" style="476" customWidth="1"/>
    <col min="2839" max="3072" width="8.88671875" style="476"/>
    <col min="3073" max="3074" width="3.33203125" style="476" customWidth="1"/>
    <col min="3075" max="3075" width="4.6640625" style="476" customWidth="1"/>
    <col min="3076" max="3076" width="2.88671875" style="476" customWidth="1"/>
    <col min="3077" max="3077" width="5.6640625" style="476" customWidth="1"/>
    <col min="3078" max="3078" width="12.6640625" style="476" customWidth="1"/>
    <col min="3079" max="3079" width="2.6640625" style="476" customWidth="1"/>
    <col min="3080" max="3080" width="6.5546875" style="476" customWidth="1"/>
    <col min="3081" max="3081" width="5.88671875" style="476" customWidth="1"/>
    <col min="3082" max="3082" width="1.6640625" style="476" customWidth="1"/>
    <col min="3083" max="3083" width="10.6640625" style="476" customWidth="1"/>
    <col min="3084" max="3084" width="1.6640625" style="476" customWidth="1"/>
    <col min="3085" max="3085" width="10.6640625" style="476" customWidth="1"/>
    <col min="3086" max="3086" width="1.6640625" style="476" customWidth="1"/>
    <col min="3087" max="3087" width="10.6640625" style="476" customWidth="1"/>
    <col min="3088" max="3088" width="1.6640625" style="476" customWidth="1"/>
    <col min="3089" max="3089" width="10.6640625" style="476" customWidth="1"/>
    <col min="3090" max="3090" width="1.6640625" style="476" customWidth="1"/>
    <col min="3091" max="3091" width="8.88671875" style="476"/>
    <col min="3092" max="3092" width="8.6640625" style="476" customWidth="1"/>
    <col min="3093" max="3093" width="0" style="476" hidden="1" customWidth="1"/>
    <col min="3094" max="3094" width="5.6640625" style="476" customWidth="1"/>
    <col min="3095" max="3328" width="8.88671875" style="476"/>
    <col min="3329" max="3330" width="3.33203125" style="476" customWidth="1"/>
    <col min="3331" max="3331" width="4.6640625" style="476" customWidth="1"/>
    <col min="3332" max="3332" width="2.88671875" style="476" customWidth="1"/>
    <col min="3333" max="3333" width="5.6640625" style="476" customWidth="1"/>
    <col min="3334" max="3334" width="12.6640625" style="476" customWidth="1"/>
    <col min="3335" max="3335" width="2.6640625" style="476" customWidth="1"/>
    <col min="3336" max="3336" width="6.5546875" style="476" customWidth="1"/>
    <col min="3337" max="3337" width="5.88671875" style="476" customWidth="1"/>
    <col min="3338" max="3338" width="1.6640625" style="476" customWidth="1"/>
    <col min="3339" max="3339" width="10.6640625" style="476" customWidth="1"/>
    <col min="3340" max="3340" width="1.6640625" style="476" customWidth="1"/>
    <col min="3341" max="3341" width="10.6640625" style="476" customWidth="1"/>
    <col min="3342" max="3342" width="1.6640625" style="476" customWidth="1"/>
    <col min="3343" max="3343" width="10.6640625" style="476" customWidth="1"/>
    <col min="3344" max="3344" width="1.6640625" style="476" customWidth="1"/>
    <col min="3345" max="3345" width="10.6640625" style="476" customWidth="1"/>
    <col min="3346" max="3346" width="1.6640625" style="476" customWidth="1"/>
    <col min="3347" max="3347" width="8.88671875" style="476"/>
    <col min="3348" max="3348" width="8.6640625" style="476" customWidth="1"/>
    <col min="3349" max="3349" width="0" style="476" hidden="1" customWidth="1"/>
    <col min="3350" max="3350" width="5.6640625" style="476" customWidth="1"/>
    <col min="3351" max="3584" width="8.88671875" style="476"/>
    <col min="3585" max="3586" width="3.33203125" style="476" customWidth="1"/>
    <col min="3587" max="3587" width="4.6640625" style="476" customWidth="1"/>
    <col min="3588" max="3588" width="2.88671875" style="476" customWidth="1"/>
    <col min="3589" max="3589" width="5.6640625" style="476" customWidth="1"/>
    <col min="3590" max="3590" width="12.6640625" style="476" customWidth="1"/>
    <col min="3591" max="3591" width="2.6640625" style="476" customWidth="1"/>
    <col min="3592" max="3592" width="6.5546875" style="476" customWidth="1"/>
    <col min="3593" max="3593" width="5.88671875" style="476" customWidth="1"/>
    <col min="3594" max="3594" width="1.6640625" style="476" customWidth="1"/>
    <col min="3595" max="3595" width="10.6640625" style="476" customWidth="1"/>
    <col min="3596" max="3596" width="1.6640625" style="476" customWidth="1"/>
    <col min="3597" max="3597" width="10.6640625" style="476" customWidth="1"/>
    <col min="3598" max="3598" width="1.6640625" style="476" customWidth="1"/>
    <col min="3599" max="3599" width="10.6640625" style="476" customWidth="1"/>
    <col min="3600" max="3600" width="1.6640625" style="476" customWidth="1"/>
    <col min="3601" max="3601" width="10.6640625" style="476" customWidth="1"/>
    <col min="3602" max="3602" width="1.6640625" style="476" customWidth="1"/>
    <col min="3603" max="3603" width="8.88671875" style="476"/>
    <col min="3604" max="3604" width="8.6640625" style="476" customWidth="1"/>
    <col min="3605" max="3605" width="0" style="476" hidden="1" customWidth="1"/>
    <col min="3606" max="3606" width="5.6640625" style="476" customWidth="1"/>
    <col min="3607" max="3840" width="8.88671875" style="476"/>
    <col min="3841" max="3842" width="3.33203125" style="476" customWidth="1"/>
    <col min="3843" max="3843" width="4.6640625" style="476" customWidth="1"/>
    <col min="3844" max="3844" width="2.88671875" style="476" customWidth="1"/>
    <col min="3845" max="3845" width="5.6640625" style="476" customWidth="1"/>
    <col min="3846" max="3846" width="12.6640625" style="476" customWidth="1"/>
    <col min="3847" max="3847" width="2.6640625" style="476" customWidth="1"/>
    <col min="3848" max="3848" width="6.5546875" style="476" customWidth="1"/>
    <col min="3849" max="3849" width="5.88671875" style="476" customWidth="1"/>
    <col min="3850" max="3850" width="1.6640625" style="476" customWidth="1"/>
    <col min="3851" max="3851" width="10.6640625" style="476" customWidth="1"/>
    <col min="3852" max="3852" width="1.6640625" style="476" customWidth="1"/>
    <col min="3853" max="3853" width="10.6640625" style="476" customWidth="1"/>
    <col min="3854" max="3854" width="1.6640625" style="476" customWidth="1"/>
    <col min="3855" max="3855" width="10.6640625" style="476" customWidth="1"/>
    <col min="3856" max="3856" width="1.6640625" style="476" customWidth="1"/>
    <col min="3857" max="3857" width="10.6640625" style="476" customWidth="1"/>
    <col min="3858" max="3858" width="1.6640625" style="476" customWidth="1"/>
    <col min="3859" max="3859" width="8.88671875" style="476"/>
    <col min="3860" max="3860" width="8.6640625" style="476" customWidth="1"/>
    <col min="3861" max="3861" width="0" style="476" hidden="1" customWidth="1"/>
    <col min="3862" max="3862" width="5.6640625" style="476" customWidth="1"/>
    <col min="3863" max="4096" width="8.88671875" style="476"/>
    <col min="4097" max="4098" width="3.33203125" style="476" customWidth="1"/>
    <col min="4099" max="4099" width="4.6640625" style="476" customWidth="1"/>
    <col min="4100" max="4100" width="2.88671875" style="476" customWidth="1"/>
    <col min="4101" max="4101" width="5.6640625" style="476" customWidth="1"/>
    <col min="4102" max="4102" width="12.6640625" style="476" customWidth="1"/>
    <col min="4103" max="4103" width="2.6640625" style="476" customWidth="1"/>
    <col min="4104" max="4104" width="6.5546875" style="476" customWidth="1"/>
    <col min="4105" max="4105" width="5.88671875" style="476" customWidth="1"/>
    <col min="4106" max="4106" width="1.6640625" style="476" customWidth="1"/>
    <col min="4107" max="4107" width="10.6640625" style="476" customWidth="1"/>
    <col min="4108" max="4108" width="1.6640625" style="476" customWidth="1"/>
    <col min="4109" max="4109" width="10.6640625" style="476" customWidth="1"/>
    <col min="4110" max="4110" width="1.6640625" style="476" customWidth="1"/>
    <col min="4111" max="4111" width="10.6640625" style="476" customWidth="1"/>
    <col min="4112" max="4112" width="1.6640625" style="476" customWidth="1"/>
    <col min="4113" max="4113" width="10.6640625" style="476" customWidth="1"/>
    <col min="4114" max="4114" width="1.6640625" style="476" customWidth="1"/>
    <col min="4115" max="4115" width="8.88671875" style="476"/>
    <col min="4116" max="4116" width="8.6640625" style="476" customWidth="1"/>
    <col min="4117" max="4117" width="0" style="476" hidden="1" customWidth="1"/>
    <col min="4118" max="4118" width="5.6640625" style="476" customWidth="1"/>
    <col min="4119" max="4352" width="8.88671875" style="476"/>
    <col min="4353" max="4354" width="3.33203125" style="476" customWidth="1"/>
    <col min="4355" max="4355" width="4.6640625" style="476" customWidth="1"/>
    <col min="4356" max="4356" width="2.88671875" style="476" customWidth="1"/>
    <col min="4357" max="4357" width="5.6640625" style="476" customWidth="1"/>
    <col min="4358" max="4358" width="12.6640625" style="476" customWidth="1"/>
    <col min="4359" max="4359" width="2.6640625" style="476" customWidth="1"/>
    <col min="4360" max="4360" width="6.5546875" style="476" customWidth="1"/>
    <col min="4361" max="4361" width="5.88671875" style="476" customWidth="1"/>
    <col min="4362" max="4362" width="1.6640625" style="476" customWidth="1"/>
    <col min="4363" max="4363" width="10.6640625" style="476" customWidth="1"/>
    <col min="4364" max="4364" width="1.6640625" style="476" customWidth="1"/>
    <col min="4365" max="4365" width="10.6640625" style="476" customWidth="1"/>
    <col min="4366" max="4366" width="1.6640625" style="476" customWidth="1"/>
    <col min="4367" max="4367" width="10.6640625" style="476" customWidth="1"/>
    <col min="4368" max="4368" width="1.6640625" style="476" customWidth="1"/>
    <col min="4369" max="4369" width="10.6640625" style="476" customWidth="1"/>
    <col min="4370" max="4370" width="1.6640625" style="476" customWidth="1"/>
    <col min="4371" max="4371" width="8.88671875" style="476"/>
    <col min="4372" max="4372" width="8.6640625" style="476" customWidth="1"/>
    <col min="4373" max="4373" width="0" style="476" hidden="1" customWidth="1"/>
    <col min="4374" max="4374" width="5.6640625" style="476" customWidth="1"/>
    <col min="4375" max="4608" width="8.88671875" style="476"/>
    <col min="4609" max="4610" width="3.33203125" style="476" customWidth="1"/>
    <col min="4611" max="4611" width="4.6640625" style="476" customWidth="1"/>
    <col min="4612" max="4612" width="2.88671875" style="476" customWidth="1"/>
    <col min="4613" max="4613" width="5.6640625" style="476" customWidth="1"/>
    <col min="4614" max="4614" width="12.6640625" style="476" customWidth="1"/>
    <col min="4615" max="4615" width="2.6640625" style="476" customWidth="1"/>
    <col min="4616" max="4616" width="6.5546875" style="476" customWidth="1"/>
    <col min="4617" max="4617" width="5.88671875" style="476" customWidth="1"/>
    <col min="4618" max="4618" width="1.6640625" style="476" customWidth="1"/>
    <col min="4619" max="4619" width="10.6640625" style="476" customWidth="1"/>
    <col min="4620" max="4620" width="1.6640625" style="476" customWidth="1"/>
    <col min="4621" max="4621" width="10.6640625" style="476" customWidth="1"/>
    <col min="4622" max="4622" width="1.6640625" style="476" customWidth="1"/>
    <col min="4623" max="4623" width="10.6640625" style="476" customWidth="1"/>
    <col min="4624" max="4624" width="1.6640625" style="476" customWidth="1"/>
    <col min="4625" max="4625" width="10.6640625" style="476" customWidth="1"/>
    <col min="4626" max="4626" width="1.6640625" style="476" customWidth="1"/>
    <col min="4627" max="4627" width="8.88671875" style="476"/>
    <col min="4628" max="4628" width="8.6640625" style="476" customWidth="1"/>
    <col min="4629" max="4629" width="0" style="476" hidden="1" customWidth="1"/>
    <col min="4630" max="4630" width="5.6640625" style="476" customWidth="1"/>
    <col min="4631" max="4864" width="8.88671875" style="476"/>
    <col min="4865" max="4866" width="3.33203125" style="476" customWidth="1"/>
    <col min="4867" max="4867" width="4.6640625" style="476" customWidth="1"/>
    <col min="4868" max="4868" width="2.88671875" style="476" customWidth="1"/>
    <col min="4869" max="4869" width="5.6640625" style="476" customWidth="1"/>
    <col min="4870" max="4870" width="12.6640625" style="476" customWidth="1"/>
    <col min="4871" max="4871" width="2.6640625" style="476" customWidth="1"/>
    <col min="4872" max="4872" width="6.5546875" style="476" customWidth="1"/>
    <col min="4873" max="4873" width="5.88671875" style="476" customWidth="1"/>
    <col min="4874" max="4874" width="1.6640625" style="476" customWidth="1"/>
    <col min="4875" max="4875" width="10.6640625" style="476" customWidth="1"/>
    <col min="4876" max="4876" width="1.6640625" style="476" customWidth="1"/>
    <col min="4877" max="4877" width="10.6640625" style="476" customWidth="1"/>
    <col min="4878" max="4878" width="1.6640625" style="476" customWidth="1"/>
    <col min="4879" max="4879" width="10.6640625" style="476" customWidth="1"/>
    <col min="4880" max="4880" width="1.6640625" style="476" customWidth="1"/>
    <col min="4881" max="4881" width="10.6640625" style="476" customWidth="1"/>
    <col min="4882" max="4882" width="1.6640625" style="476" customWidth="1"/>
    <col min="4883" max="4883" width="8.88671875" style="476"/>
    <col min="4884" max="4884" width="8.6640625" style="476" customWidth="1"/>
    <col min="4885" max="4885" width="0" style="476" hidden="1" customWidth="1"/>
    <col min="4886" max="4886" width="5.6640625" style="476" customWidth="1"/>
    <col min="4887" max="5120" width="8.88671875" style="476"/>
    <col min="5121" max="5122" width="3.33203125" style="476" customWidth="1"/>
    <col min="5123" max="5123" width="4.6640625" style="476" customWidth="1"/>
    <col min="5124" max="5124" width="2.88671875" style="476" customWidth="1"/>
    <col min="5125" max="5125" width="5.6640625" style="476" customWidth="1"/>
    <col min="5126" max="5126" width="12.6640625" style="476" customWidth="1"/>
    <col min="5127" max="5127" width="2.6640625" style="476" customWidth="1"/>
    <col min="5128" max="5128" width="6.5546875" style="476" customWidth="1"/>
    <col min="5129" max="5129" width="5.88671875" style="476" customWidth="1"/>
    <col min="5130" max="5130" width="1.6640625" style="476" customWidth="1"/>
    <col min="5131" max="5131" width="10.6640625" style="476" customWidth="1"/>
    <col min="5132" max="5132" width="1.6640625" style="476" customWidth="1"/>
    <col min="5133" max="5133" width="10.6640625" style="476" customWidth="1"/>
    <col min="5134" max="5134" width="1.6640625" style="476" customWidth="1"/>
    <col min="5135" max="5135" width="10.6640625" style="476" customWidth="1"/>
    <col min="5136" max="5136" width="1.6640625" style="476" customWidth="1"/>
    <col min="5137" max="5137" width="10.6640625" style="476" customWidth="1"/>
    <col min="5138" max="5138" width="1.6640625" style="476" customWidth="1"/>
    <col min="5139" max="5139" width="8.88671875" style="476"/>
    <col min="5140" max="5140" width="8.6640625" style="476" customWidth="1"/>
    <col min="5141" max="5141" width="0" style="476" hidden="1" customWidth="1"/>
    <col min="5142" max="5142" width="5.6640625" style="476" customWidth="1"/>
    <col min="5143" max="5376" width="8.88671875" style="476"/>
    <col min="5377" max="5378" width="3.33203125" style="476" customWidth="1"/>
    <col min="5379" max="5379" width="4.6640625" style="476" customWidth="1"/>
    <col min="5380" max="5380" width="2.88671875" style="476" customWidth="1"/>
    <col min="5381" max="5381" width="5.6640625" style="476" customWidth="1"/>
    <col min="5382" max="5382" width="12.6640625" style="476" customWidth="1"/>
    <col min="5383" max="5383" width="2.6640625" style="476" customWidth="1"/>
    <col min="5384" max="5384" width="6.5546875" style="476" customWidth="1"/>
    <col min="5385" max="5385" width="5.88671875" style="476" customWidth="1"/>
    <col min="5386" max="5386" width="1.6640625" style="476" customWidth="1"/>
    <col min="5387" max="5387" width="10.6640625" style="476" customWidth="1"/>
    <col min="5388" max="5388" width="1.6640625" style="476" customWidth="1"/>
    <col min="5389" max="5389" width="10.6640625" style="476" customWidth="1"/>
    <col min="5390" max="5390" width="1.6640625" style="476" customWidth="1"/>
    <col min="5391" max="5391" width="10.6640625" style="476" customWidth="1"/>
    <col min="5392" max="5392" width="1.6640625" style="476" customWidth="1"/>
    <col min="5393" max="5393" width="10.6640625" style="476" customWidth="1"/>
    <col min="5394" max="5394" width="1.6640625" style="476" customWidth="1"/>
    <col min="5395" max="5395" width="8.88671875" style="476"/>
    <col min="5396" max="5396" width="8.6640625" style="476" customWidth="1"/>
    <col min="5397" max="5397" width="0" style="476" hidden="1" customWidth="1"/>
    <col min="5398" max="5398" width="5.6640625" style="476" customWidth="1"/>
    <col min="5399" max="5632" width="8.88671875" style="476"/>
    <col min="5633" max="5634" width="3.33203125" style="476" customWidth="1"/>
    <col min="5635" max="5635" width="4.6640625" style="476" customWidth="1"/>
    <col min="5636" max="5636" width="2.88671875" style="476" customWidth="1"/>
    <col min="5637" max="5637" width="5.6640625" style="476" customWidth="1"/>
    <col min="5638" max="5638" width="12.6640625" style="476" customWidth="1"/>
    <col min="5639" max="5639" width="2.6640625" style="476" customWidth="1"/>
    <col min="5640" max="5640" width="6.5546875" style="476" customWidth="1"/>
    <col min="5641" max="5641" width="5.88671875" style="476" customWidth="1"/>
    <col min="5642" max="5642" width="1.6640625" style="476" customWidth="1"/>
    <col min="5643" max="5643" width="10.6640625" style="476" customWidth="1"/>
    <col min="5644" max="5644" width="1.6640625" style="476" customWidth="1"/>
    <col min="5645" max="5645" width="10.6640625" style="476" customWidth="1"/>
    <col min="5646" max="5646" width="1.6640625" style="476" customWidth="1"/>
    <col min="5647" max="5647" width="10.6640625" style="476" customWidth="1"/>
    <col min="5648" max="5648" width="1.6640625" style="476" customWidth="1"/>
    <col min="5649" max="5649" width="10.6640625" style="476" customWidth="1"/>
    <col min="5650" max="5650" width="1.6640625" style="476" customWidth="1"/>
    <col min="5651" max="5651" width="8.88671875" style="476"/>
    <col min="5652" max="5652" width="8.6640625" style="476" customWidth="1"/>
    <col min="5653" max="5653" width="0" style="476" hidden="1" customWidth="1"/>
    <col min="5654" max="5654" width="5.6640625" style="476" customWidth="1"/>
    <col min="5655" max="5888" width="8.88671875" style="476"/>
    <col min="5889" max="5890" width="3.33203125" style="476" customWidth="1"/>
    <col min="5891" max="5891" width="4.6640625" style="476" customWidth="1"/>
    <col min="5892" max="5892" width="2.88671875" style="476" customWidth="1"/>
    <col min="5893" max="5893" width="5.6640625" style="476" customWidth="1"/>
    <col min="5894" max="5894" width="12.6640625" style="476" customWidth="1"/>
    <col min="5895" max="5895" width="2.6640625" style="476" customWidth="1"/>
    <col min="5896" max="5896" width="6.5546875" style="476" customWidth="1"/>
    <col min="5897" max="5897" width="5.88671875" style="476" customWidth="1"/>
    <col min="5898" max="5898" width="1.6640625" style="476" customWidth="1"/>
    <col min="5899" max="5899" width="10.6640625" style="476" customWidth="1"/>
    <col min="5900" max="5900" width="1.6640625" style="476" customWidth="1"/>
    <col min="5901" max="5901" width="10.6640625" style="476" customWidth="1"/>
    <col min="5902" max="5902" width="1.6640625" style="476" customWidth="1"/>
    <col min="5903" max="5903" width="10.6640625" style="476" customWidth="1"/>
    <col min="5904" max="5904" width="1.6640625" style="476" customWidth="1"/>
    <col min="5905" max="5905" width="10.6640625" style="476" customWidth="1"/>
    <col min="5906" max="5906" width="1.6640625" style="476" customWidth="1"/>
    <col min="5907" max="5907" width="8.88671875" style="476"/>
    <col min="5908" max="5908" width="8.6640625" style="476" customWidth="1"/>
    <col min="5909" max="5909" width="0" style="476" hidden="1" customWidth="1"/>
    <col min="5910" max="5910" width="5.6640625" style="476" customWidth="1"/>
    <col min="5911" max="6144" width="8.88671875" style="476"/>
    <col min="6145" max="6146" width="3.33203125" style="476" customWidth="1"/>
    <col min="6147" max="6147" width="4.6640625" style="476" customWidth="1"/>
    <col min="6148" max="6148" width="2.88671875" style="476" customWidth="1"/>
    <col min="6149" max="6149" width="5.6640625" style="476" customWidth="1"/>
    <col min="6150" max="6150" width="12.6640625" style="476" customWidth="1"/>
    <col min="6151" max="6151" width="2.6640625" style="476" customWidth="1"/>
    <col min="6152" max="6152" width="6.5546875" style="476" customWidth="1"/>
    <col min="6153" max="6153" width="5.88671875" style="476" customWidth="1"/>
    <col min="6154" max="6154" width="1.6640625" style="476" customWidth="1"/>
    <col min="6155" max="6155" width="10.6640625" style="476" customWidth="1"/>
    <col min="6156" max="6156" width="1.6640625" style="476" customWidth="1"/>
    <col min="6157" max="6157" width="10.6640625" style="476" customWidth="1"/>
    <col min="6158" max="6158" width="1.6640625" style="476" customWidth="1"/>
    <col min="6159" max="6159" width="10.6640625" style="476" customWidth="1"/>
    <col min="6160" max="6160" width="1.6640625" style="476" customWidth="1"/>
    <col min="6161" max="6161" width="10.6640625" style="476" customWidth="1"/>
    <col min="6162" max="6162" width="1.6640625" style="476" customWidth="1"/>
    <col min="6163" max="6163" width="8.88671875" style="476"/>
    <col min="6164" max="6164" width="8.6640625" style="476" customWidth="1"/>
    <col min="6165" max="6165" width="0" style="476" hidden="1" customWidth="1"/>
    <col min="6166" max="6166" width="5.6640625" style="476" customWidth="1"/>
    <col min="6167" max="6400" width="8.88671875" style="476"/>
    <col min="6401" max="6402" width="3.33203125" style="476" customWidth="1"/>
    <col min="6403" max="6403" width="4.6640625" style="476" customWidth="1"/>
    <col min="6404" max="6404" width="2.88671875" style="476" customWidth="1"/>
    <col min="6405" max="6405" width="5.6640625" style="476" customWidth="1"/>
    <col min="6406" max="6406" width="12.6640625" style="476" customWidth="1"/>
    <col min="6407" max="6407" width="2.6640625" style="476" customWidth="1"/>
    <col min="6408" max="6408" width="6.5546875" style="476" customWidth="1"/>
    <col min="6409" max="6409" width="5.88671875" style="476" customWidth="1"/>
    <col min="6410" max="6410" width="1.6640625" style="476" customWidth="1"/>
    <col min="6411" max="6411" width="10.6640625" style="476" customWidth="1"/>
    <col min="6412" max="6412" width="1.6640625" style="476" customWidth="1"/>
    <col min="6413" max="6413" width="10.6640625" style="476" customWidth="1"/>
    <col min="6414" max="6414" width="1.6640625" style="476" customWidth="1"/>
    <col min="6415" max="6415" width="10.6640625" style="476" customWidth="1"/>
    <col min="6416" max="6416" width="1.6640625" style="476" customWidth="1"/>
    <col min="6417" max="6417" width="10.6640625" style="476" customWidth="1"/>
    <col min="6418" max="6418" width="1.6640625" style="476" customWidth="1"/>
    <col min="6419" max="6419" width="8.88671875" style="476"/>
    <col min="6420" max="6420" width="8.6640625" style="476" customWidth="1"/>
    <col min="6421" max="6421" width="0" style="476" hidden="1" customWidth="1"/>
    <col min="6422" max="6422" width="5.6640625" style="476" customWidth="1"/>
    <col min="6423" max="6656" width="8.88671875" style="476"/>
    <col min="6657" max="6658" width="3.33203125" style="476" customWidth="1"/>
    <col min="6659" max="6659" width="4.6640625" style="476" customWidth="1"/>
    <col min="6660" max="6660" width="2.88671875" style="476" customWidth="1"/>
    <col min="6661" max="6661" width="5.6640625" style="476" customWidth="1"/>
    <col min="6662" max="6662" width="12.6640625" style="476" customWidth="1"/>
    <col min="6663" max="6663" width="2.6640625" style="476" customWidth="1"/>
    <col min="6664" max="6664" width="6.5546875" style="476" customWidth="1"/>
    <col min="6665" max="6665" width="5.88671875" style="476" customWidth="1"/>
    <col min="6666" max="6666" width="1.6640625" style="476" customWidth="1"/>
    <col min="6667" max="6667" width="10.6640625" style="476" customWidth="1"/>
    <col min="6668" max="6668" width="1.6640625" style="476" customWidth="1"/>
    <col min="6669" max="6669" width="10.6640625" style="476" customWidth="1"/>
    <col min="6670" max="6670" width="1.6640625" style="476" customWidth="1"/>
    <col min="6671" max="6671" width="10.6640625" style="476" customWidth="1"/>
    <col min="6672" max="6672" width="1.6640625" style="476" customWidth="1"/>
    <col min="6673" max="6673" width="10.6640625" style="476" customWidth="1"/>
    <col min="6674" max="6674" width="1.6640625" style="476" customWidth="1"/>
    <col min="6675" max="6675" width="8.88671875" style="476"/>
    <col min="6676" max="6676" width="8.6640625" style="476" customWidth="1"/>
    <col min="6677" max="6677" width="0" style="476" hidden="1" customWidth="1"/>
    <col min="6678" max="6678" width="5.6640625" style="476" customWidth="1"/>
    <col min="6679" max="6912" width="8.88671875" style="476"/>
    <col min="6913" max="6914" width="3.33203125" style="476" customWidth="1"/>
    <col min="6915" max="6915" width="4.6640625" style="476" customWidth="1"/>
    <col min="6916" max="6916" width="2.88671875" style="476" customWidth="1"/>
    <col min="6917" max="6917" width="5.6640625" style="476" customWidth="1"/>
    <col min="6918" max="6918" width="12.6640625" style="476" customWidth="1"/>
    <col min="6919" max="6919" width="2.6640625" style="476" customWidth="1"/>
    <col min="6920" max="6920" width="6.5546875" style="476" customWidth="1"/>
    <col min="6921" max="6921" width="5.88671875" style="476" customWidth="1"/>
    <col min="6922" max="6922" width="1.6640625" style="476" customWidth="1"/>
    <col min="6923" max="6923" width="10.6640625" style="476" customWidth="1"/>
    <col min="6924" max="6924" width="1.6640625" style="476" customWidth="1"/>
    <col min="6925" max="6925" width="10.6640625" style="476" customWidth="1"/>
    <col min="6926" max="6926" width="1.6640625" style="476" customWidth="1"/>
    <col min="6927" max="6927" width="10.6640625" style="476" customWidth="1"/>
    <col min="6928" max="6928" width="1.6640625" style="476" customWidth="1"/>
    <col min="6929" max="6929" width="10.6640625" style="476" customWidth="1"/>
    <col min="6930" max="6930" width="1.6640625" style="476" customWidth="1"/>
    <col min="6931" max="6931" width="8.88671875" style="476"/>
    <col min="6932" max="6932" width="8.6640625" style="476" customWidth="1"/>
    <col min="6933" max="6933" width="0" style="476" hidden="1" customWidth="1"/>
    <col min="6934" max="6934" width="5.6640625" style="476" customWidth="1"/>
    <col min="6935" max="7168" width="8.88671875" style="476"/>
    <col min="7169" max="7170" width="3.33203125" style="476" customWidth="1"/>
    <col min="7171" max="7171" width="4.6640625" style="476" customWidth="1"/>
    <col min="7172" max="7172" width="2.88671875" style="476" customWidth="1"/>
    <col min="7173" max="7173" width="5.6640625" style="476" customWidth="1"/>
    <col min="7174" max="7174" width="12.6640625" style="476" customWidth="1"/>
    <col min="7175" max="7175" width="2.6640625" style="476" customWidth="1"/>
    <col min="7176" max="7176" width="6.5546875" style="476" customWidth="1"/>
    <col min="7177" max="7177" width="5.88671875" style="476" customWidth="1"/>
    <col min="7178" max="7178" width="1.6640625" style="476" customWidth="1"/>
    <col min="7179" max="7179" width="10.6640625" style="476" customWidth="1"/>
    <col min="7180" max="7180" width="1.6640625" style="476" customWidth="1"/>
    <col min="7181" max="7181" width="10.6640625" style="476" customWidth="1"/>
    <col min="7182" max="7182" width="1.6640625" style="476" customWidth="1"/>
    <col min="7183" max="7183" width="10.6640625" style="476" customWidth="1"/>
    <col min="7184" max="7184" width="1.6640625" style="476" customWidth="1"/>
    <col min="7185" max="7185" width="10.6640625" style="476" customWidth="1"/>
    <col min="7186" max="7186" width="1.6640625" style="476" customWidth="1"/>
    <col min="7187" max="7187" width="8.88671875" style="476"/>
    <col min="7188" max="7188" width="8.6640625" style="476" customWidth="1"/>
    <col min="7189" max="7189" width="0" style="476" hidden="1" customWidth="1"/>
    <col min="7190" max="7190" width="5.6640625" style="476" customWidth="1"/>
    <col min="7191" max="7424" width="8.88671875" style="476"/>
    <col min="7425" max="7426" width="3.33203125" style="476" customWidth="1"/>
    <col min="7427" max="7427" width="4.6640625" style="476" customWidth="1"/>
    <col min="7428" max="7428" width="2.88671875" style="476" customWidth="1"/>
    <col min="7429" max="7429" width="5.6640625" style="476" customWidth="1"/>
    <col min="7430" max="7430" width="12.6640625" style="476" customWidth="1"/>
    <col min="7431" max="7431" width="2.6640625" style="476" customWidth="1"/>
    <col min="7432" max="7432" width="6.5546875" style="476" customWidth="1"/>
    <col min="7433" max="7433" width="5.88671875" style="476" customWidth="1"/>
    <col min="7434" max="7434" width="1.6640625" style="476" customWidth="1"/>
    <col min="7435" max="7435" width="10.6640625" style="476" customWidth="1"/>
    <col min="7436" max="7436" width="1.6640625" style="476" customWidth="1"/>
    <col min="7437" max="7437" width="10.6640625" style="476" customWidth="1"/>
    <col min="7438" max="7438" width="1.6640625" style="476" customWidth="1"/>
    <col min="7439" max="7439" width="10.6640625" style="476" customWidth="1"/>
    <col min="7440" max="7440" width="1.6640625" style="476" customWidth="1"/>
    <col min="7441" max="7441" width="10.6640625" style="476" customWidth="1"/>
    <col min="7442" max="7442" width="1.6640625" style="476" customWidth="1"/>
    <col min="7443" max="7443" width="8.88671875" style="476"/>
    <col min="7444" max="7444" width="8.6640625" style="476" customWidth="1"/>
    <col min="7445" max="7445" width="0" style="476" hidden="1" customWidth="1"/>
    <col min="7446" max="7446" width="5.6640625" style="476" customWidth="1"/>
    <col min="7447" max="7680" width="8.88671875" style="476"/>
    <col min="7681" max="7682" width="3.33203125" style="476" customWidth="1"/>
    <col min="7683" max="7683" width="4.6640625" style="476" customWidth="1"/>
    <col min="7684" max="7684" width="2.88671875" style="476" customWidth="1"/>
    <col min="7685" max="7685" width="5.6640625" style="476" customWidth="1"/>
    <col min="7686" max="7686" width="12.6640625" style="476" customWidth="1"/>
    <col min="7687" max="7687" width="2.6640625" style="476" customWidth="1"/>
    <col min="7688" max="7688" width="6.5546875" style="476" customWidth="1"/>
    <col min="7689" max="7689" width="5.88671875" style="476" customWidth="1"/>
    <col min="7690" max="7690" width="1.6640625" style="476" customWidth="1"/>
    <col min="7691" max="7691" width="10.6640625" style="476" customWidth="1"/>
    <col min="7692" max="7692" width="1.6640625" style="476" customWidth="1"/>
    <col min="7693" max="7693" width="10.6640625" style="476" customWidth="1"/>
    <col min="7694" max="7694" width="1.6640625" style="476" customWidth="1"/>
    <col min="7695" max="7695" width="10.6640625" style="476" customWidth="1"/>
    <col min="7696" max="7696" width="1.6640625" style="476" customWidth="1"/>
    <col min="7697" max="7697" width="10.6640625" style="476" customWidth="1"/>
    <col min="7698" max="7698" width="1.6640625" style="476" customWidth="1"/>
    <col min="7699" max="7699" width="8.88671875" style="476"/>
    <col min="7700" max="7700" width="8.6640625" style="476" customWidth="1"/>
    <col min="7701" max="7701" width="0" style="476" hidden="1" customWidth="1"/>
    <col min="7702" max="7702" width="5.6640625" style="476" customWidth="1"/>
    <col min="7703" max="7936" width="8.88671875" style="476"/>
    <col min="7937" max="7938" width="3.33203125" style="476" customWidth="1"/>
    <col min="7939" max="7939" width="4.6640625" style="476" customWidth="1"/>
    <col min="7940" max="7940" width="2.88671875" style="476" customWidth="1"/>
    <col min="7941" max="7941" width="5.6640625" style="476" customWidth="1"/>
    <col min="7942" max="7942" width="12.6640625" style="476" customWidth="1"/>
    <col min="7943" max="7943" width="2.6640625" style="476" customWidth="1"/>
    <col min="7944" max="7944" width="6.5546875" style="476" customWidth="1"/>
    <col min="7945" max="7945" width="5.88671875" style="476" customWidth="1"/>
    <col min="7946" max="7946" width="1.6640625" style="476" customWidth="1"/>
    <col min="7947" max="7947" width="10.6640625" style="476" customWidth="1"/>
    <col min="7948" max="7948" width="1.6640625" style="476" customWidth="1"/>
    <col min="7949" max="7949" width="10.6640625" style="476" customWidth="1"/>
    <col min="7950" max="7950" width="1.6640625" style="476" customWidth="1"/>
    <col min="7951" max="7951" width="10.6640625" style="476" customWidth="1"/>
    <col min="7952" max="7952" width="1.6640625" style="476" customWidth="1"/>
    <col min="7953" max="7953" width="10.6640625" style="476" customWidth="1"/>
    <col min="7954" max="7954" width="1.6640625" style="476" customWidth="1"/>
    <col min="7955" max="7955" width="8.88671875" style="476"/>
    <col min="7956" max="7956" width="8.6640625" style="476" customWidth="1"/>
    <col min="7957" max="7957" width="0" style="476" hidden="1" customWidth="1"/>
    <col min="7958" max="7958" width="5.6640625" style="476" customWidth="1"/>
    <col min="7959" max="8192" width="8.88671875" style="476"/>
    <col min="8193" max="8194" width="3.33203125" style="476" customWidth="1"/>
    <col min="8195" max="8195" width="4.6640625" style="476" customWidth="1"/>
    <col min="8196" max="8196" width="2.88671875" style="476" customWidth="1"/>
    <col min="8197" max="8197" width="5.6640625" style="476" customWidth="1"/>
    <col min="8198" max="8198" width="12.6640625" style="476" customWidth="1"/>
    <col min="8199" max="8199" width="2.6640625" style="476" customWidth="1"/>
    <col min="8200" max="8200" width="6.5546875" style="476" customWidth="1"/>
    <col min="8201" max="8201" width="5.88671875" style="476" customWidth="1"/>
    <col min="8202" max="8202" width="1.6640625" style="476" customWidth="1"/>
    <col min="8203" max="8203" width="10.6640625" style="476" customWidth="1"/>
    <col min="8204" max="8204" width="1.6640625" style="476" customWidth="1"/>
    <col min="8205" max="8205" width="10.6640625" style="476" customWidth="1"/>
    <col min="8206" max="8206" width="1.6640625" style="476" customWidth="1"/>
    <col min="8207" max="8207" width="10.6640625" style="476" customWidth="1"/>
    <col min="8208" max="8208" width="1.6640625" style="476" customWidth="1"/>
    <col min="8209" max="8209" width="10.6640625" style="476" customWidth="1"/>
    <col min="8210" max="8210" width="1.6640625" style="476" customWidth="1"/>
    <col min="8211" max="8211" width="8.88671875" style="476"/>
    <col min="8212" max="8212" width="8.6640625" style="476" customWidth="1"/>
    <col min="8213" max="8213" width="0" style="476" hidden="1" customWidth="1"/>
    <col min="8214" max="8214" width="5.6640625" style="476" customWidth="1"/>
    <col min="8215" max="8448" width="8.88671875" style="476"/>
    <col min="8449" max="8450" width="3.33203125" style="476" customWidth="1"/>
    <col min="8451" max="8451" width="4.6640625" style="476" customWidth="1"/>
    <col min="8452" max="8452" width="2.88671875" style="476" customWidth="1"/>
    <col min="8453" max="8453" width="5.6640625" style="476" customWidth="1"/>
    <col min="8454" max="8454" width="12.6640625" style="476" customWidth="1"/>
    <col min="8455" max="8455" width="2.6640625" style="476" customWidth="1"/>
    <col min="8456" max="8456" width="6.5546875" style="476" customWidth="1"/>
    <col min="8457" max="8457" width="5.88671875" style="476" customWidth="1"/>
    <col min="8458" max="8458" width="1.6640625" style="476" customWidth="1"/>
    <col min="8459" max="8459" width="10.6640625" style="476" customWidth="1"/>
    <col min="8460" max="8460" width="1.6640625" style="476" customWidth="1"/>
    <col min="8461" max="8461" width="10.6640625" style="476" customWidth="1"/>
    <col min="8462" max="8462" width="1.6640625" style="476" customWidth="1"/>
    <col min="8463" max="8463" width="10.6640625" style="476" customWidth="1"/>
    <col min="8464" max="8464" width="1.6640625" style="476" customWidth="1"/>
    <col min="8465" max="8465" width="10.6640625" style="476" customWidth="1"/>
    <col min="8466" max="8466" width="1.6640625" style="476" customWidth="1"/>
    <col min="8467" max="8467" width="8.88671875" style="476"/>
    <col min="8468" max="8468" width="8.6640625" style="476" customWidth="1"/>
    <col min="8469" max="8469" width="0" style="476" hidden="1" customWidth="1"/>
    <col min="8470" max="8470" width="5.6640625" style="476" customWidth="1"/>
    <col min="8471" max="8704" width="8.88671875" style="476"/>
    <col min="8705" max="8706" width="3.33203125" style="476" customWidth="1"/>
    <col min="8707" max="8707" width="4.6640625" style="476" customWidth="1"/>
    <col min="8708" max="8708" width="2.88671875" style="476" customWidth="1"/>
    <col min="8709" max="8709" width="5.6640625" style="476" customWidth="1"/>
    <col min="8710" max="8710" width="12.6640625" style="476" customWidth="1"/>
    <col min="8711" max="8711" width="2.6640625" style="476" customWidth="1"/>
    <col min="8712" max="8712" width="6.5546875" style="476" customWidth="1"/>
    <col min="8713" max="8713" width="5.88671875" style="476" customWidth="1"/>
    <col min="8714" max="8714" width="1.6640625" style="476" customWidth="1"/>
    <col min="8715" max="8715" width="10.6640625" style="476" customWidth="1"/>
    <col min="8716" max="8716" width="1.6640625" style="476" customWidth="1"/>
    <col min="8717" max="8717" width="10.6640625" style="476" customWidth="1"/>
    <col min="8718" max="8718" width="1.6640625" style="476" customWidth="1"/>
    <col min="8719" max="8719" width="10.6640625" style="476" customWidth="1"/>
    <col min="8720" max="8720" width="1.6640625" style="476" customWidth="1"/>
    <col min="8721" max="8721" width="10.6640625" style="476" customWidth="1"/>
    <col min="8722" max="8722" width="1.6640625" style="476" customWidth="1"/>
    <col min="8723" max="8723" width="8.88671875" style="476"/>
    <col min="8724" max="8724" width="8.6640625" style="476" customWidth="1"/>
    <col min="8725" max="8725" width="0" style="476" hidden="1" customWidth="1"/>
    <col min="8726" max="8726" width="5.6640625" style="476" customWidth="1"/>
    <col min="8727" max="8960" width="8.88671875" style="476"/>
    <col min="8961" max="8962" width="3.33203125" style="476" customWidth="1"/>
    <col min="8963" max="8963" width="4.6640625" style="476" customWidth="1"/>
    <col min="8964" max="8964" width="2.88671875" style="476" customWidth="1"/>
    <col min="8965" max="8965" width="5.6640625" style="476" customWidth="1"/>
    <col min="8966" max="8966" width="12.6640625" style="476" customWidth="1"/>
    <col min="8967" max="8967" width="2.6640625" style="476" customWidth="1"/>
    <col min="8968" max="8968" width="6.5546875" style="476" customWidth="1"/>
    <col min="8969" max="8969" width="5.88671875" style="476" customWidth="1"/>
    <col min="8970" max="8970" width="1.6640625" style="476" customWidth="1"/>
    <col min="8971" max="8971" width="10.6640625" style="476" customWidth="1"/>
    <col min="8972" max="8972" width="1.6640625" style="476" customWidth="1"/>
    <col min="8973" max="8973" width="10.6640625" style="476" customWidth="1"/>
    <col min="8974" max="8974" width="1.6640625" style="476" customWidth="1"/>
    <col min="8975" max="8975" width="10.6640625" style="476" customWidth="1"/>
    <col min="8976" max="8976" width="1.6640625" style="476" customWidth="1"/>
    <col min="8977" max="8977" width="10.6640625" style="476" customWidth="1"/>
    <col min="8978" max="8978" width="1.6640625" style="476" customWidth="1"/>
    <col min="8979" max="8979" width="8.88671875" style="476"/>
    <col min="8980" max="8980" width="8.6640625" style="476" customWidth="1"/>
    <col min="8981" max="8981" width="0" style="476" hidden="1" customWidth="1"/>
    <col min="8982" max="8982" width="5.6640625" style="476" customWidth="1"/>
    <col min="8983" max="9216" width="8.88671875" style="476"/>
    <col min="9217" max="9218" width="3.33203125" style="476" customWidth="1"/>
    <col min="9219" max="9219" width="4.6640625" style="476" customWidth="1"/>
    <col min="9220" max="9220" width="2.88671875" style="476" customWidth="1"/>
    <col min="9221" max="9221" width="5.6640625" style="476" customWidth="1"/>
    <col min="9222" max="9222" width="12.6640625" style="476" customWidth="1"/>
    <col min="9223" max="9223" width="2.6640625" style="476" customWidth="1"/>
    <col min="9224" max="9224" width="6.5546875" style="476" customWidth="1"/>
    <col min="9225" max="9225" width="5.88671875" style="476" customWidth="1"/>
    <col min="9226" max="9226" width="1.6640625" style="476" customWidth="1"/>
    <col min="9227" max="9227" width="10.6640625" style="476" customWidth="1"/>
    <col min="9228" max="9228" width="1.6640625" style="476" customWidth="1"/>
    <col min="9229" max="9229" width="10.6640625" style="476" customWidth="1"/>
    <col min="9230" max="9230" width="1.6640625" style="476" customWidth="1"/>
    <col min="9231" max="9231" width="10.6640625" style="476" customWidth="1"/>
    <col min="9232" max="9232" width="1.6640625" style="476" customWidth="1"/>
    <col min="9233" max="9233" width="10.6640625" style="476" customWidth="1"/>
    <col min="9234" max="9234" width="1.6640625" style="476" customWidth="1"/>
    <col min="9235" max="9235" width="8.88671875" style="476"/>
    <col min="9236" max="9236" width="8.6640625" style="476" customWidth="1"/>
    <col min="9237" max="9237" width="0" style="476" hidden="1" customWidth="1"/>
    <col min="9238" max="9238" width="5.6640625" style="476" customWidth="1"/>
    <col min="9239" max="9472" width="8.88671875" style="476"/>
    <col min="9473" max="9474" width="3.33203125" style="476" customWidth="1"/>
    <col min="9475" max="9475" width="4.6640625" style="476" customWidth="1"/>
    <col min="9476" max="9476" width="2.88671875" style="476" customWidth="1"/>
    <col min="9477" max="9477" width="5.6640625" style="476" customWidth="1"/>
    <col min="9478" max="9478" width="12.6640625" style="476" customWidth="1"/>
    <col min="9479" max="9479" width="2.6640625" style="476" customWidth="1"/>
    <col min="9480" max="9480" width="6.5546875" style="476" customWidth="1"/>
    <col min="9481" max="9481" width="5.88671875" style="476" customWidth="1"/>
    <col min="9482" max="9482" width="1.6640625" style="476" customWidth="1"/>
    <col min="9483" max="9483" width="10.6640625" style="476" customWidth="1"/>
    <col min="9484" max="9484" width="1.6640625" style="476" customWidth="1"/>
    <col min="9485" max="9485" width="10.6640625" style="476" customWidth="1"/>
    <col min="9486" max="9486" width="1.6640625" style="476" customWidth="1"/>
    <col min="9487" max="9487" width="10.6640625" style="476" customWidth="1"/>
    <col min="9488" max="9488" width="1.6640625" style="476" customWidth="1"/>
    <col min="9489" max="9489" width="10.6640625" style="476" customWidth="1"/>
    <col min="9490" max="9490" width="1.6640625" style="476" customWidth="1"/>
    <col min="9491" max="9491" width="8.88671875" style="476"/>
    <col min="9492" max="9492" width="8.6640625" style="476" customWidth="1"/>
    <col min="9493" max="9493" width="0" style="476" hidden="1" customWidth="1"/>
    <col min="9494" max="9494" width="5.6640625" style="476" customWidth="1"/>
    <col min="9495" max="9728" width="8.88671875" style="476"/>
    <col min="9729" max="9730" width="3.33203125" style="476" customWidth="1"/>
    <col min="9731" max="9731" width="4.6640625" style="476" customWidth="1"/>
    <col min="9732" max="9732" width="2.88671875" style="476" customWidth="1"/>
    <col min="9733" max="9733" width="5.6640625" style="476" customWidth="1"/>
    <col min="9734" max="9734" width="12.6640625" style="476" customWidth="1"/>
    <col min="9735" max="9735" width="2.6640625" style="476" customWidth="1"/>
    <col min="9736" max="9736" width="6.5546875" style="476" customWidth="1"/>
    <col min="9737" max="9737" width="5.88671875" style="476" customWidth="1"/>
    <col min="9738" max="9738" width="1.6640625" style="476" customWidth="1"/>
    <col min="9739" max="9739" width="10.6640625" style="476" customWidth="1"/>
    <col min="9740" max="9740" width="1.6640625" style="476" customWidth="1"/>
    <col min="9741" max="9741" width="10.6640625" style="476" customWidth="1"/>
    <col min="9742" max="9742" width="1.6640625" style="476" customWidth="1"/>
    <col min="9743" max="9743" width="10.6640625" style="476" customWidth="1"/>
    <col min="9744" max="9744" width="1.6640625" style="476" customWidth="1"/>
    <col min="9745" max="9745" width="10.6640625" style="476" customWidth="1"/>
    <col min="9746" max="9746" width="1.6640625" style="476" customWidth="1"/>
    <col min="9747" max="9747" width="8.88671875" style="476"/>
    <col min="9748" max="9748" width="8.6640625" style="476" customWidth="1"/>
    <col min="9749" max="9749" width="0" style="476" hidden="1" customWidth="1"/>
    <col min="9750" max="9750" width="5.6640625" style="476" customWidth="1"/>
    <col min="9751" max="9984" width="8.88671875" style="476"/>
    <col min="9985" max="9986" width="3.33203125" style="476" customWidth="1"/>
    <col min="9987" max="9987" width="4.6640625" style="476" customWidth="1"/>
    <col min="9988" max="9988" width="2.88671875" style="476" customWidth="1"/>
    <col min="9989" max="9989" width="5.6640625" style="476" customWidth="1"/>
    <col min="9990" max="9990" width="12.6640625" style="476" customWidth="1"/>
    <col min="9991" max="9991" width="2.6640625" style="476" customWidth="1"/>
    <col min="9992" max="9992" width="6.5546875" style="476" customWidth="1"/>
    <col min="9993" max="9993" width="5.88671875" style="476" customWidth="1"/>
    <col min="9994" max="9994" width="1.6640625" style="476" customWidth="1"/>
    <col min="9995" max="9995" width="10.6640625" style="476" customWidth="1"/>
    <col min="9996" max="9996" width="1.6640625" style="476" customWidth="1"/>
    <col min="9997" max="9997" width="10.6640625" style="476" customWidth="1"/>
    <col min="9998" max="9998" width="1.6640625" style="476" customWidth="1"/>
    <col min="9999" max="9999" width="10.6640625" style="476" customWidth="1"/>
    <col min="10000" max="10000" width="1.6640625" style="476" customWidth="1"/>
    <col min="10001" max="10001" width="10.6640625" style="476" customWidth="1"/>
    <col min="10002" max="10002" width="1.6640625" style="476" customWidth="1"/>
    <col min="10003" max="10003" width="8.88671875" style="476"/>
    <col min="10004" max="10004" width="8.6640625" style="476" customWidth="1"/>
    <col min="10005" max="10005" width="0" style="476" hidden="1" customWidth="1"/>
    <col min="10006" max="10006" width="5.6640625" style="476" customWidth="1"/>
    <col min="10007" max="10240" width="8.88671875" style="476"/>
    <col min="10241" max="10242" width="3.33203125" style="476" customWidth="1"/>
    <col min="10243" max="10243" width="4.6640625" style="476" customWidth="1"/>
    <col min="10244" max="10244" width="2.88671875" style="476" customWidth="1"/>
    <col min="10245" max="10245" width="5.6640625" style="476" customWidth="1"/>
    <col min="10246" max="10246" width="12.6640625" style="476" customWidth="1"/>
    <col min="10247" max="10247" width="2.6640625" style="476" customWidth="1"/>
    <col min="10248" max="10248" width="6.5546875" style="476" customWidth="1"/>
    <col min="10249" max="10249" width="5.88671875" style="476" customWidth="1"/>
    <col min="10250" max="10250" width="1.6640625" style="476" customWidth="1"/>
    <col min="10251" max="10251" width="10.6640625" style="476" customWidth="1"/>
    <col min="10252" max="10252" width="1.6640625" style="476" customWidth="1"/>
    <col min="10253" max="10253" width="10.6640625" style="476" customWidth="1"/>
    <col min="10254" max="10254" width="1.6640625" style="476" customWidth="1"/>
    <col min="10255" max="10255" width="10.6640625" style="476" customWidth="1"/>
    <col min="10256" max="10256" width="1.6640625" style="476" customWidth="1"/>
    <col min="10257" max="10257" width="10.6640625" style="476" customWidth="1"/>
    <col min="10258" max="10258" width="1.6640625" style="476" customWidth="1"/>
    <col min="10259" max="10259" width="8.88671875" style="476"/>
    <col min="10260" max="10260" width="8.6640625" style="476" customWidth="1"/>
    <col min="10261" max="10261" width="0" style="476" hidden="1" customWidth="1"/>
    <col min="10262" max="10262" width="5.6640625" style="476" customWidth="1"/>
    <col min="10263" max="10496" width="8.88671875" style="476"/>
    <col min="10497" max="10498" width="3.33203125" style="476" customWidth="1"/>
    <col min="10499" max="10499" width="4.6640625" style="476" customWidth="1"/>
    <col min="10500" max="10500" width="2.88671875" style="476" customWidth="1"/>
    <col min="10501" max="10501" width="5.6640625" style="476" customWidth="1"/>
    <col min="10502" max="10502" width="12.6640625" style="476" customWidth="1"/>
    <col min="10503" max="10503" width="2.6640625" style="476" customWidth="1"/>
    <col min="10504" max="10504" width="6.5546875" style="476" customWidth="1"/>
    <col min="10505" max="10505" width="5.88671875" style="476" customWidth="1"/>
    <col min="10506" max="10506" width="1.6640625" style="476" customWidth="1"/>
    <col min="10507" max="10507" width="10.6640625" style="476" customWidth="1"/>
    <col min="10508" max="10508" width="1.6640625" style="476" customWidth="1"/>
    <col min="10509" max="10509" width="10.6640625" style="476" customWidth="1"/>
    <col min="10510" max="10510" width="1.6640625" style="476" customWidth="1"/>
    <col min="10511" max="10511" width="10.6640625" style="476" customWidth="1"/>
    <col min="10512" max="10512" width="1.6640625" style="476" customWidth="1"/>
    <col min="10513" max="10513" width="10.6640625" style="476" customWidth="1"/>
    <col min="10514" max="10514" width="1.6640625" style="476" customWidth="1"/>
    <col min="10515" max="10515" width="8.88671875" style="476"/>
    <col min="10516" max="10516" width="8.6640625" style="476" customWidth="1"/>
    <col min="10517" max="10517" width="0" style="476" hidden="1" customWidth="1"/>
    <col min="10518" max="10518" width="5.6640625" style="476" customWidth="1"/>
    <col min="10519" max="10752" width="8.88671875" style="476"/>
    <col min="10753" max="10754" width="3.33203125" style="476" customWidth="1"/>
    <col min="10755" max="10755" width="4.6640625" style="476" customWidth="1"/>
    <col min="10756" max="10756" width="2.88671875" style="476" customWidth="1"/>
    <col min="10757" max="10757" width="5.6640625" style="476" customWidth="1"/>
    <col min="10758" max="10758" width="12.6640625" style="476" customWidth="1"/>
    <col min="10759" max="10759" width="2.6640625" style="476" customWidth="1"/>
    <col min="10760" max="10760" width="6.5546875" style="476" customWidth="1"/>
    <col min="10761" max="10761" width="5.88671875" style="476" customWidth="1"/>
    <col min="10762" max="10762" width="1.6640625" style="476" customWidth="1"/>
    <col min="10763" max="10763" width="10.6640625" style="476" customWidth="1"/>
    <col min="10764" max="10764" width="1.6640625" style="476" customWidth="1"/>
    <col min="10765" max="10765" width="10.6640625" style="476" customWidth="1"/>
    <col min="10766" max="10766" width="1.6640625" style="476" customWidth="1"/>
    <col min="10767" max="10767" width="10.6640625" style="476" customWidth="1"/>
    <col min="10768" max="10768" width="1.6640625" style="476" customWidth="1"/>
    <col min="10769" max="10769" width="10.6640625" style="476" customWidth="1"/>
    <col min="10770" max="10770" width="1.6640625" style="476" customWidth="1"/>
    <col min="10771" max="10771" width="8.88671875" style="476"/>
    <col min="10772" max="10772" width="8.6640625" style="476" customWidth="1"/>
    <col min="10773" max="10773" width="0" style="476" hidden="1" customWidth="1"/>
    <col min="10774" max="10774" width="5.6640625" style="476" customWidth="1"/>
    <col min="10775" max="11008" width="8.88671875" style="476"/>
    <col min="11009" max="11010" width="3.33203125" style="476" customWidth="1"/>
    <col min="11011" max="11011" width="4.6640625" style="476" customWidth="1"/>
    <col min="11012" max="11012" width="2.88671875" style="476" customWidth="1"/>
    <col min="11013" max="11013" width="5.6640625" style="476" customWidth="1"/>
    <col min="11014" max="11014" width="12.6640625" style="476" customWidth="1"/>
    <col min="11015" max="11015" width="2.6640625" style="476" customWidth="1"/>
    <col min="11016" max="11016" width="6.5546875" style="476" customWidth="1"/>
    <col min="11017" max="11017" width="5.88671875" style="476" customWidth="1"/>
    <col min="11018" max="11018" width="1.6640625" style="476" customWidth="1"/>
    <col min="11019" max="11019" width="10.6640625" style="476" customWidth="1"/>
    <col min="11020" max="11020" width="1.6640625" style="476" customWidth="1"/>
    <col min="11021" max="11021" width="10.6640625" style="476" customWidth="1"/>
    <col min="11022" max="11022" width="1.6640625" style="476" customWidth="1"/>
    <col min="11023" max="11023" width="10.6640625" style="476" customWidth="1"/>
    <col min="11024" max="11024" width="1.6640625" style="476" customWidth="1"/>
    <col min="11025" max="11025" width="10.6640625" style="476" customWidth="1"/>
    <col min="11026" max="11026" width="1.6640625" style="476" customWidth="1"/>
    <col min="11027" max="11027" width="8.88671875" style="476"/>
    <col min="11028" max="11028" width="8.6640625" style="476" customWidth="1"/>
    <col min="11029" max="11029" width="0" style="476" hidden="1" customWidth="1"/>
    <col min="11030" max="11030" width="5.6640625" style="476" customWidth="1"/>
    <col min="11031" max="11264" width="8.88671875" style="476"/>
    <col min="11265" max="11266" width="3.33203125" style="476" customWidth="1"/>
    <col min="11267" max="11267" width="4.6640625" style="476" customWidth="1"/>
    <col min="11268" max="11268" width="2.88671875" style="476" customWidth="1"/>
    <col min="11269" max="11269" width="5.6640625" style="476" customWidth="1"/>
    <col min="11270" max="11270" width="12.6640625" style="476" customWidth="1"/>
    <col min="11271" max="11271" width="2.6640625" style="476" customWidth="1"/>
    <col min="11272" max="11272" width="6.5546875" style="476" customWidth="1"/>
    <col min="11273" max="11273" width="5.88671875" style="476" customWidth="1"/>
    <col min="11274" max="11274" width="1.6640625" style="476" customWidth="1"/>
    <col min="11275" max="11275" width="10.6640625" style="476" customWidth="1"/>
    <col min="11276" max="11276" width="1.6640625" style="476" customWidth="1"/>
    <col min="11277" max="11277" width="10.6640625" style="476" customWidth="1"/>
    <col min="11278" max="11278" width="1.6640625" style="476" customWidth="1"/>
    <col min="11279" max="11279" width="10.6640625" style="476" customWidth="1"/>
    <col min="11280" max="11280" width="1.6640625" style="476" customWidth="1"/>
    <col min="11281" max="11281" width="10.6640625" style="476" customWidth="1"/>
    <col min="11282" max="11282" width="1.6640625" style="476" customWidth="1"/>
    <col min="11283" max="11283" width="8.88671875" style="476"/>
    <col min="11284" max="11284" width="8.6640625" style="476" customWidth="1"/>
    <col min="11285" max="11285" width="0" style="476" hidden="1" customWidth="1"/>
    <col min="11286" max="11286" width="5.6640625" style="476" customWidth="1"/>
    <col min="11287" max="11520" width="8.88671875" style="476"/>
    <col min="11521" max="11522" width="3.33203125" style="476" customWidth="1"/>
    <col min="11523" max="11523" width="4.6640625" style="476" customWidth="1"/>
    <col min="11524" max="11524" width="2.88671875" style="476" customWidth="1"/>
    <col min="11525" max="11525" width="5.6640625" style="476" customWidth="1"/>
    <col min="11526" max="11526" width="12.6640625" style="476" customWidth="1"/>
    <col min="11527" max="11527" width="2.6640625" style="476" customWidth="1"/>
    <col min="11528" max="11528" width="6.5546875" style="476" customWidth="1"/>
    <col min="11529" max="11529" width="5.88671875" style="476" customWidth="1"/>
    <col min="11530" max="11530" width="1.6640625" style="476" customWidth="1"/>
    <col min="11531" max="11531" width="10.6640625" style="476" customWidth="1"/>
    <col min="11532" max="11532" width="1.6640625" style="476" customWidth="1"/>
    <col min="11533" max="11533" width="10.6640625" style="476" customWidth="1"/>
    <col min="11534" max="11534" width="1.6640625" style="476" customWidth="1"/>
    <col min="11535" max="11535" width="10.6640625" style="476" customWidth="1"/>
    <col min="11536" max="11536" width="1.6640625" style="476" customWidth="1"/>
    <col min="11537" max="11537" width="10.6640625" style="476" customWidth="1"/>
    <col min="11538" max="11538" width="1.6640625" style="476" customWidth="1"/>
    <col min="11539" max="11539" width="8.88671875" style="476"/>
    <col min="11540" max="11540" width="8.6640625" style="476" customWidth="1"/>
    <col min="11541" max="11541" width="0" style="476" hidden="1" customWidth="1"/>
    <col min="11542" max="11542" width="5.6640625" style="476" customWidth="1"/>
    <col min="11543" max="11776" width="8.88671875" style="476"/>
    <col min="11777" max="11778" width="3.33203125" style="476" customWidth="1"/>
    <col min="11779" max="11779" width="4.6640625" style="476" customWidth="1"/>
    <col min="11780" max="11780" width="2.88671875" style="476" customWidth="1"/>
    <col min="11781" max="11781" width="5.6640625" style="476" customWidth="1"/>
    <col min="11782" max="11782" width="12.6640625" style="476" customWidth="1"/>
    <col min="11783" max="11783" width="2.6640625" style="476" customWidth="1"/>
    <col min="11784" max="11784" width="6.5546875" style="476" customWidth="1"/>
    <col min="11785" max="11785" width="5.88671875" style="476" customWidth="1"/>
    <col min="11786" max="11786" width="1.6640625" style="476" customWidth="1"/>
    <col min="11787" max="11787" width="10.6640625" style="476" customWidth="1"/>
    <col min="11788" max="11788" width="1.6640625" style="476" customWidth="1"/>
    <col min="11789" max="11789" width="10.6640625" style="476" customWidth="1"/>
    <col min="11790" max="11790" width="1.6640625" style="476" customWidth="1"/>
    <col min="11791" max="11791" width="10.6640625" style="476" customWidth="1"/>
    <col min="11792" max="11792" width="1.6640625" style="476" customWidth="1"/>
    <col min="11793" max="11793" width="10.6640625" style="476" customWidth="1"/>
    <col min="11794" max="11794" width="1.6640625" style="476" customWidth="1"/>
    <col min="11795" max="11795" width="8.88671875" style="476"/>
    <col min="11796" max="11796" width="8.6640625" style="476" customWidth="1"/>
    <col min="11797" max="11797" width="0" style="476" hidden="1" customWidth="1"/>
    <col min="11798" max="11798" width="5.6640625" style="476" customWidth="1"/>
    <col min="11799" max="12032" width="8.88671875" style="476"/>
    <col min="12033" max="12034" width="3.33203125" style="476" customWidth="1"/>
    <col min="12035" max="12035" width="4.6640625" style="476" customWidth="1"/>
    <col min="12036" max="12036" width="2.88671875" style="476" customWidth="1"/>
    <col min="12037" max="12037" width="5.6640625" style="476" customWidth="1"/>
    <col min="12038" max="12038" width="12.6640625" style="476" customWidth="1"/>
    <col min="12039" max="12039" width="2.6640625" style="476" customWidth="1"/>
    <col min="12040" max="12040" width="6.5546875" style="476" customWidth="1"/>
    <col min="12041" max="12041" width="5.88671875" style="476" customWidth="1"/>
    <col min="12042" max="12042" width="1.6640625" style="476" customWidth="1"/>
    <col min="12043" max="12043" width="10.6640625" style="476" customWidth="1"/>
    <col min="12044" max="12044" width="1.6640625" style="476" customWidth="1"/>
    <col min="12045" max="12045" width="10.6640625" style="476" customWidth="1"/>
    <col min="12046" max="12046" width="1.6640625" style="476" customWidth="1"/>
    <col min="12047" max="12047" width="10.6640625" style="476" customWidth="1"/>
    <col min="12048" max="12048" width="1.6640625" style="476" customWidth="1"/>
    <col min="12049" max="12049" width="10.6640625" style="476" customWidth="1"/>
    <col min="12050" max="12050" width="1.6640625" style="476" customWidth="1"/>
    <col min="12051" max="12051" width="8.88671875" style="476"/>
    <col min="12052" max="12052" width="8.6640625" style="476" customWidth="1"/>
    <col min="12053" max="12053" width="0" style="476" hidden="1" customWidth="1"/>
    <col min="12054" max="12054" width="5.6640625" style="476" customWidth="1"/>
    <col min="12055" max="12288" width="8.88671875" style="476"/>
    <col min="12289" max="12290" width="3.33203125" style="476" customWidth="1"/>
    <col min="12291" max="12291" width="4.6640625" style="476" customWidth="1"/>
    <col min="12292" max="12292" width="2.88671875" style="476" customWidth="1"/>
    <col min="12293" max="12293" width="5.6640625" style="476" customWidth="1"/>
    <col min="12294" max="12294" width="12.6640625" style="476" customWidth="1"/>
    <col min="12295" max="12295" width="2.6640625" style="476" customWidth="1"/>
    <col min="12296" max="12296" width="6.5546875" style="476" customWidth="1"/>
    <col min="12297" max="12297" width="5.88671875" style="476" customWidth="1"/>
    <col min="12298" max="12298" width="1.6640625" style="476" customWidth="1"/>
    <col min="12299" max="12299" width="10.6640625" style="476" customWidth="1"/>
    <col min="12300" max="12300" width="1.6640625" style="476" customWidth="1"/>
    <col min="12301" max="12301" width="10.6640625" style="476" customWidth="1"/>
    <col min="12302" max="12302" width="1.6640625" style="476" customWidth="1"/>
    <col min="12303" max="12303" width="10.6640625" style="476" customWidth="1"/>
    <col min="12304" max="12304" width="1.6640625" style="476" customWidth="1"/>
    <col min="12305" max="12305" width="10.6640625" style="476" customWidth="1"/>
    <col min="12306" max="12306" width="1.6640625" style="476" customWidth="1"/>
    <col min="12307" max="12307" width="8.88671875" style="476"/>
    <col min="12308" max="12308" width="8.6640625" style="476" customWidth="1"/>
    <col min="12309" max="12309" width="0" style="476" hidden="1" customWidth="1"/>
    <col min="12310" max="12310" width="5.6640625" style="476" customWidth="1"/>
    <col min="12311" max="12544" width="8.88671875" style="476"/>
    <col min="12545" max="12546" width="3.33203125" style="476" customWidth="1"/>
    <col min="12547" max="12547" width="4.6640625" style="476" customWidth="1"/>
    <col min="12548" max="12548" width="2.88671875" style="476" customWidth="1"/>
    <col min="12549" max="12549" width="5.6640625" style="476" customWidth="1"/>
    <col min="12550" max="12550" width="12.6640625" style="476" customWidth="1"/>
    <col min="12551" max="12551" width="2.6640625" style="476" customWidth="1"/>
    <col min="12552" max="12552" width="6.5546875" style="476" customWidth="1"/>
    <col min="12553" max="12553" width="5.88671875" style="476" customWidth="1"/>
    <col min="12554" max="12554" width="1.6640625" style="476" customWidth="1"/>
    <col min="12555" max="12555" width="10.6640625" style="476" customWidth="1"/>
    <col min="12556" max="12556" width="1.6640625" style="476" customWidth="1"/>
    <col min="12557" max="12557" width="10.6640625" style="476" customWidth="1"/>
    <col min="12558" max="12558" width="1.6640625" style="476" customWidth="1"/>
    <col min="12559" max="12559" width="10.6640625" style="476" customWidth="1"/>
    <col min="12560" max="12560" width="1.6640625" style="476" customWidth="1"/>
    <col min="12561" max="12561" width="10.6640625" style="476" customWidth="1"/>
    <col min="12562" max="12562" width="1.6640625" style="476" customWidth="1"/>
    <col min="12563" max="12563" width="8.88671875" style="476"/>
    <col min="12564" max="12564" width="8.6640625" style="476" customWidth="1"/>
    <col min="12565" max="12565" width="0" style="476" hidden="1" customWidth="1"/>
    <col min="12566" max="12566" width="5.6640625" style="476" customWidth="1"/>
    <col min="12567" max="12800" width="8.88671875" style="476"/>
    <col min="12801" max="12802" width="3.33203125" style="476" customWidth="1"/>
    <col min="12803" max="12803" width="4.6640625" style="476" customWidth="1"/>
    <col min="12804" max="12804" width="2.88671875" style="476" customWidth="1"/>
    <col min="12805" max="12805" width="5.6640625" style="476" customWidth="1"/>
    <col min="12806" max="12806" width="12.6640625" style="476" customWidth="1"/>
    <col min="12807" max="12807" width="2.6640625" style="476" customWidth="1"/>
    <col min="12808" max="12808" width="6.5546875" style="476" customWidth="1"/>
    <col min="12809" max="12809" width="5.88671875" style="476" customWidth="1"/>
    <col min="12810" max="12810" width="1.6640625" style="476" customWidth="1"/>
    <col min="12811" max="12811" width="10.6640625" style="476" customWidth="1"/>
    <col min="12812" max="12812" width="1.6640625" style="476" customWidth="1"/>
    <col min="12813" max="12813" width="10.6640625" style="476" customWidth="1"/>
    <col min="12814" max="12814" width="1.6640625" style="476" customWidth="1"/>
    <col min="12815" max="12815" width="10.6640625" style="476" customWidth="1"/>
    <col min="12816" max="12816" width="1.6640625" style="476" customWidth="1"/>
    <col min="12817" max="12817" width="10.6640625" style="476" customWidth="1"/>
    <col min="12818" max="12818" width="1.6640625" style="476" customWidth="1"/>
    <col min="12819" max="12819" width="8.88671875" style="476"/>
    <col min="12820" max="12820" width="8.6640625" style="476" customWidth="1"/>
    <col min="12821" max="12821" width="0" style="476" hidden="1" customWidth="1"/>
    <col min="12822" max="12822" width="5.6640625" style="476" customWidth="1"/>
    <col min="12823" max="13056" width="8.88671875" style="476"/>
    <col min="13057" max="13058" width="3.33203125" style="476" customWidth="1"/>
    <col min="13059" max="13059" width="4.6640625" style="476" customWidth="1"/>
    <col min="13060" max="13060" width="2.88671875" style="476" customWidth="1"/>
    <col min="13061" max="13061" width="5.6640625" style="476" customWidth="1"/>
    <col min="13062" max="13062" width="12.6640625" style="476" customWidth="1"/>
    <col min="13063" max="13063" width="2.6640625" style="476" customWidth="1"/>
    <col min="13064" max="13064" width="6.5546875" style="476" customWidth="1"/>
    <col min="13065" max="13065" width="5.88671875" style="476" customWidth="1"/>
    <col min="13066" max="13066" width="1.6640625" style="476" customWidth="1"/>
    <col min="13067" max="13067" width="10.6640625" style="476" customWidth="1"/>
    <col min="13068" max="13068" width="1.6640625" style="476" customWidth="1"/>
    <col min="13069" max="13069" width="10.6640625" style="476" customWidth="1"/>
    <col min="13070" max="13070" width="1.6640625" style="476" customWidth="1"/>
    <col min="13071" max="13071" width="10.6640625" style="476" customWidth="1"/>
    <col min="13072" max="13072" width="1.6640625" style="476" customWidth="1"/>
    <col min="13073" max="13073" width="10.6640625" style="476" customWidth="1"/>
    <col min="13074" max="13074" width="1.6640625" style="476" customWidth="1"/>
    <col min="13075" max="13075" width="8.88671875" style="476"/>
    <col min="13076" max="13076" width="8.6640625" style="476" customWidth="1"/>
    <col min="13077" max="13077" width="0" style="476" hidden="1" customWidth="1"/>
    <col min="13078" max="13078" width="5.6640625" style="476" customWidth="1"/>
    <col min="13079" max="13312" width="8.88671875" style="476"/>
    <col min="13313" max="13314" width="3.33203125" style="476" customWidth="1"/>
    <col min="13315" max="13315" width="4.6640625" style="476" customWidth="1"/>
    <col min="13316" max="13316" width="2.88671875" style="476" customWidth="1"/>
    <col min="13317" max="13317" width="5.6640625" style="476" customWidth="1"/>
    <col min="13318" max="13318" width="12.6640625" style="476" customWidth="1"/>
    <col min="13319" max="13319" width="2.6640625" style="476" customWidth="1"/>
    <col min="13320" max="13320" width="6.5546875" style="476" customWidth="1"/>
    <col min="13321" max="13321" width="5.88671875" style="476" customWidth="1"/>
    <col min="13322" max="13322" width="1.6640625" style="476" customWidth="1"/>
    <col min="13323" max="13323" width="10.6640625" style="476" customWidth="1"/>
    <col min="13324" max="13324" width="1.6640625" style="476" customWidth="1"/>
    <col min="13325" max="13325" width="10.6640625" style="476" customWidth="1"/>
    <col min="13326" max="13326" width="1.6640625" style="476" customWidth="1"/>
    <col min="13327" max="13327" width="10.6640625" style="476" customWidth="1"/>
    <col min="13328" max="13328" width="1.6640625" style="476" customWidth="1"/>
    <col min="13329" max="13329" width="10.6640625" style="476" customWidth="1"/>
    <col min="13330" max="13330" width="1.6640625" style="476" customWidth="1"/>
    <col min="13331" max="13331" width="8.88671875" style="476"/>
    <col min="13332" max="13332" width="8.6640625" style="476" customWidth="1"/>
    <col min="13333" max="13333" width="0" style="476" hidden="1" customWidth="1"/>
    <col min="13334" max="13334" width="5.6640625" style="476" customWidth="1"/>
    <col min="13335" max="13568" width="8.88671875" style="476"/>
    <col min="13569" max="13570" width="3.33203125" style="476" customWidth="1"/>
    <col min="13571" max="13571" width="4.6640625" style="476" customWidth="1"/>
    <col min="13572" max="13572" width="2.88671875" style="476" customWidth="1"/>
    <col min="13573" max="13573" width="5.6640625" style="476" customWidth="1"/>
    <col min="13574" max="13574" width="12.6640625" style="476" customWidth="1"/>
    <col min="13575" max="13575" width="2.6640625" style="476" customWidth="1"/>
    <col min="13576" max="13576" width="6.5546875" style="476" customWidth="1"/>
    <col min="13577" max="13577" width="5.88671875" style="476" customWidth="1"/>
    <col min="13578" max="13578" width="1.6640625" style="476" customWidth="1"/>
    <col min="13579" max="13579" width="10.6640625" style="476" customWidth="1"/>
    <col min="13580" max="13580" width="1.6640625" style="476" customWidth="1"/>
    <col min="13581" max="13581" width="10.6640625" style="476" customWidth="1"/>
    <col min="13582" max="13582" width="1.6640625" style="476" customWidth="1"/>
    <col min="13583" max="13583" width="10.6640625" style="476" customWidth="1"/>
    <col min="13584" max="13584" width="1.6640625" style="476" customWidth="1"/>
    <col min="13585" max="13585" width="10.6640625" style="476" customWidth="1"/>
    <col min="13586" max="13586" width="1.6640625" style="476" customWidth="1"/>
    <col min="13587" max="13587" width="8.88671875" style="476"/>
    <col min="13588" max="13588" width="8.6640625" style="476" customWidth="1"/>
    <col min="13589" max="13589" width="0" style="476" hidden="1" customWidth="1"/>
    <col min="13590" max="13590" width="5.6640625" style="476" customWidth="1"/>
    <col min="13591" max="13824" width="8.88671875" style="476"/>
    <col min="13825" max="13826" width="3.33203125" style="476" customWidth="1"/>
    <col min="13827" max="13827" width="4.6640625" style="476" customWidth="1"/>
    <col min="13828" max="13828" width="2.88671875" style="476" customWidth="1"/>
    <col min="13829" max="13829" width="5.6640625" style="476" customWidth="1"/>
    <col min="13830" max="13830" width="12.6640625" style="476" customWidth="1"/>
    <col min="13831" max="13831" width="2.6640625" style="476" customWidth="1"/>
    <col min="13832" max="13832" width="6.5546875" style="476" customWidth="1"/>
    <col min="13833" max="13833" width="5.88671875" style="476" customWidth="1"/>
    <col min="13834" max="13834" width="1.6640625" style="476" customWidth="1"/>
    <col min="13835" max="13835" width="10.6640625" style="476" customWidth="1"/>
    <col min="13836" max="13836" width="1.6640625" style="476" customWidth="1"/>
    <col min="13837" max="13837" width="10.6640625" style="476" customWidth="1"/>
    <col min="13838" max="13838" width="1.6640625" style="476" customWidth="1"/>
    <col min="13839" max="13839" width="10.6640625" style="476" customWidth="1"/>
    <col min="13840" max="13840" width="1.6640625" style="476" customWidth="1"/>
    <col min="13841" max="13841" width="10.6640625" style="476" customWidth="1"/>
    <col min="13842" max="13842" width="1.6640625" style="476" customWidth="1"/>
    <col min="13843" max="13843" width="8.88671875" style="476"/>
    <col min="13844" max="13844" width="8.6640625" style="476" customWidth="1"/>
    <col min="13845" max="13845" width="0" style="476" hidden="1" customWidth="1"/>
    <col min="13846" max="13846" width="5.6640625" style="476" customWidth="1"/>
    <col min="13847" max="14080" width="8.88671875" style="476"/>
    <col min="14081" max="14082" width="3.33203125" style="476" customWidth="1"/>
    <col min="14083" max="14083" width="4.6640625" style="476" customWidth="1"/>
    <col min="14084" max="14084" width="2.88671875" style="476" customWidth="1"/>
    <col min="14085" max="14085" width="5.6640625" style="476" customWidth="1"/>
    <col min="14086" max="14086" width="12.6640625" style="476" customWidth="1"/>
    <col min="14087" max="14087" width="2.6640625" style="476" customWidth="1"/>
    <col min="14088" max="14088" width="6.5546875" style="476" customWidth="1"/>
    <col min="14089" max="14089" width="5.88671875" style="476" customWidth="1"/>
    <col min="14090" max="14090" width="1.6640625" style="476" customWidth="1"/>
    <col min="14091" max="14091" width="10.6640625" style="476" customWidth="1"/>
    <col min="14092" max="14092" width="1.6640625" style="476" customWidth="1"/>
    <col min="14093" max="14093" width="10.6640625" style="476" customWidth="1"/>
    <col min="14094" max="14094" width="1.6640625" style="476" customWidth="1"/>
    <col min="14095" max="14095" width="10.6640625" style="476" customWidth="1"/>
    <col min="14096" max="14096" width="1.6640625" style="476" customWidth="1"/>
    <col min="14097" max="14097" width="10.6640625" style="476" customWidth="1"/>
    <col min="14098" max="14098" width="1.6640625" style="476" customWidth="1"/>
    <col min="14099" max="14099" width="8.88671875" style="476"/>
    <col min="14100" max="14100" width="8.6640625" style="476" customWidth="1"/>
    <col min="14101" max="14101" width="0" style="476" hidden="1" customWidth="1"/>
    <col min="14102" max="14102" width="5.6640625" style="476" customWidth="1"/>
    <col min="14103" max="14336" width="8.88671875" style="476"/>
    <col min="14337" max="14338" width="3.33203125" style="476" customWidth="1"/>
    <col min="14339" max="14339" width="4.6640625" style="476" customWidth="1"/>
    <col min="14340" max="14340" width="2.88671875" style="476" customWidth="1"/>
    <col min="14341" max="14341" width="5.6640625" style="476" customWidth="1"/>
    <col min="14342" max="14342" width="12.6640625" style="476" customWidth="1"/>
    <col min="14343" max="14343" width="2.6640625" style="476" customWidth="1"/>
    <col min="14344" max="14344" width="6.5546875" style="476" customWidth="1"/>
    <col min="14345" max="14345" width="5.88671875" style="476" customWidth="1"/>
    <col min="14346" max="14346" width="1.6640625" style="476" customWidth="1"/>
    <col min="14347" max="14347" width="10.6640625" style="476" customWidth="1"/>
    <col min="14348" max="14348" width="1.6640625" style="476" customWidth="1"/>
    <col min="14349" max="14349" width="10.6640625" style="476" customWidth="1"/>
    <col min="14350" max="14350" width="1.6640625" style="476" customWidth="1"/>
    <col min="14351" max="14351" width="10.6640625" style="476" customWidth="1"/>
    <col min="14352" max="14352" width="1.6640625" style="476" customWidth="1"/>
    <col min="14353" max="14353" width="10.6640625" style="476" customWidth="1"/>
    <col min="14354" max="14354" width="1.6640625" style="476" customWidth="1"/>
    <col min="14355" max="14355" width="8.88671875" style="476"/>
    <col min="14356" max="14356" width="8.6640625" style="476" customWidth="1"/>
    <col min="14357" max="14357" width="0" style="476" hidden="1" customWidth="1"/>
    <col min="14358" max="14358" width="5.6640625" style="476" customWidth="1"/>
    <col min="14359" max="14592" width="8.88671875" style="476"/>
    <col min="14593" max="14594" width="3.33203125" style="476" customWidth="1"/>
    <col min="14595" max="14595" width="4.6640625" style="476" customWidth="1"/>
    <col min="14596" max="14596" width="2.88671875" style="476" customWidth="1"/>
    <col min="14597" max="14597" width="5.6640625" style="476" customWidth="1"/>
    <col min="14598" max="14598" width="12.6640625" style="476" customWidth="1"/>
    <col min="14599" max="14599" width="2.6640625" style="476" customWidth="1"/>
    <col min="14600" max="14600" width="6.5546875" style="476" customWidth="1"/>
    <col min="14601" max="14601" width="5.88671875" style="476" customWidth="1"/>
    <col min="14602" max="14602" width="1.6640625" style="476" customWidth="1"/>
    <col min="14603" max="14603" width="10.6640625" style="476" customWidth="1"/>
    <col min="14604" max="14604" width="1.6640625" style="476" customWidth="1"/>
    <col min="14605" max="14605" width="10.6640625" style="476" customWidth="1"/>
    <col min="14606" max="14606" width="1.6640625" style="476" customWidth="1"/>
    <col min="14607" max="14607" width="10.6640625" style="476" customWidth="1"/>
    <col min="14608" max="14608" width="1.6640625" style="476" customWidth="1"/>
    <col min="14609" max="14609" width="10.6640625" style="476" customWidth="1"/>
    <col min="14610" max="14610" width="1.6640625" style="476" customWidth="1"/>
    <col min="14611" max="14611" width="8.88671875" style="476"/>
    <col min="14612" max="14612" width="8.6640625" style="476" customWidth="1"/>
    <col min="14613" max="14613" width="0" style="476" hidden="1" customWidth="1"/>
    <col min="14614" max="14614" width="5.6640625" style="476" customWidth="1"/>
    <col min="14615" max="14848" width="8.88671875" style="476"/>
    <col min="14849" max="14850" width="3.33203125" style="476" customWidth="1"/>
    <col min="14851" max="14851" width="4.6640625" style="476" customWidth="1"/>
    <col min="14852" max="14852" width="2.88671875" style="476" customWidth="1"/>
    <col min="14853" max="14853" width="5.6640625" style="476" customWidth="1"/>
    <col min="14854" max="14854" width="12.6640625" style="476" customWidth="1"/>
    <col min="14855" max="14855" width="2.6640625" style="476" customWidth="1"/>
    <col min="14856" max="14856" width="6.5546875" style="476" customWidth="1"/>
    <col min="14857" max="14857" width="5.88671875" style="476" customWidth="1"/>
    <col min="14858" max="14858" width="1.6640625" style="476" customWidth="1"/>
    <col min="14859" max="14859" width="10.6640625" style="476" customWidth="1"/>
    <col min="14860" max="14860" width="1.6640625" style="476" customWidth="1"/>
    <col min="14861" max="14861" width="10.6640625" style="476" customWidth="1"/>
    <col min="14862" max="14862" width="1.6640625" style="476" customWidth="1"/>
    <col min="14863" max="14863" width="10.6640625" style="476" customWidth="1"/>
    <col min="14864" max="14864" width="1.6640625" style="476" customWidth="1"/>
    <col min="14865" max="14865" width="10.6640625" style="476" customWidth="1"/>
    <col min="14866" max="14866" width="1.6640625" style="476" customWidth="1"/>
    <col min="14867" max="14867" width="8.88671875" style="476"/>
    <col min="14868" max="14868" width="8.6640625" style="476" customWidth="1"/>
    <col min="14869" max="14869" width="0" style="476" hidden="1" customWidth="1"/>
    <col min="14870" max="14870" width="5.6640625" style="476" customWidth="1"/>
    <col min="14871" max="15104" width="8.88671875" style="476"/>
    <col min="15105" max="15106" width="3.33203125" style="476" customWidth="1"/>
    <col min="15107" max="15107" width="4.6640625" style="476" customWidth="1"/>
    <col min="15108" max="15108" width="2.88671875" style="476" customWidth="1"/>
    <col min="15109" max="15109" width="5.6640625" style="476" customWidth="1"/>
    <col min="15110" max="15110" width="12.6640625" style="476" customWidth="1"/>
    <col min="15111" max="15111" width="2.6640625" style="476" customWidth="1"/>
    <col min="15112" max="15112" width="6.5546875" style="476" customWidth="1"/>
    <col min="15113" max="15113" width="5.88671875" style="476" customWidth="1"/>
    <col min="15114" max="15114" width="1.6640625" style="476" customWidth="1"/>
    <col min="15115" max="15115" width="10.6640625" style="476" customWidth="1"/>
    <col min="15116" max="15116" width="1.6640625" style="476" customWidth="1"/>
    <col min="15117" max="15117" width="10.6640625" style="476" customWidth="1"/>
    <col min="15118" max="15118" width="1.6640625" style="476" customWidth="1"/>
    <col min="15119" max="15119" width="10.6640625" style="476" customWidth="1"/>
    <col min="15120" max="15120" width="1.6640625" style="476" customWidth="1"/>
    <col min="15121" max="15121" width="10.6640625" style="476" customWidth="1"/>
    <col min="15122" max="15122" width="1.6640625" style="476" customWidth="1"/>
    <col min="15123" max="15123" width="8.88671875" style="476"/>
    <col min="15124" max="15124" width="8.6640625" style="476" customWidth="1"/>
    <col min="15125" max="15125" width="0" style="476" hidden="1" customWidth="1"/>
    <col min="15126" max="15126" width="5.6640625" style="476" customWidth="1"/>
    <col min="15127" max="15360" width="8.88671875" style="476"/>
    <col min="15361" max="15362" width="3.33203125" style="476" customWidth="1"/>
    <col min="15363" max="15363" width="4.6640625" style="476" customWidth="1"/>
    <col min="15364" max="15364" width="2.88671875" style="476" customWidth="1"/>
    <col min="15365" max="15365" width="5.6640625" style="476" customWidth="1"/>
    <col min="15366" max="15366" width="12.6640625" style="476" customWidth="1"/>
    <col min="15367" max="15367" width="2.6640625" style="476" customWidth="1"/>
    <col min="15368" max="15368" width="6.5546875" style="476" customWidth="1"/>
    <col min="15369" max="15369" width="5.88671875" style="476" customWidth="1"/>
    <col min="15370" max="15370" width="1.6640625" style="476" customWidth="1"/>
    <col min="15371" max="15371" width="10.6640625" style="476" customWidth="1"/>
    <col min="15372" max="15372" width="1.6640625" style="476" customWidth="1"/>
    <col min="15373" max="15373" width="10.6640625" style="476" customWidth="1"/>
    <col min="15374" max="15374" width="1.6640625" style="476" customWidth="1"/>
    <col min="15375" max="15375" width="10.6640625" style="476" customWidth="1"/>
    <col min="15376" max="15376" width="1.6640625" style="476" customWidth="1"/>
    <col min="15377" max="15377" width="10.6640625" style="476" customWidth="1"/>
    <col min="15378" max="15378" width="1.6640625" style="476" customWidth="1"/>
    <col min="15379" max="15379" width="8.88671875" style="476"/>
    <col min="15380" max="15380" width="8.6640625" style="476" customWidth="1"/>
    <col min="15381" max="15381" width="0" style="476" hidden="1" customWidth="1"/>
    <col min="15382" max="15382" width="5.6640625" style="476" customWidth="1"/>
    <col min="15383" max="15616" width="8.88671875" style="476"/>
    <col min="15617" max="15618" width="3.33203125" style="476" customWidth="1"/>
    <col min="15619" max="15619" width="4.6640625" style="476" customWidth="1"/>
    <col min="15620" max="15620" width="2.88671875" style="476" customWidth="1"/>
    <col min="15621" max="15621" width="5.6640625" style="476" customWidth="1"/>
    <col min="15622" max="15622" width="12.6640625" style="476" customWidth="1"/>
    <col min="15623" max="15623" width="2.6640625" style="476" customWidth="1"/>
    <col min="15624" max="15624" width="6.5546875" style="476" customWidth="1"/>
    <col min="15625" max="15625" width="5.88671875" style="476" customWidth="1"/>
    <col min="15626" max="15626" width="1.6640625" style="476" customWidth="1"/>
    <col min="15627" max="15627" width="10.6640625" style="476" customWidth="1"/>
    <col min="15628" max="15628" width="1.6640625" style="476" customWidth="1"/>
    <col min="15629" max="15629" width="10.6640625" style="476" customWidth="1"/>
    <col min="15630" max="15630" width="1.6640625" style="476" customWidth="1"/>
    <col min="15631" max="15631" width="10.6640625" style="476" customWidth="1"/>
    <col min="15632" max="15632" width="1.6640625" style="476" customWidth="1"/>
    <col min="15633" max="15633" width="10.6640625" style="476" customWidth="1"/>
    <col min="15634" max="15634" width="1.6640625" style="476" customWidth="1"/>
    <col min="15635" max="15635" width="8.88671875" style="476"/>
    <col min="15636" max="15636" width="8.6640625" style="476" customWidth="1"/>
    <col min="15637" max="15637" width="0" style="476" hidden="1" customWidth="1"/>
    <col min="15638" max="15638" width="5.6640625" style="476" customWidth="1"/>
    <col min="15639" max="15872" width="8.88671875" style="476"/>
    <col min="15873" max="15874" width="3.33203125" style="476" customWidth="1"/>
    <col min="15875" max="15875" width="4.6640625" style="476" customWidth="1"/>
    <col min="15876" max="15876" width="2.88671875" style="476" customWidth="1"/>
    <col min="15877" max="15877" width="5.6640625" style="476" customWidth="1"/>
    <col min="15878" max="15878" width="12.6640625" style="476" customWidth="1"/>
    <col min="15879" max="15879" width="2.6640625" style="476" customWidth="1"/>
    <col min="15880" max="15880" width="6.5546875" style="476" customWidth="1"/>
    <col min="15881" max="15881" width="5.88671875" style="476" customWidth="1"/>
    <col min="15882" max="15882" width="1.6640625" style="476" customWidth="1"/>
    <col min="15883" max="15883" width="10.6640625" style="476" customWidth="1"/>
    <col min="15884" max="15884" width="1.6640625" style="476" customWidth="1"/>
    <col min="15885" max="15885" width="10.6640625" style="476" customWidth="1"/>
    <col min="15886" max="15886" width="1.6640625" style="476" customWidth="1"/>
    <col min="15887" max="15887" width="10.6640625" style="476" customWidth="1"/>
    <col min="15888" max="15888" width="1.6640625" style="476" customWidth="1"/>
    <col min="15889" max="15889" width="10.6640625" style="476" customWidth="1"/>
    <col min="15890" max="15890" width="1.6640625" style="476" customWidth="1"/>
    <col min="15891" max="15891" width="8.88671875" style="476"/>
    <col min="15892" max="15892" width="8.6640625" style="476" customWidth="1"/>
    <col min="15893" max="15893" width="0" style="476" hidden="1" customWidth="1"/>
    <col min="15894" max="15894" width="5.6640625" style="476" customWidth="1"/>
    <col min="15895" max="16128" width="8.88671875" style="476"/>
    <col min="16129" max="16130" width="3.33203125" style="476" customWidth="1"/>
    <col min="16131" max="16131" width="4.6640625" style="476" customWidth="1"/>
    <col min="16132" max="16132" width="2.88671875" style="476" customWidth="1"/>
    <col min="16133" max="16133" width="5.6640625" style="476" customWidth="1"/>
    <col min="16134" max="16134" width="12.6640625" style="476" customWidth="1"/>
    <col min="16135" max="16135" width="2.6640625" style="476" customWidth="1"/>
    <col min="16136" max="16136" width="6.5546875" style="476" customWidth="1"/>
    <col min="16137" max="16137" width="5.88671875" style="476" customWidth="1"/>
    <col min="16138" max="16138" width="1.6640625" style="476" customWidth="1"/>
    <col min="16139" max="16139" width="10.6640625" style="476" customWidth="1"/>
    <col min="16140" max="16140" width="1.6640625" style="476" customWidth="1"/>
    <col min="16141" max="16141" width="10.6640625" style="476" customWidth="1"/>
    <col min="16142" max="16142" width="1.6640625" style="476" customWidth="1"/>
    <col min="16143" max="16143" width="10.6640625" style="476" customWidth="1"/>
    <col min="16144" max="16144" width="1.6640625" style="476" customWidth="1"/>
    <col min="16145" max="16145" width="10.6640625" style="476" customWidth="1"/>
    <col min="16146" max="16146" width="1.6640625" style="476" customWidth="1"/>
    <col min="16147" max="16147" width="8.88671875" style="476"/>
    <col min="16148" max="16148" width="8.6640625" style="476" customWidth="1"/>
    <col min="16149" max="16149" width="0" style="476" hidden="1" customWidth="1"/>
    <col min="16150" max="16150" width="5.6640625" style="476" customWidth="1"/>
    <col min="16151" max="16384" width="8.88671875" style="476"/>
  </cols>
  <sheetData>
    <row r="1" spans="1:21" s="662" customFormat="1" ht="21.75" customHeight="1" x14ac:dyDescent="0.4">
      <c r="A1" s="581" t="str">
        <f>[2]Altalanos!$A$6</f>
        <v>OB</v>
      </c>
      <c r="B1" s="836"/>
      <c r="I1" s="582"/>
      <c r="J1" s="837"/>
      <c r="K1" s="838" t="s">
        <v>64</v>
      </c>
      <c r="L1" s="838"/>
      <c r="M1" s="839"/>
      <c r="N1" s="837"/>
      <c r="O1" s="837"/>
      <c r="P1" s="837"/>
      <c r="R1" s="837"/>
    </row>
    <row r="2" spans="1:21" s="666" customFormat="1" x14ac:dyDescent="0.25">
      <c r="A2" s="937" t="s">
        <v>462</v>
      </c>
      <c r="B2" s="937"/>
      <c r="C2" s="937"/>
      <c r="D2" s="937"/>
      <c r="E2" s="937"/>
      <c r="F2" s="937"/>
      <c r="G2" s="840"/>
      <c r="J2" s="764"/>
      <c r="K2" s="838"/>
      <c r="L2" s="838"/>
      <c r="M2" s="838"/>
      <c r="N2" s="764"/>
      <c r="P2" s="764"/>
      <c r="R2" s="764"/>
    </row>
    <row r="3" spans="1:21" s="670" customFormat="1" ht="10.5" customHeight="1" x14ac:dyDescent="0.25">
      <c r="A3" s="841" t="s">
        <v>24</v>
      </c>
      <c r="B3" s="841"/>
      <c r="C3" s="841"/>
      <c r="D3" s="841"/>
      <c r="E3" s="841"/>
      <c r="F3" s="841"/>
      <c r="G3" s="841" t="s">
        <v>21</v>
      </c>
      <c r="H3" s="841"/>
      <c r="I3" s="841"/>
      <c r="J3" s="842"/>
      <c r="K3" s="488" t="s">
        <v>29</v>
      </c>
      <c r="L3" s="489"/>
      <c r="M3" s="605"/>
      <c r="N3" s="842"/>
      <c r="O3" s="841"/>
      <c r="P3" s="842"/>
      <c r="Q3" s="841"/>
      <c r="R3" s="843" t="s">
        <v>30</v>
      </c>
    </row>
    <row r="4" spans="1:21" s="674" customFormat="1" ht="11.25" customHeight="1" thickBot="1" x14ac:dyDescent="0.3">
      <c r="A4" s="844">
        <f>[2]Altalanos!$A$10</f>
        <v>0</v>
      </c>
      <c r="B4" s="844"/>
      <c r="C4" s="844"/>
      <c r="D4" s="845"/>
      <c r="E4" s="613"/>
      <c r="F4" s="845"/>
      <c r="G4" s="846">
        <f>[2]Altalanos!$C$10</f>
        <v>0</v>
      </c>
      <c r="H4" s="847"/>
      <c r="I4" s="845"/>
      <c r="J4" s="848"/>
      <c r="K4" s="124"/>
      <c r="L4" s="849"/>
      <c r="M4" s="850"/>
      <c r="N4" s="848"/>
      <c r="O4" s="845"/>
      <c r="P4" s="848"/>
      <c r="Q4" s="845"/>
      <c r="R4" s="619">
        <f>[2]Altalanos!$E$10</f>
        <v>0</v>
      </c>
    </row>
    <row r="5" spans="1:21" s="670" customFormat="1" ht="9.6" x14ac:dyDescent="0.25">
      <c r="A5" s="758"/>
      <c r="B5" s="851" t="s">
        <v>3</v>
      </c>
      <c r="C5" s="852" t="s">
        <v>451</v>
      </c>
      <c r="D5" s="851" t="s">
        <v>40</v>
      </c>
      <c r="E5" s="852" t="s">
        <v>32</v>
      </c>
      <c r="F5" s="853" t="s">
        <v>27</v>
      </c>
      <c r="G5" s="853" t="s">
        <v>28</v>
      </c>
      <c r="H5" s="853"/>
      <c r="I5" s="853" t="s">
        <v>31</v>
      </c>
      <c r="J5" s="853"/>
      <c r="K5" s="851" t="s">
        <v>41</v>
      </c>
      <c r="L5" s="854"/>
      <c r="M5" s="851" t="s">
        <v>58</v>
      </c>
      <c r="N5" s="854"/>
      <c r="O5" s="851" t="s">
        <v>452</v>
      </c>
      <c r="P5" s="854"/>
      <c r="Q5" s="851"/>
      <c r="R5" s="855"/>
    </row>
    <row r="6" spans="1:21" s="670" customFormat="1" ht="3.75" customHeight="1" thickBot="1" x14ac:dyDescent="0.3">
      <c r="A6" s="681"/>
      <c r="B6" s="856"/>
      <c r="C6" s="856"/>
      <c r="D6" s="856"/>
      <c r="E6" s="856"/>
      <c r="F6" s="857"/>
      <c r="G6" s="857"/>
      <c r="H6" s="603"/>
      <c r="I6" s="857"/>
      <c r="J6" s="858"/>
      <c r="K6" s="856"/>
      <c r="L6" s="858"/>
      <c r="M6" s="856"/>
      <c r="N6" s="858"/>
      <c r="O6" s="856"/>
      <c r="P6" s="858"/>
      <c r="Q6" s="856"/>
      <c r="R6" s="859"/>
    </row>
    <row r="7" spans="1:21" s="699" customFormat="1" ht="10.5" customHeight="1" x14ac:dyDescent="0.25">
      <c r="A7" s="860">
        <v>1</v>
      </c>
      <c r="B7" s="861" t="str">
        <f>IF($D7="","",VLOOKUP($D7,'[2]1D ELO (2)'!$A$7:$P$23,14))</f>
        <v/>
      </c>
      <c r="C7" s="861" t="str">
        <f>IF($D7="","",VLOOKUP($D7,'[2]1D ELO (2)'!$A$7:$P$23,15))</f>
        <v/>
      </c>
      <c r="D7" s="862"/>
      <c r="E7" s="863" t="str">
        <f>UPPER(IF($D7="","",VLOOKUP($D7,'[2]1D ELO (2)'!$A$7:$P$23,5)))</f>
        <v/>
      </c>
      <c r="F7" s="884" t="s">
        <v>207</v>
      </c>
      <c r="G7" s="884" t="s">
        <v>208</v>
      </c>
      <c r="H7" s="934"/>
      <c r="I7" s="864"/>
      <c r="J7" s="866"/>
      <c r="K7" s="867"/>
      <c r="L7" s="868"/>
      <c r="M7" s="867"/>
      <c r="N7" s="868"/>
      <c r="O7" s="867"/>
      <c r="P7" s="868"/>
      <c r="Q7" s="867"/>
      <c r="R7" s="694"/>
      <c r="S7" s="697"/>
      <c r="U7" s="869" t="str">
        <f>[2]Birók!P21</f>
        <v>Bíró</v>
      </c>
    </row>
    <row r="8" spans="1:21" s="699" customFormat="1" ht="9.6" customHeight="1" x14ac:dyDescent="0.25">
      <c r="A8" s="870"/>
      <c r="B8" s="871"/>
      <c r="C8" s="871"/>
      <c r="D8" s="871"/>
      <c r="E8" s="863" t="str">
        <f>UPPER(IF($D7="","",VLOOKUP($D7,'[2]1D ELO (2)'!$A$7:$P$23,11)))</f>
        <v/>
      </c>
      <c r="F8" s="884" t="s">
        <v>209</v>
      </c>
      <c r="G8" s="884" t="s">
        <v>210</v>
      </c>
      <c r="H8" s="934"/>
      <c r="I8" s="864"/>
      <c r="J8" s="872"/>
      <c r="K8" s="873" t="str">
        <f>IF(J8="a",F7,IF(J8="b",F9,""))</f>
        <v/>
      </c>
      <c r="L8" s="868"/>
      <c r="M8" s="867"/>
      <c r="N8" s="868"/>
      <c r="O8" s="867"/>
      <c r="P8" s="868"/>
      <c r="Q8" s="867"/>
      <c r="R8" s="694"/>
      <c r="S8" s="697"/>
      <c r="U8" s="874" t="str">
        <f>[2]Birók!P22</f>
        <v xml:space="preserve"> </v>
      </c>
    </row>
    <row r="9" spans="1:21" s="699" customFormat="1" ht="9.6" customHeight="1" x14ac:dyDescent="0.25">
      <c r="A9" s="870"/>
      <c r="B9" s="875"/>
      <c r="C9" s="875"/>
      <c r="D9" s="875"/>
      <c r="E9" s="875"/>
      <c r="F9" s="876"/>
      <c r="G9" s="876"/>
      <c r="H9" s="603"/>
      <c r="I9" s="876"/>
      <c r="J9" s="877"/>
      <c r="K9" s="878" t="str">
        <f>UPPER(IF(OR(J10="a",J10="as"),F7,IF(OR(J10="b",J10="bs"),F11,)))</f>
        <v>BARABÁS</v>
      </c>
      <c r="L9" s="879"/>
      <c r="M9" s="867"/>
      <c r="N9" s="868"/>
      <c r="O9" s="867"/>
      <c r="P9" s="868"/>
      <c r="Q9" s="867"/>
      <c r="R9" s="694"/>
      <c r="S9" s="697"/>
      <c r="U9" s="874" t="str">
        <f>[2]Birók!P23</f>
        <v xml:space="preserve"> </v>
      </c>
    </row>
    <row r="10" spans="1:21" s="699" customFormat="1" ht="9.6" customHeight="1" x14ac:dyDescent="0.25">
      <c r="A10" s="870"/>
      <c r="B10" s="875"/>
      <c r="C10" s="875"/>
      <c r="D10" s="875"/>
      <c r="E10" s="871"/>
      <c r="F10" s="876"/>
      <c r="G10" s="876"/>
      <c r="H10" s="603"/>
      <c r="I10" s="880"/>
      <c r="J10" s="714" t="s">
        <v>197</v>
      </c>
      <c r="K10" s="881" t="str">
        <f>UPPER(IF(OR(J10="a",J10="as"),F8,IF(OR(J10="b",J10="bs"),F12,)))</f>
        <v>DÜRGŐ</v>
      </c>
      <c r="L10" s="882"/>
      <c r="M10" s="867"/>
      <c r="N10" s="868"/>
      <c r="O10" s="867"/>
      <c r="P10" s="868"/>
      <c r="Q10" s="867"/>
      <c r="R10" s="694"/>
      <c r="S10" s="697"/>
      <c r="U10" s="874" t="str">
        <f>[2]Birók!P24</f>
        <v xml:space="preserve"> </v>
      </c>
    </row>
    <row r="11" spans="1:21" s="699" customFormat="1" ht="9.6" customHeight="1" x14ac:dyDescent="0.25">
      <c r="A11" s="870">
        <v>2</v>
      </c>
      <c r="B11" s="861" t="str">
        <f>IF($D11="","",VLOOKUP($D11,'[2]1D ELO (2)'!$A$7:$P$23,14))</f>
        <v/>
      </c>
      <c r="C11" s="861" t="str">
        <f>IF($D11="","",VLOOKUP($D11,'[2]1D ELO (2)'!$A$7:$P$23,15))</f>
        <v/>
      </c>
      <c r="D11" s="862"/>
      <c r="E11" s="883" t="str">
        <f>UPPER(IF($D11="","",VLOOKUP($D11,'[2]1D ELO (2)'!$A$7:$P$23,5)))</f>
        <v/>
      </c>
      <c r="F11" s="884"/>
      <c r="G11" s="884"/>
      <c r="H11" s="885"/>
      <c r="I11" s="884"/>
      <c r="J11" s="886"/>
      <c r="K11" s="867"/>
      <c r="L11" s="887"/>
      <c r="M11" s="888"/>
      <c r="N11" s="879"/>
      <c r="O11" s="867"/>
      <c r="P11" s="868"/>
      <c r="Q11" s="867"/>
      <c r="R11" s="694"/>
      <c r="S11" s="697"/>
      <c r="U11" s="874" t="str">
        <f>[2]Birók!P25</f>
        <v xml:space="preserve"> </v>
      </c>
    </row>
    <row r="12" spans="1:21" s="699" customFormat="1" ht="9.6" customHeight="1" x14ac:dyDescent="0.25">
      <c r="A12" s="870"/>
      <c r="B12" s="871"/>
      <c r="C12" s="871"/>
      <c r="D12" s="871"/>
      <c r="E12" s="883" t="str">
        <f>UPPER(IF($D11="","",VLOOKUP($D11,'[2]1D ELO (2)'!$A$7:$P$23,11)))</f>
        <v/>
      </c>
      <c r="F12" s="884"/>
      <c r="G12" s="884"/>
      <c r="H12" s="885"/>
      <c r="I12" s="884"/>
      <c r="J12" s="872"/>
      <c r="K12" s="867"/>
      <c r="L12" s="887"/>
      <c r="M12" s="889"/>
      <c r="N12" s="890"/>
      <c r="O12" s="867"/>
      <c r="P12" s="868"/>
      <c r="Q12" s="867"/>
      <c r="R12" s="694"/>
      <c r="S12" s="697"/>
      <c r="U12" s="874" t="str">
        <f>[2]Birók!P26</f>
        <v xml:space="preserve"> </v>
      </c>
    </row>
    <row r="13" spans="1:21" s="699" customFormat="1" ht="9.6" customHeight="1" x14ac:dyDescent="0.25">
      <c r="A13" s="870"/>
      <c r="B13" s="875"/>
      <c r="C13" s="875"/>
      <c r="D13" s="891"/>
      <c r="E13" s="871"/>
      <c r="F13" s="876"/>
      <c r="G13" s="876"/>
      <c r="H13" s="603"/>
      <c r="I13" s="876"/>
      <c r="J13" s="892"/>
      <c r="K13" s="867"/>
      <c r="L13" s="877"/>
      <c r="M13" s="878" t="str">
        <f>UPPER(IF(OR(L14="a",L14="as"),K9,IF(OR(L14="b",L14="bs"),K17,)))</f>
        <v>BESSER</v>
      </c>
      <c r="N13" s="868"/>
      <c r="O13" s="867"/>
      <c r="P13" s="868"/>
      <c r="Q13" s="867"/>
      <c r="R13" s="694"/>
      <c r="S13" s="697"/>
      <c r="U13" s="874" t="str">
        <f>[2]Birók!P27</f>
        <v xml:space="preserve"> </v>
      </c>
    </row>
    <row r="14" spans="1:21" s="699" customFormat="1" ht="9.6" customHeight="1" x14ac:dyDescent="0.25">
      <c r="A14" s="870"/>
      <c r="B14" s="875"/>
      <c r="C14" s="875"/>
      <c r="D14" s="891"/>
      <c r="E14" s="871"/>
      <c r="F14" s="876"/>
      <c r="G14" s="876"/>
      <c r="H14" s="603"/>
      <c r="I14" s="876"/>
      <c r="J14" s="892"/>
      <c r="K14" s="893" t="s">
        <v>0</v>
      </c>
      <c r="L14" s="714" t="s">
        <v>195</v>
      </c>
      <c r="M14" s="881" t="str">
        <f>UPPER(IF(OR(L14="a",L14="as"),K10,IF(OR(L14="b",L14="bs"),K18,)))</f>
        <v>MAGYAR</v>
      </c>
      <c r="N14" s="882"/>
      <c r="O14" s="867"/>
      <c r="P14" s="868"/>
      <c r="Q14" s="867"/>
      <c r="R14" s="694"/>
      <c r="S14" s="697"/>
      <c r="U14" s="874" t="str">
        <f>[2]Birók!P28</f>
        <v xml:space="preserve"> </v>
      </c>
    </row>
    <row r="15" spans="1:21" s="699" customFormat="1" ht="9.6" customHeight="1" x14ac:dyDescent="0.25">
      <c r="A15" s="894">
        <v>3</v>
      </c>
      <c r="B15" s="861" t="str">
        <f>IF($D15="","",VLOOKUP($D15,'[2]1D ELO (2)'!$A$7:$P$23,14))</f>
        <v/>
      </c>
      <c r="C15" s="861" t="str">
        <f>IF($D15="","",VLOOKUP($D15,'[2]1D ELO (2)'!$A$7:$P$23,15))</f>
        <v/>
      </c>
      <c r="D15" s="862"/>
      <c r="E15" s="883" t="str">
        <f>UPPER(IF($D15="","",VLOOKUP($D15,'[2]1D ELO (2)'!$A$7:$P$23,5)))</f>
        <v/>
      </c>
      <c r="F15" s="884" t="s">
        <v>238</v>
      </c>
      <c r="G15" s="884" t="s">
        <v>239</v>
      </c>
      <c r="H15" s="885"/>
      <c r="I15" s="884"/>
      <c r="J15" s="866"/>
      <c r="K15" s="867"/>
      <c r="L15" s="887"/>
      <c r="M15" s="867" t="s">
        <v>206</v>
      </c>
      <c r="N15" s="887"/>
      <c r="O15" s="888"/>
      <c r="P15" s="868"/>
      <c r="Q15" s="867"/>
      <c r="R15" s="694"/>
      <c r="S15" s="697"/>
      <c r="U15" s="874" t="str">
        <f>[2]Birók!P29</f>
        <v xml:space="preserve"> </v>
      </c>
    </row>
    <row r="16" spans="1:21" s="699" customFormat="1" ht="9.6" customHeight="1" thickBot="1" x14ac:dyDescent="0.3">
      <c r="A16" s="870"/>
      <c r="B16" s="871"/>
      <c r="C16" s="871"/>
      <c r="D16" s="871"/>
      <c r="E16" s="883" t="str">
        <f>UPPER(IF($D15="","",VLOOKUP($D15,'[2]1D ELO (2)'!$A$7:$P$23,11)))</f>
        <v/>
      </c>
      <c r="F16" s="884" t="s">
        <v>240</v>
      </c>
      <c r="G16" s="884" t="s">
        <v>241</v>
      </c>
      <c r="H16" s="885"/>
      <c r="I16" s="884"/>
      <c r="J16" s="872"/>
      <c r="K16" s="873" t="str">
        <f>IF(J16="a",F15,IF(J16="b",F17,""))</f>
        <v/>
      </c>
      <c r="L16" s="887"/>
      <c r="M16" s="867"/>
      <c r="N16" s="887"/>
      <c r="O16" s="867"/>
      <c r="P16" s="868"/>
      <c r="Q16" s="867"/>
      <c r="R16" s="694"/>
      <c r="S16" s="697"/>
      <c r="U16" s="895" t="str">
        <f>[2]Birók!P30</f>
        <v>Egyik sem</v>
      </c>
    </row>
    <row r="17" spans="1:19" s="699" customFormat="1" ht="9.6" customHeight="1" x14ac:dyDescent="0.25">
      <c r="A17" s="870"/>
      <c r="B17" s="875"/>
      <c r="C17" s="875"/>
      <c r="D17" s="891"/>
      <c r="E17" s="871"/>
      <c r="F17" s="876"/>
      <c r="G17" s="876"/>
      <c r="H17" s="603"/>
      <c r="I17" s="876"/>
      <c r="J17" s="877"/>
      <c r="K17" s="878" t="str">
        <f>UPPER(IF(OR(J18="a",J18="as"),F15,IF(OR(J18="b",J18="bs"),F19,)))</f>
        <v>BESSER</v>
      </c>
      <c r="L17" s="896"/>
      <c r="M17" s="867"/>
      <c r="N17" s="887"/>
      <c r="O17" s="867"/>
      <c r="P17" s="868"/>
      <c r="Q17" s="867"/>
      <c r="R17" s="694"/>
      <c r="S17" s="697"/>
    </row>
    <row r="18" spans="1:19" s="699" customFormat="1" ht="9.6" customHeight="1" x14ac:dyDescent="0.25">
      <c r="A18" s="870"/>
      <c r="B18" s="875"/>
      <c r="C18" s="875"/>
      <c r="D18" s="891"/>
      <c r="E18" s="871"/>
      <c r="F18" s="876"/>
      <c r="G18" s="876"/>
      <c r="H18" s="603"/>
      <c r="I18" s="880"/>
      <c r="J18" s="714" t="s">
        <v>197</v>
      </c>
      <c r="K18" s="881" t="str">
        <f>UPPER(IF(OR(J18="a",J18="as"),F16,IF(OR(J18="b",J18="bs"),F20,)))</f>
        <v>MAGYAR</v>
      </c>
      <c r="L18" s="872"/>
      <c r="M18" s="867"/>
      <c r="N18" s="887"/>
      <c r="O18" s="867"/>
      <c r="P18" s="868"/>
      <c r="Q18" s="867"/>
      <c r="R18" s="694"/>
      <c r="S18" s="697"/>
    </row>
    <row r="19" spans="1:19" s="699" customFormat="1" ht="9.6" customHeight="1" x14ac:dyDescent="0.25">
      <c r="A19" s="870">
        <v>4</v>
      </c>
      <c r="B19" s="861" t="str">
        <f>IF($D19="","",VLOOKUP($D19,'[2]1D ELO (2)'!$A$7:$P$23,14))</f>
        <v/>
      </c>
      <c r="C19" s="861" t="str">
        <f>IF($D19="","",VLOOKUP($D19,'[2]1D ELO (2)'!$A$7:$P$23,15))</f>
        <v/>
      </c>
      <c r="D19" s="862"/>
      <c r="E19" s="883" t="str">
        <f>UPPER(IF($D19="","",VLOOKUP($D19,'[2]1D ELO (2)'!$A$7:$P$23,5)))</f>
        <v/>
      </c>
      <c r="F19" s="884"/>
      <c r="G19" s="884"/>
      <c r="H19" s="885"/>
      <c r="I19" s="884"/>
      <c r="J19" s="886"/>
      <c r="K19" s="867"/>
      <c r="L19" s="868"/>
      <c r="M19" s="888"/>
      <c r="N19" s="896"/>
      <c r="O19" s="867"/>
      <c r="P19" s="868"/>
      <c r="Q19" s="867"/>
      <c r="R19" s="694"/>
      <c r="S19" s="697"/>
    </row>
    <row r="20" spans="1:19" s="699" customFormat="1" ht="9.6" customHeight="1" x14ac:dyDescent="0.25">
      <c r="A20" s="870"/>
      <c r="B20" s="871"/>
      <c r="C20" s="871"/>
      <c r="D20" s="871"/>
      <c r="E20" s="883" t="str">
        <f>UPPER(IF($D19="","",VLOOKUP($D19,'[2]1D ELO (2)'!$A$7:$P$23,11)))</f>
        <v/>
      </c>
      <c r="F20" s="884"/>
      <c r="G20" s="884"/>
      <c r="H20" s="885"/>
      <c r="I20" s="884"/>
      <c r="J20" s="872"/>
      <c r="K20" s="867"/>
      <c r="L20" s="868"/>
      <c r="M20" s="889"/>
      <c r="N20" s="897"/>
      <c r="O20" s="867"/>
      <c r="P20" s="868"/>
      <c r="Q20" s="867"/>
      <c r="R20" s="694"/>
      <c r="S20" s="697"/>
    </row>
    <row r="21" spans="1:19" s="699" customFormat="1" ht="9.6" customHeight="1" x14ac:dyDescent="0.25">
      <c r="A21" s="870"/>
      <c r="B21" s="875"/>
      <c r="C21" s="875"/>
      <c r="D21" s="875"/>
      <c r="E21" s="871"/>
      <c r="F21" s="876"/>
      <c r="G21" s="876"/>
      <c r="H21" s="603"/>
      <c r="I21" s="876"/>
      <c r="J21" s="892"/>
      <c r="K21" s="867"/>
      <c r="L21" s="868"/>
      <c r="M21" s="867"/>
      <c r="N21" s="877"/>
      <c r="O21" s="878" t="str">
        <f>UPPER(IF(OR(N22="a",N22="as"),M13,IF(OR(N22="b",N22="bs"),M29,)))</f>
        <v>BESSER</v>
      </c>
      <c r="P21" s="868"/>
      <c r="Q21" s="867"/>
      <c r="R21" s="694"/>
      <c r="S21" s="697"/>
    </row>
    <row r="22" spans="1:19" s="699" customFormat="1" ht="9.6" customHeight="1" x14ac:dyDescent="0.25">
      <c r="A22" s="870"/>
      <c r="B22" s="875"/>
      <c r="C22" s="875"/>
      <c r="D22" s="875"/>
      <c r="E22" s="871"/>
      <c r="F22" s="876"/>
      <c r="G22" s="876"/>
      <c r="H22" s="603"/>
      <c r="I22" s="876"/>
      <c r="J22" s="892"/>
      <c r="K22" s="867"/>
      <c r="L22" s="868"/>
      <c r="M22" s="893" t="s">
        <v>0</v>
      </c>
      <c r="N22" s="714" t="s">
        <v>197</v>
      </c>
      <c r="O22" s="881" t="str">
        <f>UPPER(IF(OR(N22="a",N22="as"),M14,IF(OR(N22="b",N22="bs"),M30,)))</f>
        <v>MAGYAR</v>
      </c>
      <c r="P22" s="882"/>
      <c r="Q22" s="867"/>
      <c r="R22" s="694"/>
      <c r="S22" s="697"/>
    </row>
    <row r="23" spans="1:19" s="699" customFormat="1" ht="9.6" customHeight="1" x14ac:dyDescent="0.25">
      <c r="A23" s="870">
        <v>5</v>
      </c>
      <c r="B23" s="861" t="str">
        <f>IF($D23="","",VLOOKUP($D23,'[2]1D ELO (2)'!$A$7:$P$23,14))</f>
        <v/>
      </c>
      <c r="C23" s="861" t="str">
        <f>IF($D23="","",VLOOKUP($D23,'[2]1D ELO (2)'!$A$7:$P$23,15))</f>
        <v/>
      </c>
      <c r="D23" s="862"/>
      <c r="E23" s="883" t="str">
        <f>UPPER(IF($D23="","",VLOOKUP($D23,'[2]1D ELO (2)'!$A$7:$P$23,5)))</f>
        <v/>
      </c>
      <c r="F23" s="884" t="s">
        <v>232</v>
      </c>
      <c r="G23" s="884" t="s">
        <v>233</v>
      </c>
      <c r="H23" s="885"/>
      <c r="I23" s="884"/>
      <c r="J23" s="866"/>
      <c r="K23" s="867"/>
      <c r="L23" s="868"/>
      <c r="M23" s="867"/>
      <c r="N23" s="887"/>
      <c r="O23" s="867" t="s">
        <v>200</v>
      </c>
      <c r="P23" s="898"/>
      <c r="Q23" s="867"/>
      <c r="R23" s="694"/>
      <c r="S23" s="697"/>
    </row>
    <row r="24" spans="1:19" s="699" customFormat="1" ht="9.6" customHeight="1" x14ac:dyDescent="0.25">
      <c r="A24" s="870"/>
      <c r="B24" s="871"/>
      <c r="C24" s="871"/>
      <c r="D24" s="871"/>
      <c r="E24" s="883" t="str">
        <f>UPPER(IF($D23="","",VLOOKUP($D23,'[2]1D ELO (2)'!$A$7:$P$23,11)))</f>
        <v/>
      </c>
      <c r="F24" s="884" t="s">
        <v>234</v>
      </c>
      <c r="G24" s="884" t="s">
        <v>228</v>
      </c>
      <c r="H24" s="885"/>
      <c r="I24" s="884"/>
      <c r="J24" s="872"/>
      <c r="K24" s="873" t="str">
        <f>IF(J24="a",F23,IF(J24="b",F25,""))</f>
        <v/>
      </c>
      <c r="L24" s="868"/>
      <c r="M24" s="867"/>
      <c r="N24" s="887"/>
      <c r="O24" s="867"/>
      <c r="P24" s="868"/>
      <c r="Q24" s="867"/>
      <c r="R24" s="694"/>
      <c r="S24" s="697"/>
    </row>
    <row r="25" spans="1:19" s="699" customFormat="1" ht="9.6" customHeight="1" x14ac:dyDescent="0.25">
      <c r="A25" s="870"/>
      <c r="B25" s="875"/>
      <c r="C25" s="875"/>
      <c r="D25" s="875"/>
      <c r="E25" s="871"/>
      <c r="F25" s="876"/>
      <c r="G25" s="876"/>
      <c r="H25" s="603"/>
      <c r="I25" s="876"/>
      <c r="J25" s="877"/>
      <c r="K25" s="878" t="str">
        <f>UPPER(IF(OR(J26="a",J26="as"),F23,IF(OR(J26="b",J26="bs"),F27,)))</f>
        <v>ŐRI</v>
      </c>
      <c r="L25" s="879"/>
      <c r="M25" s="867"/>
      <c r="N25" s="887"/>
      <c r="O25" s="867"/>
      <c r="P25" s="868"/>
      <c r="Q25" s="867"/>
      <c r="R25" s="694"/>
      <c r="S25" s="697"/>
    </row>
    <row r="26" spans="1:19" s="699" customFormat="1" ht="9.6" customHeight="1" x14ac:dyDescent="0.25">
      <c r="A26" s="870"/>
      <c r="B26" s="875"/>
      <c r="C26" s="875"/>
      <c r="D26" s="875"/>
      <c r="E26" s="871"/>
      <c r="F26" s="876"/>
      <c r="G26" s="876"/>
      <c r="H26" s="603"/>
      <c r="I26" s="880"/>
      <c r="J26" s="714" t="s">
        <v>197</v>
      </c>
      <c r="K26" s="881" t="str">
        <f>UPPER(IF(OR(J26="a",J26="as"),F24,IF(OR(J26="b",J26="bs"),F28,)))</f>
        <v>GÁLFI</v>
      </c>
      <c r="L26" s="882"/>
      <c r="M26" s="867"/>
      <c r="N26" s="887"/>
      <c r="O26" s="867"/>
      <c r="P26" s="868"/>
      <c r="Q26" s="867"/>
      <c r="R26" s="694"/>
      <c r="S26" s="697"/>
    </row>
    <row r="27" spans="1:19" s="699" customFormat="1" ht="9.6" customHeight="1" x14ac:dyDescent="0.25">
      <c r="A27" s="870">
        <v>6</v>
      </c>
      <c r="B27" s="861" t="str">
        <f>IF($D27="","",VLOOKUP($D27,'[2]1D ELO (2)'!$A$7:$P$23,14))</f>
        <v/>
      </c>
      <c r="C27" s="861" t="str">
        <f>IF($D27="","",VLOOKUP($D27,'[2]1D ELO (2)'!$A$7:$P$23,15))</f>
        <v/>
      </c>
      <c r="D27" s="862"/>
      <c r="E27" s="883" t="str">
        <f>UPPER(IF($D27="","",VLOOKUP($D27,'[2]1D ELO (2)'!$A$7:$P$23,5)))</f>
        <v/>
      </c>
      <c r="F27" s="884"/>
      <c r="G27" s="884"/>
      <c r="H27" s="885"/>
      <c r="I27" s="884"/>
      <c r="J27" s="886"/>
      <c r="K27" s="867"/>
      <c r="L27" s="887"/>
      <c r="M27" s="888"/>
      <c r="N27" s="896"/>
      <c r="O27" s="867"/>
      <c r="P27" s="868"/>
      <c r="Q27" s="867"/>
      <c r="R27" s="694"/>
      <c r="S27" s="697"/>
    </row>
    <row r="28" spans="1:19" s="699" customFormat="1" ht="9.6" customHeight="1" x14ac:dyDescent="0.25">
      <c r="A28" s="870"/>
      <c r="B28" s="871"/>
      <c r="C28" s="871"/>
      <c r="D28" s="871"/>
      <c r="E28" s="883" t="str">
        <f>UPPER(IF($D27="","",VLOOKUP($D27,'[2]1D ELO (2)'!$A$7:$P$23,11)))</f>
        <v/>
      </c>
      <c r="F28" s="884"/>
      <c r="G28" s="884"/>
      <c r="H28" s="885"/>
      <c r="I28" s="884"/>
      <c r="J28" s="872"/>
      <c r="K28" s="867"/>
      <c r="L28" s="887"/>
      <c r="M28" s="889"/>
      <c r="N28" s="897"/>
      <c r="O28" s="867"/>
      <c r="P28" s="868"/>
      <c r="Q28" s="867"/>
      <c r="R28" s="694"/>
      <c r="S28" s="697"/>
    </row>
    <row r="29" spans="1:19" s="699" customFormat="1" ht="9.6" customHeight="1" x14ac:dyDescent="0.25">
      <c r="A29" s="870"/>
      <c r="B29" s="875"/>
      <c r="C29" s="875"/>
      <c r="D29" s="891"/>
      <c r="E29" s="871"/>
      <c r="F29" s="876"/>
      <c r="G29" s="876"/>
      <c r="H29" s="603"/>
      <c r="I29" s="876"/>
      <c r="J29" s="892"/>
      <c r="K29" s="867"/>
      <c r="L29" s="877"/>
      <c r="M29" s="878" t="str">
        <f>UPPER(IF(OR(L30="a",L30="as"),K25,IF(OR(L30="b",L30="bs"),K33,)))</f>
        <v>FEHÉR</v>
      </c>
      <c r="N29" s="887"/>
      <c r="O29" s="867"/>
      <c r="P29" s="868"/>
      <c r="Q29" s="867"/>
      <c r="R29" s="694"/>
      <c r="S29" s="697"/>
    </row>
    <row r="30" spans="1:19" s="699" customFormat="1" ht="9.6" customHeight="1" x14ac:dyDescent="0.25">
      <c r="A30" s="870"/>
      <c r="B30" s="875"/>
      <c r="C30" s="875"/>
      <c r="D30" s="891"/>
      <c r="E30" s="871"/>
      <c r="F30" s="876"/>
      <c r="G30" s="876"/>
      <c r="H30" s="603"/>
      <c r="I30" s="876"/>
      <c r="J30" s="892"/>
      <c r="K30" s="893" t="s">
        <v>0</v>
      </c>
      <c r="L30" s="714" t="s">
        <v>195</v>
      </c>
      <c r="M30" s="881" t="str">
        <f>UPPER(IF(OR(L30="a",L30="as"),K26,IF(OR(L30="b",L30="bs"),K34,)))</f>
        <v>BOGNÁR</v>
      </c>
      <c r="N30" s="872"/>
      <c r="O30" s="867"/>
      <c r="P30" s="868"/>
      <c r="Q30" s="867"/>
      <c r="R30" s="694"/>
      <c r="S30" s="697"/>
    </row>
    <row r="31" spans="1:19" s="699" customFormat="1" ht="9.6" customHeight="1" x14ac:dyDescent="0.25">
      <c r="A31" s="894">
        <v>7</v>
      </c>
      <c r="B31" s="861" t="str">
        <f>IF($D31="","",VLOOKUP($D31,'[2]1D ELO (2)'!$A$7:$P$23,14))</f>
        <v/>
      </c>
      <c r="C31" s="861" t="str">
        <f>IF($D31="","",VLOOKUP($D31,'[2]1D ELO (2)'!$A$7:$P$23,15))</f>
        <v/>
      </c>
      <c r="D31" s="862"/>
      <c r="E31" s="883" t="str">
        <f>UPPER(IF($D31="","",VLOOKUP($D31,'[2]1D ELO (2)'!$A$7:$P$23,5)))</f>
        <v/>
      </c>
      <c r="F31" s="884" t="s">
        <v>223</v>
      </c>
      <c r="G31" s="884" t="s">
        <v>224</v>
      </c>
      <c r="H31" s="885"/>
      <c r="I31" s="884"/>
      <c r="J31" s="866"/>
      <c r="K31" s="867"/>
      <c r="L31" s="887"/>
      <c r="M31" s="867" t="s">
        <v>204</v>
      </c>
      <c r="N31" s="868"/>
      <c r="O31" s="888"/>
      <c r="P31" s="868"/>
      <c r="Q31" s="867"/>
      <c r="R31" s="694"/>
      <c r="S31" s="697"/>
    </row>
    <row r="32" spans="1:19" s="699" customFormat="1" ht="9.6" customHeight="1" x14ac:dyDescent="0.25">
      <c r="A32" s="870"/>
      <c r="B32" s="871"/>
      <c r="C32" s="871"/>
      <c r="D32" s="871"/>
      <c r="E32" s="883" t="str">
        <f>UPPER(IF($D31="","",VLOOKUP($D31,'[2]1D ELO (2)'!$A$7:$P$23,11)))</f>
        <v/>
      </c>
      <c r="F32" s="884" t="s">
        <v>221</v>
      </c>
      <c r="G32" s="884" t="s">
        <v>222</v>
      </c>
      <c r="H32" s="885"/>
      <c r="I32" s="884"/>
      <c r="J32" s="872"/>
      <c r="K32" s="873" t="str">
        <f>IF(J32="a",F31,IF(J32="b",F33,""))</f>
        <v/>
      </c>
      <c r="L32" s="887"/>
      <c r="M32" s="867"/>
      <c r="N32" s="868"/>
      <c r="O32" s="867"/>
      <c r="P32" s="868"/>
      <c r="Q32" s="867"/>
      <c r="R32" s="694"/>
      <c r="S32" s="697"/>
    </row>
    <row r="33" spans="1:19" s="699" customFormat="1" ht="9.6" customHeight="1" x14ac:dyDescent="0.25">
      <c r="A33" s="870"/>
      <c r="B33" s="875"/>
      <c r="C33" s="875"/>
      <c r="D33" s="891"/>
      <c r="E33" s="875"/>
      <c r="F33" s="876"/>
      <c r="G33" s="876"/>
      <c r="H33" s="603"/>
      <c r="I33" s="876"/>
      <c r="J33" s="877"/>
      <c r="K33" s="878" t="str">
        <f>UPPER(IF(OR(J34="a",J34="as"),F31,IF(OR(J34="b",J34="bs"),F35,)))</f>
        <v>FEHÉR</v>
      </c>
      <c r="L33" s="896"/>
      <c r="M33" s="867"/>
      <c r="N33" s="868"/>
      <c r="O33" s="867"/>
      <c r="P33" s="868"/>
      <c r="Q33" s="867"/>
      <c r="R33" s="694"/>
      <c r="S33" s="697"/>
    </row>
    <row r="34" spans="1:19" s="699" customFormat="1" ht="9.6" customHeight="1" x14ac:dyDescent="0.25">
      <c r="A34" s="870"/>
      <c r="B34" s="875"/>
      <c r="C34" s="875"/>
      <c r="D34" s="891"/>
      <c r="E34" s="875"/>
      <c r="F34" s="876"/>
      <c r="G34" s="876"/>
      <c r="H34" s="603"/>
      <c r="I34" s="893"/>
      <c r="J34" s="714" t="s">
        <v>197</v>
      </c>
      <c r="K34" s="881" t="str">
        <f>UPPER(IF(OR(J34="a",J34="as"),F32,IF(OR(J34="b",J34="bs"),F36,)))</f>
        <v>BOGNÁR</v>
      </c>
      <c r="L34" s="872"/>
      <c r="M34" s="867"/>
      <c r="N34" s="868"/>
      <c r="O34" s="867"/>
      <c r="P34" s="868"/>
      <c r="Q34" s="867"/>
      <c r="R34" s="694"/>
      <c r="S34" s="697"/>
    </row>
    <row r="35" spans="1:19" s="699" customFormat="1" ht="9.6" customHeight="1" x14ac:dyDescent="0.25">
      <c r="A35" s="860">
        <v>8</v>
      </c>
      <c r="B35" s="861" t="str">
        <f>IF($D35="","",VLOOKUP($D35,'[2]1D ELO (2)'!$A$7:$P$23,14))</f>
        <v/>
      </c>
      <c r="C35" s="861" t="str">
        <f>IF($D35="","",VLOOKUP($D35,'[2]1D ELO (2)'!$A$7:$P$23,15))</f>
        <v/>
      </c>
      <c r="D35" s="862"/>
      <c r="E35" s="883" t="str">
        <f>UPPER(IF($D35="","",VLOOKUP($D35,'[2]1D ELO (2)'!$A$7:$P$23,5)))</f>
        <v/>
      </c>
      <c r="F35" s="899"/>
      <c r="G35" s="899"/>
      <c r="H35" s="900"/>
      <c r="I35" s="899"/>
      <c r="J35" s="886"/>
      <c r="K35" s="867"/>
      <c r="L35" s="868"/>
      <c r="M35" s="888"/>
      <c r="N35" s="879"/>
      <c r="O35" s="867"/>
      <c r="P35" s="868"/>
      <c r="Q35" s="867"/>
      <c r="R35" s="694"/>
      <c r="S35" s="697"/>
    </row>
    <row r="36" spans="1:19" s="699" customFormat="1" ht="9.6" customHeight="1" x14ac:dyDescent="0.25">
      <c r="A36" s="870"/>
      <c r="B36" s="871"/>
      <c r="C36" s="871"/>
      <c r="D36" s="871"/>
      <c r="E36" s="863" t="str">
        <f>UPPER(IF($D35="","",VLOOKUP($D35,'[2]1D ELO (2)'!$A$7:$P$23,11)))</f>
        <v/>
      </c>
      <c r="F36" s="864"/>
      <c r="G36" s="864"/>
      <c r="H36" s="865"/>
      <c r="I36" s="864"/>
      <c r="J36" s="872"/>
      <c r="K36" s="867"/>
      <c r="L36" s="868"/>
      <c r="M36" s="889"/>
      <c r="N36" s="890"/>
      <c r="O36" s="867"/>
      <c r="P36" s="868"/>
      <c r="Q36" s="867"/>
      <c r="R36" s="694"/>
      <c r="S36" s="697"/>
    </row>
    <row r="37" spans="1:19" s="699" customFormat="1" ht="9.6" customHeight="1" x14ac:dyDescent="0.25">
      <c r="A37" s="875"/>
      <c r="B37" s="875"/>
      <c r="C37" s="875"/>
      <c r="D37" s="891"/>
      <c r="E37" s="875"/>
      <c r="F37" s="876"/>
      <c r="G37" s="876"/>
      <c r="H37" s="603"/>
      <c r="I37" s="876"/>
      <c r="J37" s="892"/>
      <c r="K37" s="867"/>
      <c r="L37" s="868"/>
      <c r="M37" s="867"/>
      <c r="N37" s="868"/>
      <c r="O37" s="868"/>
      <c r="P37" s="901"/>
      <c r="Q37" s="878" t="str">
        <f>UPPER(IF(OR(P38="a",P38="as"),O21,IF(OR(P38="b",P38="bs"),O53,)))</f>
        <v/>
      </c>
      <c r="R37" s="902"/>
      <c r="S37" s="697"/>
    </row>
    <row r="38" spans="1:19" s="699" customFormat="1" ht="9.6" customHeight="1" x14ac:dyDescent="0.25">
      <c r="A38" s="875"/>
      <c r="B38" s="875"/>
      <c r="C38" s="875"/>
      <c r="D38" s="891"/>
      <c r="E38" s="875"/>
      <c r="F38" s="876"/>
      <c r="G38" s="876"/>
      <c r="H38" s="603"/>
      <c r="I38" s="876"/>
      <c r="J38" s="892"/>
      <c r="K38" s="867"/>
      <c r="L38" s="868"/>
      <c r="M38" s="867"/>
      <c r="N38" s="868"/>
      <c r="O38" s="893"/>
      <c r="P38" s="868"/>
      <c r="Q38" s="878"/>
      <c r="R38" s="902"/>
      <c r="S38" s="697"/>
    </row>
    <row r="39" spans="1:19" s="699" customFormat="1" ht="9.6" customHeight="1" x14ac:dyDescent="0.25">
      <c r="A39" s="875"/>
      <c r="B39" s="875"/>
      <c r="C39" s="875"/>
      <c r="D39" s="891"/>
      <c r="E39" s="875"/>
      <c r="F39" s="876"/>
      <c r="G39" s="876"/>
      <c r="H39" s="603"/>
      <c r="I39" s="876"/>
      <c r="J39" s="892"/>
      <c r="K39" s="867"/>
      <c r="L39" s="868"/>
      <c r="M39" s="867"/>
      <c r="N39" s="868"/>
      <c r="O39" s="893"/>
      <c r="P39" s="868"/>
      <c r="Q39" s="878"/>
      <c r="R39" s="902"/>
      <c r="S39" s="697"/>
    </row>
    <row r="40" spans="1:19" s="699" customFormat="1" ht="9.6" customHeight="1" x14ac:dyDescent="0.25">
      <c r="A40" s="875"/>
      <c r="B40" s="875"/>
      <c r="C40" s="875"/>
      <c r="D40" s="891"/>
      <c r="E40" s="875"/>
      <c r="F40" s="876"/>
      <c r="G40" s="876"/>
      <c r="H40" s="603"/>
      <c r="I40" s="876"/>
      <c r="J40" s="892"/>
      <c r="K40" s="867"/>
      <c r="L40" s="868"/>
      <c r="M40" s="867"/>
      <c r="N40" s="868"/>
      <c r="O40" s="893"/>
      <c r="P40" s="868"/>
      <c r="Q40" s="878"/>
      <c r="R40" s="902"/>
      <c r="S40" s="697"/>
    </row>
    <row r="41" spans="1:19" s="699" customFormat="1" ht="9.6" customHeight="1" x14ac:dyDescent="0.25">
      <c r="A41" s="875"/>
      <c r="B41" s="875"/>
      <c r="C41" s="875"/>
      <c r="D41" s="891"/>
      <c r="E41" s="875"/>
      <c r="F41" s="876"/>
      <c r="G41" s="876"/>
      <c r="H41" s="603"/>
      <c r="I41" s="876"/>
      <c r="J41" s="892"/>
      <c r="K41" s="867"/>
      <c r="L41" s="868"/>
      <c r="M41" s="867"/>
      <c r="N41" s="868"/>
      <c r="O41" s="893"/>
      <c r="P41" s="868"/>
      <c r="Q41" s="878"/>
      <c r="R41" s="902"/>
      <c r="S41" s="697"/>
    </row>
    <row r="42" spans="1:19" s="699" customFormat="1" ht="9.6" customHeight="1" x14ac:dyDescent="0.25">
      <c r="A42" s="875"/>
      <c r="B42" s="875"/>
      <c r="C42" s="875"/>
      <c r="D42" s="891"/>
      <c r="E42" s="875"/>
      <c r="F42" s="876"/>
      <c r="G42" s="876"/>
      <c r="H42" s="603"/>
      <c r="I42" s="876"/>
      <c r="J42" s="892"/>
      <c r="K42" s="867"/>
      <c r="L42" s="868"/>
      <c r="M42" s="867"/>
      <c r="N42" s="868"/>
      <c r="O42" s="893"/>
      <c r="P42" s="868"/>
      <c r="Q42" s="878"/>
      <c r="R42" s="902"/>
      <c r="S42" s="697"/>
    </row>
    <row r="43" spans="1:19" s="699" customFormat="1" ht="9.6" customHeight="1" x14ac:dyDescent="0.25">
      <c r="A43" s="875"/>
      <c r="B43" s="875"/>
      <c r="C43" s="875"/>
      <c r="D43" s="891"/>
      <c r="E43" s="875"/>
      <c r="F43" s="876"/>
      <c r="G43" s="876"/>
      <c r="H43" s="603"/>
      <c r="I43" s="876"/>
      <c r="J43" s="892"/>
      <c r="K43" s="867"/>
      <c r="L43" s="868"/>
      <c r="M43" s="867"/>
      <c r="N43" s="868"/>
      <c r="O43" s="893"/>
      <c r="P43" s="868"/>
      <c r="Q43" s="878"/>
      <c r="R43" s="902"/>
      <c r="S43" s="697"/>
    </row>
    <row r="44" spans="1:19" s="699" customFormat="1" ht="9.6" customHeight="1" x14ac:dyDescent="0.25">
      <c r="A44" s="875"/>
      <c r="B44" s="875"/>
      <c r="C44" s="875"/>
      <c r="D44" s="891"/>
      <c r="E44" s="875"/>
      <c r="F44" s="876"/>
      <c r="G44" s="876"/>
      <c r="H44" s="603"/>
      <c r="I44" s="876"/>
      <c r="J44" s="892"/>
      <c r="K44" s="867"/>
      <c r="L44" s="868"/>
      <c r="M44" s="867"/>
      <c r="N44" s="868"/>
      <c r="O44" s="893"/>
      <c r="P44" s="868"/>
      <c r="Q44" s="878"/>
      <c r="R44" s="902"/>
      <c r="S44" s="697"/>
    </row>
    <row r="45" spans="1:19" s="699" customFormat="1" ht="9.6" customHeight="1" x14ac:dyDescent="0.25">
      <c r="A45" s="875"/>
      <c r="B45" s="875"/>
      <c r="C45" s="875"/>
      <c r="D45" s="891"/>
      <c r="E45" s="875"/>
      <c r="F45" s="876"/>
      <c r="G45" s="876"/>
      <c r="H45" s="603"/>
      <c r="I45" s="876"/>
      <c r="J45" s="892"/>
      <c r="K45" s="867"/>
      <c r="L45" s="868"/>
      <c r="M45" s="867"/>
      <c r="N45" s="868"/>
      <c r="O45" s="893"/>
      <c r="P45" s="868"/>
      <c r="Q45" s="878"/>
      <c r="R45" s="902"/>
      <c r="S45" s="697"/>
    </row>
    <row r="46" spans="1:19" s="699" customFormat="1" ht="9.6" customHeight="1" x14ac:dyDescent="0.25">
      <c r="A46" s="875"/>
      <c r="B46" s="875"/>
      <c r="C46" s="875"/>
      <c r="D46" s="891"/>
      <c r="E46" s="875"/>
      <c r="F46" s="876"/>
      <c r="G46" s="876"/>
      <c r="H46" s="603"/>
      <c r="I46" s="876"/>
      <c r="J46" s="892"/>
      <c r="K46" s="867"/>
      <c r="L46" s="868"/>
      <c r="M46" s="867"/>
      <c r="N46" s="868"/>
      <c r="O46" s="893"/>
      <c r="P46" s="868"/>
      <c r="Q46" s="878"/>
      <c r="R46" s="902"/>
      <c r="S46" s="697"/>
    </row>
    <row r="47" spans="1:19" s="699" customFormat="1" ht="9.6" customHeight="1" x14ac:dyDescent="0.25">
      <c r="A47" s="875"/>
      <c r="B47" s="875"/>
      <c r="C47" s="875"/>
      <c r="D47" s="891"/>
      <c r="E47" s="875"/>
      <c r="F47" s="876"/>
      <c r="G47" s="876"/>
      <c r="H47" s="603"/>
      <c r="I47" s="876"/>
      <c r="J47" s="892"/>
      <c r="K47" s="867"/>
      <c r="L47" s="868"/>
      <c r="M47" s="867"/>
      <c r="N47" s="868"/>
      <c r="O47" s="893"/>
      <c r="P47" s="868"/>
      <c r="Q47" s="878"/>
      <c r="R47" s="902"/>
      <c r="S47" s="697"/>
    </row>
    <row r="48" spans="1:19" s="699" customFormat="1" ht="9.6" customHeight="1" x14ac:dyDescent="0.25">
      <c r="A48" s="875"/>
      <c r="B48" s="875"/>
      <c r="C48" s="875"/>
      <c r="D48" s="891"/>
      <c r="E48" s="875"/>
      <c r="F48" s="876"/>
      <c r="G48" s="876"/>
      <c r="H48" s="603"/>
      <c r="I48" s="876"/>
      <c r="J48" s="892"/>
      <c r="K48" s="867"/>
      <c r="L48" s="868"/>
      <c r="M48" s="867"/>
      <c r="N48" s="868"/>
      <c r="O48" s="893"/>
      <c r="P48" s="868"/>
      <c r="Q48" s="878"/>
      <c r="R48" s="902"/>
      <c r="S48" s="697"/>
    </row>
    <row r="49" spans="1:19" s="699" customFormat="1" ht="9.6" customHeight="1" x14ac:dyDescent="0.25">
      <c r="A49" s="875"/>
      <c r="B49" s="875"/>
      <c r="C49" s="875"/>
      <c r="D49" s="891"/>
      <c r="E49" s="875"/>
      <c r="F49" s="876"/>
      <c r="G49" s="876"/>
      <c r="H49" s="603"/>
      <c r="I49" s="876"/>
      <c r="J49" s="892"/>
      <c r="K49" s="867"/>
      <c r="L49" s="868"/>
      <c r="M49" s="867"/>
      <c r="N49" s="868"/>
      <c r="O49" s="893"/>
      <c r="P49" s="868"/>
      <c r="Q49" s="878"/>
      <c r="R49" s="902"/>
      <c r="S49" s="697"/>
    </row>
    <row r="50" spans="1:19" s="699" customFormat="1" ht="9.6" customHeight="1" x14ac:dyDescent="0.25">
      <c r="A50" s="875"/>
      <c r="B50" s="875"/>
      <c r="C50" s="875"/>
      <c r="D50" s="891"/>
      <c r="E50" s="875"/>
      <c r="F50" s="876"/>
      <c r="G50" s="876"/>
      <c r="H50" s="603"/>
      <c r="I50" s="876"/>
      <c r="J50" s="892"/>
      <c r="K50" s="867"/>
      <c r="L50" s="868"/>
      <c r="M50" s="867"/>
      <c r="N50" s="868"/>
      <c r="O50" s="893"/>
      <c r="P50" s="868"/>
      <c r="Q50" s="878"/>
      <c r="R50" s="902"/>
      <c r="S50" s="697"/>
    </row>
    <row r="51" spans="1:19" s="699" customFormat="1" ht="9.6" customHeight="1" x14ac:dyDescent="0.25">
      <c r="A51" s="875"/>
      <c r="B51" s="875"/>
      <c r="C51" s="875"/>
      <c r="D51" s="891"/>
      <c r="E51" s="875"/>
      <c r="F51" s="876"/>
      <c r="G51" s="876"/>
      <c r="H51" s="603"/>
      <c r="I51" s="876"/>
      <c r="J51" s="892"/>
      <c r="K51" s="867"/>
      <c r="L51" s="868"/>
      <c r="M51" s="867"/>
      <c r="N51" s="868"/>
      <c r="O51" s="893"/>
      <c r="P51" s="868"/>
      <c r="Q51" s="878"/>
      <c r="R51" s="902"/>
      <c r="S51" s="697"/>
    </row>
    <row r="52" spans="1:19" s="699" customFormat="1" ht="9.6" customHeight="1" x14ac:dyDescent="0.25">
      <c r="A52" s="875"/>
      <c r="B52" s="875"/>
      <c r="C52" s="875"/>
      <c r="D52" s="891"/>
      <c r="E52" s="875"/>
      <c r="F52" s="876"/>
      <c r="G52" s="876"/>
      <c r="H52" s="603"/>
      <c r="I52" s="876"/>
      <c r="J52" s="892"/>
      <c r="K52" s="867"/>
      <c r="L52" s="868"/>
      <c r="M52" s="867"/>
      <c r="N52" s="868"/>
      <c r="O52" s="893"/>
      <c r="P52" s="868"/>
      <c r="Q52" s="878"/>
      <c r="R52" s="902"/>
      <c r="S52" s="697"/>
    </row>
    <row r="53" spans="1:19" s="699" customFormat="1" ht="9.6" customHeight="1" x14ac:dyDescent="0.25">
      <c r="A53" s="875"/>
      <c r="B53" s="875"/>
      <c r="C53" s="875"/>
      <c r="D53" s="891"/>
      <c r="E53" s="875"/>
      <c r="F53" s="876"/>
      <c r="G53" s="876"/>
      <c r="H53" s="603"/>
      <c r="I53" s="876"/>
      <c r="J53" s="892"/>
      <c r="K53" s="867"/>
      <c r="L53" s="868"/>
      <c r="M53" s="867"/>
      <c r="N53" s="868"/>
      <c r="O53" s="893"/>
      <c r="P53" s="868"/>
      <c r="Q53" s="878"/>
      <c r="R53" s="902"/>
      <c r="S53" s="697"/>
    </row>
    <row r="54" spans="1:19" s="699" customFormat="1" ht="9.6" customHeight="1" x14ac:dyDescent="0.25">
      <c r="A54" s="875"/>
      <c r="B54" s="875"/>
      <c r="C54" s="875"/>
      <c r="D54" s="891"/>
      <c r="E54" s="875"/>
      <c r="F54" s="876"/>
      <c r="G54" s="876"/>
      <c r="H54" s="603"/>
      <c r="I54" s="876"/>
      <c r="J54" s="892"/>
      <c r="K54" s="867"/>
      <c r="L54" s="868"/>
      <c r="M54" s="867"/>
      <c r="N54" s="868"/>
      <c r="O54" s="893"/>
      <c r="P54" s="868"/>
      <c r="Q54" s="878"/>
      <c r="R54" s="902"/>
      <c r="S54" s="697"/>
    </row>
    <row r="55" spans="1:19" s="699" customFormat="1" ht="9.6" customHeight="1" x14ac:dyDescent="0.25">
      <c r="A55" s="875"/>
      <c r="B55" s="875"/>
      <c r="C55" s="875"/>
      <c r="D55" s="891"/>
      <c r="E55" s="875"/>
      <c r="F55" s="876"/>
      <c r="G55" s="876"/>
      <c r="H55" s="603"/>
      <c r="I55" s="876"/>
      <c r="J55" s="892"/>
      <c r="K55" s="867"/>
      <c r="L55" s="868"/>
      <c r="M55" s="867"/>
      <c r="N55" s="868"/>
      <c r="O55" s="893"/>
      <c r="P55" s="868"/>
      <c r="Q55" s="878"/>
      <c r="R55" s="902"/>
      <c r="S55" s="697"/>
    </row>
    <row r="56" spans="1:19" s="699" customFormat="1" ht="9.6" customHeight="1" x14ac:dyDescent="0.25">
      <c r="A56" s="875"/>
      <c r="B56" s="875"/>
      <c r="C56" s="875"/>
      <c r="D56" s="891"/>
      <c r="E56" s="875"/>
      <c r="F56" s="876"/>
      <c r="G56" s="876"/>
      <c r="H56" s="603"/>
      <c r="I56" s="876"/>
      <c r="J56" s="892"/>
      <c r="K56" s="867"/>
      <c r="L56" s="868"/>
      <c r="M56" s="867"/>
      <c r="N56" s="868"/>
      <c r="O56" s="893"/>
      <c r="P56" s="868"/>
      <c r="Q56" s="878"/>
      <c r="R56" s="902"/>
      <c r="S56" s="697"/>
    </row>
    <row r="57" spans="1:19" s="699" customFormat="1" ht="9.6" customHeight="1" x14ac:dyDescent="0.25">
      <c r="A57" s="875"/>
      <c r="B57" s="875"/>
      <c r="C57" s="875"/>
      <c r="D57" s="891"/>
      <c r="E57" s="875"/>
      <c r="F57" s="876"/>
      <c r="G57" s="876"/>
      <c r="H57" s="603"/>
      <c r="I57" s="876"/>
      <c r="J57" s="892"/>
      <c r="K57" s="867"/>
      <c r="L57" s="868"/>
      <c r="M57" s="867"/>
      <c r="N57" s="868"/>
      <c r="O57" s="893"/>
      <c r="P57" s="868"/>
      <c r="Q57" s="878"/>
      <c r="R57" s="902"/>
      <c r="S57" s="697"/>
    </row>
    <row r="58" spans="1:19" s="699" customFormat="1" ht="9.6" customHeight="1" x14ac:dyDescent="0.25">
      <c r="A58" s="875"/>
      <c r="B58" s="875"/>
      <c r="C58" s="875"/>
      <c r="D58" s="891"/>
      <c r="E58" s="875"/>
      <c r="F58" s="876"/>
      <c r="G58" s="876"/>
      <c r="H58" s="603"/>
      <c r="I58" s="876"/>
      <c r="J58" s="892"/>
      <c r="K58" s="867"/>
      <c r="L58" s="868"/>
      <c r="M58" s="867"/>
      <c r="N58" s="868"/>
      <c r="O58" s="893"/>
      <c r="P58" s="868"/>
      <c r="Q58" s="878"/>
      <c r="R58" s="902"/>
      <c r="S58" s="697"/>
    </row>
    <row r="59" spans="1:19" s="699" customFormat="1" ht="9.6" customHeight="1" x14ac:dyDescent="0.25">
      <c r="A59" s="875"/>
      <c r="B59" s="875"/>
      <c r="C59" s="875"/>
      <c r="D59" s="891"/>
      <c r="E59" s="875"/>
      <c r="F59" s="876"/>
      <c r="G59" s="876"/>
      <c r="H59" s="603"/>
      <c r="I59" s="876"/>
      <c r="J59" s="892"/>
      <c r="K59" s="867"/>
      <c r="L59" s="868"/>
      <c r="M59" s="867"/>
      <c r="N59" s="868"/>
      <c r="O59" s="893"/>
      <c r="P59" s="868"/>
      <c r="Q59" s="878"/>
      <c r="R59" s="902"/>
      <c r="S59" s="697"/>
    </row>
    <row r="60" spans="1:19" s="699" customFormat="1" ht="9.6" customHeight="1" x14ac:dyDescent="0.25">
      <c r="A60" s="875"/>
      <c r="B60" s="875"/>
      <c r="C60" s="875"/>
      <c r="D60" s="891"/>
      <c r="E60" s="875"/>
      <c r="F60" s="876"/>
      <c r="G60" s="876"/>
      <c r="H60" s="603"/>
      <c r="I60" s="876"/>
      <c r="J60" s="892"/>
      <c r="K60" s="867"/>
      <c r="L60" s="868"/>
      <c r="M60" s="867"/>
      <c r="N60" s="868"/>
      <c r="O60" s="893"/>
      <c r="P60" s="868"/>
      <c r="Q60" s="878"/>
      <c r="R60" s="902"/>
      <c r="S60" s="697"/>
    </row>
    <row r="61" spans="1:19" s="699" customFormat="1" ht="9.6" customHeight="1" x14ac:dyDescent="0.25">
      <c r="A61" s="875"/>
      <c r="B61" s="875"/>
      <c r="C61" s="875"/>
      <c r="D61" s="891"/>
      <c r="E61" s="875"/>
      <c r="F61" s="876"/>
      <c r="G61" s="876"/>
      <c r="H61" s="603"/>
      <c r="I61" s="876"/>
      <c r="J61" s="892"/>
      <c r="K61" s="867"/>
      <c r="L61" s="868"/>
      <c r="M61" s="867"/>
      <c r="N61" s="868"/>
      <c r="O61" s="893"/>
      <c r="P61" s="868"/>
      <c r="Q61" s="878"/>
      <c r="R61" s="902"/>
      <c r="S61" s="697"/>
    </row>
    <row r="62" spans="1:19" s="699" customFormat="1" ht="9.6" customHeight="1" x14ac:dyDescent="0.25">
      <c r="A62" s="875"/>
      <c r="B62" s="875"/>
      <c r="C62" s="875"/>
      <c r="D62" s="891"/>
      <c r="E62" s="875"/>
      <c r="F62" s="876"/>
      <c r="G62" s="876"/>
      <c r="H62" s="603"/>
      <c r="I62" s="876"/>
      <c r="J62" s="892"/>
      <c r="K62" s="867"/>
      <c r="L62" s="868"/>
      <c r="M62" s="867"/>
      <c r="N62" s="868"/>
      <c r="O62" s="893"/>
      <c r="P62" s="868"/>
      <c r="Q62" s="878"/>
      <c r="R62" s="902"/>
      <c r="S62" s="697"/>
    </row>
    <row r="63" spans="1:19" s="699" customFormat="1" ht="9.6" customHeight="1" x14ac:dyDescent="0.25">
      <c r="A63" s="875"/>
      <c r="B63" s="875"/>
      <c r="C63" s="875"/>
      <c r="D63" s="891"/>
      <c r="E63" s="875"/>
      <c r="F63" s="876"/>
      <c r="G63" s="876"/>
      <c r="H63" s="603"/>
      <c r="I63" s="876"/>
      <c r="J63" s="892"/>
      <c r="K63" s="867"/>
      <c r="L63" s="868"/>
      <c r="M63" s="867"/>
      <c r="N63" s="868"/>
      <c r="O63" s="893"/>
      <c r="P63" s="868"/>
      <c r="Q63" s="878"/>
      <c r="R63" s="902"/>
      <c r="S63" s="697"/>
    </row>
    <row r="64" spans="1:19" s="699" customFormat="1" ht="9.6" customHeight="1" x14ac:dyDescent="0.25">
      <c r="A64" s="875"/>
      <c r="B64" s="875"/>
      <c r="C64" s="875"/>
      <c r="D64" s="891"/>
      <c r="E64" s="875"/>
      <c r="F64" s="876"/>
      <c r="G64" s="876"/>
      <c r="H64" s="603"/>
      <c r="I64" s="876"/>
      <c r="J64" s="892"/>
      <c r="K64" s="867"/>
      <c r="L64" s="868"/>
      <c r="M64" s="867"/>
      <c r="N64" s="868"/>
      <c r="O64" s="893"/>
      <c r="P64" s="868"/>
      <c r="Q64" s="878"/>
      <c r="R64" s="902"/>
      <c r="S64" s="697"/>
    </row>
    <row r="65" spans="1:19" s="699" customFormat="1" ht="9.6" customHeight="1" x14ac:dyDescent="0.25">
      <c r="A65" s="875"/>
      <c r="B65" s="875"/>
      <c r="C65" s="875"/>
      <c r="D65" s="891"/>
      <c r="E65" s="875"/>
      <c r="F65" s="876"/>
      <c r="G65" s="876"/>
      <c r="H65" s="603"/>
      <c r="I65" s="876"/>
      <c r="J65" s="892"/>
      <c r="K65" s="867"/>
      <c r="L65" s="868"/>
      <c r="M65" s="867"/>
      <c r="N65" s="868"/>
      <c r="O65" s="893"/>
      <c r="P65" s="868"/>
      <c r="Q65" s="878"/>
      <c r="R65" s="902"/>
      <c r="S65" s="697"/>
    </row>
    <row r="66" spans="1:19" s="699" customFormat="1" ht="9.6" customHeight="1" x14ac:dyDescent="0.25">
      <c r="A66" s="875"/>
      <c r="B66" s="875"/>
      <c r="C66" s="875"/>
      <c r="D66" s="891"/>
      <c r="E66" s="875"/>
      <c r="F66" s="876"/>
      <c r="G66" s="876"/>
      <c r="H66" s="603"/>
      <c r="I66" s="876"/>
      <c r="J66" s="892"/>
      <c r="K66" s="867"/>
      <c r="L66" s="868"/>
      <c r="M66" s="867"/>
      <c r="N66" s="868"/>
      <c r="O66" s="893"/>
      <c r="P66" s="868"/>
      <c r="Q66" s="878"/>
      <c r="R66" s="902"/>
      <c r="S66" s="697"/>
    </row>
    <row r="67" spans="1:19" s="699" customFormat="1" ht="9.6" customHeight="1" x14ac:dyDescent="0.25">
      <c r="A67" s="875"/>
      <c r="B67" s="875"/>
      <c r="C67" s="875"/>
      <c r="D67" s="891"/>
      <c r="E67" s="875"/>
      <c r="F67" s="876"/>
      <c r="G67" s="876"/>
      <c r="H67" s="603"/>
      <c r="I67" s="876"/>
      <c r="J67" s="892"/>
      <c r="K67" s="867"/>
      <c r="L67" s="868"/>
      <c r="M67" s="867"/>
      <c r="N67" s="868"/>
      <c r="O67" s="893"/>
      <c r="P67" s="868"/>
      <c r="Q67" s="878"/>
      <c r="R67" s="902"/>
      <c r="S67" s="697"/>
    </row>
    <row r="68" spans="1:19" s="699" customFormat="1" ht="9.6" customHeight="1" x14ac:dyDescent="0.25">
      <c r="A68" s="875"/>
      <c r="B68" s="875"/>
      <c r="C68" s="875"/>
      <c r="D68" s="891"/>
      <c r="E68" s="875"/>
      <c r="F68" s="876"/>
      <c r="G68" s="876"/>
      <c r="H68" s="603"/>
      <c r="I68" s="876"/>
      <c r="J68" s="892"/>
      <c r="K68" s="867"/>
      <c r="L68" s="868"/>
      <c r="M68" s="867"/>
      <c r="N68" s="868"/>
      <c r="O68" s="893"/>
      <c r="P68" s="868"/>
      <c r="Q68" s="878"/>
      <c r="R68" s="902"/>
      <c r="S68" s="697"/>
    </row>
    <row r="69" spans="1:19" s="699" customFormat="1" ht="9.6" customHeight="1" x14ac:dyDescent="0.25">
      <c r="A69" s="702"/>
      <c r="B69" s="728"/>
      <c r="C69" s="728"/>
      <c r="D69" s="903"/>
      <c r="E69" s="728"/>
      <c r="F69" s="904"/>
      <c r="G69" s="904"/>
      <c r="H69" s="905"/>
      <c r="I69" s="904"/>
      <c r="J69" s="906"/>
      <c r="K69" s="695"/>
      <c r="L69" s="696"/>
      <c r="M69" s="695"/>
      <c r="N69" s="696"/>
      <c r="O69" s="695"/>
      <c r="P69" s="696"/>
      <c r="Q69" s="695"/>
      <c r="R69" s="696"/>
      <c r="S69" s="697"/>
    </row>
    <row r="70" spans="1:19" s="603" customFormat="1" ht="6" customHeight="1" x14ac:dyDescent="0.25">
      <c r="A70" s="702"/>
      <c r="B70" s="728"/>
      <c r="C70" s="728"/>
      <c r="D70" s="903"/>
      <c r="E70" s="728"/>
      <c r="F70" s="904"/>
      <c r="G70" s="904"/>
      <c r="H70" s="905"/>
      <c r="I70" s="904"/>
      <c r="J70" s="906"/>
      <c r="K70" s="695"/>
      <c r="L70" s="696"/>
      <c r="M70" s="739"/>
      <c r="N70" s="740"/>
      <c r="O70" s="739"/>
      <c r="P70" s="740"/>
      <c r="Q70" s="739"/>
      <c r="R70" s="740"/>
      <c r="S70" s="732"/>
    </row>
    <row r="71" spans="1:19" s="749" customFormat="1" ht="10.5" customHeight="1" x14ac:dyDescent="0.25">
      <c r="A71" s="520" t="s">
        <v>43</v>
      </c>
      <c r="B71" s="521"/>
      <c r="C71" s="907"/>
      <c r="D71" s="741" t="s">
        <v>4</v>
      </c>
      <c r="E71" s="521"/>
      <c r="F71" s="524" t="s">
        <v>453</v>
      </c>
      <c r="G71" s="524"/>
      <c r="H71" s="524"/>
      <c r="I71" s="908"/>
      <c r="J71" s="524" t="s">
        <v>4</v>
      </c>
      <c r="K71" s="524" t="s">
        <v>454</v>
      </c>
      <c r="L71" s="744"/>
      <c r="M71" s="524" t="s">
        <v>455</v>
      </c>
      <c r="N71" s="745"/>
      <c r="O71" s="746" t="s">
        <v>456</v>
      </c>
      <c r="P71" s="746"/>
      <c r="Q71" s="747"/>
      <c r="R71" s="748"/>
    </row>
    <row r="72" spans="1:19" s="749" customFormat="1" ht="9" customHeight="1" x14ac:dyDescent="0.25">
      <c r="A72" s="909" t="s">
        <v>457</v>
      </c>
      <c r="B72" s="554"/>
      <c r="C72" s="910"/>
      <c r="D72" s="911">
        <v>1</v>
      </c>
      <c r="E72" s="912"/>
      <c r="F72" s="535">
        <f>IF(D72&gt;$R$79,,UPPER(VLOOKUP(D72,'[2]1D ELO (2)'!$A$7:$L$23,2)))</f>
        <v>0</v>
      </c>
      <c r="G72" s="549"/>
      <c r="H72" s="549"/>
      <c r="I72" s="913"/>
      <c r="J72" s="914" t="s">
        <v>5</v>
      </c>
      <c r="K72" s="554"/>
      <c r="L72" s="543"/>
      <c r="M72" s="554"/>
      <c r="N72" s="915"/>
      <c r="O72" s="916" t="s">
        <v>458</v>
      </c>
      <c r="P72" s="917"/>
      <c r="Q72" s="917"/>
      <c r="R72" s="918"/>
    </row>
    <row r="73" spans="1:19" s="749" customFormat="1" ht="9" customHeight="1" x14ac:dyDescent="0.25">
      <c r="A73" s="919" t="s">
        <v>459</v>
      </c>
      <c r="B73" s="920"/>
      <c r="C73" s="921"/>
      <c r="D73" s="911"/>
      <c r="E73" s="912"/>
      <c r="F73" s="535">
        <f>IF(D72&gt;$R$79,,UPPER(VLOOKUP(D72,'[2]1D ELO (2)'!$A$7:$L$23,8)))</f>
        <v>0</v>
      </c>
      <c r="G73" s="549"/>
      <c r="H73" s="549"/>
      <c r="I73" s="913"/>
      <c r="J73" s="914"/>
      <c r="K73" s="554"/>
      <c r="L73" s="543"/>
      <c r="M73" s="554"/>
      <c r="N73" s="915"/>
      <c r="O73" s="920"/>
      <c r="P73" s="922"/>
      <c r="Q73" s="920"/>
      <c r="R73" s="923"/>
    </row>
    <row r="74" spans="1:19" s="749" customFormat="1" ht="9" customHeight="1" x14ac:dyDescent="0.25">
      <c r="A74" s="555"/>
      <c r="B74" s="556"/>
      <c r="C74" s="557"/>
      <c r="D74" s="911">
        <v>2</v>
      </c>
      <c r="E74" s="559"/>
      <c r="F74" s="535">
        <f>IF(D74&gt;$R$79,,UPPER(VLOOKUP(D74,'[2]1D ELO (2)'!$A$7:$L$23,2)))</f>
        <v>0</v>
      </c>
      <c r="G74" s="549"/>
      <c r="H74" s="549"/>
      <c r="I74" s="913"/>
      <c r="J74" s="914" t="s">
        <v>6</v>
      </c>
      <c r="K74" s="554"/>
      <c r="L74" s="543"/>
      <c r="M74" s="554"/>
      <c r="N74" s="915"/>
      <c r="O74" s="916" t="s">
        <v>47</v>
      </c>
      <c r="P74" s="917"/>
      <c r="Q74" s="917"/>
      <c r="R74" s="918"/>
    </row>
    <row r="75" spans="1:19" s="749" customFormat="1" ht="9" customHeight="1" x14ac:dyDescent="0.25">
      <c r="A75" s="558"/>
      <c r="B75" s="559"/>
      <c r="C75" s="560"/>
      <c r="D75" s="924"/>
      <c r="E75" s="559"/>
      <c r="F75" s="575">
        <f>IF(D74&gt;$R$79,,UPPER(VLOOKUP(D74,'[2]1D ELO (2)'!$A$7:$L$23,8)))</f>
        <v>0</v>
      </c>
      <c r="G75" s="545"/>
      <c r="H75" s="545"/>
      <c r="I75" s="925"/>
      <c r="J75" s="914"/>
      <c r="K75" s="554"/>
      <c r="L75" s="543"/>
      <c r="M75" s="554"/>
      <c r="N75" s="915"/>
      <c r="O75" s="554"/>
      <c r="P75" s="543"/>
      <c r="Q75" s="554"/>
      <c r="R75" s="915"/>
    </row>
    <row r="76" spans="1:19" s="749" customFormat="1" ht="9" customHeight="1" x14ac:dyDescent="0.25">
      <c r="A76" s="565"/>
      <c r="B76" s="566"/>
      <c r="C76" s="926"/>
      <c r="D76" s="676"/>
      <c r="E76" s="566"/>
      <c r="F76" s="927"/>
      <c r="G76" s="569"/>
      <c r="H76" s="569"/>
      <c r="I76" s="928"/>
      <c r="J76" s="914" t="s">
        <v>7</v>
      </c>
      <c r="K76" s="554"/>
      <c r="L76" s="543"/>
      <c r="M76" s="554"/>
      <c r="N76" s="915"/>
      <c r="O76" s="920"/>
      <c r="P76" s="922"/>
      <c r="Q76" s="920"/>
      <c r="R76" s="923"/>
    </row>
    <row r="77" spans="1:19" s="749" customFormat="1" ht="9" customHeight="1" x14ac:dyDescent="0.25">
      <c r="A77" s="568"/>
      <c r="B77" s="569"/>
      <c r="C77" s="560"/>
      <c r="D77" s="676"/>
      <c r="E77" s="559"/>
      <c r="F77" s="927"/>
      <c r="G77" s="569"/>
      <c r="H77" s="569"/>
      <c r="I77" s="928"/>
      <c r="J77" s="914"/>
      <c r="K77" s="554"/>
      <c r="L77" s="543"/>
      <c r="M77" s="554"/>
      <c r="N77" s="915"/>
      <c r="O77" s="916" t="s">
        <v>33</v>
      </c>
      <c r="P77" s="917"/>
      <c r="Q77" s="917"/>
      <c r="R77" s="918"/>
    </row>
    <row r="78" spans="1:19" s="749" customFormat="1" ht="9" customHeight="1" x14ac:dyDescent="0.25">
      <c r="A78" s="568"/>
      <c r="B78" s="569"/>
      <c r="C78" s="570"/>
      <c r="D78" s="676"/>
      <c r="E78" s="758"/>
      <c r="F78" s="927"/>
      <c r="G78" s="569"/>
      <c r="H78" s="569"/>
      <c r="I78" s="928"/>
      <c r="J78" s="914" t="s">
        <v>8</v>
      </c>
      <c r="K78" s="554"/>
      <c r="L78" s="543"/>
      <c r="M78" s="554"/>
      <c r="N78" s="915"/>
      <c r="O78" s="554"/>
      <c r="P78" s="543"/>
      <c r="Q78" s="554"/>
      <c r="R78" s="915"/>
    </row>
    <row r="79" spans="1:19" s="749" customFormat="1" ht="9" customHeight="1" x14ac:dyDescent="0.25">
      <c r="A79" s="571"/>
      <c r="B79" s="572"/>
      <c r="C79" s="573"/>
      <c r="D79" s="929"/>
      <c r="E79" s="759"/>
      <c r="F79" s="930"/>
      <c r="G79" s="572"/>
      <c r="H79" s="572"/>
      <c r="I79" s="931"/>
      <c r="J79" s="932"/>
      <c r="K79" s="920"/>
      <c r="L79" s="922"/>
      <c r="M79" s="920"/>
      <c r="N79" s="923"/>
      <c r="O79" s="920">
        <f>R4</f>
        <v>0</v>
      </c>
      <c r="P79" s="922"/>
      <c r="Q79" s="920"/>
      <c r="R79" s="933">
        <f>MIN(4,'[2]1D ELO (2)'!$P$5)</f>
        <v>0</v>
      </c>
    </row>
    <row r="80" spans="1:19" ht="15.75" customHeight="1" x14ac:dyDescent="0.25"/>
    <row r="81" ht="9" customHeight="1" x14ac:dyDescent="0.25"/>
  </sheetData>
  <mergeCells count="2">
    <mergeCell ref="A4:C4"/>
    <mergeCell ref="A2:F2"/>
  </mergeCells>
  <conditionalFormatting sqref="I10 K30 M22 I34 I26 I18 K14 O38:O68">
    <cfRule type="expression" dxfId="19" priority="8" stopIfTrue="1">
      <formula>AND($O$1="CU",I10="Umpire")</formula>
    </cfRule>
    <cfRule type="expression" dxfId="18" priority="9" stopIfTrue="1">
      <formula>AND($O$1="CU",I10&lt;&gt;"Umpire",J10&lt;&gt;"")</formula>
    </cfRule>
    <cfRule type="expression" dxfId="17" priority="10" stopIfTrue="1">
      <formula>AND($O$1="CU",I10&lt;&gt;"Umpire")</formula>
    </cfRule>
  </conditionalFormatting>
  <conditionalFormatting sqref="M13 M29 K17 K25 O21 K33 Q37 K9">
    <cfRule type="expression" dxfId="16" priority="6" stopIfTrue="1">
      <formula>J10="as"</formula>
    </cfRule>
    <cfRule type="expression" dxfId="15" priority="7" stopIfTrue="1">
      <formula>J10="bs"</formula>
    </cfRule>
  </conditionalFormatting>
  <conditionalFormatting sqref="M14 M30 K18 K26 O22 K34 K10 Q38:Q68">
    <cfRule type="expression" dxfId="14" priority="4" stopIfTrue="1">
      <formula>J10="as"</formula>
    </cfRule>
    <cfRule type="expression" dxfId="13" priority="5" stopIfTrue="1">
      <formula>J10="bs"</formula>
    </cfRule>
  </conditionalFormatting>
  <conditionalFormatting sqref="J10 J18 J26 J34 L30 L14 N22">
    <cfRule type="expression" dxfId="12" priority="3" stopIfTrue="1">
      <formula>$O$1="CU"</formula>
    </cfRule>
  </conditionalFormatting>
  <conditionalFormatting sqref="E7:F7 E31:F31 E11:F11 E15:F15 E19:F19 E23:F23 E27:F27 E35:F35">
    <cfRule type="cellIs" dxfId="11" priority="2" stopIfTrue="1" operator="equal">
      <formula>"Bye"</formula>
    </cfRule>
  </conditionalFormatting>
  <conditionalFormatting sqref="D7 D11 D15 D19 D23 D27 D31 D35">
    <cfRule type="cellIs" dxfId="10" priority="1" stopIfTrue="1" operator="lessThan">
      <formula>3</formula>
    </cfRule>
  </conditionalFormatting>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32161" r:id="rId3" name="Button 1">
              <controlPr defaultSize="0" print="0" autoFill="0" autoPict="0" macro="[2]!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32162" r:id="rId4" name="Button 2">
              <controlPr defaultSize="0" print="0" autoFill="0" autoPict="0" macro="[2]!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11E89BD-7D77-4E77-8D6D-A53395C1D0F1}">
          <x14:formula1>
            <xm:f>$U$7:$U$16</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O38:O68 JK38:JK68 TG38:TG68 ADC38:ADC68 AMY38:AMY68 AWU38:AWU68 BGQ38:BGQ68 BQM38:BQM68 CAI38:CAI68 CKE38:CKE68 CUA38:CUA68 DDW38:DDW68 DNS38:DNS68 DXO38:DXO68 EHK38:EHK68 ERG38:ERG68 FBC38:FBC68 FKY38:FKY68 FUU38:FUU68 GEQ38:GEQ68 GOM38:GOM68 GYI38:GYI68 HIE38:HIE68 HSA38:HSA68 IBW38:IBW68 ILS38:ILS68 IVO38:IVO68 JFK38:JFK68 JPG38:JPG68 JZC38:JZC68 KIY38:KIY68 KSU38:KSU68 LCQ38:LCQ68 LMM38:LMM68 LWI38:LWI68 MGE38:MGE68 MQA38:MQA68 MZW38:MZW68 NJS38:NJS68 NTO38:NTO68 ODK38:ODK68 ONG38:ONG68 OXC38:OXC68 PGY38:PGY68 PQU38:PQU68 QAQ38:QAQ68 QKM38:QKM68 QUI38:QUI68 REE38:REE68 ROA38:ROA68 RXW38:RXW68 SHS38:SHS68 SRO38:SRO68 TBK38:TBK68 TLG38:TLG68 TVC38:TVC68 UEY38:UEY68 UOU38:UOU68 UYQ38:UYQ68 VIM38:VIM68 VSI38:VSI68 WCE38:WCE68 WMA38:WMA68 WVW38:WVW68 O65574:O65604 JK65574:JK65604 TG65574:TG65604 ADC65574:ADC65604 AMY65574:AMY65604 AWU65574:AWU65604 BGQ65574:BGQ65604 BQM65574:BQM65604 CAI65574:CAI65604 CKE65574:CKE65604 CUA65574:CUA65604 DDW65574:DDW65604 DNS65574:DNS65604 DXO65574:DXO65604 EHK65574:EHK65604 ERG65574:ERG65604 FBC65574:FBC65604 FKY65574:FKY65604 FUU65574:FUU65604 GEQ65574:GEQ65604 GOM65574:GOM65604 GYI65574:GYI65604 HIE65574:HIE65604 HSA65574:HSA65604 IBW65574:IBW65604 ILS65574:ILS65604 IVO65574:IVO65604 JFK65574:JFK65604 JPG65574:JPG65604 JZC65574:JZC65604 KIY65574:KIY65604 KSU65574:KSU65604 LCQ65574:LCQ65604 LMM65574:LMM65604 LWI65574:LWI65604 MGE65574:MGE65604 MQA65574:MQA65604 MZW65574:MZW65604 NJS65574:NJS65604 NTO65574:NTO65604 ODK65574:ODK65604 ONG65574:ONG65604 OXC65574:OXC65604 PGY65574:PGY65604 PQU65574:PQU65604 QAQ65574:QAQ65604 QKM65574:QKM65604 QUI65574:QUI65604 REE65574:REE65604 ROA65574:ROA65604 RXW65574:RXW65604 SHS65574:SHS65604 SRO65574:SRO65604 TBK65574:TBK65604 TLG65574:TLG65604 TVC65574:TVC65604 UEY65574:UEY65604 UOU65574:UOU65604 UYQ65574:UYQ65604 VIM65574:VIM65604 VSI65574:VSI65604 WCE65574:WCE65604 WMA65574:WMA65604 WVW65574:WVW65604 O131110:O131140 JK131110:JK131140 TG131110:TG131140 ADC131110:ADC131140 AMY131110:AMY131140 AWU131110:AWU131140 BGQ131110:BGQ131140 BQM131110:BQM131140 CAI131110:CAI131140 CKE131110:CKE131140 CUA131110:CUA131140 DDW131110:DDW131140 DNS131110:DNS131140 DXO131110:DXO131140 EHK131110:EHK131140 ERG131110:ERG131140 FBC131110:FBC131140 FKY131110:FKY131140 FUU131110:FUU131140 GEQ131110:GEQ131140 GOM131110:GOM131140 GYI131110:GYI131140 HIE131110:HIE131140 HSA131110:HSA131140 IBW131110:IBW131140 ILS131110:ILS131140 IVO131110:IVO131140 JFK131110:JFK131140 JPG131110:JPG131140 JZC131110:JZC131140 KIY131110:KIY131140 KSU131110:KSU131140 LCQ131110:LCQ131140 LMM131110:LMM131140 LWI131110:LWI131140 MGE131110:MGE131140 MQA131110:MQA131140 MZW131110:MZW131140 NJS131110:NJS131140 NTO131110:NTO131140 ODK131110:ODK131140 ONG131110:ONG131140 OXC131110:OXC131140 PGY131110:PGY131140 PQU131110:PQU131140 QAQ131110:QAQ131140 QKM131110:QKM131140 QUI131110:QUI131140 REE131110:REE131140 ROA131110:ROA131140 RXW131110:RXW131140 SHS131110:SHS131140 SRO131110:SRO131140 TBK131110:TBK131140 TLG131110:TLG131140 TVC131110:TVC131140 UEY131110:UEY131140 UOU131110:UOU131140 UYQ131110:UYQ131140 VIM131110:VIM131140 VSI131110:VSI131140 WCE131110:WCE131140 WMA131110:WMA131140 WVW131110:WVW131140 O196646:O196676 JK196646:JK196676 TG196646:TG196676 ADC196646:ADC196676 AMY196646:AMY196676 AWU196646:AWU196676 BGQ196646:BGQ196676 BQM196646:BQM196676 CAI196646:CAI196676 CKE196646:CKE196676 CUA196646:CUA196676 DDW196646:DDW196676 DNS196646:DNS196676 DXO196646:DXO196676 EHK196646:EHK196676 ERG196646:ERG196676 FBC196646:FBC196676 FKY196646:FKY196676 FUU196646:FUU196676 GEQ196646:GEQ196676 GOM196646:GOM196676 GYI196646:GYI196676 HIE196646:HIE196676 HSA196646:HSA196676 IBW196646:IBW196676 ILS196646:ILS196676 IVO196646:IVO196676 JFK196646:JFK196676 JPG196646:JPG196676 JZC196646:JZC196676 KIY196646:KIY196676 KSU196646:KSU196676 LCQ196646:LCQ196676 LMM196646:LMM196676 LWI196646:LWI196676 MGE196646:MGE196676 MQA196646:MQA196676 MZW196646:MZW196676 NJS196646:NJS196676 NTO196646:NTO196676 ODK196646:ODK196676 ONG196646:ONG196676 OXC196646:OXC196676 PGY196646:PGY196676 PQU196646:PQU196676 QAQ196646:QAQ196676 QKM196646:QKM196676 QUI196646:QUI196676 REE196646:REE196676 ROA196646:ROA196676 RXW196646:RXW196676 SHS196646:SHS196676 SRO196646:SRO196676 TBK196646:TBK196676 TLG196646:TLG196676 TVC196646:TVC196676 UEY196646:UEY196676 UOU196646:UOU196676 UYQ196646:UYQ196676 VIM196646:VIM196676 VSI196646:VSI196676 WCE196646:WCE196676 WMA196646:WMA196676 WVW196646:WVW196676 O262182:O262212 JK262182:JK262212 TG262182:TG262212 ADC262182:ADC262212 AMY262182:AMY262212 AWU262182:AWU262212 BGQ262182:BGQ262212 BQM262182:BQM262212 CAI262182:CAI262212 CKE262182:CKE262212 CUA262182:CUA262212 DDW262182:DDW262212 DNS262182:DNS262212 DXO262182:DXO262212 EHK262182:EHK262212 ERG262182:ERG262212 FBC262182:FBC262212 FKY262182:FKY262212 FUU262182:FUU262212 GEQ262182:GEQ262212 GOM262182:GOM262212 GYI262182:GYI262212 HIE262182:HIE262212 HSA262182:HSA262212 IBW262182:IBW262212 ILS262182:ILS262212 IVO262182:IVO262212 JFK262182:JFK262212 JPG262182:JPG262212 JZC262182:JZC262212 KIY262182:KIY262212 KSU262182:KSU262212 LCQ262182:LCQ262212 LMM262182:LMM262212 LWI262182:LWI262212 MGE262182:MGE262212 MQA262182:MQA262212 MZW262182:MZW262212 NJS262182:NJS262212 NTO262182:NTO262212 ODK262182:ODK262212 ONG262182:ONG262212 OXC262182:OXC262212 PGY262182:PGY262212 PQU262182:PQU262212 QAQ262182:QAQ262212 QKM262182:QKM262212 QUI262182:QUI262212 REE262182:REE262212 ROA262182:ROA262212 RXW262182:RXW262212 SHS262182:SHS262212 SRO262182:SRO262212 TBK262182:TBK262212 TLG262182:TLG262212 TVC262182:TVC262212 UEY262182:UEY262212 UOU262182:UOU262212 UYQ262182:UYQ262212 VIM262182:VIM262212 VSI262182:VSI262212 WCE262182:WCE262212 WMA262182:WMA262212 WVW262182:WVW262212 O327718:O327748 JK327718:JK327748 TG327718:TG327748 ADC327718:ADC327748 AMY327718:AMY327748 AWU327718:AWU327748 BGQ327718:BGQ327748 BQM327718:BQM327748 CAI327718:CAI327748 CKE327718:CKE327748 CUA327718:CUA327748 DDW327718:DDW327748 DNS327718:DNS327748 DXO327718:DXO327748 EHK327718:EHK327748 ERG327718:ERG327748 FBC327718:FBC327748 FKY327718:FKY327748 FUU327718:FUU327748 GEQ327718:GEQ327748 GOM327718:GOM327748 GYI327718:GYI327748 HIE327718:HIE327748 HSA327718:HSA327748 IBW327718:IBW327748 ILS327718:ILS327748 IVO327718:IVO327748 JFK327718:JFK327748 JPG327718:JPG327748 JZC327718:JZC327748 KIY327718:KIY327748 KSU327718:KSU327748 LCQ327718:LCQ327748 LMM327718:LMM327748 LWI327718:LWI327748 MGE327718:MGE327748 MQA327718:MQA327748 MZW327718:MZW327748 NJS327718:NJS327748 NTO327718:NTO327748 ODK327718:ODK327748 ONG327718:ONG327748 OXC327718:OXC327748 PGY327718:PGY327748 PQU327718:PQU327748 QAQ327718:QAQ327748 QKM327718:QKM327748 QUI327718:QUI327748 REE327718:REE327748 ROA327718:ROA327748 RXW327718:RXW327748 SHS327718:SHS327748 SRO327718:SRO327748 TBK327718:TBK327748 TLG327718:TLG327748 TVC327718:TVC327748 UEY327718:UEY327748 UOU327718:UOU327748 UYQ327718:UYQ327748 VIM327718:VIM327748 VSI327718:VSI327748 WCE327718:WCE327748 WMA327718:WMA327748 WVW327718:WVW327748 O393254:O393284 JK393254:JK393284 TG393254:TG393284 ADC393254:ADC393284 AMY393254:AMY393284 AWU393254:AWU393284 BGQ393254:BGQ393284 BQM393254:BQM393284 CAI393254:CAI393284 CKE393254:CKE393284 CUA393254:CUA393284 DDW393254:DDW393284 DNS393254:DNS393284 DXO393254:DXO393284 EHK393254:EHK393284 ERG393254:ERG393284 FBC393254:FBC393284 FKY393254:FKY393284 FUU393254:FUU393284 GEQ393254:GEQ393284 GOM393254:GOM393284 GYI393254:GYI393284 HIE393254:HIE393284 HSA393254:HSA393284 IBW393254:IBW393284 ILS393254:ILS393284 IVO393254:IVO393284 JFK393254:JFK393284 JPG393254:JPG393284 JZC393254:JZC393284 KIY393254:KIY393284 KSU393254:KSU393284 LCQ393254:LCQ393284 LMM393254:LMM393284 LWI393254:LWI393284 MGE393254:MGE393284 MQA393254:MQA393284 MZW393254:MZW393284 NJS393254:NJS393284 NTO393254:NTO393284 ODK393254:ODK393284 ONG393254:ONG393284 OXC393254:OXC393284 PGY393254:PGY393284 PQU393254:PQU393284 QAQ393254:QAQ393284 QKM393254:QKM393284 QUI393254:QUI393284 REE393254:REE393284 ROA393254:ROA393284 RXW393254:RXW393284 SHS393254:SHS393284 SRO393254:SRO393284 TBK393254:TBK393284 TLG393254:TLG393284 TVC393254:TVC393284 UEY393254:UEY393284 UOU393254:UOU393284 UYQ393254:UYQ393284 VIM393254:VIM393284 VSI393254:VSI393284 WCE393254:WCE393284 WMA393254:WMA393284 WVW393254:WVW393284 O458790:O458820 JK458790:JK458820 TG458790:TG458820 ADC458790:ADC458820 AMY458790:AMY458820 AWU458790:AWU458820 BGQ458790:BGQ458820 BQM458790:BQM458820 CAI458790:CAI458820 CKE458790:CKE458820 CUA458790:CUA458820 DDW458790:DDW458820 DNS458790:DNS458820 DXO458790:DXO458820 EHK458790:EHK458820 ERG458790:ERG458820 FBC458790:FBC458820 FKY458790:FKY458820 FUU458790:FUU458820 GEQ458790:GEQ458820 GOM458790:GOM458820 GYI458790:GYI458820 HIE458790:HIE458820 HSA458790:HSA458820 IBW458790:IBW458820 ILS458790:ILS458820 IVO458790:IVO458820 JFK458790:JFK458820 JPG458790:JPG458820 JZC458790:JZC458820 KIY458790:KIY458820 KSU458790:KSU458820 LCQ458790:LCQ458820 LMM458790:LMM458820 LWI458790:LWI458820 MGE458790:MGE458820 MQA458790:MQA458820 MZW458790:MZW458820 NJS458790:NJS458820 NTO458790:NTO458820 ODK458790:ODK458820 ONG458790:ONG458820 OXC458790:OXC458820 PGY458790:PGY458820 PQU458790:PQU458820 QAQ458790:QAQ458820 QKM458790:QKM458820 QUI458790:QUI458820 REE458790:REE458820 ROA458790:ROA458820 RXW458790:RXW458820 SHS458790:SHS458820 SRO458790:SRO458820 TBK458790:TBK458820 TLG458790:TLG458820 TVC458790:TVC458820 UEY458790:UEY458820 UOU458790:UOU458820 UYQ458790:UYQ458820 VIM458790:VIM458820 VSI458790:VSI458820 WCE458790:WCE458820 WMA458790:WMA458820 WVW458790:WVW458820 O524326:O524356 JK524326:JK524356 TG524326:TG524356 ADC524326:ADC524356 AMY524326:AMY524356 AWU524326:AWU524356 BGQ524326:BGQ524356 BQM524326:BQM524356 CAI524326:CAI524356 CKE524326:CKE524356 CUA524326:CUA524356 DDW524326:DDW524356 DNS524326:DNS524356 DXO524326:DXO524356 EHK524326:EHK524356 ERG524326:ERG524356 FBC524326:FBC524356 FKY524326:FKY524356 FUU524326:FUU524356 GEQ524326:GEQ524356 GOM524326:GOM524356 GYI524326:GYI524356 HIE524326:HIE524356 HSA524326:HSA524356 IBW524326:IBW524356 ILS524326:ILS524356 IVO524326:IVO524356 JFK524326:JFK524356 JPG524326:JPG524356 JZC524326:JZC524356 KIY524326:KIY524356 KSU524326:KSU524356 LCQ524326:LCQ524356 LMM524326:LMM524356 LWI524326:LWI524356 MGE524326:MGE524356 MQA524326:MQA524356 MZW524326:MZW524356 NJS524326:NJS524356 NTO524326:NTO524356 ODK524326:ODK524356 ONG524326:ONG524356 OXC524326:OXC524356 PGY524326:PGY524356 PQU524326:PQU524356 QAQ524326:QAQ524356 QKM524326:QKM524356 QUI524326:QUI524356 REE524326:REE524356 ROA524326:ROA524356 RXW524326:RXW524356 SHS524326:SHS524356 SRO524326:SRO524356 TBK524326:TBK524356 TLG524326:TLG524356 TVC524326:TVC524356 UEY524326:UEY524356 UOU524326:UOU524356 UYQ524326:UYQ524356 VIM524326:VIM524356 VSI524326:VSI524356 WCE524326:WCE524356 WMA524326:WMA524356 WVW524326:WVW524356 O589862:O589892 JK589862:JK589892 TG589862:TG589892 ADC589862:ADC589892 AMY589862:AMY589892 AWU589862:AWU589892 BGQ589862:BGQ589892 BQM589862:BQM589892 CAI589862:CAI589892 CKE589862:CKE589892 CUA589862:CUA589892 DDW589862:DDW589892 DNS589862:DNS589892 DXO589862:DXO589892 EHK589862:EHK589892 ERG589862:ERG589892 FBC589862:FBC589892 FKY589862:FKY589892 FUU589862:FUU589892 GEQ589862:GEQ589892 GOM589862:GOM589892 GYI589862:GYI589892 HIE589862:HIE589892 HSA589862:HSA589892 IBW589862:IBW589892 ILS589862:ILS589892 IVO589862:IVO589892 JFK589862:JFK589892 JPG589862:JPG589892 JZC589862:JZC589892 KIY589862:KIY589892 KSU589862:KSU589892 LCQ589862:LCQ589892 LMM589862:LMM589892 LWI589862:LWI589892 MGE589862:MGE589892 MQA589862:MQA589892 MZW589862:MZW589892 NJS589862:NJS589892 NTO589862:NTO589892 ODK589862:ODK589892 ONG589862:ONG589892 OXC589862:OXC589892 PGY589862:PGY589892 PQU589862:PQU589892 QAQ589862:QAQ589892 QKM589862:QKM589892 QUI589862:QUI589892 REE589862:REE589892 ROA589862:ROA589892 RXW589862:RXW589892 SHS589862:SHS589892 SRO589862:SRO589892 TBK589862:TBK589892 TLG589862:TLG589892 TVC589862:TVC589892 UEY589862:UEY589892 UOU589862:UOU589892 UYQ589862:UYQ589892 VIM589862:VIM589892 VSI589862:VSI589892 WCE589862:WCE589892 WMA589862:WMA589892 WVW589862:WVW589892 O655398:O655428 JK655398:JK655428 TG655398:TG655428 ADC655398:ADC655428 AMY655398:AMY655428 AWU655398:AWU655428 BGQ655398:BGQ655428 BQM655398:BQM655428 CAI655398:CAI655428 CKE655398:CKE655428 CUA655398:CUA655428 DDW655398:DDW655428 DNS655398:DNS655428 DXO655398:DXO655428 EHK655398:EHK655428 ERG655398:ERG655428 FBC655398:FBC655428 FKY655398:FKY655428 FUU655398:FUU655428 GEQ655398:GEQ655428 GOM655398:GOM655428 GYI655398:GYI655428 HIE655398:HIE655428 HSA655398:HSA655428 IBW655398:IBW655428 ILS655398:ILS655428 IVO655398:IVO655428 JFK655398:JFK655428 JPG655398:JPG655428 JZC655398:JZC655428 KIY655398:KIY655428 KSU655398:KSU655428 LCQ655398:LCQ655428 LMM655398:LMM655428 LWI655398:LWI655428 MGE655398:MGE655428 MQA655398:MQA655428 MZW655398:MZW655428 NJS655398:NJS655428 NTO655398:NTO655428 ODK655398:ODK655428 ONG655398:ONG655428 OXC655398:OXC655428 PGY655398:PGY655428 PQU655398:PQU655428 QAQ655398:QAQ655428 QKM655398:QKM655428 QUI655398:QUI655428 REE655398:REE655428 ROA655398:ROA655428 RXW655398:RXW655428 SHS655398:SHS655428 SRO655398:SRO655428 TBK655398:TBK655428 TLG655398:TLG655428 TVC655398:TVC655428 UEY655398:UEY655428 UOU655398:UOU655428 UYQ655398:UYQ655428 VIM655398:VIM655428 VSI655398:VSI655428 WCE655398:WCE655428 WMA655398:WMA655428 WVW655398:WVW655428 O720934:O720964 JK720934:JK720964 TG720934:TG720964 ADC720934:ADC720964 AMY720934:AMY720964 AWU720934:AWU720964 BGQ720934:BGQ720964 BQM720934:BQM720964 CAI720934:CAI720964 CKE720934:CKE720964 CUA720934:CUA720964 DDW720934:DDW720964 DNS720934:DNS720964 DXO720934:DXO720964 EHK720934:EHK720964 ERG720934:ERG720964 FBC720934:FBC720964 FKY720934:FKY720964 FUU720934:FUU720964 GEQ720934:GEQ720964 GOM720934:GOM720964 GYI720934:GYI720964 HIE720934:HIE720964 HSA720934:HSA720964 IBW720934:IBW720964 ILS720934:ILS720964 IVO720934:IVO720964 JFK720934:JFK720964 JPG720934:JPG720964 JZC720934:JZC720964 KIY720934:KIY720964 KSU720934:KSU720964 LCQ720934:LCQ720964 LMM720934:LMM720964 LWI720934:LWI720964 MGE720934:MGE720964 MQA720934:MQA720964 MZW720934:MZW720964 NJS720934:NJS720964 NTO720934:NTO720964 ODK720934:ODK720964 ONG720934:ONG720964 OXC720934:OXC720964 PGY720934:PGY720964 PQU720934:PQU720964 QAQ720934:QAQ720964 QKM720934:QKM720964 QUI720934:QUI720964 REE720934:REE720964 ROA720934:ROA720964 RXW720934:RXW720964 SHS720934:SHS720964 SRO720934:SRO720964 TBK720934:TBK720964 TLG720934:TLG720964 TVC720934:TVC720964 UEY720934:UEY720964 UOU720934:UOU720964 UYQ720934:UYQ720964 VIM720934:VIM720964 VSI720934:VSI720964 WCE720934:WCE720964 WMA720934:WMA720964 WVW720934:WVW720964 O786470:O786500 JK786470:JK786500 TG786470:TG786500 ADC786470:ADC786500 AMY786470:AMY786500 AWU786470:AWU786500 BGQ786470:BGQ786500 BQM786470:BQM786500 CAI786470:CAI786500 CKE786470:CKE786500 CUA786470:CUA786500 DDW786470:DDW786500 DNS786470:DNS786500 DXO786470:DXO786500 EHK786470:EHK786500 ERG786470:ERG786500 FBC786470:FBC786500 FKY786470:FKY786500 FUU786470:FUU786500 GEQ786470:GEQ786500 GOM786470:GOM786500 GYI786470:GYI786500 HIE786470:HIE786500 HSA786470:HSA786500 IBW786470:IBW786500 ILS786470:ILS786500 IVO786470:IVO786500 JFK786470:JFK786500 JPG786470:JPG786500 JZC786470:JZC786500 KIY786470:KIY786500 KSU786470:KSU786500 LCQ786470:LCQ786500 LMM786470:LMM786500 LWI786470:LWI786500 MGE786470:MGE786500 MQA786470:MQA786500 MZW786470:MZW786500 NJS786470:NJS786500 NTO786470:NTO786500 ODK786470:ODK786500 ONG786470:ONG786500 OXC786470:OXC786500 PGY786470:PGY786500 PQU786470:PQU786500 QAQ786470:QAQ786500 QKM786470:QKM786500 QUI786470:QUI786500 REE786470:REE786500 ROA786470:ROA786500 RXW786470:RXW786500 SHS786470:SHS786500 SRO786470:SRO786500 TBK786470:TBK786500 TLG786470:TLG786500 TVC786470:TVC786500 UEY786470:UEY786500 UOU786470:UOU786500 UYQ786470:UYQ786500 VIM786470:VIM786500 VSI786470:VSI786500 WCE786470:WCE786500 WMA786470:WMA786500 WVW786470:WVW786500 O852006:O852036 JK852006:JK852036 TG852006:TG852036 ADC852006:ADC852036 AMY852006:AMY852036 AWU852006:AWU852036 BGQ852006:BGQ852036 BQM852006:BQM852036 CAI852006:CAI852036 CKE852006:CKE852036 CUA852006:CUA852036 DDW852006:DDW852036 DNS852006:DNS852036 DXO852006:DXO852036 EHK852006:EHK852036 ERG852006:ERG852036 FBC852006:FBC852036 FKY852006:FKY852036 FUU852006:FUU852036 GEQ852006:GEQ852036 GOM852006:GOM852036 GYI852006:GYI852036 HIE852006:HIE852036 HSA852006:HSA852036 IBW852006:IBW852036 ILS852006:ILS852036 IVO852006:IVO852036 JFK852006:JFK852036 JPG852006:JPG852036 JZC852006:JZC852036 KIY852006:KIY852036 KSU852006:KSU852036 LCQ852006:LCQ852036 LMM852006:LMM852036 LWI852006:LWI852036 MGE852006:MGE852036 MQA852006:MQA852036 MZW852006:MZW852036 NJS852006:NJS852036 NTO852006:NTO852036 ODK852006:ODK852036 ONG852006:ONG852036 OXC852006:OXC852036 PGY852006:PGY852036 PQU852006:PQU852036 QAQ852006:QAQ852036 QKM852006:QKM852036 QUI852006:QUI852036 REE852006:REE852036 ROA852006:ROA852036 RXW852006:RXW852036 SHS852006:SHS852036 SRO852006:SRO852036 TBK852006:TBK852036 TLG852006:TLG852036 TVC852006:TVC852036 UEY852006:UEY852036 UOU852006:UOU852036 UYQ852006:UYQ852036 VIM852006:VIM852036 VSI852006:VSI852036 WCE852006:WCE852036 WMA852006:WMA852036 WVW852006:WVW852036 O917542:O917572 JK917542:JK917572 TG917542:TG917572 ADC917542:ADC917572 AMY917542:AMY917572 AWU917542:AWU917572 BGQ917542:BGQ917572 BQM917542:BQM917572 CAI917542:CAI917572 CKE917542:CKE917572 CUA917542:CUA917572 DDW917542:DDW917572 DNS917542:DNS917572 DXO917542:DXO917572 EHK917542:EHK917572 ERG917542:ERG917572 FBC917542:FBC917572 FKY917542:FKY917572 FUU917542:FUU917572 GEQ917542:GEQ917572 GOM917542:GOM917572 GYI917542:GYI917572 HIE917542:HIE917572 HSA917542:HSA917572 IBW917542:IBW917572 ILS917542:ILS917572 IVO917542:IVO917572 JFK917542:JFK917572 JPG917542:JPG917572 JZC917542:JZC917572 KIY917542:KIY917572 KSU917542:KSU917572 LCQ917542:LCQ917572 LMM917542:LMM917572 LWI917542:LWI917572 MGE917542:MGE917572 MQA917542:MQA917572 MZW917542:MZW917572 NJS917542:NJS917572 NTO917542:NTO917572 ODK917542:ODK917572 ONG917542:ONG917572 OXC917542:OXC917572 PGY917542:PGY917572 PQU917542:PQU917572 QAQ917542:QAQ917572 QKM917542:QKM917572 QUI917542:QUI917572 REE917542:REE917572 ROA917542:ROA917572 RXW917542:RXW917572 SHS917542:SHS917572 SRO917542:SRO917572 TBK917542:TBK917572 TLG917542:TLG917572 TVC917542:TVC917572 UEY917542:UEY917572 UOU917542:UOU917572 UYQ917542:UYQ917572 VIM917542:VIM917572 VSI917542:VSI917572 WCE917542:WCE917572 WMA917542:WMA917572 WVW917542:WVW917572 O983078:O983108 JK983078:JK983108 TG983078:TG983108 ADC983078:ADC983108 AMY983078:AMY983108 AWU983078:AWU983108 BGQ983078:BGQ983108 BQM983078:BQM983108 CAI983078:CAI983108 CKE983078:CKE983108 CUA983078:CUA983108 DDW983078:DDW983108 DNS983078:DNS983108 DXO983078:DXO983108 EHK983078:EHK983108 ERG983078:ERG983108 FBC983078:FBC983108 FKY983078:FKY983108 FUU983078:FUU983108 GEQ983078:GEQ983108 GOM983078:GOM983108 GYI983078:GYI983108 HIE983078:HIE983108 HSA983078:HSA983108 IBW983078:IBW983108 ILS983078:ILS983108 IVO983078:IVO983108 JFK983078:JFK983108 JPG983078:JPG983108 JZC983078:JZC983108 KIY983078:KIY983108 KSU983078:KSU983108 LCQ983078:LCQ983108 LMM983078:LMM983108 LWI983078:LWI983108 MGE983078:MGE983108 MQA983078:MQA983108 MZW983078:MZW983108 NJS983078:NJS983108 NTO983078:NTO983108 ODK983078:ODK983108 ONG983078:ONG983108 OXC983078:OXC983108 PGY983078:PGY983108 PQU983078:PQU983108 QAQ983078:QAQ983108 QKM983078:QKM983108 QUI983078:QUI983108 REE983078:REE983108 ROA983078:ROA983108 RXW983078:RXW983108 SHS983078:SHS983108 SRO983078:SRO983108 TBK983078:TBK983108 TLG983078:TLG983108 TVC983078:TVC983108 UEY983078:UEY983108 UOU983078:UOU983108 UYQ983078:UYQ983108 VIM983078:VIM983108 VSI983078:VSI983108 WCE983078:WCE983108 WMA983078:WMA983108 WVW983078:WVW983108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EEF4-FF46-4B81-BDBC-C0A658D3F9B7}">
  <sheetPr codeName="Munka7">
    <tabColor indexed="17"/>
  </sheetPr>
  <dimension ref="A1:S44"/>
  <sheetViews>
    <sheetView workbookViewId="0">
      <selection sqref="A1:F1"/>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109375" style="476" customWidth="1"/>
    <col min="18"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109375" style="476" customWidth="1"/>
    <col min="274"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109375" style="476" customWidth="1"/>
    <col min="530"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109375" style="476" customWidth="1"/>
    <col min="786"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109375" style="476" customWidth="1"/>
    <col min="1042"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109375" style="476" customWidth="1"/>
    <col min="1298"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109375" style="476" customWidth="1"/>
    <col min="1554"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109375" style="476" customWidth="1"/>
    <col min="1810"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109375" style="476" customWidth="1"/>
    <col min="2066"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109375" style="476" customWidth="1"/>
    <col min="2322"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109375" style="476" customWidth="1"/>
    <col min="2578"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109375" style="476" customWidth="1"/>
    <col min="2834"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109375" style="476" customWidth="1"/>
    <col min="3090"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109375" style="476" customWidth="1"/>
    <col min="3346"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109375" style="476" customWidth="1"/>
    <col min="3602"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109375" style="476" customWidth="1"/>
    <col min="3858"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109375" style="476" customWidth="1"/>
    <col min="4114"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109375" style="476" customWidth="1"/>
    <col min="4370"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109375" style="476" customWidth="1"/>
    <col min="4626"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109375" style="476" customWidth="1"/>
    <col min="4882"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109375" style="476" customWidth="1"/>
    <col min="5138"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109375" style="476" customWidth="1"/>
    <col min="5394"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109375" style="476" customWidth="1"/>
    <col min="5650"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109375" style="476" customWidth="1"/>
    <col min="5906"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109375" style="476" customWidth="1"/>
    <col min="6162"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109375" style="476" customWidth="1"/>
    <col min="6418"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109375" style="476" customWidth="1"/>
    <col min="6674"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109375" style="476" customWidth="1"/>
    <col min="6930"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109375" style="476" customWidth="1"/>
    <col min="7186"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109375" style="476" customWidth="1"/>
    <col min="7442"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109375" style="476" customWidth="1"/>
    <col min="7698"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109375" style="476" customWidth="1"/>
    <col min="7954"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109375" style="476" customWidth="1"/>
    <col min="8210"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109375" style="476" customWidth="1"/>
    <col min="8466"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109375" style="476" customWidth="1"/>
    <col min="8722"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109375" style="476" customWidth="1"/>
    <col min="8978"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109375" style="476" customWidth="1"/>
    <col min="9234"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109375" style="476" customWidth="1"/>
    <col min="9490"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109375" style="476" customWidth="1"/>
    <col min="9746"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109375" style="476" customWidth="1"/>
    <col min="10002"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109375" style="476" customWidth="1"/>
    <col min="10258"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109375" style="476" customWidth="1"/>
    <col min="10514"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109375" style="476" customWidth="1"/>
    <col min="10770"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109375" style="476" customWidth="1"/>
    <col min="11026"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109375" style="476" customWidth="1"/>
    <col min="11282"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109375" style="476" customWidth="1"/>
    <col min="11538"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109375" style="476" customWidth="1"/>
    <col min="11794"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109375" style="476" customWidth="1"/>
    <col min="12050"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109375" style="476" customWidth="1"/>
    <col min="12306"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109375" style="476" customWidth="1"/>
    <col min="12562"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109375" style="476" customWidth="1"/>
    <col min="12818"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109375" style="476" customWidth="1"/>
    <col min="13074"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109375" style="476" customWidth="1"/>
    <col min="13330"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109375" style="476" customWidth="1"/>
    <col min="13586"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109375" style="476" customWidth="1"/>
    <col min="13842"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109375" style="476" customWidth="1"/>
    <col min="14098"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109375" style="476" customWidth="1"/>
    <col min="14354"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109375" style="476" customWidth="1"/>
    <col min="14610"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109375" style="476" customWidth="1"/>
    <col min="14866"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109375" style="476" customWidth="1"/>
    <col min="15122"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109375" style="476" customWidth="1"/>
    <col min="15378"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109375" style="476" customWidth="1"/>
    <col min="15634"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109375" style="476" customWidth="1"/>
    <col min="15890"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109375" style="476" customWidth="1"/>
    <col min="16146" max="16384" width="8.88671875" style="476"/>
  </cols>
  <sheetData>
    <row r="1" spans="1:19" ht="24.6" x14ac:dyDescent="0.25">
      <c r="A1" s="821" t="s">
        <v>131</v>
      </c>
      <c r="B1" s="821"/>
      <c r="C1" s="821"/>
      <c r="D1" s="821"/>
      <c r="E1" s="821"/>
      <c r="F1" s="821"/>
      <c r="G1" s="472"/>
      <c r="H1" s="473" t="s">
        <v>64</v>
      </c>
      <c r="I1" s="474"/>
      <c r="J1" s="475"/>
      <c r="L1" s="477"/>
      <c r="M1" s="478"/>
      <c r="N1" s="479"/>
      <c r="O1" s="479" t="s">
        <v>13</v>
      </c>
      <c r="P1" s="479"/>
      <c r="Q1" s="480"/>
      <c r="R1" s="479"/>
    </row>
    <row r="2" spans="1:19" x14ac:dyDescent="0.25">
      <c r="A2" s="481" t="s">
        <v>465</v>
      </c>
      <c r="B2" s="482"/>
      <c r="C2" s="482"/>
      <c r="D2" s="482"/>
      <c r="E2" s="482">
        <f>[2]Altalanos!$A$8</f>
        <v>0</v>
      </c>
      <c r="F2" s="482"/>
      <c r="G2" s="483"/>
      <c r="H2" s="484"/>
      <c r="I2" s="484"/>
      <c r="J2" s="485"/>
      <c r="K2" s="477"/>
      <c r="L2" s="477"/>
      <c r="M2" s="477"/>
      <c r="N2" s="486"/>
      <c r="O2" s="487"/>
      <c r="P2" s="486"/>
      <c r="Q2" s="487"/>
      <c r="R2" s="486"/>
    </row>
    <row r="3" spans="1:19" x14ac:dyDescent="0.25">
      <c r="A3" s="488" t="s">
        <v>24</v>
      </c>
      <c r="B3" s="488"/>
      <c r="C3" s="488"/>
      <c r="D3" s="488"/>
      <c r="E3" s="488" t="s">
        <v>21</v>
      </c>
      <c r="F3" s="488"/>
      <c r="G3" s="488"/>
      <c r="H3" s="488" t="s">
        <v>29</v>
      </c>
      <c r="I3" s="488"/>
      <c r="J3" s="489"/>
      <c r="K3" s="488"/>
      <c r="L3" s="490" t="s">
        <v>30</v>
      </c>
      <c r="M3" s="488"/>
      <c r="N3" s="491"/>
      <c r="O3" s="492"/>
      <c r="P3" s="491"/>
      <c r="Q3" s="493" t="s">
        <v>76</v>
      </c>
      <c r="R3" s="494" t="s">
        <v>82</v>
      </c>
      <c r="S3" s="495"/>
    </row>
    <row r="4" spans="1:19" ht="13.8" thickBot="1" x14ac:dyDescent="0.3">
      <c r="A4" s="822"/>
      <c r="B4" s="822"/>
      <c r="C4" s="822"/>
      <c r="D4" s="496"/>
      <c r="E4" s="497">
        <f>[2]Altalanos!$C$10</f>
        <v>0</v>
      </c>
      <c r="F4" s="497"/>
      <c r="G4" s="497"/>
      <c r="H4" s="307"/>
      <c r="I4" s="497"/>
      <c r="J4" s="498"/>
      <c r="K4" s="307"/>
      <c r="L4" s="499">
        <f>[2]Altalanos!$E$10</f>
        <v>0</v>
      </c>
      <c r="M4" s="307"/>
      <c r="N4" s="500"/>
      <c r="O4" s="501"/>
      <c r="P4" s="500"/>
      <c r="Q4" s="502" t="s">
        <v>83</v>
      </c>
      <c r="R4" s="503" t="s">
        <v>78</v>
      </c>
      <c r="S4" s="495"/>
    </row>
    <row r="5" spans="1:19" x14ac:dyDescent="0.25">
      <c r="A5" s="504"/>
      <c r="B5" s="504" t="s">
        <v>49</v>
      </c>
      <c r="C5" s="504" t="s">
        <v>66</v>
      </c>
      <c r="D5" s="504" t="s">
        <v>43</v>
      </c>
      <c r="E5" s="504" t="s">
        <v>71</v>
      </c>
      <c r="F5" s="504"/>
      <c r="G5" s="504" t="s">
        <v>28</v>
      </c>
      <c r="H5" s="504"/>
      <c r="I5" s="504" t="s">
        <v>31</v>
      </c>
      <c r="J5" s="504"/>
      <c r="K5" s="505" t="s">
        <v>72</v>
      </c>
      <c r="L5" s="505" t="s">
        <v>73</v>
      </c>
      <c r="M5" s="505"/>
      <c r="Q5" s="506" t="s">
        <v>84</v>
      </c>
      <c r="R5" s="507" t="s">
        <v>80</v>
      </c>
      <c r="S5" s="495"/>
    </row>
    <row r="6" spans="1:19" x14ac:dyDescent="0.25">
      <c r="A6" s="508"/>
      <c r="B6" s="508"/>
      <c r="C6" s="508"/>
      <c r="D6" s="508"/>
      <c r="E6" s="508"/>
      <c r="F6" s="508"/>
      <c r="G6" s="508"/>
      <c r="H6" s="508"/>
      <c r="I6" s="508"/>
      <c r="J6" s="508"/>
      <c r="K6" s="509"/>
      <c r="L6" s="509"/>
      <c r="M6" s="509"/>
    </row>
    <row r="7" spans="1:19" x14ac:dyDescent="0.25">
      <c r="A7" s="508"/>
      <c r="B7" s="508"/>
      <c r="C7" s="510" t="str">
        <f>IF($B8="","",VLOOKUP($B8,'[2]1D ELO'!$A$7:$P$22,5))</f>
        <v/>
      </c>
      <c r="D7" s="823" t="str">
        <f>IF($B8="","",VLOOKUP($B8,'[2]1D ELO'!$A$7:$P$23,15))</f>
        <v/>
      </c>
      <c r="E7" s="512" t="s">
        <v>413</v>
      </c>
      <c r="F7" s="513"/>
      <c r="G7" s="512" t="s">
        <v>414</v>
      </c>
      <c r="H7" s="513"/>
      <c r="I7" s="512" t="str">
        <f>IF($B8="","",VLOOKUP($B8,'[2]1D ELO'!$A$7:$P$22,4))</f>
        <v/>
      </c>
      <c r="J7" s="508"/>
      <c r="K7" s="508"/>
      <c r="L7" s="508"/>
      <c r="M7" s="508"/>
    </row>
    <row r="8" spans="1:19" x14ac:dyDescent="0.25">
      <c r="A8" s="514" t="s">
        <v>68</v>
      </c>
      <c r="B8" s="515"/>
      <c r="C8" s="510" t="str">
        <f>IF($B8="","",VLOOKUP($B8,'[2]1D ELO'!$A$7:$P$22,11))</f>
        <v/>
      </c>
      <c r="D8" s="824"/>
      <c r="E8" s="512" t="s">
        <v>207</v>
      </c>
      <c r="F8" s="513"/>
      <c r="G8" s="512" t="s">
        <v>208</v>
      </c>
      <c r="H8" s="513"/>
      <c r="I8" s="512" t="str">
        <f>IF($B8="","",VLOOKUP($B8,'[2]1D ELO'!$A$7:$P$22,10))</f>
        <v/>
      </c>
      <c r="J8" s="508"/>
      <c r="K8" s="835" t="s">
        <v>448</v>
      </c>
      <c r="L8" s="516"/>
      <c r="M8" s="508"/>
    </row>
    <row r="9" spans="1:19" x14ac:dyDescent="0.25">
      <c r="A9" s="514"/>
      <c r="B9" s="517"/>
      <c r="C9" s="511"/>
      <c r="D9" s="511"/>
      <c r="E9" s="518"/>
      <c r="F9" s="508"/>
      <c r="G9" s="518"/>
      <c r="H9" s="508"/>
      <c r="I9" s="518"/>
      <c r="J9" s="508"/>
      <c r="K9" s="665"/>
      <c r="L9" s="508"/>
      <c r="M9" s="508"/>
    </row>
    <row r="10" spans="1:19" x14ac:dyDescent="0.25">
      <c r="A10" s="514"/>
      <c r="B10" s="517"/>
      <c r="C10" s="510" t="str">
        <f>IF($B11="","",VLOOKUP($B11,'[2]1D ELO'!$A$7:$P$22,5))</f>
        <v/>
      </c>
      <c r="D10" s="823" t="str">
        <f>IF($B11="","",VLOOKUP($B11,'[2]1D ELO'!$A$7:$P$23,15))</f>
        <v/>
      </c>
      <c r="E10" s="512" t="s">
        <v>119</v>
      </c>
      <c r="F10" s="513"/>
      <c r="G10" s="512" t="s">
        <v>415</v>
      </c>
      <c r="H10" s="513"/>
      <c r="I10" s="512" t="str">
        <f>IF($B11="","",VLOOKUP($B11,'[2]1D ELO'!$A$7:$P$22,4))</f>
        <v/>
      </c>
      <c r="J10" s="508"/>
      <c r="K10" s="665"/>
      <c r="L10" s="508"/>
      <c r="M10" s="508"/>
    </row>
    <row r="11" spans="1:19" x14ac:dyDescent="0.25">
      <c r="A11" s="514" t="s">
        <v>69</v>
      </c>
      <c r="B11" s="515"/>
      <c r="C11" s="510" t="str">
        <f>IF($B11="","",VLOOKUP($B11,'[2]1D ELO'!$A$7:$P$22,11))</f>
        <v/>
      </c>
      <c r="D11" s="824"/>
      <c r="E11" s="512" t="s">
        <v>218</v>
      </c>
      <c r="F11" s="513"/>
      <c r="G11" s="512" t="s">
        <v>217</v>
      </c>
      <c r="H11" s="513"/>
      <c r="I11" s="512" t="str">
        <f>IF($B11="","",VLOOKUP($B11,'[2]1D ELO'!$A$7:$P$22,10))</f>
        <v/>
      </c>
      <c r="J11" s="508"/>
      <c r="K11" s="835" t="s">
        <v>450</v>
      </c>
      <c r="L11" s="516"/>
      <c r="M11" s="508"/>
    </row>
    <row r="12" spans="1:19" x14ac:dyDescent="0.25">
      <c r="A12" s="514"/>
      <c r="B12" s="517"/>
      <c r="C12" s="511"/>
      <c r="D12" s="511"/>
      <c r="E12" s="518"/>
      <c r="F12" s="508"/>
      <c r="G12" s="518"/>
      <c r="H12" s="508"/>
      <c r="I12" s="518"/>
      <c r="J12" s="508"/>
      <c r="K12" s="665"/>
      <c r="L12" s="508"/>
      <c r="M12" s="508"/>
    </row>
    <row r="13" spans="1:19" x14ac:dyDescent="0.25">
      <c r="A13" s="514"/>
      <c r="B13" s="517"/>
      <c r="C13" s="510" t="str">
        <f>IF($B14="","",VLOOKUP($B14,'[2]1D ELO'!$A$7:$P$22,5))</f>
        <v/>
      </c>
      <c r="D13" s="823" t="str">
        <f>IF($B14="","",VLOOKUP($B14,'[2]1D ELO'!$A$7:$P$23,15))</f>
        <v/>
      </c>
      <c r="E13" s="512" t="s">
        <v>416</v>
      </c>
      <c r="F13" s="513"/>
      <c r="G13" s="512" t="s">
        <v>417</v>
      </c>
      <c r="H13" s="513"/>
      <c r="I13" s="512" t="str">
        <f>IF($B14="","",VLOOKUP($B14,'[2]1D ELO'!$A$7:$P$22,4))</f>
        <v/>
      </c>
      <c r="J13" s="508"/>
      <c r="K13" s="665"/>
      <c r="L13" s="508"/>
      <c r="M13" s="508"/>
    </row>
    <row r="14" spans="1:19" x14ac:dyDescent="0.25">
      <c r="A14" s="514" t="s">
        <v>70</v>
      </c>
      <c r="B14" s="515"/>
      <c r="C14" s="510" t="str">
        <f>IF($B14="","",VLOOKUP($B14,'[2]1D ELO'!$A$7:$P$22,11))</f>
        <v/>
      </c>
      <c r="D14" s="824"/>
      <c r="E14" s="512" t="s">
        <v>227</v>
      </c>
      <c r="F14" s="513"/>
      <c r="G14" s="512" t="s">
        <v>418</v>
      </c>
      <c r="H14" s="513"/>
      <c r="I14" s="512" t="str">
        <f>IF($B14="","",VLOOKUP($B14,'[2]1D ELO'!$A$7:$P$22,10))</f>
        <v/>
      </c>
      <c r="J14" s="508"/>
      <c r="K14" s="835" t="s">
        <v>449</v>
      </c>
      <c r="L14" s="516"/>
      <c r="M14" s="508"/>
    </row>
    <row r="15" spans="1:19" x14ac:dyDescent="0.25">
      <c r="A15" s="508"/>
      <c r="B15" s="508"/>
      <c r="C15" s="508"/>
      <c r="D15" s="508"/>
      <c r="E15" s="508"/>
      <c r="F15" s="508"/>
      <c r="G15" s="508"/>
      <c r="H15" s="508"/>
      <c r="I15" s="508"/>
      <c r="J15" s="508"/>
      <c r="K15" s="508"/>
      <c r="L15" s="508"/>
      <c r="M15" s="508"/>
    </row>
    <row r="16" spans="1:19" x14ac:dyDescent="0.25">
      <c r="A16" s="508"/>
      <c r="B16" s="508"/>
      <c r="C16" s="508"/>
      <c r="D16" s="508"/>
      <c r="E16" s="508"/>
      <c r="F16" s="508"/>
      <c r="G16" s="508"/>
      <c r="H16" s="508"/>
      <c r="I16" s="508"/>
      <c r="J16" s="508"/>
      <c r="K16" s="508"/>
      <c r="L16" s="508"/>
      <c r="M16" s="508"/>
    </row>
    <row r="17" spans="1:13" x14ac:dyDescent="0.25">
      <c r="A17" s="508"/>
      <c r="B17" s="508"/>
      <c r="C17" s="508"/>
      <c r="D17" s="508"/>
      <c r="E17" s="508"/>
      <c r="F17" s="508"/>
      <c r="G17" s="508"/>
      <c r="H17" s="508"/>
      <c r="I17" s="508"/>
      <c r="J17" s="508"/>
      <c r="K17" s="508"/>
      <c r="L17" s="508"/>
      <c r="M17" s="508"/>
    </row>
    <row r="18" spans="1:13" x14ac:dyDescent="0.25">
      <c r="A18" s="508"/>
      <c r="B18" s="508"/>
      <c r="C18" s="508"/>
      <c r="D18" s="508"/>
      <c r="E18" s="508"/>
      <c r="F18" s="508"/>
      <c r="G18" s="508"/>
      <c r="H18" s="508"/>
      <c r="I18" s="508"/>
      <c r="J18" s="508"/>
      <c r="K18" s="508"/>
      <c r="L18" s="508"/>
      <c r="M18" s="508"/>
    </row>
    <row r="19" spans="1:13" x14ac:dyDescent="0.25">
      <c r="A19" s="508"/>
      <c r="B19" s="508"/>
      <c r="C19" s="508"/>
      <c r="D19" s="508"/>
      <c r="E19" s="508"/>
      <c r="F19" s="508"/>
      <c r="G19" s="508"/>
      <c r="H19" s="508"/>
      <c r="I19" s="508"/>
      <c r="J19" s="508"/>
      <c r="K19" s="508"/>
      <c r="L19" s="508"/>
      <c r="M19" s="508"/>
    </row>
    <row r="20" spans="1:13" x14ac:dyDescent="0.25">
      <c r="A20" s="508"/>
      <c r="B20" s="508"/>
      <c r="C20" s="508"/>
      <c r="D20" s="508"/>
      <c r="E20" s="508"/>
      <c r="F20" s="508"/>
      <c r="G20" s="508"/>
      <c r="H20" s="508"/>
      <c r="I20" s="508"/>
      <c r="J20" s="508"/>
      <c r="K20" s="508"/>
      <c r="L20" s="508"/>
      <c r="M20" s="508"/>
    </row>
    <row r="21" spans="1:13" ht="18.75" customHeight="1" x14ac:dyDescent="0.25">
      <c r="A21" s="508"/>
      <c r="B21" s="820"/>
      <c r="C21" s="820"/>
      <c r="D21" s="819" t="str">
        <f>CONCATENATE(E7,"/",E8)</f>
        <v>Kotosmann/Barabás</v>
      </c>
      <c r="E21" s="819"/>
      <c r="F21" s="819" t="str">
        <f>CONCATENATE(E10,"/",E11)</f>
        <v>Szabó/Horváth</v>
      </c>
      <c r="G21" s="819"/>
      <c r="H21" s="819" t="str">
        <f>CONCATENATE(E13,"/",E14)</f>
        <v>Győri/Nemes</v>
      </c>
      <c r="I21" s="819"/>
      <c r="J21" s="508"/>
      <c r="K21" s="508"/>
      <c r="L21" s="508"/>
      <c r="M21" s="508"/>
    </row>
    <row r="22" spans="1:13" ht="18.75" customHeight="1" x14ac:dyDescent="0.25">
      <c r="A22" s="519" t="s">
        <v>68</v>
      </c>
      <c r="B22" s="816" t="str">
        <f>CONCATENATE(E7,"/",E8)</f>
        <v>Kotosmann/Barabás</v>
      </c>
      <c r="C22" s="816"/>
      <c r="D22" s="818"/>
      <c r="E22" s="818"/>
      <c r="F22" s="817" t="s">
        <v>461</v>
      </c>
      <c r="G22" s="817"/>
      <c r="H22" s="817" t="s">
        <v>388</v>
      </c>
      <c r="I22" s="817"/>
      <c r="J22" s="508"/>
      <c r="K22" s="508"/>
      <c r="L22" s="508"/>
      <c r="M22" s="508"/>
    </row>
    <row r="23" spans="1:13" ht="18.75" customHeight="1" x14ac:dyDescent="0.25">
      <c r="A23" s="519" t="s">
        <v>69</v>
      </c>
      <c r="B23" s="816" t="str">
        <f>CONCATENATE(E10,"/",E11)</f>
        <v>Szabó/Horváth</v>
      </c>
      <c r="C23" s="816"/>
      <c r="D23" s="817" t="s">
        <v>206</v>
      </c>
      <c r="E23" s="817"/>
      <c r="F23" s="818"/>
      <c r="G23" s="818"/>
      <c r="H23" s="817" t="s">
        <v>199</v>
      </c>
      <c r="I23" s="817"/>
      <c r="J23" s="508"/>
      <c r="K23" s="508"/>
      <c r="L23" s="508"/>
      <c r="M23" s="508"/>
    </row>
    <row r="24" spans="1:13" ht="18.75" customHeight="1" x14ac:dyDescent="0.25">
      <c r="A24" s="519" t="s">
        <v>70</v>
      </c>
      <c r="B24" s="816" t="str">
        <f>CONCATENATE(E13,"/",E14)</f>
        <v>Győri/Nemes</v>
      </c>
      <c r="C24" s="816"/>
      <c r="D24" s="817" t="s">
        <v>204</v>
      </c>
      <c r="E24" s="817"/>
      <c r="F24" s="817" t="s">
        <v>460</v>
      </c>
      <c r="G24" s="817"/>
      <c r="H24" s="818"/>
      <c r="I24" s="818"/>
      <c r="J24" s="508"/>
      <c r="K24" s="508"/>
      <c r="L24" s="508"/>
      <c r="M24" s="508"/>
    </row>
    <row r="25" spans="1:13" x14ac:dyDescent="0.25">
      <c r="A25" s="508"/>
      <c r="B25" s="508"/>
      <c r="C25" s="508"/>
      <c r="D25" s="508"/>
      <c r="E25" s="508"/>
      <c r="F25" s="508"/>
      <c r="G25" s="508"/>
      <c r="H25" s="508"/>
      <c r="I25" s="508"/>
      <c r="J25" s="508"/>
      <c r="K25" s="508"/>
      <c r="L25" s="508"/>
      <c r="M25" s="508"/>
    </row>
    <row r="26" spans="1:13" x14ac:dyDescent="0.25">
      <c r="A26" s="508"/>
      <c r="B26" s="508"/>
      <c r="C26" s="508"/>
      <c r="D26" s="508"/>
      <c r="E26" s="508"/>
      <c r="F26" s="508"/>
      <c r="G26" s="508"/>
      <c r="H26" s="508"/>
      <c r="I26" s="508"/>
      <c r="J26" s="508"/>
      <c r="K26" s="508"/>
      <c r="L26" s="508"/>
      <c r="M26" s="508"/>
    </row>
    <row r="27" spans="1:13" x14ac:dyDescent="0.25">
      <c r="A27" s="508"/>
      <c r="B27" s="508"/>
      <c r="C27" s="508"/>
      <c r="D27" s="508"/>
      <c r="E27" s="508"/>
      <c r="F27" s="508"/>
      <c r="G27" s="508"/>
      <c r="H27" s="508"/>
      <c r="I27" s="508"/>
      <c r="J27" s="508"/>
      <c r="K27" s="508"/>
      <c r="L27" s="508"/>
      <c r="M27" s="508"/>
    </row>
    <row r="28" spans="1:13" x14ac:dyDescent="0.25">
      <c r="A28" s="508"/>
      <c r="B28" s="508"/>
      <c r="C28" s="508"/>
      <c r="D28" s="508"/>
      <c r="E28" s="508"/>
      <c r="F28" s="508"/>
      <c r="G28" s="508"/>
      <c r="H28" s="508"/>
      <c r="I28" s="508"/>
      <c r="J28" s="508"/>
      <c r="K28" s="508"/>
      <c r="L28" s="508"/>
      <c r="M28" s="508"/>
    </row>
    <row r="29" spans="1:13" x14ac:dyDescent="0.25">
      <c r="A29" s="508"/>
      <c r="B29" s="508"/>
      <c r="C29" s="508"/>
      <c r="D29" s="508"/>
      <c r="E29" s="508"/>
      <c r="F29" s="508"/>
      <c r="G29" s="508"/>
      <c r="H29" s="508"/>
      <c r="I29" s="508"/>
      <c r="J29" s="508"/>
      <c r="K29" s="508"/>
      <c r="L29" s="508"/>
      <c r="M29" s="508"/>
    </row>
    <row r="30" spans="1:13" x14ac:dyDescent="0.25">
      <c r="A30" s="508"/>
      <c r="B30" s="508"/>
      <c r="C30" s="508"/>
      <c r="D30" s="508"/>
      <c r="E30" s="508"/>
      <c r="F30" s="508"/>
      <c r="G30" s="508"/>
      <c r="H30" s="508"/>
      <c r="I30" s="508"/>
      <c r="J30" s="508"/>
      <c r="K30" s="508"/>
      <c r="L30" s="508"/>
      <c r="M30" s="508"/>
    </row>
    <row r="31" spans="1:13" x14ac:dyDescent="0.25">
      <c r="A31" s="508"/>
      <c r="B31" s="508"/>
      <c r="C31" s="508"/>
      <c r="D31" s="508"/>
      <c r="E31" s="508"/>
      <c r="F31" s="508"/>
      <c r="G31" s="508"/>
      <c r="H31" s="508"/>
      <c r="I31" s="508"/>
      <c r="J31" s="508"/>
      <c r="K31" s="508"/>
      <c r="L31" s="508"/>
      <c r="M31" s="508"/>
    </row>
    <row r="32" spans="1:13" x14ac:dyDescent="0.25">
      <c r="A32" s="508"/>
      <c r="B32" s="508"/>
      <c r="C32" s="508"/>
      <c r="D32" s="508"/>
      <c r="E32" s="508"/>
      <c r="F32" s="508"/>
      <c r="G32" s="508"/>
      <c r="H32" s="508"/>
      <c r="I32" s="508"/>
      <c r="J32" s="508"/>
      <c r="K32" s="508"/>
      <c r="L32" s="508"/>
      <c r="M32" s="508"/>
    </row>
    <row r="33" spans="1:18" x14ac:dyDescent="0.25">
      <c r="A33" s="508"/>
      <c r="B33" s="508"/>
      <c r="C33" s="508"/>
      <c r="D33" s="508"/>
      <c r="E33" s="508"/>
      <c r="F33" s="508"/>
      <c r="G33" s="508"/>
      <c r="H33" s="508"/>
      <c r="I33" s="508"/>
      <c r="J33" s="508"/>
      <c r="K33" s="508"/>
      <c r="L33" s="508"/>
      <c r="M33" s="508"/>
    </row>
    <row r="34" spans="1:18" x14ac:dyDescent="0.25">
      <c r="A34" s="508"/>
      <c r="B34" s="508"/>
      <c r="C34" s="508"/>
      <c r="D34" s="508"/>
      <c r="E34" s="508"/>
      <c r="F34" s="508"/>
      <c r="G34" s="508"/>
      <c r="H34" s="508"/>
      <c r="I34" s="508"/>
      <c r="J34" s="508"/>
      <c r="K34" s="508"/>
      <c r="L34" s="508"/>
      <c r="M34" s="508"/>
    </row>
    <row r="35" spans="1:18" x14ac:dyDescent="0.25">
      <c r="A35" s="508"/>
      <c r="B35" s="508"/>
      <c r="C35" s="508"/>
      <c r="D35" s="508"/>
      <c r="E35" s="508"/>
      <c r="F35" s="508"/>
      <c r="G35" s="508"/>
      <c r="H35" s="508"/>
      <c r="I35" s="508"/>
      <c r="J35" s="508"/>
      <c r="K35" s="508"/>
      <c r="L35" s="513"/>
      <c r="M35" s="508"/>
    </row>
    <row r="36" spans="1:18" x14ac:dyDescent="0.25">
      <c r="A36" s="520" t="s">
        <v>43</v>
      </c>
      <c r="B36" s="521"/>
      <c r="C36" s="522"/>
      <c r="D36" s="523" t="s">
        <v>4</v>
      </c>
      <c r="E36" s="524" t="s">
        <v>45</v>
      </c>
      <c r="F36" s="525"/>
      <c r="G36" s="523" t="s">
        <v>4</v>
      </c>
      <c r="H36" s="526" t="s">
        <v>54</v>
      </c>
      <c r="I36" s="527"/>
      <c r="J36" s="526" t="s">
        <v>55</v>
      </c>
      <c r="K36" s="528" t="s">
        <v>56</v>
      </c>
      <c r="L36" s="504"/>
      <c r="M36" s="525"/>
      <c r="P36" s="529"/>
      <c r="Q36" s="529"/>
      <c r="R36" s="530"/>
    </row>
    <row r="37" spans="1:18" x14ac:dyDescent="0.25">
      <c r="A37" s="531" t="s">
        <v>44</v>
      </c>
      <c r="B37" s="532"/>
      <c r="C37" s="533"/>
      <c r="D37" s="534"/>
      <c r="E37" s="535"/>
      <c r="F37" s="535"/>
      <c r="G37" s="536" t="s">
        <v>5</v>
      </c>
      <c r="H37" s="532"/>
      <c r="I37" s="537"/>
      <c r="J37" s="538"/>
      <c r="K37" s="539" t="s">
        <v>46</v>
      </c>
      <c r="L37" s="540"/>
      <c r="M37" s="541"/>
      <c r="P37" s="542"/>
      <c r="Q37" s="542"/>
      <c r="R37" s="543"/>
    </row>
    <row r="38" spans="1:18" x14ac:dyDescent="0.25">
      <c r="A38" s="544" t="s">
        <v>53</v>
      </c>
      <c r="B38" s="545"/>
      <c r="C38" s="546"/>
      <c r="D38" s="547"/>
      <c r="E38" s="535"/>
      <c r="F38" s="535"/>
      <c r="G38" s="548"/>
      <c r="H38" s="549"/>
      <c r="I38" s="550"/>
      <c r="J38" s="551"/>
      <c r="K38" s="552"/>
      <c r="L38" s="513"/>
      <c r="M38" s="553"/>
      <c r="P38" s="543"/>
      <c r="Q38" s="554"/>
      <c r="R38" s="543"/>
    </row>
    <row r="39" spans="1:18" x14ac:dyDescent="0.25">
      <c r="A39" s="555"/>
      <c r="B39" s="556"/>
      <c r="C39" s="557"/>
      <c r="D39" s="547"/>
      <c r="E39" s="535"/>
      <c r="F39" s="535"/>
      <c r="G39" s="548" t="s">
        <v>6</v>
      </c>
      <c r="H39" s="549"/>
      <c r="I39" s="550"/>
      <c r="J39" s="551"/>
      <c r="K39" s="539" t="s">
        <v>47</v>
      </c>
      <c r="L39" s="540"/>
      <c r="M39" s="541"/>
      <c r="P39" s="542"/>
      <c r="Q39" s="542"/>
      <c r="R39" s="543"/>
    </row>
    <row r="40" spans="1:18" x14ac:dyDescent="0.25">
      <c r="A40" s="558"/>
      <c r="B40" s="559"/>
      <c r="C40" s="560"/>
      <c r="D40" s="547"/>
      <c r="E40" s="535"/>
      <c r="F40" s="561"/>
      <c r="G40" s="562"/>
      <c r="H40" s="549"/>
      <c r="I40" s="550"/>
      <c r="J40" s="551"/>
      <c r="K40" s="563"/>
      <c r="L40" s="508"/>
      <c r="M40" s="564"/>
      <c r="P40" s="543"/>
      <c r="Q40" s="554"/>
      <c r="R40" s="543"/>
    </row>
    <row r="41" spans="1:18" x14ac:dyDescent="0.25">
      <c r="A41" s="565"/>
      <c r="B41" s="566"/>
      <c r="C41" s="567"/>
      <c r="D41" s="547"/>
      <c r="E41" s="535"/>
      <c r="F41" s="508"/>
      <c r="G41" s="548" t="s">
        <v>7</v>
      </c>
      <c r="H41" s="549"/>
      <c r="I41" s="550"/>
      <c r="J41" s="551"/>
      <c r="K41" s="544"/>
      <c r="L41" s="513"/>
      <c r="M41" s="553"/>
      <c r="P41" s="543"/>
      <c r="Q41" s="554"/>
      <c r="R41" s="543"/>
    </row>
    <row r="42" spans="1:18" x14ac:dyDescent="0.25">
      <c r="A42" s="568"/>
      <c r="B42" s="569"/>
      <c r="C42" s="560"/>
      <c r="D42" s="547"/>
      <c r="E42" s="535"/>
      <c r="F42" s="508"/>
      <c r="G42" s="548"/>
      <c r="H42" s="549"/>
      <c r="I42" s="550"/>
      <c r="J42" s="551"/>
      <c r="K42" s="539" t="s">
        <v>33</v>
      </c>
      <c r="L42" s="540"/>
      <c r="M42" s="541"/>
      <c r="P42" s="542"/>
      <c r="Q42" s="542"/>
      <c r="R42" s="543"/>
    </row>
    <row r="43" spans="1:18" x14ac:dyDescent="0.25">
      <c r="A43" s="568"/>
      <c r="B43" s="569"/>
      <c r="C43" s="570"/>
      <c r="D43" s="547"/>
      <c r="E43" s="535"/>
      <c r="F43" s="508"/>
      <c r="G43" s="548" t="s">
        <v>8</v>
      </c>
      <c r="H43" s="549"/>
      <c r="I43" s="550"/>
      <c r="J43" s="551"/>
      <c r="K43" s="563"/>
      <c r="L43" s="508"/>
      <c r="M43" s="564"/>
      <c r="P43" s="543"/>
      <c r="Q43" s="554"/>
      <c r="R43" s="543"/>
    </row>
    <row r="44" spans="1:18" x14ac:dyDescent="0.25">
      <c r="A44" s="571"/>
      <c r="B44" s="572"/>
      <c r="C44" s="573"/>
      <c r="D44" s="574"/>
      <c r="E44" s="575"/>
      <c r="F44" s="513"/>
      <c r="G44" s="576"/>
      <c r="H44" s="545"/>
      <c r="I44" s="577"/>
      <c r="J44" s="578"/>
      <c r="K44" s="544">
        <f>L4</f>
        <v>0</v>
      </c>
      <c r="L44" s="513"/>
      <c r="M44" s="553"/>
      <c r="P44" s="543"/>
      <c r="Q44" s="554"/>
      <c r="R44" s="579">
        <f>MIN(4,'[2]1D ELO'!$P$5)</f>
        <v>0</v>
      </c>
    </row>
  </sheetData>
  <mergeCells count="21">
    <mergeCell ref="B24:C24"/>
    <mergeCell ref="D24:E24"/>
    <mergeCell ref="F24:G24"/>
    <mergeCell ref="H24:I24"/>
    <mergeCell ref="H21:I21"/>
    <mergeCell ref="B22:C22"/>
    <mergeCell ref="D22:E22"/>
    <mergeCell ref="F22:G22"/>
    <mergeCell ref="H22:I22"/>
    <mergeCell ref="B23:C23"/>
    <mergeCell ref="D23:E23"/>
    <mergeCell ref="F23:G23"/>
    <mergeCell ref="H23:I23"/>
    <mergeCell ref="B21:C21"/>
    <mergeCell ref="D21:E21"/>
    <mergeCell ref="F21:G21"/>
    <mergeCell ref="A1:F1"/>
    <mergeCell ref="A4:C4"/>
    <mergeCell ref="D7:D8"/>
    <mergeCell ref="D10:D11"/>
    <mergeCell ref="D13:D14"/>
  </mergeCells>
  <conditionalFormatting sqref="E7:E14">
    <cfRule type="cellIs" dxfId="56" priority="1" stopIfTrue="1" operator="equal">
      <formula>"Bye"</formula>
    </cfRule>
  </conditionalFormatting>
  <conditionalFormatting sqref="R44">
    <cfRule type="expression" dxfId="55"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7A61-D85E-4BF2-84B2-F00DDE660018}">
  <sheetPr codeName="Munka10">
    <tabColor indexed="17"/>
  </sheetPr>
  <dimension ref="A1:U51"/>
  <sheetViews>
    <sheetView workbookViewId="0">
      <pane ySplit="4" topLeftCell="A5" activePane="bottomLeft" state="frozen"/>
      <selection activeCell="M34" sqref="M34"/>
      <selection pane="bottomLeft" sqref="A1:F1"/>
    </sheetView>
  </sheetViews>
  <sheetFormatPr defaultRowHeight="13.2" x14ac:dyDescent="0.25"/>
  <cols>
    <col min="1" max="1" width="5.44140625" style="476" customWidth="1"/>
    <col min="2" max="2" width="4.44140625" style="476" customWidth="1"/>
    <col min="3" max="3" width="8.33203125" style="476" customWidth="1"/>
    <col min="4" max="4" width="7.109375" style="476" customWidth="1"/>
    <col min="5" max="5" width="9.33203125" style="476" customWidth="1"/>
    <col min="6" max="6" width="7.109375" style="476" customWidth="1"/>
    <col min="7" max="7" width="9.33203125" style="476" customWidth="1"/>
    <col min="8" max="8" width="7.109375" style="476" customWidth="1"/>
    <col min="9" max="9" width="9.33203125" style="476" customWidth="1"/>
    <col min="10" max="10" width="7.88671875" style="476" customWidth="1"/>
    <col min="11" max="13" width="8.5546875" style="476" customWidth="1"/>
    <col min="14" max="16" width="8.88671875" style="476"/>
    <col min="17" max="17" width="11.44140625" style="476" customWidth="1"/>
    <col min="18" max="19" width="8.88671875" style="476"/>
    <col min="20" max="20" width="11.33203125" style="476" customWidth="1"/>
    <col min="21" max="256" width="8.88671875" style="476"/>
    <col min="257" max="257" width="5.44140625" style="476" customWidth="1"/>
    <col min="258" max="258" width="4.44140625" style="476" customWidth="1"/>
    <col min="259" max="259" width="8.33203125" style="476" customWidth="1"/>
    <col min="260" max="260" width="7.109375" style="476" customWidth="1"/>
    <col min="261" max="261" width="9.33203125" style="476" customWidth="1"/>
    <col min="262" max="262" width="7.109375" style="476" customWidth="1"/>
    <col min="263" max="263" width="9.33203125" style="476" customWidth="1"/>
    <col min="264" max="264" width="7.109375" style="476" customWidth="1"/>
    <col min="265" max="265" width="9.33203125" style="476" customWidth="1"/>
    <col min="266" max="266" width="7.88671875" style="476" customWidth="1"/>
    <col min="267" max="269" width="8.5546875" style="476" customWidth="1"/>
    <col min="270" max="272" width="8.88671875" style="476"/>
    <col min="273" max="273" width="11.44140625" style="476" customWidth="1"/>
    <col min="274" max="275" width="8.88671875" style="476"/>
    <col min="276" max="276" width="11.33203125" style="476" customWidth="1"/>
    <col min="277" max="512" width="8.88671875" style="476"/>
    <col min="513" max="513" width="5.44140625" style="476" customWidth="1"/>
    <col min="514" max="514" width="4.44140625" style="476" customWidth="1"/>
    <col min="515" max="515" width="8.33203125" style="476" customWidth="1"/>
    <col min="516" max="516" width="7.109375" style="476" customWidth="1"/>
    <col min="517" max="517" width="9.33203125" style="476" customWidth="1"/>
    <col min="518" max="518" width="7.109375" style="476" customWidth="1"/>
    <col min="519" max="519" width="9.33203125" style="476" customWidth="1"/>
    <col min="520" max="520" width="7.109375" style="476" customWidth="1"/>
    <col min="521" max="521" width="9.33203125" style="476" customWidth="1"/>
    <col min="522" max="522" width="7.88671875" style="476" customWidth="1"/>
    <col min="523" max="525" width="8.5546875" style="476" customWidth="1"/>
    <col min="526" max="528" width="8.88671875" style="476"/>
    <col min="529" max="529" width="11.44140625" style="476" customWidth="1"/>
    <col min="530" max="531" width="8.88671875" style="476"/>
    <col min="532" max="532" width="11.33203125" style="476" customWidth="1"/>
    <col min="533" max="768" width="8.88671875" style="476"/>
    <col min="769" max="769" width="5.44140625" style="476" customWidth="1"/>
    <col min="770" max="770" width="4.44140625" style="476" customWidth="1"/>
    <col min="771" max="771" width="8.33203125" style="476" customWidth="1"/>
    <col min="772" max="772" width="7.109375" style="476" customWidth="1"/>
    <col min="773" max="773" width="9.33203125" style="476" customWidth="1"/>
    <col min="774" max="774" width="7.109375" style="476" customWidth="1"/>
    <col min="775" max="775" width="9.33203125" style="476" customWidth="1"/>
    <col min="776" max="776" width="7.109375" style="476" customWidth="1"/>
    <col min="777" max="777" width="9.33203125" style="476" customWidth="1"/>
    <col min="778" max="778" width="7.88671875" style="476" customWidth="1"/>
    <col min="779" max="781" width="8.5546875" style="476" customWidth="1"/>
    <col min="782" max="784" width="8.88671875" style="476"/>
    <col min="785" max="785" width="11.44140625" style="476" customWidth="1"/>
    <col min="786" max="787" width="8.88671875" style="476"/>
    <col min="788" max="788" width="11.33203125" style="476" customWidth="1"/>
    <col min="789" max="1024" width="8.88671875" style="476"/>
    <col min="1025" max="1025" width="5.44140625" style="476" customWidth="1"/>
    <col min="1026" max="1026" width="4.44140625" style="476" customWidth="1"/>
    <col min="1027" max="1027" width="8.33203125" style="476" customWidth="1"/>
    <col min="1028" max="1028" width="7.109375" style="476" customWidth="1"/>
    <col min="1029" max="1029" width="9.33203125" style="476" customWidth="1"/>
    <col min="1030" max="1030" width="7.109375" style="476" customWidth="1"/>
    <col min="1031" max="1031" width="9.33203125" style="476" customWidth="1"/>
    <col min="1032" max="1032" width="7.109375" style="476" customWidth="1"/>
    <col min="1033" max="1033" width="9.33203125" style="476" customWidth="1"/>
    <col min="1034" max="1034" width="7.88671875" style="476" customWidth="1"/>
    <col min="1035" max="1037" width="8.5546875" style="476" customWidth="1"/>
    <col min="1038" max="1040" width="8.88671875" style="476"/>
    <col min="1041" max="1041" width="11.44140625" style="476" customWidth="1"/>
    <col min="1042" max="1043" width="8.88671875" style="476"/>
    <col min="1044" max="1044" width="11.33203125" style="476" customWidth="1"/>
    <col min="1045" max="1280" width="8.88671875" style="476"/>
    <col min="1281" max="1281" width="5.44140625" style="476" customWidth="1"/>
    <col min="1282" max="1282" width="4.44140625" style="476" customWidth="1"/>
    <col min="1283" max="1283" width="8.33203125" style="476" customWidth="1"/>
    <col min="1284" max="1284" width="7.109375" style="476" customWidth="1"/>
    <col min="1285" max="1285" width="9.33203125" style="476" customWidth="1"/>
    <col min="1286" max="1286" width="7.109375" style="476" customWidth="1"/>
    <col min="1287" max="1287" width="9.33203125" style="476" customWidth="1"/>
    <col min="1288" max="1288" width="7.109375" style="476" customWidth="1"/>
    <col min="1289" max="1289" width="9.33203125" style="476" customWidth="1"/>
    <col min="1290" max="1290" width="7.88671875" style="476" customWidth="1"/>
    <col min="1291" max="1293" width="8.5546875" style="476" customWidth="1"/>
    <col min="1294" max="1296" width="8.88671875" style="476"/>
    <col min="1297" max="1297" width="11.44140625" style="476" customWidth="1"/>
    <col min="1298" max="1299" width="8.88671875" style="476"/>
    <col min="1300" max="1300" width="11.33203125" style="476" customWidth="1"/>
    <col min="1301" max="1536" width="8.88671875" style="476"/>
    <col min="1537" max="1537" width="5.44140625" style="476" customWidth="1"/>
    <col min="1538" max="1538" width="4.44140625" style="476" customWidth="1"/>
    <col min="1539" max="1539" width="8.33203125" style="476" customWidth="1"/>
    <col min="1540" max="1540" width="7.109375" style="476" customWidth="1"/>
    <col min="1541" max="1541" width="9.33203125" style="476" customWidth="1"/>
    <col min="1542" max="1542" width="7.109375" style="476" customWidth="1"/>
    <col min="1543" max="1543" width="9.33203125" style="476" customWidth="1"/>
    <col min="1544" max="1544" width="7.109375" style="476" customWidth="1"/>
    <col min="1545" max="1545" width="9.33203125" style="476" customWidth="1"/>
    <col min="1546" max="1546" width="7.88671875" style="476" customWidth="1"/>
    <col min="1547" max="1549" width="8.5546875" style="476" customWidth="1"/>
    <col min="1550" max="1552" width="8.88671875" style="476"/>
    <col min="1553" max="1553" width="11.44140625" style="476" customWidth="1"/>
    <col min="1554" max="1555" width="8.88671875" style="476"/>
    <col min="1556" max="1556" width="11.33203125" style="476" customWidth="1"/>
    <col min="1557" max="1792" width="8.88671875" style="476"/>
    <col min="1793" max="1793" width="5.44140625" style="476" customWidth="1"/>
    <col min="1794" max="1794" width="4.44140625" style="476" customWidth="1"/>
    <col min="1795" max="1795" width="8.33203125" style="476" customWidth="1"/>
    <col min="1796" max="1796" width="7.109375" style="476" customWidth="1"/>
    <col min="1797" max="1797" width="9.33203125" style="476" customWidth="1"/>
    <col min="1798" max="1798" width="7.109375" style="476" customWidth="1"/>
    <col min="1799" max="1799" width="9.33203125" style="476" customWidth="1"/>
    <col min="1800" max="1800" width="7.109375" style="476" customWidth="1"/>
    <col min="1801" max="1801" width="9.33203125" style="476" customWidth="1"/>
    <col min="1802" max="1802" width="7.88671875" style="476" customWidth="1"/>
    <col min="1803" max="1805" width="8.5546875" style="476" customWidth="1"/>
    <col min="1806" max="1808" width="8.88671875" style="476"/>
    <col min="1809" max="1809" width="11.44140625" style="476" customWidth="1"/>
    <col min="1810" max="1811" width="8.88671875" style="476"/>
    <col min="1812" max="1812" width="11.33203125" style="476" customWidth="1"/>
    <col min="1813" max="2048" width="8.88671875" style="476"/>
    <col min="2049" max="2049" width="5.44140625" style="476" customWidth="1"/>
    <col min="2050" max="2050" width="4.44140625" style="476" customWidth="1"/>
    <col min="2051" max="2051" width="8.33203125" style="476" customWidth="1"/>
    <col min="2052" max="2052" width="7.109375" style="476" customWidth="1"/>
    <col min="2053" max="2053" width="9.33203125" style="476" customWidth="1"/>
    <col min="2054" max="2054" width="7.109375" style="476" customWidth="1"/>
    <col min="2055" max="2055" width="9.33203125" style="476" customWidth="1"/>
    <col min="2056" max="2056" width="7.109375" style="476" customWidth="1"/>
    <col min="2057" max="2057" width="9.33203125" style="476" customWidth="1"/>
    <col min="2058" max="2058" width="7.88671875" style="476" customWidth="1"/>
    <col min="2059" max="2061" width="8.5546875" style="476" customWidth="1"/>
    <col min="2062" max="2064" width="8.88671875" style="476"/>
    <col min="2065" max="2065" width="11.44140625" style="476" customWidth="1"/>
    <col min="2066" max="2067" width="8.88671875" style="476"/>
    <col min="2068" max="2068" width="11.33203125" style="476" customWidth="1"/>
    <col min="2069" max="2304" width="8.88671875" style="476"/>
    <col min="2305" max="2305" width="5.44140625" style="476" customWidth="1"/>
    <col min="2306" max="2306" width="4.44140625" style="476" customWidth="1"/>
    <col min="2307" max="2307" width="8.33203125" style="476" customWidth="1"/>
    <col min="2308" max="2308" width="7.109375" style="476" customWidth="1"/>
    <col min="2309" max="2309" width="9.33203125" style="476" customWidth="1"/>
    <col min="2310" max="2310" width="7.109375" style="476" customWidth="1"/>
    <col min="2311" max="2311" width="9.33203125" style="476" customWidth="1"/>
    <col min="2312" max="2312" width="7.109375" style="476" customWidth="1"/>
    <col min="2313" max="2313" width="9.33203125" style="476" customWidth="1"/>
    <col min="2314" max="2314" width="7.88671875" style="476" customWidth="1"/>
    <col min="2315" max="2317" width="8.5546875" style="476" customWidth="1"/>
    <col min="2318" max="2320" width="8.88671875" style="476"/>
    <col min="2321" max="2321" width="11.44140625" style="476" customWidth="1"/>
    <col min="2322" max="2323" width="8.88671875" style="476"/>
    <col min="2324" max="2324" width="11.33203125" style="476" customWidth="1"/>
    <col min="2325" max="2560" width="8.88671875" style="476"/>
    <col min="2561" max="2561" width="5.44140625" style="476" customWidth="1"/>
    <col min="2562" max="2562" width="4.44140625" style="476" customWidth="1"/>
    <col min="2563" max="2563" width="8.33203125" style="476" customWidth="1"/>
    <col min="2564" max="2564" width="7.109375" style="476" customWidth="1"/>
    <col min="2565" max="2565" width="9.33203125" style="476" customWidth="1"/>
    <col min="2566" max="2566" width="7.109375" style="476" customWidth="1"/>
    <col min="2567" max="2567" width="9.33203125" style="476" customWidth="1"/>
    <col min="2568" max="2568" width="7.109375" style="476" customWidth="1"/>
    <col min="2569" max="2569" width="9.33203125" style="476" customWidth="1"/>
    <col min="2570" max="2570" width="7.88671875" style="476" customWidth="1"/>
    <col min="2571" max="2573" width="8.5546875" style="476" customWidth="1"/>
    <col min="2574" max="2576" width="8.88671875" style="476"/>
    <col min="2577" max="2577" width="11.44140625" style="476" customWidth="1"/>
    <col min="2578" max="2579" width="8.88671875" style="476"/>
    <col min="2580" max="2580" width="11.33203125" style="476" customWidth="1"/>
    <col min="2581" max="2816" width="8.88671875" style="476"/>
    <col min="2817" max="2817" width="5.44140625" style="476" customWidth="1"/>
    <col min="2818" max="2818" width="4.44140625" style="476" customWidth="1"/>
    <col min="2819" max="2819" width="8.33203125" style="476" customWidth="1"/>
    <col min="2820" max="2820" width="7.109375" style="476" customWidth="1"/>
    <col min="2821" max="2821" width="9.33203125" style="476" customWidth="1"/>
    <col min="2822" max="2822" width="7.109375" style="476" customWidth="1"/>
    <col min="2823" max="2823" width="9.33203125" style="476" customWidth="1"/>
    <col min="2824" max="2824" width="7.109375" style="476" customWidth="1"/>
    <col min="2825" max="2825" width="9.33203125" style="476" customWidth="1"/>
    <col min="2826" max="2826" width="7.88671875" style="476" customWidth="1"/>
    <col min="2827" max="2829" width="8.5546875" style="476" customWidth="1"/>
    <col min="2830" max="2832" width="8.88671875" style="476"/>
    <col min="2833" max="2833" width="11.44140625" style="476" customWidth="1"/>
    <col min="2834" max="2835" width="8.88671875" style="476"/>
    <col min="2836" max="2836" width="11.33203125" style="476" customWidth="1"/>
    <col min="2837" max="3072" width="8.88671875" style="476"/>
    <col min="3073" max="3073" width="5.44140625" style="476" customWidth="1"/>
    <col min="3074" max="3074" width="4.44140625" style="476" customWidth="1"/>
    <col min="3075" max="3075" width="8.33203125" style="476" customWidth="1"/>
    <col min="3076" max="3076" width="7.109375" style="476" customWidth="1"/>
    <col min="3077" max="3077" width="9.33203125" style="476" customWidth="1"/>
    <col min="3078" max="3078" width="7.109375" style="476" customWidth="1"/>
    <col min="3079" max="3079" width="9.33203125" style="476" customWidth="1"/>
    <col min="3080" max="3080" width="7.109375" style="476" customWidth="1"/>
    <col min="3081" max="3081" width="9.33203125" style="476" customWidth="1"/>
    <col min="3082" max="3082" width="7.88671875" style="476" customWidth="1"/>
    <col min="3083" max="3085" width="8.5546875" style="476" customWidth="1"/>
    <col min="3086" max="3088" width="8.88671875" style="476"/>
    <col min="3089" max="3089" width="11.44140625" style="476" customWidth="1"/>
    <col min="3090" max="3091" width="8.88671875" style="476"/>
    <col min="3092" max="3092" width="11.33203125" style="476" customWidth="1"/>
    <col min="3093" max="3328" width="8.88671875" style="476"/>
    <col min="3329" max="3329" width="5.44140625" style="476" customWidth="1"/>
    <col min="3330" max="3330" width="4.44140625" style="476" customWidth="1"/>
    <col min="3331" max="3331" width="8.33203125" style="476" customWidth="1"/>
    <col min="3332" max="3332" width="7.109375" style="476" customWidth="1"/>
    <col min="3333" max="3333" width="9.33203125" style="476" customWidth="1"/>
    <col min="3334" max="3334" width="7.109375" style="476" customWidth="1"/>
    <col min="3335" max="3335" width="9.33203125" style="476" customWidth="1"/>
    <col min="3336" max="3336" width="7.109375" style="476" customWidth="1"/>
    <col min="3337" max="3337" width="9.33203125" style="476" customWidth="1"/>
    <col min="3338" max="3338" width="7.88671875" style="476" customWidth="1"/>
    <col min="3339" max="3341" width="8.5546875" style="476" customWidth="1"/>
    <col min="3342" max="3344" width="8.88671875" style="476"/>
    <col min="3345" max="3345" width="11.44140625" style="476" customWidth="1"/>
    <col min="3346" max="3347" width="8.88671875" style="476"/>
    <col min="3348" max="3348" width="11.33203125" style="476" customWidth="1"/>
    <col min="3349" max="3584" width="8.88671875" style="476"/>
    <col min="3585" max="3585" width="5.44140625" style="476" customWidth="1"/>
    <col min="3586" max="3586" width="4.44140625" style="476" customWidth="1"/>
    <col min="3587" max="3587" width="8.33203125" style="476" customWidth="1"/>
    <col min="3588" max="3588" width="7.109375" style="476" customWidth="1"/>
    <col min="3589" max="3589" width="9.33203125" style="476" customWidth="1"/>
    <col min="3590" max="3590" width="7.109375" style="476" customWidth="1"/>
    <col min="3591" max="3591" width="9.33203125" style="476" customWidth="1"/>
    <col min="3592" max="3592" width="7.109375" style="476" customWidth="1"/>
    <col min="3593" max="3593" width="9.33203125" style="476" customWidth="1"/>
    <col min="3594" max="3594" width="7.88671875" style="476" customWidth="1"/>
    <col min="3595" max="3597" width="8.5546875" style="476" customWidth="1"/>
    <col min="3598" max="3600" width="8.88671875" style="476"/>
    <col min="3601" max="3601" width="11.44140625" style="476" customWidth="1"/>
    <col min="3602" max="3603" width="8.88671875" style="476"/>
    <col min="3604" max="3604" width="11.33203125" style="476" customWidth="1"/>
    <col min="3605" max="3840" width="8.88671875" style="476"/>
    <col min="3841" max="3841" width="5.44140625" style="476" customWidth="1"/>
    <col min="3842" max="3842" width="4.44140625" style="476" customWidth="1"/>
    <col min="3843" max="3843" width="8.33203125" style="476" customWidth="1"/>
    <col min="3844" max="3844" width="7.109375" style="476" customWidth="1"/>
    <col min="3845" max="3845" width="9.33203125" style="476" customWidth="1"/>
    <col min="3846" max="3846" width="7.109375" style="476" customWidth="1"/>
    <col min="3847" max="3847" width="9.33203125" style="476" customWidth="1"/>
    <col min="3848" max="3848" width="7.109375" style="476" customWidth="1"/>
    <col min="3849" max="3849" width="9.33203125" style="476" customWidth="1"/>
    <col min="3850" max="3850" width="7.88671875" style="476" customWidth="1"/>
    <col min="3851" max="3853" width="8.5546875" style="476" customWidth="1"/>
    <col min="3854" max="3856" width="8.88671875" style="476"/>
    <col min="3857" max="3857" width="11.44140625" style="476" customWidth="1"/>
    <col min="3858" max="3859" width="8.88671875" style="476"/>
    <col min="3860" max="3860" width="11.33203125" style="476" customWidth="1"/>
    <col min="3861" max="4096" width="8.88671875" style="476"/>
    <col min="4097" max="4097" width="5.44140625" style="476" customWidth="1"/>
    <col min="4098" max="4098" width="4.44140625" style="476" customWidth="1"/>
    <col min="4099" max="4099" width="8.33203125" style="476" customWidth="1"/>
    <col min="4100" max="4100" width="7.109375" style="476" customWidth="1"/>
    <col min="4101" max="4101" width="9.33203125" style="476" customWidth="1"/>
    <col min="4102" max="4102" width="7.109375" style="476" customWidth="1"/>
    <col min="4103" max="4103" width="9.33203125" style="476" customWidth="1"/>
    <col min="4104" max="4104" width="7.109375" style="476" customWidth="1"/>
    <col min="4105" max="4105" width="9.33203125" style="476" customWidth="1"/>
    <col min="4106" max="4106" width="7.88671875" style="476" customWidth="1"/>
    <col min="4107" max="4109" width="8.5546875" style="476" customWidth="1"/>
    <col min="4110" max="4112" width="8.88671875" style="476"/>
    <col min="4113" max="4113" width="11.44140625" style="476" customWidth="1"/>
    <col min="4114" max="4115" width="8.88671875" style="476"/>
    <col min="4116" max="4116" width="11.33203125" style="476" customWidth="1"/>
    <col min="4117" max="4352" width="8.88671875" style="476"/>
    <col min="4353" max="4353" width="5.44140625" style="476" customWidth="1"/>
    <col min="4354" max="4354" width="4.44140625" style="476" customWidth="1"/>
    <col min="4355" max="4355" width="8.33203125" style="476" customWidth="1"/>
    <col min="4356" max="4356" width="7.109375" style="476" customWidth="1"/>
    <col min="4357" max="4357" width="9.33203125" style="476" customWidth="1"/>
    <col min="4358" max="4358" width="7.109375" style="476" customWidth="1"/>
    <col min="4359" max="4359" width="9.33203125" style="476" customWidth="1"/>
    <col min="4360" max="4360" width="7.109375" style="476" customWidth="1"/>
    <col min="4361" max="4361" width="9.33203125" style="476" customWidth="1"/>
    <col min="4362" max="4362" width="7.88671875" style="476" customWidth="1"/>
    <col min="4363" max="4365" width="8.5546875" style="476" customWidth="1"/>
    <col min="4366" max="4368" width="8.88671875" style="476"/>
    <col min="4369" max="4369" width="11.44140625" style="476" customWidth="1"/>
    <col min="4370" max="4371" width="8.88671875" style="476"/>
    <col min="4372" max="4372" width="11.33203125" style="476" customWidth="1"/>
    <col min="4373" max="4608" width="8.88671875" style="476"/>
    <col min="4609" max="4609" width="5.44140625" style="476" customWidth="1"/>
    <col min="4610" max="4610" width="4.44140625" style="476" customWidth="1"/>
    <col min="4611" max="4611" width="8.33203125" style="476" customWidth="1"/>
    <col min="4612" max="4612" width="7.109375" style="476" customWidth="1"/>
    <col min="4613" max="4613" width="9.33203125" style="476" customWidth="1"/>
    <col min="4614" max="4614" width="7.109375" style="476" customWidth="1"/>
    <col min="4615" max="4615" width="9.33203125" style="476" customWidth="1"/>
    <col min="4616" max="4616" width="7.109375" style="476" customWidth="1"/>
    <col min="4617" max="4617" width="9.33203125" style="476" customWidth="1"/>
    <col min="4618" max="4618" width="7.88671875" style="476" customWidth="1"/>
    <col min="4619" max="4621" width="8.5546875" style="476" customWidth="1"/>
    <col min="4622" max="4624" width="8.88671875" style="476"/>
    <col min="4625" max="4625" width="11.44140625" style="476" customWidth="1"/>
    <col min="4626" max="4627" width="8.88671875" style="476"/>
    <col min="4628" max="4628" width="11.33203125" style="476" customWidth="1"/>
    <col min="4629" max="4864" width="8.88671875" style="476"/>
    <col min="4865" max="4865" width="5.44140625" style="476" customWidth="1"/>
    <col min="4866" max="4866" width="4.44140625" style="476" customWidth="1"/>
    <col min="4867" max="4867" width="8.33203125" style="476" customWidth="1"/>
    <col min="4868" max="4868" width="7.109375" style="476" customWidth="1"/>
    <col min="4869" max="4869" width="9.33203125" style="476" customWidth="1"/>
    <col min="4870" max="4870" width="7.109375" style="476" customWidth="1"/>
    <col min="4871" max="4871" width="9.33203125" style="476" customWidth="1"/>
    <col min="4872" max="4872" width="7.109375" style="476" customWidth="1"/>
    <col min="4873" max="4873" width="9.33203125" style="476" customWidth="1"/>
    <col min="4874" max="4874" width="7.88671875" style="476" customWidth="1"/>
    <col min="4875" max="4877" width="8.5546875" style="476" customWidth="1"/>
    <col min="4878" max="4880" width="8.88671875" style="476"/>
    <col min="4881" max="4881" width="11.44140625" style="476" customWidth="1"/>
    <col min="4882" max="4883" width="8.88671875" style="476"/>
    <col min="4884" max="4884" width="11.33203125" style="476" customWidth="1"/>
    <col min="4885" max="5120" width="8.88671875" style="476"/>
    <col min="5121" max="5121" width="5.44140625" style="476" customWidth="1"/>
    <col min="5122" max="5122" width="4.44140625" style="476" customWidth="1"/>
    <col min="5123" max="5123" width="8.33203125" style="476" customWidth="1"/>
    <col min="5124" max="5124" width="7.109375" style="476" customWidth="1"/>
    <col min="5125" max="5125" width="9.33203125" style="476" customWidth="1"/>
    <col min="5126" max="5126" width="7.109375" style="476" customWidth="1"/>
    <col min="5127" max="5127" width="9.33203125" style="476" customWidth="1"/>
    <col min="5128" max="5128" width="7.109375" style="476" customWidth="1"/>
    <col min="5129" max="5129" width="9.33203125" style="476" customWidth="1"/>
    <col min="5130" max="5130" width="7.88671875" style="476" customWidth="1"/>
    <col min="5131" max="5133" width="8.5546875" style="476" customWidth="1"/>
    <col min="5134" max="5136" width="8.88671875" style="476"/>
    <col min="5137" max="5137" width="11.44140625" style="476" customWidth="1"/>
    <col min="5138" max="5139" width="8.88671875" style="476"/>
    <col min="5140" max="5140" width="11.33203125" style="476" customWidth="1"/>
    <col min="5141" max="5376" width="8.88671875" style="476"/>
    <col min="5377" max="5377" width="5.44140625" style="476" customWidth="1"/>
    <col min="5378" max="5378" width="4.44140625" style="476" customWidth="1"/>
    <col min="5379" max="5379" width="8.33203125" style="476" customWidth="1"/>
    <col min="5380" max="5380" width="7.109375" style="476" customWidth="1"/>
    <col min="5381" max="5381" width="9.33203125" style="476" customWidth="1"/>
    <col min="5382" max="5382" width="7.109375" style="476" customWidth="1"/>
    <col min="5383" max="5383" width="9.33203125" style="476" customWidth="1"/>
    <col min="5384" max="5384" width="7.109375" style="476" customWidth="1"/>
    <col min="5385" max="5385" width="9.33203125" style="476" customWidth="1"/>
    <col min="5386" max="5386" width="7.88671875" style="476" customWidth="1"/>
    <col min="5387" max="5389" width="8.5546875" style="476" customWidth="1"/>
    <col min="5390" max="5392" width="8.88671875" style="476"/>
    <col min="5393" max="5393" width="11.44140625" style="476" customWidth="1"/>
    <col min="5394" max="5395" width="8.88671875" style="476"/>
    <col min="5396" max="5396" width="11.33203125" style="476" customWidth="1"/>
    <col min="5397" max="5632" width="8.88671875" style="476"/>
    <col min="5633" max="5633" width="5.44140625" style="476" customWidth="1"/>
    <col min="5634" max="5634" width="4.44140625" style="476" customWidth="1"/>
    <col min="5635" max="5635" width="8.33203125" style="476" customWidth="1"/>
    <col min="5636" max="5636" width="7.109375" style="476" customWidth="1"/>
    <col min="5637" max="5637" width="9.33203125" style="476" customWidth="1"/>
    <col min="5638" max="5638" width="7.109375" style="476" customWidth="1"/>
    <col min="5639" max="5639" width="9.33203125" style="476" customWidth="1"/>
    <col min="5640" max="5640" width="7.109375" style="476" customWidth="1"/>
    <col min="5641" max="5641" width="9.33203125" style="476" customWidth="1"/>
    <col min="5642" max="5642" width="7.88671875" style="476" customWidth="1"/>
    <col min="5643" max="5645" width="8.5546875" style="476" customWidth="1"/>
    <col min="5646" max="5648" width="8.88671875" style="476"/>
    <col min="5649" max="5649" width="11.44140625" style="476" customWidth="1"/>
    <col min="5650" max="5651" width="8.88671875" style="476"/>
    <col min="5652" max="5652" width="11.33203125" style="476" customWidth="1"/>
    <col min="5653" max="5888" width="8.88671875" style="476"/>
    <col min="5889" max="5889" width="5.44140625" style="476" customWidth="1"/>
    <col min="5890" max="5890" width="4.44140625" style="476" customWidth="1"/>
    <col min="5891" max="5891" width="8.33203125" style="476" customWidth="1"/>
    <col min="5892" max="5892" width="7.109375" style="476" customWidth="1"/>
    <col min="5893" max="5893" width="9.33203125" style="476" customWidth="1"/>
    <col min="5894" max="5894" width="7.109375" style="476" customWidth="1"/>
    <col min="5895" max="5895" width="9.33203125" style="476" customWidth="1"/>
    <col min="5896" max="5896" width="7.109375" style="476" customWidth="1"/>
    <col min="5897" max="5897" width="9.33203125" style="476" customWidth="1"/>
    <col min="5898" max="5898" width="7.88671875" style="476" customWidth="1"/>
    <col min="5899" max="5901" width="8.5546875" style="476" customWidth="1"/>
    <col min="5902" max="5904" width="8.88671875" style="476"/>
    <col min="5905" max="5905" width="11.44140625" style="476" customWidth="1"/>
    <col min="5906" max="5907" width="8.88671875" style="476"/>
    <col min="5908" max="5908" width="11.33203125" style="476" customWidth="1"/>
    <col min="5909" max="6144" width="8.88671875" style="476"/>
    <col min="6145" max="6145" width="5.44140625" style="476" customWidth="1"/>
    <col min="6146" max="6146" width="4.44140625" style="476" customWidth="1"/>
    <col min="6147" max="6147" width="8.33203125" style="476" customWidth="1"/>
    <col min="6148" max="6148" width="7.109375" style="476" customWidth="1"/>
    <col min="6149" max="6149" width="9.33203125" style="476" customWidth="1"/>
    <col min="6150" max="6150" width="7.109375" style="476" customWidth="1"/>
    <col min="6151" max="6151" width="9.33203125" style="476" customWidth="1"/>
    <col min="6152" max="6152" width="7.109375" style="476" customWidth="1"/>
    <col min="6153" max="6153" width="9.33203125" style="476" customWidth="1"/>
    <col min="6154" max="6154" width="7.88671875" style="476" customWidth="1"/>
    <col min="6155" max="6157" width="8.5546875" style="476" customWidth="1"/>
    <col min="6158" max="6160" width="8.88671875" style="476"/>
    <col min="6161" max="6161" width="11.44140625" style="476" customWidth="1"/>
    <col min="6162" max="6163" width="8.88671875" style="476"/>
    <col min="6164" max="6164" width="11.33203125" style="476" customWidth="1"/>
    <col min="6165" max="6400" width="8.88671875" style="476"/>
    <col min="6401" max="6401" width="5.44140625" style="476" customWidth="1"/>
    <col min="6402" max="6402" width="4.44140625" style="476" customWidth="1"/>
    <col min="6403" max="6403" width="8.33203125" style="476" customWidth="1"/>
    <col min="6404" max="6404" width="7.109375" style="476" customWidth="1"/>
    <col min="6405" max="6405" width="9.33203125" style="476" customWidth="1"/>
    <col min="6406" max="6406" width="7.109375" style="476" customWidth="1"/>
    <col min="6407" max="6407" width="9.33203125" style="476" customWidth="1"/>
    <col min="6408" max="6408" width="7.109375" style="476" customWidth="1"/>
    <col min="6409" max="6409" width="9.33203125" style="476" customWidth="1"/>
    <col min="6410" max="6410" width="7.88671875" style="476" customWidth="1"/>
    <col min="6411" max="6413" width="8.5546875" style="476" customWidth="1"/>
    <col min="6414" max="6416" width="8.88671875" style="476"/>
    <col min="6417" max="6417" width="11.44140625" style="476" customWidth="1"/>
    <col min="6418" max="6419" width="8.88671875" style="476"/>
    <col min="6420" max="6420" width="11.33203125" style="476" customWidth="1"/>
    <col min="6421" max="6656" width="8.88671875" style="476"/>
    <col min="6657" max="6657" width="5.44140625" style="476" customWidth="1"/>
    <col min="6658" max="6658" width="4.44140625" style="476" customWidth="1"/>
    <col min="6659" max="6659" width="8.33203125" style="476" customWidth="1"/>
    <col min="6660" max="6660" width="7.109375" style="476" customWidth="1"/>
    <col min="6661" max="6661" width="9.33203125" style="476" customWidth="1"/>
    <col min="6662" max="6662" width="7.109375" style="476" customWidth="1"/>
    <col min="6663" max="6663" width="9.33203125" style="476" customWidth="1"/>
    <col min="6664" max="6664" width="7.109375" style="476" customWidth="1"/>
    <col min="6665" max="6665" width="9.33203125" style="476" customWidth="1"/>
    <col min="6666" max="6666" width="7.88671875" style="476" customWidth="1"/>
    <col min="6667" max="6669" width="8.5546875" style="476" customWidth="1"/>
    <col min="6670" max="6672" width="8.88671875" style="476"/>
    <col min="6673" max="6673" width="11.44140625" style="476" customWidth="1"/>
    <col min="6674" max="6675" width="8.88671875" style="476"/>
    <col min="6676" max="6676" width="11.33203125" style="476" customWidth="1"/>
    <col min="6677" max="6912" width="8.88671875" style="476"/>
    <col min="6913" max="6913" width="5.44140625" style="476" customWidth="1"/>
    <col min="6914" max="6914" width="4.44140625" style="476" customWidth="1"/>
    <col min="6915" max="6915" width="8.33203125" style="476" customWidth="1"/>
    <col min="6916" max="6916" width="7.109375" style="476" customWidth="1"/>
    <col min="6917" max="6917" width="9.33203125" style="476" customWidth="1"/>
    <col min="6918" max="6918" width="7.109375" style="476" customWidth="1"/>
    <col min="6919" max="6919" width="9.33203125" style="476" customWidth="1"/>
    <col min="6920" max="6920" width="7.109375" style="476" customWidth="1"/>
    <col min="6921" max="6921" width="9.33203125" style="476" customWidth="1"/>
    <col min="6922" max="6922" width="7.88671875" style="476" customWidth="1"/>
    <col min="6923" max="6925" width="8.5546875" style="476" customWidth="1"/>
    <col min="6926" max="6928" width="8.88671875" style="476"/>
    <col min="6929" max="6929" width="11.44140625" style="476" customWidth="1"/>
    <col min="6930" max="6931" width="8.88671875" style="476"/>
    <col min="6932" max="6932" width="11.33203125" style="476" customWidth="1"/>
    <col min="6933" max="7168" width="8.88671875" style="476"/>
    <col min="7169" max="7169" width="5.44140625" style="476" customWidth="1"/>
    <col min="7170" max="7170" width="4.44140625" style="476" customWidth="1"/>
    <col min="7171" max="7171" width="8.33203125" style="476" customWidth="1"/>
    <col min="7172" max="7172" width="7.109375" style="476" customWidth="1"/>
    <col min="7173" max="7173" width="9.33203125" style="476" customWidth="1"/>
    <col min="7174" max="7174" width="7.109375" style="476" customWidth="1"/>
    <col min="7175" max="7175" width="9.33203125" style="476" customWidth="1"/>
    <col min="7176" max="7176" width="7.109375" style="476" customWidth="1"/>
    <col min="7177" max="7177" width="9.33203125" style="476" customWidth="1"/>
    <col min="7178" max="7178" width="7.88671875" style="476" customWidth="1"/>
    <col min="7179" max="7181" width="8.5546875" style="476" customWidth="1"/>
    <col min="7182" max="7184" width="8.88671875" style="476"/>
    <col min="7185" max="7185" width="11.44140625" style="476" customWidth="1"/>
    <col min="7186" max="7187" width="8.88671875" style="476"/>
    <col min="7188" max="7188" width="11.33203125" style="476" customWidth="1"/>
    <col min="7189" max="7424" width="8.88671875" style="476"/>
    <col min="7425" max="7425" width="5.44140625" style="476" customWidth="1"/>
    <col min="7426" max="7426" width="4.44140625" style="476" customWidth="1"/>
    <col min="7427" max="7427" width="8.33203125" style="476" customWidth="1"/>
    <col min="7428" max="7428" width="7.109375" style="476" customWidth="1"/>
    <col min="7429" max="7429" width="9.33203125" style="476" customWidth="1"/>
    <col min="7430" max="7430" width="7.109375" style="476" customWidth="1"/>
    <col min="7431" max="7431" width="9.33203125" style="476" customWidth="1"/>
    <col min="7432" max="7432" width="7.109375" style="476" customWidth="1"/>
    <col min="7433" max="7433" width="9.33203125" style="476" customWidth="1"/>
    <col min="7434" max="7434" width="7.88671875" style="476" customWidth="1"/>
    <col min="7435" max="7437" width="8.5546875" style="476" customWidth="1"/>
    <col min="7438" max="7440" width="8.88671875" style="476"/>
    <col min="7441" max="7441" width="11.44140625" style="476" customWidth="1"/>
    <col min="7442" max="7443" width="8.88671875" style="476"/>
    <col min="7444" max="7444" width="11.33203125" style="476" customWidth="1"/>
    <col min="7445" max="7680" width="8.88671875" style="476"/>
    <col min="7681" max="7681" width="5.44140625" style="476" customWidth="1"/>
    <col min="7682" max="7682" width="4.44140625" style="476" customWidth="1"/>
    <col min="7683" max="7683" width="8.33203125" style="476" customWidth="1"/>
    <col min="7684" max="7684" width="7.109375" style="476" customWidth="1"/>
    <col min="7685" max="7685" width="9.33203125" style="476" customWidth="1"/>
    <col min="7686" max="7686" width="7.109375" style="476" customWidth="1"/>
    <col min="7687" max="7687" width="9.33203125" style="476" customWidth="1"/>
    <col min="7688" max="7688" width="7.109375" style="476" customWidth="1"/>
    <col min="7689" max="7689" width="9.33203125" style="476" customWidth="1"/>
    <col min="7690" max="7690" width="7.88671875" style="476" customWidth="1"/>
    <col min="7691" max="7693" width="8.5546875" style="476" customWidth="1"/>
    <col min="7694" max="7696" width="8.88671875" style="476"/>
    <col min="7697" max="7697" width="11.44140625" style="476" customWidth="1"/>
    <col min="7698" max="7699" width="8.88671875" style="476"/>
    <col min="7700" max="7700" width="11.33203125" style="476" customWidth="1"/>
    <col min="7701" max="7936" width="8.88671875" style="476"/>
    <col min="7937" max="7937" width="5.44140625" style="476" customWidth="1"/>
    <col min="7938" max="7938" width="4.44140625" style="476" customWidth="1"/>
    <col min="7939" max="7939" width="8.33203125" style="476" customWidth="1"/>
    <col min="7940" max="7940" width="7.109375" style="476" customWidth="1"/>
    <col min="7941" max="7941" width="9.33203125" style="476" customWidth="1"/>
    <col min="7942" max="7942" width="7.109375" style="476" customWidth="1"/>
    <col min="7943" max="7943" width="9.33203125" style="476" customWidth="1"/>
    <col min="7944" max="7944" width="7.109375" style="476" customWidth="1"/>
    <col min="7945" max="7945" width="9.33203125" style="476" customWidth="1"/>
    <col min="7946" max="7946" width="7.88671875" style="476" customWidth="1"/>
    <col min="7947" max="7949" width="8.5546875" style="476" customWidth="1"/>
    <col min="7950" max="7952" width="8.88671875" style="476"/>
    <col min="7953" max="7953" width="11.44140625" style="476" customWidth="1"/>
    <col min="7954" max="7955" width="8.88671875" style="476"/>
    <col min="7956" max="7956" width="11.33203125" style="476" customWidth="1"/>
    <col min="7957" max="8192" width="8.88671875" style="476"/>
    <col min="8193" max="8193" width="5.44140625" style="476" customWidth="1"/>
    <col min="8194" max="8194" width="4.44140625" style="476" customWidth="1"/>
    <col min="8195" max="8195" width="8.33203125" style="476" customWidth="1"/>
    <col min="8196" max="8196" width="7.109375" style="476" customWidth="1"/>
    <col min="8197" max="8197" width="9.33203125" style="476" customWidth="1"/>
    <col min="8198" max="8198" width="7.109375" style="476" customWidth="1"/>
    <col min="8199" max="8199" width="9.33203125" style="476" customWidth="1"/>
    <col min="8200" max="8200" width="7.109375" style="476" customWidth="1"/>
    <col min="8201" max="8201" width="9.33203125" style="476" customWidth="1"/>
    <col min="8202" max="8202" width="7.88671875" style="476" customWidth="1"/>
    <col min="8203" max="8205" width="8.5546875" style="476" customWidth="1"/>
    <col min="8206" max="8208" width="8.88671875" style="476"/>
    <col min="8209" max="8209" width="11.44140625" style="476" customWidth="1"/>
    <col min="8210" max="8211" width="8.88671875" style="476"/>
    <col min="8212" max="8212" width="11.33203125" style="476" customWidth="1"/>
    <col min="8213" max="8448" width="8.88671875" style="476"/>
    <col min="8449" max="8449" width="5.44140625" style="476" customWidth="1"/>
    <col min="8450" max="8450" width="4.44140625" style="476" customWidth="1"/>
    <col min="8451" max="8451" width="8.33203125" style="476" customWidth="1"/>
    <col min="8452" max="8452" width="7.109375" style="476" customWidth="1"/>
    <col min="8453" max="8453" width="9.33203125" style="476" customWidth="1"/>
    <col min="8454" max="8454" width="7.109375" style="476" customWidth="1"/>
    <col min="8455" max="8455" width="9.33203125" style="476" customWidth="1"/>
    <col min="8456" max="8456" width="7.109375" style="476" customWidth="1"/>
    <col min="8457" max="8457" width="9.33203125" style="476" customWidth="1"/>
    <col min="8458" max="8458" width="7.88671875" style="476" customWidth="1"/>
    <col min="8459" max="8461" width="8.5546875" style="476" customWidth="1"/>
    <col min="8462" max="8464" width="8.88671875" style="476"/>
    <col min="8465" max="8465" width="11.44140625" style="476" customWidth="1"/>
    <col min="8466" max="8467" width="8.88671875" style="476"/>
    <col min="8468" max="8468" width="11.33203125" style="476" customWidth="1"/>
    <col min="8469" max="8704" width="8.88671875" style="476"/>
    <col min="8705" max="8705" width="5.44140625" style="476" customWidth="1"/>
    <col min="8706" max="8706" width="4.44140625" style="476" customWidth="1"/>
    <col min="8707" max="8707" width="8.33203125" style="476" customWidth="1"/>
    <col min="8708" max="8708" width="7.109375" style="476" customWidth="1"/>
    <col min="8709" max="8709" width="9.33203125" style="476" customWidth="1"/>
    <col min="8710" max="8710" width="7.109375" style="476" customWidth="1"/>
    <col min="8711" max="8711" width="9.33203125" style="476" customWidth="1"/>
    <col min="8712" max="8712" width="7.109375" style="476" customWidth="1"/>
    <col min="8713" max="8713" width="9.33203125" style="476" customWidth="1"/>
    <col min="8714" max="8714" width="7.88671875" style="476" customWidth="1"/>
    <col min="8715" max="8717" width="8.5546875" style="476" customWidth="1"/>
    <col min="8718" max="8720" width="8.88671875" style="476"/>
    <col min="8721" max="8721" width="11.44140625" style="476" customWidth="1"/>
    <col min="8722" max="8723" width="8.88671875" style="476"/>
    <col min="8724" max="8724" width="11.33203125" style="476" customWidth="1"/>
    <col min="8725" max="8960" width="8.88671875" style="476"/>
    <col min="8961" max="8961" width="5.44140625" style="476" customWidth="1"/>
    <col min="8962" max="8962" width="4.44140625" style="476" customWidth="1"/>
    <col min="8963" max="8963" width="8.33203125" style="476" customWidth="1"/>
    <col min="8964" max="8964" width="7.109375" style="476" customWidth="1"/>
    <col min="8965" max="8965" width="9.33203125" style="476" customWidth="1"/>
    <col min="8966" max="8966" width="7.109375" style="476" customWidth="1"/>
    <col min="8967" max="8967" width="9.33203125" style="476" customWidth="1"/>
    <col min="8968" max="8968" width="7.109375" style="476" customWidth="1"/>
    <col min="8969" max="8969" width="9.33203125" style="476" customWidth="1"/>
    <col min="8970" max="8970" width="7.88671875" style="476" customWidth="1"/>
    <col min="8971" max="8973" width="8.5546875" style="476" customWidth="1"/>
    <col min="8974" max="8976" width="8.88671875" style="476"/>
    <col min="8977" max="8977" width="11.44140625" style="476" customWidth="1"/>
    <col min="8978" max="8979" width="8.88671875" style="476"/>
    <col min="8980" max="8980" width="11.33203125" style="476" customWidth="1"/>
    <col min="8981" max="9216" width="8.88671875" style="476"/>
    <col min="9217" max="9217" width="5.44140625" style="476" customWidth="1"/>
    <col min="9218" max="9218" width="4.44140625" style="476" customWidth="1"/>
    <col min="9219" max="9219" width="8.33203125" style="476" customWidth="1"/>
    <col min="9220" max="9220" width="7.109375" style="476" customWidth="1"/>
    <col min="9221" max="9221" width="9.33203125" style="476" customWidth="1"/>
    <col min="9222" max="9222" width="7.109375" style="476" customWidth="1"/>
    <col min="9223" max="9223" width="9.33203125" style="476" customWidth="1"/>
    <col min="9224" max="9224" width="7.109375" style="476" customWidth="1"/>
    <col min="9225" max="9225" width="9.33203125" style="476" customWidth="1"/>
    <col min="9226" max="9226" width="7.88671875" style="476" customWidth="1"/>
    <col min="9227" max="9229" width="8.5546875" style="476" customWidth="1"/>
    <col min="9230" max="9232" width="8.88671875" style="476"/>
    <col min="9233" max="9233" width="11.44140625" style="476" customWidth="1"/>
    <col min="9234" max="9235" width="8.88671875" style="476"/>
    <col min="9236" max="9236" width="11.33203125" style="476" customWidth="1"/>
    <col min="9237" max="9472" width="8.88671875" style="476"/>
    <col min="9473" max="9473" width="5.44140625" style="476" customWidth="1"/>
    <col min="9474" max="9474" width="4.44140625" style="476" customWidth="1"/>
    <col min="9475" max="9475" width="8.33203125" style="476" customWidth="1"/>
    <col min="9476" max="9476" width="7.109375" style="476" customWidth="1"/>
    <col min="9477" max="9477" width="9.33203125" style="476" customWidth="1"/>
    <col min="9478" max="9478" width="7.109375" style="476" customWidth="1"/>
    <col min="9479" max="9479" width="9.33203125" style="476" customWidth="1"/>
    <col min="9480" max="9480" width="7.109375" style="476" customWidth="1"/>
    <col min="9481" max="9481" width="9.33203125" style="476" customWidth="1"/>
    <col min="9482" max="9482" width="7.88671875" style="476" customWidth="1"/>
    <col min="9483" max="9485" width="8.5546875" style="476" customWidth="1"/>
    <col min="9486" max="9488" width="8.88671875" style="476"/>
    <col min="9489" max="9489" width="11.44140625" style="476" customWidth="1"/>
    <col min="9490" max="9491" width="8.88671875" style="476"/>
    <col min="9492" max="9492" width="11.33203125" style="476" customWidth="1"/>
    <col min="9493" max="9728" width="8.88671875" style="476"/>
    <col min="9729" max="9729" width="5.44140625" style="476" customWidth="1"/>
    <col min="9730" max="9730" width="4.44140625" style="476" customWidth="1"/>
    <col min="9731" max="9731" width="8.33203125" style="476" customWidth="1"/>
    <col min="9732" max="9732" width="7.109375" style="476" customWidth="1"/>
    <col min="9733" max="9733" width="9.33203125" style="476" customWidth="1"/>
    <col min="9734" max="9734" width="7.109375" style="476" customWidth="1"/>
    <col min="9735" max="9735" width="9.33203125" style="476" customWidth="1"/>
    <col min="9736" max="9736" width="7.109375" style="476" customWidth="1"/>
    <col min="9737" max="9737" width="9.33203125" style="476" customWidth="1"/>
    <col min="9738" max="9738" width="7.88671875" style="476" customWidth="1"/>
    <col min="9739" max="9741" width="8.5546875" style="476" customWidth="1"/>
    <col min="9742" max="9744" width="8.88671875" style="476"/>
    <col min="9745" max="9745" width="11.44140625" style="476" customWidth="1"/>
    <col min="9746" max="9747" width="8.88671875" style="476"/>
    <col min="9748" max="9748" width="11.33203125" style="476" customWidth="1"/>
    <col min="9749" max="9984" width="8.88671875" style="476"/>
    <col min="9985" max="9985" width="5.44140625" style="476" customWidth="1"/>
    <col min="9986" max="9986" width="4.44140625" style="476" customWidth="1"/>
    <col min="9987" max="9987" width="8.33203125" style="476" customWidth="1"/>
    <col min="9988" max="9988" width="7.109375" style="476" customWidth="1"/>
    <col min="9989" max="9989" width="9.33203125" style="476" customWidth="1"/>
    <col min="9990" max="9990" width="7.109375" style="476" customWidth="1"/>
    <col min="9991" max="9991" width="9.33203125" style="476" customWidth="1"/>
    <col min="9992" max="9992" width="7.109375" style="476" customWidth="1"/>
    <col min="9993" max="9993" width="9.33203125" style="476" customWidth="1"/>
    <col min="9994" max="9994" width="7.88671875" style="476" customWidth="1"/>
    <col min="9995" max="9997" width="8.5546875" style="476" customWidth="1"/>
    <col min="9998" max="10000" width="8.88671875" style="476"/>
    <col min="10001" max="10001" width="11.44140625" style="476" customWidth="1"/>
    <col min="10002" max="10003" width="8.88671875" style="476"/>
    <col min="10004" max="10004" width="11.33203125" style="476" customWidth="1"/>
    <col min="10005" max="10240" width="8.88671875" style="476"/>
    <col min="10241" max="10241" width="5.44140625" style="476" customWidth="1"/>
    <col min="10242" max="10242" width="4.44140625" style="476" customWidth="1"/>
    <col min="10243" max="10243" width="8.33203125" style="476" customWidth="1"/>
    <col min="10244" max="10244" width="7.109375" style="476" customWidth="1"/>
    <col min="10245" max="10245" width="9.33203125" style="476" customWidth="1"/>
    <col min="10246" max="10246" width="7.109375" style="476" customWidth="1"/>
    <col min="10247" max="10247" width="9.33203125" style="476" customWidth="1"/>
    <col min="10248" max="10248" width="7.109375" style="476" customWidth="1"/>
    <col min="10249" max="10249" width="9.33203125" style="476" customWidth="1"/>
    <col min="10250" max="10250" width="7.88671875" style="476" customWidth="1"/>
    <col min="10251" max="10253" width="8.5546875" style="476" customWidth="1"/>
    <col min="10254" max="10256" width="8.88671875" style="476"/>
    <col min="10257" max="10257" width="11.44140625" style="476" customWidth="1"/>
    <col min="10258" max="10259" width="8.88671875" style="476"/>
    <col min="10260" max="10260" width="11.33203125" style="476" customWidth="1"/>
    <col min="10261" max="10496" width="8.88671875" style="476"/>
    <col min="10497" max="10497" width="5.44140625" style="476" customWidth="1"/>
    <col min="10498" max="10498" width="4.44140625" style="476" customWidth="1"/>
    <col min="10499" max="10499" width="8.33203125" style="476" customWidth="1"/>
    <col min="10500" max="10500" width="7.109375" style="476" customWidth="1"/>
    <col min="10501" max="10501" width="9.33203125" style="476" customWidth="1"/>
    <col min="10502" max="10502" width="7.109375" style="476" customWidth="1"/>
    <col min="10503" max="10503" width="9.33203125" style="476" customWidth="1"/>
    <col min="10504" max="10504" width="7.109375" style="476" customWidth="1"/>
    <col min="10505" max="10505" width="9.33203125" style="476" customWidth="1"/>
    <col min="10506" max="10506" width="7.88671875" style="476" customWidth="1"/>
    <col min="10507" max="10509" width="8.5546875" style="476" customWidth="1"/>
    <col min="10510" max="10512" width="8.88671875" style="476"/>
    <col min="10513" max="10513" width="11.44140625" style="476" customWidth="1"/>
    <col min="10514" max="10515" width="8.88671875" style="476"/>
    <col min="10516" max="10516" width="11.33203125" style="476" customWidth="1"/>
    <col min="10517" max="10752" width="8.88671875" style="476"/>
    <col min="10753" max="10753" width="5.44140625" style="476" customWidth="1"/>
    <col min="10754" max="10754" width="4.44140625" style="476" customWidth="1"/>
    <col min="10755" max="10755" width="8.33203125" style="476" customWidth="1"/>
    <col min="10756" max="10756" width="7.109375" style="476" customWidth="1"/>
    <col min="10757" max="10757" width="9.33203125" style="476" customWidth="1"/>
    <col min="10758" max="10758" width="7.109375" style="476" customWidth="1"/>
    <col min="10759" max="10759" width="9.33203125" style="476" customWidth="1"/>
    <col min="10760" max="10760" width="7.109375" style="476" customWidth="1"/>
    <col min="10761" max="10761" width="9.33203125" style="476" customWidth="1"/>
    <col min="10762" max="10762" width="7.88671875" style="476" customWidth="1"/>
    <col min="10763" max="10765" width="8.5546875" style="476" customWidth="1"/>
    <col min="10766" max="10768" width="8.88671875" style="476"/>
    <col min="10769" max="10769" width="11.44140625" style="476" customWidth="1"/>
    <col min="10770" max="10771" width="8.88671875" style="476"/>
    <col min="10772" max="10772" width="11.33203125" style="476" customWidth="1"/>
    <col min="10773" max="11008" width="8.88671875" style="476"/>
    <col min="11009" max="11009" width="5.44140625" style="476" customWidth="1"/>
    <col min="11010" max="11010" width="4.44140625" style="476" customWidth="1"/>
    <col min="11011" max="11011" width="8.33203125" style="476" customWidth="1"/>
    <col min="11012" max="11012" width="7.109375" style="476" customWidth="1"/>
    <col min="11013" max="11013" width="9.33203125" style="476" customWidth="1"/>
    <col min="11014" max="11014" width="7.109375" style="476" customWidth="1"/>
    <col min="11015" max="11015" width="9.33203125" style="476" customWidth="1"/>
    <col min="11016" max="11016" width="7.109375" style="476" customWidth="1"/>
    <col min="11017" max="11017" width="9.33203125" style="476" customWidth="1"/>
    <col min="11018" max="11018" width="7.88671875" style="476" customWidth="1"/>
    <col min="11019" max="11021" width="8.5546875" style="476" customWidth="1"/>
    <col min="11022" max="11024" width="8.88671875" style="476"/>
    <col min="11025" max="11025" width="11.44140625" style="476" customWidth="1"/>
    <col min="11026" max="11027" width="8.88671875" style="476"/>
    <col min="11028" max="11028" width="11.33203125" style="476" customWidth="1"/>
    <col min="11029" max="11264" width="8.88671875" style="476"/>
    <col min="11265" max="11265" width="5.44140625" style="476" customWidth="1"/>
    <col min="11266" max="11266" width="4.44140625" style="476" customWidth="1"/>
    <col min="11267" max="11267" width="8.33203125" style="476" customWidth="1"/>
    <col min="11268" max="11268" width="7.109375" style="476" customWidth="1"/>
    <col min="11269" max="11269" width="9.33203125" style="476" customWidth="1"/>
    <col min="11270" max="11270" width="7.109375" style="476" customWidth="1"/>
    <col min="11271" max="11271" width="9.33203125" style="476" customWidth="1"/>
    <col min="11272" max="11272" width="7.109375" style="476" customWidth="1"/>
    <col min="11273" max="11273" width="9.33203125" style="476" customWidth="1"/>
    <col min="11274" max="11274" width="7.88671875" style="476" customWidth="1"/>
    <col min="11275" max="11277" width="8.5546875" style="476" customWidth="1"/>
    <col min="11278" max="11280" width="8.88671875" style="476"/>
    <col min="11281" max="11281" width="11.44140625" style="476" customWidth="1"/>
    <col min="11282" max="11283" width="8.88671875" style="476"/>
    <col min="11284" max="11284" width="11.33203125" style="476" customWidth="1"/>
    <col min="11285" max="11520" width="8.88671875" style="476"/>
    <col min="11521" max="11521" width="5.44140625" style="476" customWidth="1"/>
    <col min="11522" max="11522" width="4.44140625" style="476" customWidth="1"/>
    <col min="11523" max="11523" width="8.33203125" style="476" customWidth="1"/>
    <col min="11524" max="11524" width="7.109375" style="476" customWidth="1"/>
    <col min="11525" max="11525" width="9.33203125" style="476" customWidth="1"/>
    <col min="11526" max="11526" width="7.109375" style="476" customWidth="1"/>
    <col min="11527" max="11527" width="9.33203125" style="476" customWidth="1"/>
    <col min="11528" max="11528" width="7.109375" style="476" customWidth="1"/>
    <col min="11529" max="11529" width="9.33203125" style="476" customWidth="1"/>
    <col min="11530" max="11530" width="7.88671875" style="476" customWidth="1"/>
    <col min="11531" max="11533" width="8.5546875" style="476" customWidth="1"/>
    <col min="11534" max="11536" width="8.88671875" style="476"/>
    <col min="11537" max="11537" width="11.44140625" style="476" customWidth="1"/>
    <col min="11538" max="11539" width="8.88671875" style="476"/>
    <col min="11540" max="11540" width="11.33203125" style="476" customWidth="1"/>
    <col min="11541" max="11776" width="8.88671875" style="476"/>
    <col min="11777" max="11777" width="5.44140625" style="476" customWidth="1"/>
    <col min="11778" max="11778" width="4.44140625" style="476" customWidth="1"/>
    <col min="11779" max="11779" width="8.33203125" style="476" customWidth="1"/>
    <col min="11780" max="11780" width="7.109375" style="476" customWidth="1"/>
    <col min="11781" max="11781" width="9.33203125" style="476" customWidth="1"/>
    <col min="11782" max="11782" width="7.109375" style="476" customWidth="1"/>
    <col min="11783" max="11783" width="9.33203125" style="476" customWidth="1"/>
    <col min="11784" max="11784" width="7.109375" style="476" customWidth="1"/>
    <col min="11785" max="11785" width="9.33203125" style="476" customWidth="1"/>
    <col min="11786" max="11786" width="7.88671875" style="476" customWidth="1"/>
    <col min="11787" max="11789" width="8.5546875" style="476" customWidth="1"/>
    <col min="11790" max="11792" width="8.88671875" style="476"/>
    <col min="11793" max="11793" width="11.44140625" style="476" customWidth="1"/>
    <col min="11794" max="11795" width="8.88671875" style="476"/>
    <col min="11796" max="11796" width="11.33203125" style="476" customWidth="1"/>
    <col min="11797" max="12032" width="8.88671875" style="476"/>
    <col min="12033" max="12033" width="5.44140625" style="476" customWidth="1"/>
    <col min="12034" max="12034" width="4.44140625" style="476" customWidth="1"/>
    <col min="12035" max="12035" width="8.33203125" style="476" customWidth="1"/>
    <col min="12036" max="12036" width="7.109375" style="476" customWidth="1"/>
    <col min="12037" max="12037" width="9.33203125" style="476" customWidth="1"/>
    <col min="12038" max="12038" width="7.109375" style="476" customWidth="1"/>
    <col min="12039" max="12039" width="9.33203125" style="476" customWidth="1"/>
    <col min="12040" max="12040" width="7.109375" style="476" customWidth="1"/>
    <col min="12041" max="12041" width="9.33203125" style="476" customWidth="1"/>
    <col min="12042" max="12042" width="7.88671875" style="476" customWidth="1"/>
    <col min="12043" max="12045" width="8.5546875" style="476" customWidth="1"/>
    <col min="12046" max="12048" width="8.88671875" style="476"/>
    <col min="12049" max="12049" width="11.44140625" style="476" customWidth="1"/>
    <col min="12050" max="12051" width="8.88671875" style="476"/>
    <col min="12052" max="12052" width="11.33203125" style="476" customWidth="1"/>
    <col min="12053" max="12288" width="8.88671875" style="476"/>
    <col min="12289" max="12289" width="5.44140625" style="476" customWidth="1"/>
    <col min="12290" max="12290" width="4.44140625" style="476" customWidth="1"/>
    <col min="12291" max="12291" width="8.33203125" style="476" customWidth="1"/>
    <col min="12292" max="12292" width="7.109375" style="476" customWidth="1"/>
    <col min="12293" max="12293" width="9.33203125" style="476" customWidth="1"/>
    <col min="12294" max="12294" width="7.109375" style="476" customWidth="1"/>
    <col min="12295" max="12295" width="9.33203125" style="476" customWidth="1"/>
    <col min="12296" max="12296" width="7.109375" style="476" customWidth="1"/>
    <col min="12297" max="12297" width="9.33203125" style="476" customWidth="1"/>
    <col min="12298" max="12298" width="7.88671875" style="476" customWidth="1"/>
    <col min="12299" max="12301" width="8.5546875" style="476" customWidth="1"/>
    <col min="12302" max="12304" width="8.88671875" style="476"/>
    <col min="12305" max="12305" width="11.44140625" style="476" customWidth="1"/>
    <col min="12306" max="12307" width="8.88671875" style="476"/>
    <col min="12308" max="12308" width="11.33203125" style="476" customWidth="1"/>
    <col min="12309" max="12544" width="8.88671875" style="476"/>
    <col min="12545" max="12545" width="5.44140625" style="476" customWidth="1"/>
    <col min="12546" max="12546" width="4.44140625" style="476" customWidth="1"/>
    <col min="12547" max="12547" width="8.33203125" style="476" customWidth="1"/>
    <col min="12548" max="12548" width="7.109375" style="476" customWidth="1"/>
    <col min="12549" max="12549" width="9.33203125" style="476" customWidth="1"/>
    <col min="12550" max="12550" width="7.109375" style="476" customWidth="1"/>
    <col min="12551" max="12551" width="9.33203125" style="476" customWidth="1"/>
    <col min="12552" max="12552" width="7.109375" style="476" customWidth="1"/>
    <col min="12553" max="12553" width="9.33203125" style="476" customWidth="1"/>
    <col min="12554" max="12554" width="7.88671875" style="476" customWidth="1"/>
    <col min="12555" max="12557" width="8.5546875" style="476" customWidth="1"/>
    <col min="12558" max="12560" width="8.88671875" style="476"/>
    <col min="12561" max="12561" width="11.44140625" style="476" customWidth="1"/>
    <col min="12562" max="12563" width="8.88671875" style="476"/>
    <col min="12564" max="12564" width="11.33203125" style="476" customWidth="1"/>
    <col min="12565" max="12800" width="8.88671875" style="476"/>
    <col min="12801" max="12801" width="5.44140625" style="476" customWidth="1"/>
    <col min="12802" max="12802" width="4.44140625" style="476" customWidth="1"/>
    <col min="12803" max="12803" width="8.33203125" style="476" customWidth="1"/>
    <col min="12804" max="12804" width="7.109375" style="476" customWidth="1"/>
    <col min="12805" max="12805" width="9.33203125" style="476" customWidth="1"/>
    <col min="12806" max="12806" width="7.109375" style="476" customWidth="1"/>
    <col min="12807" max="12807" width="9.33203125" style="476" customWidth="1"/>
    <col min="12808" max="12808" width="7.109375" style="476" customWidth="1"/>
    <col min="12809" max="12809" width="9.33203125" style="476" customWidth="1"/>
    <col min="12810" max="12810" width="7.88671875" style="476" customWidth="1"/>
    <col min="12811" max="12813" width="8.5546875" style="476" customWidth="1"/>
    <col min="12814" max="12816" width="8.88671875" style="476"/>
    <col min="12817" max="12817" width="11.44140625" style="476" customWidth="1"/>
    <col min="12818" max="12819" width="8.88671875" style="476"/>
    <col min="12820" max="12820" width="11.33203125" style="476" customWidth="1"/>
    <col min="12821" max="13056" width="8.88671875" style="476"/>
    <col min="13057" max="13057" width="5.44140625" style="476" customWidth="1"/>
    <col min="13058" max="13058" width="4.44140625" style="476" customWidth="1"/>
    <col min="13059" max="13059" width="8.33203125" style="476" customWidth="1"/>
    <col min="13060" max="13060" width="7.109375" style="476" customWidth="1"/>
    <col min="13061" max="13061" width="9.33203125" style="476" customWidth="1"/>
    <col min="13062" max="13062" width="7.109375" style="476" customWidth="1"/>
    <col min="13063" max="13063" width="9.33203125" style="476" customWidth="1"/>
    <col min="13064" max="13064" width="7.109375" style="476" customWidth="1"/>
    <col min="13065" max="13065" width="9.33203125" style="476" customWidth="1"/>
    <col min="13066" max="13066" width="7.88671875" style="476" customWidth="1"/>
    <col min="13067" max="13069" width="8.5546875" style="476" customWidth="1"/>
    <col min="13070" max="13072" width="8.88671875" style="476"/>
    <col min="13073" max="13073" width="11.44140625" style="476" customWidth="1"/>
    <col min="13074" max="13075" width="8.88671875" style="476"/>
    <col min="13076" max="13076" width="11.33203125" style="476" customWidth="1"/>
    <col min="13077" max="13312" width="8.88671875" style="476"/>
    <col min="13313" max="13313" width="5.44140625" style="476" customWidth="1"/>
    <col min="13314" max="13314" width="4.44140625" style="476" customWidth="1"/>
    <col min="13315" max="13315" width="8.33203125" style="476" customWidth="1"/>
    <col min="13316" max="13316" width="7.109375" style="476" customWidth="1"/>
    <col min="13317" max="13317" width="9.33203125" style="476" customWidth="1"/>
    <col min="13318" max="13318" width="7.109375" style="476" customWidth="1"/>
    <col min="13319" max="13319" width="9.33203125" style="476" customWidth="1"/>
    <col min="13320" max="13320" width="7.109375" style="476" customWidth="1"/>
    <col min="13321" max="13321" width="9.33203125" style="476" customWidth="1"/>
    <col min="13322" max="13322" width="7.88671875" style="476" customWidth="1"/>
    <col min="13323" max="13325" width="8.5546875" style="476" customWidth="1"/>
    <col min="13326" max="13328" width="8.88671875" style="476"/>
    <col min="13329" max="13329" width="11.44140625" style="476" customWidth="1"/>
    <col min="13330" max="13331" width="8.88671875" style="476"/>
    <col min="13332" max="13332" width="11.33203125" style="476" customWidth="1"/>
    <col min="13333" max="13568" width="8.88671875" style="476"/>
    <col min="13569" max="13569" width="5.44140625" style="476" customWidth="1"/>
    <col min="13570" max="13570" width="4.44140625" style="476" customWidth="1"/>
    <col min="13571" max="13571" width="8.33203125" style="476" customWidth="1"/>
    <col min="13572" max="13572" width="7.109375" style="476" customWidth="1"/>
    <col min="13573" max="13573" width="9.33203125" style="476" customWidth="1"/>
    <col min="13574" max="13574" width="7.109375" style="476" customWidth="1"/>
    <col min="13575" max="13575" width="9.33203125" style="476" customWidth="1"/>
    <col min="13576" max="13576" width="7.109375" style="476" customWidth="1"/>
    <col min="13577" max="13577" width="9.33203125" style="476" customWidth="1"/>
    <col min="13578" max="13578" width="7.88671875" style="476" customWidth="1"/>
    <col min="13579" max="13581" width="8.5546875" style="476" customWidth="1"/>
    <col min="13582" max="13584" width="8.88671875" style="476"/>
    <col min="13585" max="13585" width="11.44140625" style="476" customWidth="1"/>
    <col min="13586" max="13587" width="8.88671875" style="476"/>
    <col min="13588" max="13588" width="11.33203125" style="476" customWidth="1"/>
    <col min="13589" max="13824" width="8.88671875" style="476"/>
    <col min="13825" max="13825" width="5.44140625" style="476" customWidth="1"/>
    <col min="13826" max="13826" width="4.44140625" style="476" customWidth="1"/>
    <col min="13827" max="13827" width="8.33203125" style="476" customWidth="1"/>
    <col min="13828" max="13828" width="7.109375" style="476" customWidth="1"/>
    <col min="13829" max="13829" width="9.33203125" style="476" customWidth="1"/>
    <col min="13830" max="13830" width="7.109375" style="476" customWidth="1"/>
    <col min="13831" max="13831" width="9.33203125" style="476" customWidth="1"/>
    <col min="13832" max="13832" width="7.109375" style="476" customWidth="1"/>
    <col min="13833" max="13833" width="9.33203125" style="476" customWidth="1"/>
    <col min="13834" max="13834" width="7.88671875" style="476" customWidth="1"/>
    <col min="13835" max="13837" width="8.5546875" style="476" customWidth="1"/>
    <col min="13838" max="13840" width="8.88671875" style="476"/>
    <col min="13841" max="13841" width="11.44140625" style="476" customWidth="1"/>
    <col min="13842" max="13843" width="8.88671875" style="476"/>
    <col min="13844" max="13844" width="11.33203125" style="476" customWidth="1"/>
    <col min="13845" max="14080" width="8.88671875" style="476"/>
    <col min="14081" max="14081" width="5.44140625" style="476" customWidth="1"/>
    <col min="14082" max="14082" width="4.44140625" style="476" customWidth="1"/>
    <col min="14083" max="14083" width="8.33203125" style="476" customWidth="1"/>
    <col min="14084" max="14084" width="7.109375" style="476" customWidth="1"/>
    <col min="14085" max="14085" width="9.33203125" style="476" customWidth="1"/>
    <col min="14086" max="14086" width="7.109375" style="476" customWidth="1"/>
    <col min="14087" max="14087" width="9.33203125" style="476" customWidth="1"/>
    <col min="14088" max="14088" width="7.109375" style="476" customWidth="1"/>
    <col min="14089" max="14089" width="9.33203125" style="476" customWidth="1"/>
    <col min="14090" max="14090" width="7.88671875" style="476" customWidth="1"/>
    <col min="14091" max="14093" width="8.5546875" style="476" customWidth="1"/>
    <col min="14094" max="14096" width="8.88671875" style="476"/>
    <col min="14097" max="14097" width="11.44140625" style="476" customWidth="1"/>
    <col min="14098" max="14099" width="8.88671875" style="476"/>
    <col min="14100" max="14100" width="11.33203125" style="476" customWidth="1"/>
    <col min="14101" max="14336" width="8.88671875" style="476"/>
    <col min="14337" max="14337" width="5.44140625" style="476" customWidth="1"/>
    <col min="14338" max="14338" width="4.44140625" style="476" customWidth="1"/>
    <col min="14339" max="14339" width="8.33203125" style="476" customWidth="1"/>
    <col min="14340" max="14340" width="7.109375" style="476" customWidth="1"/>
    <col min="14341" max="14341" width="9.33203125" style="476" customWidth="1"/>
    <col min="14342" max="14342" width="7.109375" style="476" customWidth="1"/>
    <col min="14343" max="14343" width="9.33203125" style="476" customWidth="1"/>
    <col min="14344" max="14344" width="7.109375" style="476" customWidth="1"/>
    <col min="14345" max="14345" width="9.33203125" style="476" customWidth="1"/>
    <col min="14346" max="14346" width="7.88671875" style="476" customWidth="1"/>
    <col min="14347" max="14349" width="8.5546875" style="476" customWidth="1"/>
    <col min="14350" max="14352" width="8.88671875" style="476"/>
    <col min="14353" max="14353" width="11.44140625" style="476" customWidth="1"/>
    <col min="14354" max="14355" width="8.88671875" style="476"/>
    <col min="14356" max="14356" width="11.33203125" style="476" customWidth="1"/>
    <col min="14357" max="14592" width="8.88671875" style="476"/>
    <col min="14593" max="14593" width="5.44140625" style="476" customWidth="1"/>
    <col min="14594" max="14594" width="4.44140625" style="476" customWidth="1"/>
    <col min="14595" max="14595" width="8.33203125" style="476" customWidth="1"/>
    <col min="14596" max="14596" width="7.109375" style="476" customWidth="1"/>
    <col min="14597" max="14597" width="9.33203125" style="476" customWidth="1"/>
    <col min="14598" max="14598" width="7.109375" style="476" customWidth="1"/>
    <col min="14599" max="14599" width="9.33203125" style="476" customWidth="1"/>
    <col min="14600" max="14600" width="7.109375" style="476" customWidth="1"/>
    <col min="14601" max="14601" width="9.33203125" style="476" customWidth="1"/>
    <col min="14602" max="14602" width="7.88671875" style="476" customWidth="1"/>
    <col min="14603" max="14605" width="8.5546875" style="476" customWidth="1"/>
    <col min="14606" max="14608" width="8.88671875" style="476"/>
    <col min="14609" max="14609" width="11.44140625" style="476" customWidth="1"/>
    <col min="14610" max="14611" width="8.88671875" style="476"/>
    <col min="14612" max="14612" width="11.33203125" style="476" customWidth="1"/>
    <col min="14613" max="14848" width="8.88671875" style="476"/>
    <col min="14849" max="14849" width="5.44140625" style="476" customWidth="1"/>
    <col min="14850" max="14850" width="4.44140625" style="476" customWidth="1"/>
    <col min="14851" max="14851" width="8.33203125" style="476" customWidth="1"/>
    <col min="14852" max="14852" width="7.109375" style="476" customWidth="1"/>
    <col min="14853" max="14853" width="9.33203125" style="476" customWidth="1"/>
    <col min="14854" max="14854" width="7.109375" style="476" customWidth="1"/>
    <col min="14855" max="14855" width="9.33203125" style="476" customWidth="1"/>
    <col min="14856" max="14856" width="7.109375" style="476" customWidth="1"/>
    <col min="14857" max="14857" width="9.33203125" style="476" customWidth="1"/>
    <col min="14858" max="14858" width="7.88671875" style="476" customWidth="1"/>
    <col min="14859" max="14861" width="8.5546875" style="476" customWidth="1"/>
    <col min="14862" max="14864" width="8.88671875" style="476"/>
    <col min="14865" max="14865" width="11.44140625" style="476" customWidth="1"/>
    <col min="14866" max="14867" width="8.88671875" style="476"/>
    <col min="14868" max="14868" width="11.33203125" style="476" customWidth="1"/>
    <col min="14869" max="15104" width="8.88671875" style="476"/>
    <col min="15105" max="15105" width="5.44140625" style="476" customWidth="1"/>
    <col min="15106" max="15106" width="4.44140625" style="476" customWidth="1"/>
    <col min="15107" max="15107" width="8.33203125" style="476" customWidth="1"/>
    <col min="15108" max="15108" width="7.109375" style="476" customWidth="1"/>
    <col min="15109" max="15109" width="9.33203125" style="476" customWidth="1"/>
    <col min="15110" max="15110" width="7.109375" style="476" customWidth="1"/>
    <col min="15111" max="15111" width="9.33203125" style="476" customWidth="1"/>
    <col min="15112" max="15112" width="7.109375" style="476" customWidth="1"/>
    <col min="15113" max="15113" width="9.33203125" style="476" customWidth="1"/>
    <col min="15114" max="15114" width="7.88671875" style="476" customWidth="1"/>
    <col min="15115" max="15117" width="8.5546875" style="476" customWidth="1"/>
    <col min="15118" max="15120" width="8.88671875" style="476"/>
    <col min="15121" max="15121" width="11.44140625" style="476" customWidth="1"/>
    <col min="15122" max="15123" width="8.88671875" style="476"/>
    <col min="15124" max="15124" width="11.33203125" style="476" customWidth="1"/>
    <col min="15125" max="15360" width="8.88671875" style="476"/>
    <col min="15361" max="15361" width="5.44140625" style="476" customWidth="1"/>
    <col min="15362" max="15362" width="4.44140625" style="476" customWidth="1"/>
    <col min="15363" max="15363" width="8.33203125" style="476" customWidth="1"/>
    <col min="15364" max="15364" width="7.109375" style="476" customWidth="1"/>
    <col min="15365" max="15365" width="9.33203125" style="476" customWidth="1"/>
    <col min="15366" max="15366" width="7.109375" style="476" customWidth="1"/>
    <col min="15367" max="15367" width="9.33203125" style="476" customWidth="1"/>
    <col min="15368" max="15368" width="7.109375" style="476" customWidth="1"/>
    <col min="15369" max="15369" width="9.33203125" style="476" customWidth="1"/>
    <col min="15370" max="15370" width="7.88671875" style="476" customWidth="1"/>
    <col min="15371" max="15373" width="8.5546875" style="476" customWidth="1"/>
    <col min="15374" max="15376" width="8.88671875" style="476"/>
    <col min="15377" max="15377" width="11.44140625" style="476" customWidth="1"/>
    <col min="15378" max="15379" width="8.88671875" style="476"/>
    <col min="15380" max="15380" width="11.33203125" style="476" customWidth="1"/>
    <col min="15381" max="15616" width="8.88671875" style="476"/>
    <col min="15617" max="15617" width="5.44140625" style="476" customWidth="1"/>
    <col min="15618" max="15618" width="4.44140625" style="476" customWidth="1"/>
    <col min="15619" max="15619" width="8.33203125" style="476" customWidth="1"/>
    <col min="15620" max="15620" width="7.109375" style="476" customWidth="1"/>
    <col min="15621" max="15621" width="9.33203125" style="476" customWidth="1"/>
    <col min="15622" max="15622" width="7.109375" style="476" customWidth="1"/>
    <col min="15623" max="15623" width="9.33203125" style="476" customWidth="1"/>
    <col min="15624" max="15624" width="7.109375" style="476" customWidth="1"/>
    <col min="15625" max="15625" width="9.33203125" style="476" customWidth="1"/>
    <col min="15626" max="15626" width="7.88671875" style="476" customWidth="1"/>
    <col min="15627" max="15629" width="8.5546875" style="476" customWidth="1"/>
    <col min="15630" max="15632" width="8.88671875" style="476"/>
    <col min="15633" max="15633" width="11.44140625" style="476" customWidth="1"/>
    <col min="15634" max="15635" width="8.88671875" style="476"/>
    <col min="15636" max="15636" width="11.33203125" style="476" customWidth="1"/>
    <col min="15637" max="15872" width="8.88671875" style="476"/>
    <col min="15873" max="15873" width="5.44140625" style="476" customWidth="1"/>
    <col min="15874" max="15874" width="4.44140625" style="476" customWidth="1"/>
    <col min="15875" max="15875" width="8.33203125" style="476" customWidth="1"/>
    <col min="15876" max="15876" width="7.109375" style="476" customWidth="1"/>
    <col min="15877" max="15877" width="9.33203125" style="476" customWidth="1"/>
    <col min="15878" max="15878" width="7.109375" style="476" customWidth="1"/>
    <col min="15879" max="15879" width="9.33203125" style="476" customWidth="1"/>
    <col min="15880" max="15880" width="7.109375" style="476" customWidth="1"/>
    <col min="15881" max="15881" width="9.33203125" style="476" customWidth="1"/>
    <col min="15882" max="15882" width="7.88671875" style="476" customWidth="1"/>
    <col min="15883" max="15885" width="8.5546875" style="476" customWidth="1"/>
    <col min="15886" max="15888" width="8.88671875" style="476"/>
    <col min="15889" max="15889" width="11.44140625" style="476" customWidth="1"/>
    <col min="15890" max="15891" width="8.88671875" style="476"/>
    <col min="15892" max="15892" width="11.33203125" style="476" customWidth="1"/>
    <col min="15893" max="16128" width="8.88671875" style="476"/>
    <col min="16129" max="16129" width="5.44140625" style="476" customWidth="1"/>
    <col min="16130" max="16130" width="4.44140625" style="476" customWidth="1"/>
    <col min="16131" max="16131" width="8.33203125" style="476" customWidth="1"/>
    <col min="16132" max="16132" width="7.109375" style="476" customWidth="1"/>
    <col min="16133" max="16133" width="9.33203125" style="476" customWidth="1"/>
    <col min="16134" max="16134" width="7.109375" style="476" customWidth="1"/>
    <col min="16135" max="16135" width="9.33203125" style="476" customWidth="1"/>
    <col min="16136" max="16136" width="7.109375" style="476" customWidth="1"/>
    <col min="16137" max="16137" width="9.33203125" style="476" customWidth="1"/>
    <col min="16138" max="16138" width="7.88671875" style="476" customWidth="1"/>
    <col min="16139" max="16141" width="8.5546875" style="476" customWidth="1"/>
    <col min="16142" max="16144" width="8.88671875" style="476"/>
    <col min="16145" max="16145" width="11.44140625" style="476" customWidth="1"/>
    <col min="16146" max="16147" width="8.88671875" style="476"/>
    <col min="16148" max="16148" width="11.33203125" style="476" customWidth="1"/>
    <col min="16149" max="16384" width="8.88671875" style="476"/>
  </cols>
  <sheetData>
    <row r="1" spans="1:21" ht="24.6" x14ac:dyDescent="0.25">
      <c r="A1" s="821" t="s">
        <v>131</v>
      </c>
      <c r="B1" s="821"/>
      <c r="C1" s="821"/>
      <c r="D1" s="821"/>
      <c r="E1" s="821"/>
      <c r="F1" s="821"/>
      <c r="G1" s="472"/>
      <c r="H1" s="473" t="s">
        <v>64</v>
      </c>
      <c r="I1" s="474"/>
      <c r="J1" s="475"/>
      <c r="L1" s="477"/>
      <c r="M1" s="478"/>
      <c r="N1" s="479"/>
      <c r="O1" s="479" t="s">
        <v>13</v>
      </c>
      <c r="P1" s="479"/>
      <c r="Q1" s="493" t="s">
        <v>76</v>
      </c>
      <c r="R1" s="494" t="s">
        <v>82</v>
      </c>
      <c r="T1" s="493" t="s">
        <v>76</v>
      </c>
      <c r="U1" s="494" t="s">
        <v>404</v>
      </c>
    </row>
    <row r="2" spans="1:21" x14ac:dyDescent="0.25">
      <c r="A2" s="481" t="s">
        <v>438</v>
      </c>
      <c r="B2" s="482"/>
      <c r="C2" s="482"/>
      <c r="D2" s="482"/>
      <c r="E2" s="482">
        <f>[2]Altalanos!$A$8</f>
        <v>0</v>
      </c>
      <c r="F2" s="482"/>
      <c r="G2" s="483"/>
      <c r="H2" s="484"/>
      <c r="I2" s="484"/>
      <c r="J2" s="485"/>
      <c r="K2" s="477"/>
      <c r="L2" s="477"/>
      <c r="M2" s="477"/>
      <c r="N2" s="486"/>
      <c r="O2" s="487"/>
      <c r="P2" s="486"/>
      <c r="Q2" s="502" t="s">
        <v>83</v>
      </c>
      <c r="R2" s="503" t="s">
        <v>78</v>
      </c>
      <c r="T2" s="502" t="s">
        <v>83</v>
      </c>
      <c r="U2" s="503" t="s">
        <v>405</v>
      </c>
    </row>
    <row r="3" spans="1:21" x14ac:dyDescent="0.25">
      <c r="A3" s="488" t="s">
        <v>24</v>
      </c>
      <c r="B3" s="488"/>
      <c r="C3" s="488"/>
      <c r="D3" s="488"/>
      <c r="E3" s="488" t="s">
        <v>21</v>
      </c>
      <c r="F3" s="488"/>
      <c r="G3" s="488"/>
      <c r="H3" s="488" t="s">
        <v>29</v>
      </c>
      <c r="I3" s="488"/>
      <c r="J3" s="489"/>
      <c r="K3" s="488"/>
      <c r="L3" s="490" t="s">
        <v>30</v>
      </c>
      <c r="M3" s="488"/>
      <c r="N3" s="491"/>
      <c r="O3" s="492"/>
      <c r="P3" s="491"/>
      <c r="Q3" s="506" t="s">
        <v>84</v>
      </c>
      <c r="R3" s="507" t="s">
        <v>80</v>
      </c>
      <c r="T3" s="506" t="s">
        <v>84</v>
      </c>
      <c r="U3" s="507" t="s">
        <v>406</v>
      </c>
    </row>
    <row r="4" spans="1:21" ht="13.8" thickBot="1" x14ac:dyDescent="0.3">
      <c r="A4" s="822"/>
      <c r="B4" s="822"/>
      <c r="C4" s="822"/>
      <c r="D4" s="496"/>
      <c r="E4" s="497">
        <f>[2]Altalanos!$C$10</f>
        <v>0</v>
      </c>
      <c r="F4" s="497"/>
      <c r="G4" s="497"/>
      <c r="H4" s="307"/>
      <c r="I4" s="497"/>
      <c r="J4" s="498"/>
      <c r="K4" s="307"/>
      <c r="L4" s="499">
        <f>[2]Altalanos!$E$10</f>
        <v>0</v>
      </c>
      <c r="M4" s="307"/>
      <c r="N4" s="500"/>
      <c r="O4" s="501"/>
      <c r="P4" s="500"/>
    </row>
    <row r="5" spans="1:21" x14ac:dyDescent="0.25">
      <c r="A5" s="504"/>
      <c r="B5" s="504" t="s">
        <v>49</v>
      </c>
      <c r="C5" s="504" t="s">
        <v>66</v>
      </c>
      <c r="D5" s="504" t="s">
        <v>43</v>
      </c>
      <c r="E5" s="504" t="s">
        <v>71</v>
      </c>
      <c r="F5" s="504"/>
      <c r="G5" s="504" t="s">
        <v>28</v>
      </c>
      <c r="H5" s="504"/>
      <c r="I5" s="504" t="s">
        <v>31</v>
      </c>
      <c r="J5" s="504"/>
      <c r="K5" s="505" t="s">
        <v>72</v>
      </c>
      <c r="L5" s="505" t="s">
        <v>73</v>
      </c>
      <c r="M5" s="505"/>
    </row>
    <row r="6" spans="1:21" x14ac:dyDescent="0.25">
      <c r="A6" s="508"/>
      <c r="B6" s="508"/>
      <c r="C6" s="508"/>
      <c r="D6" s="508"/>
      <c r="E6" s="508"/>
      <c r="F6" s="508"/>
      <c r="G6" s="508"/>
      <c r="H6" s="508"/>
      <c r="I6" s="508"/>
      <c r="J6" s="508"/>
      <c r="K6" s="509"/>
      <c r="L6" s="509"/>
      <c r="M6" s="509"/>
    </row>
    <row r="7" spans="1:21" ht="13.5" customHeight="1" x14ac:dyDescent="0.25">
      <c r="A7" s="508"/>
      <c r="B7" s="508"/>
      <c r="C7" s="510" t="str">
        <f>IF($B8="","",VLOOKUP($B8,'[2]1D ELO'!$A$7:$P$22,5))</f>
        <v/>
      </c>
      <c r="D7" s="823" t="str">
        <f>IF($B8="","",VLOOKUP($B8,'[2]1D ELO'!$A$7:$P$23,15))</f>
        <v/>
      </c>
      <c r="E7" s="512" t="s">
        <v>419</v>
      </c>
      <c r="F7" s="513"/>
      <c r="G7" s="512" t="s">
        <v>420</v>
      </c>
      <c r="H7" s="785"/>
      <c r="I7" s="726" t="str">
        <f>IF($B8="","",VLOOKUP($B8,'[2]1D ELO'!$A$7:$P$22,4))</f>
        <v/>
      </c>
      <c r="J7" s="508"/>
      <c r="K7" s="508"/>
      <c r="L7" s="508"/>
      <c r="M7" s="508"/>
    </row>
    <row r="8" spans="1:21" x14ac:dyDescent="0.25">
      <c r="A8" s="786" t="s">
        <v>68</v>
      </c>
      <c r="B8" s="787"/>
      <c r="C8" s="510" t="str">
        <f>IF($B8="","",VLOOKUP($B8,'[2]1D ELO'!$A$7:$P$22,11))</f>
        <v/>
      </c>
      <c r="D8" s="824"/>
      <c r="E8" s="512" t="s">
        <v>209</v>
      </c>
      <c r="F8" s="513"/>
      <c r="G8" s="512" t="s">
        <v>210</v>
      </c>
      <c r="H8" s="785"/>
      <c r="I8" s="726" t="str">
        <f>IF($B8="","",VLOOKUP($B8,'[2]1D ELO'!$A$7:$P$22,10))</f>
        <v/>
      </c>
      <c r="J8" s="508"/>
      <c r="K8" s="835" t="s">
        <v>450</v>
      </c>
      <c r="L8" s="516"/>
      <c r="M8" s="508"/>
    </row>
    <row r="9" spans="1:21" x14ac:dyDescent="0.25">
      <c r="A9" s="514"/>
      <c r="B9" s="788"/>
      <c r="C9" s="511"/>
      <c r="D9" s="511"/>
      <c r="E9" s="518"/>
      <c r="F9" s="508"/>
      <c r="G9" s="518"/>
      <c r="H9" s="508"/>
      <c r="I9" s="518"/>
      <c r="J9" s="508"/>
      <c r="K9" s="665"/>
      <c r="L9" s="508"/>
      <c r="M9" s="508"/>
    </row>
    <row r="10" spans="1:21" x14ac:dyDescent="0.25">
      <c r="A10" s="514"/>
      <c r="B10" s="788"/>
      <c r="C10" s="510" t="str">
        <f>IF($B11="","",VLOOKUP($B11,'[2]1D ELO'!$A$7:$P$22,5))</f>
        <v/>
      </c>
      <c r="D10" s="823" t="str">
        <f>IF($B11="","",VLOOKUP($B11,'[2]1D ELO'!$A$7:$P$23,15))</f>
        <v/>
      </c>
      <c r="E10" s="512" t="s">
        <v>421</v>
      </c>
      <c r="F10" s="513"/>
      <c r="G10" s="512" t="s">
        <v>422</v>
      </c>
      <c r="H10" s="513"/>
      <c r="I10" s="512" t="str">
        <f>IF($B11="","",VLOOKUP($B11,'[2]1D ELO'!$A$7:$P$22,4))</f>
        <v/>
      </c>
      <c r="J10" s="508"/>
      <c r="K10" s="665"/>
      <c r="L10" s="508"/>
      <c r="M10" s="508"/>
    </row>
    <row r="11" spans="1:21" x14ac:dyDescent="0.25">
      <c r="A11" s="514" t="s">
        <v>69</v>
      </c>
      <c r="B11" s="789"/>
      <c r="C11" s="510" t="str">
        <f>IF($B11="","",VLOOKUP($B11,'[2]1D ELO'!$A$7:$P$22,11))</f>
        <v/>
      </c>
      <c r="D11" s="824"/>
      <c r="E11" s="512" t="s">
        <v>421</v>
      </c>
      <c r="F11" s="513"/>
      <c r="G11" s="512" t="s">
        <v>423</v>
      </c>
      <c r="H11" s="513"/>
      <c r="I11" s="512" t="str">
        <f>IF($B11="","",VLOOKUP($B11,'[2]1D ELO'!$A$7:$P$22,10))</f>
        <v/>
      </c>
      <c r="J11" s="508"/>
      <c r="K11" s="835" t="s">
        <v>449</v>
      </c>
      <c r="L11" s="516"/>
      <c r="M11" s="508"/>
    </row>
    <row r="12" spans="1:21" x14ac:dyDescent="0.25">
      <c r="A12" s="514"/>
      <c r="B12" s="788"/>
      <c r="C12" s="511"/>
      <c r="D12" s="511"/>
      <c r="E12" s="518"/>
      <c r="F12" s="508"/>
      <c r="G12" s="518"/>
      <c r="H12" s="508"/>
      <c r="I12" s="518"/>
      <c r="J12" s="508"/>
      <c r="K12" s="665"/>
      <c r="L12" s="508"/>
      <c r="M12" s="508"/>
    </row>
    <row r="13" spans="1:21" x14ac:dyDescent="0.25">
      <c r="A13" s="514"/>
      <c r="B13" s="788"/>
      <c r="C13" s="510" t="str">
        <f>IF($B14="","",VLOOKUP($B14,'[2]1D ELO'!$A$7:$P$22,5))</f>
        <v/>
      </c>
      <c r="D13" s="823" t="str">
        <f>IF($B14="","",VLOOKUP($B14,'[2]1D ELO'!$A$7:$P$23,15))</f>
        <v/>
      </c>
      <c r="E13" s="512" t="s">
        <v>424</v>
      </c>
      <c r="F13" s="513"/>
      <c r="G13" s="512" t="s">
        <v>425</v>
      </c>
      <c r="H13" s="513"/>
      <c r="I13" s="512" t="str">
        <f>IF($B14="","",VLOOKUP($B14,'[2]1D ELO'!$A$7:$P$22,4))</f>
        <v/>
      </c>
      <c r="J13" s="508"/>
      <c r="K13" s="665"/>
      <c r="L13" s="508"/>
      <c r="M13" s="508"/>
    </row>
    <row r="14" spans="1:21" x14ac:dyDescent="0.25">
      <c r="A14" s="514" t="s">
        <v>70</v>
      </c>
      <c r="B14" s="789"/>
      <c r="C14" s="510" t="str">
        <f>IF($B14="","",VLOOKUP($B14,'[2]1D ELO'!$A$7:$P$22,11))</f>
        <v/>
      </c>
      <c r="D14" s="824"/>
      <c r="E14" s="512" t="s">
        <v>426</v>
      </c>
      <c r="F14" s="513"/>
      <c r="G14" s="512" t="s">
        <v>427</v>
      </c>
      <c r="H14" s="513"/>
      <c r="I14" s="512" t="str">
        <f>IF($B14="","",VLOOKUP($B14,'[2]1D ELO'!$A$7:$P$22,10))</f>
        <v/>
      </c>
      <c r="J14" s="508"/>
      <c r="K14" s="835" t="s">
        <v>448</v>
      </c>
      <c r="L14" s="516"/>
      <c r="M14" s="508"/>
    </row>
    <row r="15" spans="1:21" x14ac:dyDescent="0.25">
      <c r="A15" s="508"/>
      <c r="B15" s="514"/>
      <c r="C15" s="508"/>
      <c r="D15" s="508"/>
      <c r="E15" s="508"/>
      <c r="F15" s="508"/>
      <c r="G15" s="508"/>
      <c r="H15" s="508"/>
      <c r="I15" s="508"/>
      <c r="J15" s="508"/>
      <c r="K15" s="936"/>
      <c r="L15" s="509"/>
      <c r="M15" s="508"/>
    </row>
    <row r="16" spans="1:21" x14ac:dyDescent="0.25">
      <c r="A16" s="508"/>
      <c r="B16" s="514"/>
      <c r="C16" s="510" t="str">
        <f>IF($B17="","",VLOOKUP($B17,'[2]1D ELO'!$A$7:$P$22,5))</f>
        <v/>
      </c>
      <c r="D16" s="823" t="str">
        <f>IF($B17="","",VLOOKUP($B17,'[2]1D ELO'!$A$7:$P$23,15))</f>
        <v/>
      </c>
      <c r="E16" s="512" t="s">
        <v>116</v>
      </c>
      <c r="F16" s="513"/>
      <c r="G16" s="512" t="s">
        <v>117</v>
      </c>
      <c r="H16" s="785"/>
      <c r="I16" s="726" t="str">
        <f>IF($B17="","",VLOOKUP($B17,'[2]1D ELO'!$A$7:$P$22,4))</f>
        <v/>
      </c>
      <c r="J16" s="508"/>
      <c r="K16" s="665"/>
      <c r="L16" s="508"/>
      <c r="M16" s="508"/>
    </row>
    <row r="17" spans="1:13" x14ac:dyDescent="0.25">
      <c r="A17" s="786" t="s">
        <v>75</v>
      </c>
      <c r="B17" s="787"/>
      <c r="C17" s="510" t="str">
        <f>IF($B17="","",VLOOKUP($B17,'[2]1D ELO'!$A$7:$P$22,11))</f>
        <v/>
      </c>
      <c r="D17" s="824"/>
      <c r="E17" s="512" t="s">
        <v>232</v>
      </c>
      <c r="F17" s="513"/>
      <c r="G17" s="512" t="s">
        <v>233</v>
      </c>
      <c r="H17" s="785"/>
      <c r="I17" s="726" t="str">
        <f>IF($B17="","",VLOOKUP($B17,'[2]1D ELO'!$A$7:$P$22,10))</f>
        <v/>
      </c>
      <c r="J17" s="508"/>
      <c r="K17" s="835"/>
      <c r="L17" s="516"/>
      <c r="M17" s="508"/>
    </row>
    <row r="18" spans="1:13" x14ac:dyDescent="0.25">
      <c r="A18" s="514"/>
      <c r="B18" s="788"/>
      <c r="C18" s="511"/>
      <c r="D18" s="511"/>
      <c r="E18" s="518"/>
      <c r="F18" s="508"/>
      <c r="G18" s="518"/>
      <c r="H18" s="508"/>
      <c r="I18" s="518"/>
      <c r="J18" s="508"/>
      <c r="K18" s="665"/>
      <c r="L18" s="508"/>
      <c r="M18" s="508"/>
    </row>
    <row r="19" spans="1:13" x14ac:dyDescent="0.25">
      <c r="A19" s="514"/>
      <c r="B19" s="788"/>
      <c r="C19" s="510" t="str">
        <f>IF($B20="","",VLOOKUP($B20,'[2]1D ELO'!$A$7:$P$22,5))</f>
        <v/>
      </c>
      <c r="D19" s="823" t="str">
        <f>IF($B20="","",VLOOKUP($B20,'[2]1D ELO'!$A$7:$P$23,15))</f>
        <v/>
      </c>
      <c r="E19" s="512" t="s">
        <v>114</v>
      </c>
      <c r="F19" s="513"/>
      <c r="G19" s="512" t="s">
        <v>115</v>
      </c>
      <c r="H19" s="513"/>
      <c r="I19" s="512" t="str">
        <f>IF($B20="","",VLOOKUP($B20,'[2]1D ELO'!$A$7:$P$22,4))</f>
        <v/>
      </c>
      <c r="J19" s="508"/>
      <c r="K19" s="665"/>
      <c r="L19" s="508"/>
      <c r="M19" s="508"/>
    </row>
    <row r="20" spans="1:13" x14ac:dyDescent="0.25">
      <c r="A20" s="514" t="s">
        <v>407</v>
      </c>
      <c r="B20" s="789"/>
      <c r="C20" s="510" t="str">
        <f>IF($B20="","",VLOOKUP($B20,'[2]1D ELO'!$A$7:$P$22,11))</f>
        <v/>
      </c>
      <c r="D20" s="824"/>
      <c r="E20" s="512" t="s">
        <v>428</v>
      </c>
      <c r="F20" s="513"/>
      <c r="G20" s="512" t="s">
        <v>429</v>
      </c>
      <c r="H20" s="513"/>
      <c r="I20" s="512" t="str">
        <f>IF($B20="","",VLOOKUP($B20,'[2]1D ELO'!$A$7:$P$22,10))</f>
        <v/>
      </c>
      <c r="J20" s="508"/>
      <c r="K20" s="835"/>
      <c r="L20" s="516"/>
      <c r="M20" s="508"/>
    </row>
    <row r="21" spans="1:13" x14ac:dyDescent="0.25">
      <c r="A21" s="514"/>
      <c r="B21" s="788"/>
      <c r="C21" s="511"/>
      <c r="D21" s="511"/>
      <c r="E21" s="518"/>
      <c r="F21" s="508"/>
      <c r="G21" s="518"/>
      <c r="H21" s="508"/>
      <c r="I21" s="518"/>
      <c r="J21" s="508"/>
      <c r="K21" s="665"/>
      <c r="L21" s="508"/>
      <c r="M21" s="508"/>
    </row>
    <row r="22" spans="1:13" x14ac:dyDescent="0.25">
      <c r="A22" s="514"/>
      <c r="B22" s="788"/>
      <c r="C22" s="510" t="str">
        <f>IF($B23="","",VLOOKUP($B23,'[2]1D ELO'!$A$7:$P$22,5))</f>
        <v/>
      </c>
      <c r="D22" s="823" t="str">
        <f>IF($B23="","",VLOOKUP($B23,'[2]1D ELO'!$A$7:$P$23,15))</f>
        <v/>
      </c>
      <c r="E22" s="512" t="s">
        <v>430</v>
      </c>
      <c r="F22" s="513"/>
      <c r="G22" s="512" t="s">
        <v>431</v>
      </c>
      <c r="H22" s="513"/>
      <c r="I22" s="512" t="str">
        <f>IF($B23="","",VLOOKUP($B23,'[2]1D ELO'!$A$7:$P$22,4))</f>
        <v/>
      </c>
      <c r="J22" s="508"/>
      <c r="K22" s="665"/>
      <c r="L22" s="508"/>
      <c r="M22" s="508"/>
    </row>
    <row r="23" spans="1:13" x14ac:dyDescent="0.25">
      <c r="A23" s="514" t="s">
        <v>408</v>
      </c>
      <c r="B23" s="789"/>
      <c r="C23" s="510" t="str">
        <f>IF($B23="","",VLOOKUP($B23,'[2]1D ELO'!$A$7:$P$22,11))</f>
        <v/>
      </c>
      <c r="D23" s="824"/>
      <c r="E23" s="512" t="s">
        <v>432</v>
      </c>
      <c r="F23" s="513"/>
      <c r="G23" s="512" t="s">
        <v>433</v>
      </c>
      <c r="H23" s="513"/>
      <c r="I23" s="512" t="str">
        <f>IF($B23="","",VLOOKUP($B23,'[2]1D ELO'!$A$7:$P$22,10))</f>
        <v/>
      </c>
      <c r="J23" s="508"/>
      <c r="K23" s="835"/>
      <c r="L23" s="516"/>
      <c r="M23" s="508"/>
    </row>
    <row r="24" spans="1:13" x14ac:dyDescent="0.25">
      <c r="A24" s="508"/>
      <c r="B24" s="508"/>
      <c r="C24" s="508"/>
      <c r="D24" s="508"/>
      <c r="E24" s="508"/>
      <c r="F24" s="508"/>
      <c r="G24" s="508"/>
      <c r="H24" s="508"/>
      <c r="I24" s="508"/>
      <c r="J24" s="508"/>
      <c r="K24" s="508"/>
      <c r="L24" s="508"/>
      <c r="M24" s="508"/>
    </row>
    <row r="25" spans="1:13" x14ac:dyDescent="0.25">
      <c r="A25" s="508"/>
      <c r="B25" s="508"/>
      <c r="C25" s="508"/>
      <c r="D25" s="508"/>
      <c r="E25" s="508"/>
      <c r="F25" s="508"/>
      <c r="G25" s="508"/>
      <c r="H25" s="508"/>
      <c r="I25" s="508"/>
      <c r="J25" s="508"/>
      <c r="K25" s="508"/>
      <c r="L25" s="508"/>
      <c r="M25" s="508"/>
    </row>
    <row r="26" spans="1:13" ht="18.75" customHeight="1" x14ac:dyDescent="0.25">
      <c r="A26" s="508"/>
      <c r="B26" s="820"/>
      <c r="C26" s="820"/>
      <c r="D26" s="819" t="str">
        <f>CONCATENATE(E7,"/",E8)</f>
        <v>Guruz/Dürgő</v>
      </c>
      <c r="E26" s="819"/>
      <c r="F26" s="819" t="str">
        <f>CONCATENATE(E10,"/",E11)</f>
        <v>Szűcs-Villányi/Szűcs-Villányi</v>
      </c>
      <c r="G26" s="819"/>
      <c r="H26" s="819" t="str">
        <f>CONCATENATE(E13,"/",E14)</f>
        <v>Mátyásné/Szatmári</v>
      </c>
      <c r="I26" s="819"/>
      <c r="J26" s="508"/>
      <c r="K26" s="508"/>
      <c r="L26" s="508"/>
      <c r="M26" s="790" t="s">
        <v>72</v>
      </c>
    </row>
    <row r="27" spans="1:13" ht="18.75" customHeight="1" x14ac:dyDescent="0.25">
      <c r="A27" s="519" t="s">
        <v>68</v>
      </c>
      <c r="B27" s="816" t="str">
        <f>CONCATENATE(E7,"/",E8)</f>
        <v>Guruz/Dürgő</v>
      </c>
      <c r="C27" s="816"/>
      <c r="D27" s="818"/>
      <c r="E27" s="818"/>
      <c r="F27" s="817" t="s">
        <v>203</v>
      </c>
      <c r="G27" s="817"/>
      <c r="H27" s="817" t="s">
        <v>200</v>
      </c>
      <c r="I27" s="817"/>
      <c r="J27" s="508"/>
      <c r="K27" s="508"/>
      <c r="L27" s="508"/>
      <c r="M27" s="791"/>
    </row>
    <row r="28" spans="1:13" ht="18.75" customHeight="1" x14ac:dyDescent="0.25">
      <c r="A28" s="519" t="s">
        <v>69</v>
      </c>
      <c r="B28" s="816" t="str">
        <f>CONCATENATE(E10,"/",E11)</f>
        <v>Szűcs-Villányi/Szűcs-Villányi</v>
      </c>
      <c r="C28" s="816"/>
      <c r="D28" s="817" t="s">
        <v>393</v>
      </c>
      <c r="E28" s="817"/>
      <c r="F28" s="818"/>
      <c r="G28" s="818"/>
      <c r="H28" s="817" t="s">
        <v>200</v>
      </c>
      <c r="I28" s="817"/>
      <c r="J28" s="508"/>
      <c r="K28" s="508"/>
      <c r="L28" s="508"/>
      <c r="M28" s="791"/>
    </row>
    <row r="29" spans="1:13" ht="18.75" customHeight="1" x14ac:dyDescent="0.25">
      <c r="A29" s="519" t="s">
        <v>70</v>
      </c>
      <c r="B29" s="816" t="str">
        <f>CONCATENATE(E13,"/",E14)</f>
        <v>Mátyásné/Szatmári</v>
      </c>
      <c r="C29" s="816"/>
      <c r="D29" s="817" t="s">
        <v>447</v>
      </c>
      <c r="E29" s="817"/>
      <c r="F29" s="817" t="s">
        <v>447</v>
      </c>
      <c r="G29" s="817"/>
      <c r="H29" s="818"/>
      <c r="I29" s="818"/>
      <c r="J29" s="508"/>
      <c r="K29" s="508"/>
      <c r="L29" s="508"/>
      <c r="M29" s="791"/>
    </row>
    <row r="30" spans="1:13" x14ac:dyDescent="0.25">
      <c r="A30" s="508"/>
      <c r="B30" s="508"/>
      <c r="C30" s="508"/>
      <c r="D30" s="508"/>
      <c r="E30" s="508"/>
      <c r="F30" s="508"/>
      <c r="G30" s="508"/>
      <c r="H30" s="508"/>
      <c r="I30" s="508"/>
      <c r="J30" s="508"/>
      <c r="K30" s="508"/>
      <c r="L30" s="508"/>
      <c r="M30" s="508"/>
    </row>
    <row r="31" spans="1:13" ht="18.75" customHeight="1" x14ac:dyDescent="0.25">
      <c r="A31" s="508"/>
      <c r="B31" s="820"/>
      <c r="C31" s="820"/>
      <c r="D31" s="819" t="str">
        <f>CONCATENATE(E16,"/",E17)</f>
        <v>Balta/Őri</v>
      </c>
      <c r="E31" s="819"/>
      <c r="F31" s="819" t="str">
        <f>CONCATENATE(E19,"/",E20)</f>
        <v>Bálint/Kátay</v>
      </c>
      <c r="G31" s="819"/>
      <c r="H31" s="819" t="str">
        <f>CONCATENATE(E22,"/",E23)</f>
        <v>Vicha/Kis</v>
      </c>
      <c r="I31" s="819"/>
      <c r="J31" s="508"/>
      <c r="K31" s="508"/>
      <c r="L31" s="508"/>
      <c r="M31" s="665"/>
    </row>
    <row r="32" spans="1:13" ht="18.75" customHeight="1" x14ac:dyDescent="0.25">
      <c r="A32" s="519" t="s">
        <v>75</v>
      </c>
      <c r="B32" s="816" t="str">
        <f>CONCATENATE(E16,"/",E17)</f>
        <v>Balta/Őri</v>
      </c>
      <c r="C32" s="816"/>
      <c r="D32" s="818"/>
      <c r="E32" s="818"/>
      <c r="F32" s="817" t="s">
        <v>198</v>
      </c>
      <c r="G32" s="817"/>
      <c r="H32" s="817" t="s">
        <v>203</v>
      </c>
      <c r="I32" s="817"/>
      <c r="J32" s="508"/>
      <c r="K32" s="508"/>
      <c r="L32" s="508"/>
      <c r="M32" s="791"/>
    </row>
    <row r="33" spans="1:18" ht="18.75" customHeight="1" x14ac:dyDescent="0.25">
      <c r="A33" s="519" t="s">
        <v>407</v>
      </c>
      <c r="B33" s="816" t="str">
        <f>CONCATENATE(E19,"/",E20)</f>
        <v>Bálint/Kátay</v>
      </c>
      <c r="C33" s="816"/>
      <c r="D33" s="817" t="s">
        <v>394</v>
      </c>
      <c r="E33" s="817"/>
      <c r="F33" s="818"/>
      <c r="G33" s="818"/>
      <c r="H33" s="817" t="s">
        <v>389</v>
      </c>
      <c r="I33" s="817"/>
      <c r="J33" s="508"/>
      <c r="K33" s="508"/>
      <c r="L33" s="508"/>
      <c r="M33" s="791"/>
    </row>
    <row r="34" spans="1:18" ht="18.75" customHeight="1" x14ac:dyDescent="0.25">
      <c r="A34" s="519" t="s">
        <v>408</v>
      </c>
      <c r="B34" s="816" t="str">
        <f>CONCATENATE(E22,"/",E23)</f>
        <v>Vicha/Kis</v>
      </c>
      <c r="C34" s="816"/>
      <c r="D34" s="817" t="s">
        <v>393</v>
      </c>
      <c r="E34" s="817"/>
      <c r="F34" s="817" t="s">
        <v>196</v>
      </c>
      <c r="G34" s="817"/>
      <c r="H34" s="818"/>
      <c r="I34" s="818"/>
      <c r="J34" s="508"/>
      <c r="K34" s="508"/>
      <c r="L34" s="508"/>
      <c r="M34" s="791"/>
    </row>
    <row r="35" spans="1:18" x14ac:dyDescent="0.25">
      <c r="A35" s="508"/>
      <c r="B35" s="508"/>
      <c r="C35" s="508"/>
      <c r="D35" s="508"/>
      <c r="E35" s="508"/>
      <c r="F35" s="508"/>
      <c r="G35" s="508"/>
      <c r="H35" s="508"/>
      <c r="I35" s="508"/>
      <c r="J35" s="508"/>
      <c r="K35" s="508"/>
      <c r="L35" s="508"/>
      <c r="M35" s="508"/>
    </row>
    <row r="36" spans="1:18" x14ac:dyDescent="0.25">
      <c r="A36" s="508" t="s">
        <v>58</v>
      </c>
      <c r="B36" s="508"/>
      <c r="C36" s="826" t="str">
        <f>IF(M27=1,B27,IF(M28=1,B28,IF(M29=1,B29,"")))</f>
        <v/>
      </c>
      <c r="D36" s="826"/>
      <c r="E36" s="514" t="s">
        <v>409</v>
      </c>
      <c r="F36" s="826" t="str">
        <f>IF(M32=1,B32,IF(M33=1,B33,IF(M34=1,B34,"")))</f>
        <v/>
      </c>
      <c r="G36" s="826"/>
      <c r="H36" s="508"/>
      <c r="I36" s="513"/>
      <c r="J36" s="508"/>
      <c r="K36" s="508"/>
      <c r="L36" s="508"/>
      <c r="M36" s="508"/>
    </row>
    <row r="37" spans="1:18" x14ac:dyDescent="0.25">
      <c r="A37" s="508"/>
      <c r="B37" s="508"/>
      <c r="C37" s="508"/>
      <c r="D37" s="508"/>
      <c r="E37" s="508"/>
      <c r="F37" s="514"/>
      <c r="G37" s="514"/>
      <c r="H37" s="508"/>
      <c r="I37" s="508"/>
      <c r="J37" s="508"/>
      <c r="K37" s="508"/>
      <c r="L37" s="508"/>
      <c r="M37" s="508"/>
    </row>
    <row r="38" spans="1:18" x14ac:dyDescent="0.25">
      <c r="A38" s="508" t="s">
        <v>410</v>
      </c>
      <c r="B38" s="508"/>
      <c r="C38" s="826" t="str">
        <f>IF(M27=2,B27,IF(M28=2,B28,IF(M29=2,B29,"")))</f>
        <v/>
      </c>
      <c r="D38" s="826"/>
      <c r="E38" s="514" t="s">
        <v>409</v>
      </c>
      <c r="F38" s="826" t="str">
        <f>IF(M32=2,B32,IF(M33=2,B33,IF(M34=2,B34,"")))</f>
        <v/>
      </c>
      <c r="G38" s="826"/>
      <c r="H38" s="508"/>
      <c r="I38" s="513"/>
      <c r="J38" s="508"/>
      <c r="K38" s="508"/>
      <c r="L38" s="508"/>
      <c r="M38" s="508"/>
    </row>
    <row r="39" spans="1:18" x14ac:dyDescent="0.25">
      <c r="A39" s="508"/>
      <c r="B39" s="508"/>
      <c r="C39" s="514"/>
      <c r="D39" s="514"/>
      <c r="E39" s="514"/>
      <c r="F39" s="514"/>
      <c r="G39" s="514"/>
      <c r="H39" s="508"/>
      <c r="I39" s="508"/>
      <c r="J39" s="508"/>
      <c r="K39" s="508"/>
      <c r="L39" s="508"/>
      <c r="M39" s="508"/>
    </row>
    <row r="40" spans="1:18" x14ac:dyDescent="0.25">
      <c r="A40" s="508" t="s">
        <v>411</v>
      </c>
      <c r="B40" s="508"/>
      <c r="C40" s="826" t="str">
        <f>IF(M27=3,B27,IF(M28=3,B28,IF(M29=3,B29,"")))</f>
        <v/>
      </c>
      <c r="D40" s="826"/>
      <c r="E40" s="514" t="s">
        <v>409</v>
      </c>
      <c r="F40" s="826" t="str">
        <f>IF(M32=3,B32,IF(M33=3,B33,IF(M34=3,B34,"")))</f>
        <v/>
      </c>
      <c r="G40" s="826"/>
      <c r="H40" s="508"/>
      <c r="I40" s="513"/>
      <c r="J40" s="508"/>
      <c r="K40" s="508"/>
      <c r="L40" s="508"/>
      <c r="M40" s="508"/>
    </row>
    <row r="41" spans="1:18" x14ac:dyDescent="0.25">
      <c r="A41" s="508"/>
      <c r="B41" s="508"/>
      <c r="C41" s="508"/>
      <c r="D41" s="508"/>
      <c r="E41" s="508"/>
      <c r="F41" s="508"/>
      <c r="G41" s="508"/>
      <c r="H41" s="508"/>
      <c r="I41" s="508"/>
      <c r="J41" s="508"/>
      <c r="K41" s="508"/>
      <c r="L41" s="508"/>
      <c r="M41" s="508"/>
    </row>
    <row r="42" spans="1:18" x14ac:dyDescent="0.25">
      <c r="A42" s="508"/>
      <c r="B42" s="508"/>
      <c r="C42" s="508"/>
      <c r="D42" s="508"/>
      <c r="E42" s="508"/>
      <c r="F42" s="508"/>
      <c r="G42" s="508"/>
      <c r="H42" s="508"/>
      <c r="I42" s="508"/>
      <c r="J42" s="508"/>
      <c r="K42" s="508"/>
      <c r="L42" s="513"/>
      <c r="M42" s="508"/>
    </row>
    <row r="43" spans="1:18" x14ac:dyDescent="0.25">
      <c r="A43" s="520" t="s">
        <v>43</v>
      </c>
      <c r="B43" s="521"/>
      <c r="C43" s="522"/>
      <c r="D43" s="523" t="s">
        <v>4</v>
      </c>
      <c r="E43" s="526" t="s">
        <v>45</v>
      </c>
      <c r="F43" s="525"/>
      <c r="G43" s="523" t="s">
        <v>4</v>
      </c>
      <c r="H43" s="526" t="s">
        <v>54</v>
      </c>
      <c r="I43" s="527"/>
      <c r="J43" s="526" t="s">
        <v>55</v>
      </c>
      <c r="K43" s="528" t="s">
        <v>56</v>
      </c>
      <c r="L43" s="504"/>
      <c r="M43" s="525"/>
      <c r="P43" s="529"/>
      <c r="Q43" s="529"/>
      <c r="R43" s="530"/>
    </row>
    <row r="44" spans="1:18" x14ac:dyDescent="0.25">
      <c r="A44" s="531" t="s">
        <v>44</v>
      </c>
      <c r="B44" s="532"/>
      <c r="C44" s="533"/>
      <c r="D44" s="534">
        <v>1</v>
      </c>
      <c r="E44" s="828" t="str">
        <f>IF(D44&gt;$R$50,,UPPER(VLOOKUP(D44,'[2]1D ELO'!$A$7:$L$23,2)))</f>
        <v/>
      </c>
      <c r="F44" s="828"/>
      <c r="G44" s="536" t="s">
        <v>5</v>
      </c>
      <c r="H44" s="532"/>
      <c r="I44" s="537"/>
      <c r="J44" s="538"/>
      <c r="K44" s="539" t="s">
        <v>46</v>
      </c>
      <c r="L44" s="540"/>
      <c r="M44" s="541"/>
      <c r="P44" s="542"/>
      <c r="Q44" s="542"/>
      <c r="R44" s="543"/>
    </row>
    <row r="45" spans="1:18" x14ac:dyDescent="0.25">
      <c r="A45" s="544" t="s">
        <v>53</v>
      </c>
      <c r="B45" s="545"/>
      <c r="C45" s="546"/>
      <c r="D45" s="547"/>
      <c r="E45" s="827" t="str">
        <f>IF(D44&gt;$R$50,,UPPER(VLOOKUP(D44,'[2]1D ELO'!$A$7:$L$23,8)))</f>
        <v/>
      </c>
      <c r="F45" s="829"/>
      <c r="G45" s="562"/>
      <c r="H45" s="549"/>
      <c r="I45" s="550"/>
      <c r="J45" s="551"/>
      <c r="K45" s="552"/>
      <c r="L45" s="513"/>
      <c r="M45" s="553"/>
      <c r="P45" s="543"/>
      <c r="Q45" s="554"/>
      <c r="R45" s="543"/>
    </row>
    <row r="46" spans="1:18" x14ac:dyDescent="0.25">
      <c r="A46" s="555"/>
      <c r="B46" s="556"/>
      <c r="C46" s="557"/>
      <c r="D46" s="547" t="s">
        <v>6</v>
      </c>
      <c r="E46" s="827" t="str">
        <f>IF(D44&gt;$R$50,,UPPER(VLOOKUP((D44+1),'[2]1D ELO'!$A$7:$L$23,2)))</f>
        <v/>
      </c>
      <c r="F46" s="827"/>
      <c r="G46" s="548" t="s">
        <v>6</v>
      </c>
      <c r="H46" s="549"/>
      <c r="I46" s="550"/>
      <c r="J46" s="551"/>
      <c r="K46" s="539" t="s">
        <v>47</v>
      </c>
      <c r="L46" s="540"/>
      <c r="M46" s="541"/>
      <c r="P46" s="542"/>
      <c r="Q46" s="542"/>
      <c r="R46" s="543"/>
    </row>
    <row r="47" spans="1:18" x14ac:dyDescent="0.25">
      <c r="A47" s="558"/>
      <c r="B47" s="559"/>
      <c r="C47" s="560"/>
      <c r="D47" s="547"/>
      <c r="E47" s="827" t="str">
        <f>IF(D44&gt;$R$50,,UPPER(VLOOKUP((D44+1),'[2]1D ELO'!$A$7:$L$23,8)))</f>
        <v/>
      </c>
      <c r="F47" s="827"/>
      <c r="G47" s="548"/>
      <c r="H47" s="549"/>
      <c r="I47" s="550"/>
      <c r="J47" s="551"/>
      <c r="K47" s="563"/>
      <c r="L47" s="508"/>
      <c r="M47" s="564"/>
      <c r="P47" s="543"/>
      <c r="Q47" s="554"/>
      <c r="R47" s="543"/>
    </row>
    <row r="48" spans="1:18" x14ac:dyDescent="0.25">
      <c r="A48" s="565"/>
      <c r="B48" s="566"/>
      <c r="C48" s="567"/>
      <c r="D48" s="547"/>
      <c r="E48" s="535"/>
      <c r="F48" s="508"/>
      <c r="G48" s="548" t="s">
        <v>7</v>
      </c>
      <c r="H48" s="549"/>
      <c r="I48" s="550"/>
      <c r="J48" s="551"/>
      <c r="K48" s="544"/>
      <c r="L48" s="513"/>
      <c r="M48" s="553"/>
      <c r="P48" s="543"/>
      <c r="Q48" s="554"/>
      <c r="R48" s="543"/>
    </row>
    <row r="49" spans="1:18" x14ac:dyDescent="0.25">
      <c r="A49" s="568"/>
      <c r="B49" s="569"/>
      <c r="C49" s="560"/>
      <c r="D49" s="547"/>
      <c r="E49" s="535"/>
      <c r="F49" s="508"/>
      <c r="G49" s="548"/>
      <c r="H49" s="549"/>
      <c r="I49" s="550"/>
      <c r="J49" s="551"/>
      <c r="K49" s="539" t="s">
        <v>33</v>
      </c>
      <c r="L49" s="540"/>
      <c r="M49" s="541"/>
      <c r="P49" s="542"/>
      <c r="Q49" s="542"/>
      <c r="R49" s="543"/>
    </row>
    <row r="50" spans="1:18" x14ac:dyDescent="0.25">
      <c r="A50" s="568"/>
      <c r="B50" s="569"/>
      <c r="C50" s="570"/>
      <c r="D50" s="547"/>
      <c r="E50" s="535"/>
      <c r="F50" s="508"/>
      <c r="G50" s="548" t="s">
        <v>8</v>
      </c>
      <c r="H50" s="549"/>
      <c r="I50" s="550"/>
      <c r="J50" s="551"/>
      <c r="K50" s="563"/>
      <c r="L50" s="508"/>
      <c r="M50" s="564"/>
      <c r="P50" s="543"/>
      <c r="Q50" s="554"/>
      <c r="R50" s="543" t="s">
        <v>412</v>
      </c>
    </row>
    <row r="51" spans="1:18" x14ac:dyDescent="0.25">
      <c r="A51" s="571"/>
      <c r="B51" s="572"/>
      <c r="C51" s="573"/>
      <c r="D51" s="574"/>
      <c r="E51" s="575"/>
      <c r="F51" s="513"/>
      <c r="G51" s="576"/>
      <c r="H51" s="545"/>
      <c r="I51" s="577"/>
      <c r="J51" s="578"/>
      <c r="K51" s="544">
        <f>L4</f>
        <v>0</v>
      </c>
      <c r="L51" s="513"/>
      <c r="M51" s="553"/>
      <c r="P51" s="543"/>
      <c r="Q51" s="554"/>
      <c r="R51" s="579"/>
    </row>
  </sheetData>
  <mergeCells count="50">
    <mergeCell ref="E46:F46"/>
    <mergeCell ref="E47:F47"/>
    <mergeCell ref="C38:D38"/>
    <mergeCell ref="F38:G38"/>
    <mergeCell ref="C40:D40"/>
    <mergeCell ref="F40:G40"/>
    <mergeCell ref="E44:F44"/>
    <mergeCell ref="E45:F45"/>
    <mergeCell ref="B34:C34"/>
    <mergeCell ref="D34:E34"/>
    <mergeCell ref="F34:G34"/>
    <mergeCell ref="H34:I34"/>
    <mergeCell ref="C36:D36"/>
    <mergeCell ref="F36:G36"/>
    <mergeCell ref="B32:C32"/>
    <mergeCell ref="D32:E32"/>
    <mergeCell ref="F32:G32"/>
    <mergeCell ref="H32:I32"/>
    <mergeCell ref="B33:C33"/>
    <mergeCell ref="D33:E33"/>
    <mergeCell ref="F33:G33"/>
    <mergeCell ref="H33:I33"/>
    <mergeCell ref="B29:C29"/>
    <mergeCell ref="D29:E29"/>
    <mergeCell ref="F29:G29"/>
    <mergeCell ref="H29:I29"/>
    <mergeCell ref="B31:C31"/>
    <mergeCell ref="D31:E31"/>
    <mergeCell ref="F31:G31"/>
    <mergeCell ref="H31:I31"/>
    <mergeCell ref="B27:C27"/>
    <mergeCell ref="D27:E27"/>
    <mergeCell ref="F27:G27"/>
    <mergeCell ref="H27:I27"/>
    <mergeCell ref="B28:C28"/>
    <mergeCell ref="D28:E28"/>
    <mergeCell ref="F28:G28"/>
    <mergeCell ref="H28:I28"/>
    <mergeCell ref="H26:I26"/>
    <mergeCell ref="A1:F1"/>
    <mergeCell ref="A4:C4"/>
    <mergeCell ref="D7:D8"/>
    <mergeCell ref="D10:D11"/>
    <mergeCell ref="D13:D14"/>
    <mergeCell ref="D16:D17"/>
    <mergeCell ref="D19:D20"/>
    <mergeCell ref="D22:D23"/>
    <mergeCell ref="B26:C26"/>
    <mergeCell ref="D26:E26"/>
    <mergeCell ref="F26:G26"/>
  </mergeCells>
  <conditionalFormatting sqref="E7:E14">
    <cfRule type="cellIs" dxfId="54" priority="4" stopIfTrue="1" operator="equal">
      <formula>"Bye"</formula>
    </cfRule>
  </conditionalFormatting>
  <conditionalFormatting sqref="E16:E23">
    <cfRule type="cellIs" dxfId="53" priority="1" stopIfTrue="1" operator="equal">
      <formula>"Bye"</formula>
    </cfRule>
  </conditionalFormatting>
  <conditionalFormatting sqref="R51">
    <cfRule type="expression" dxfId="52" priority="7"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FC0D-F2B6-4E62-B930-086059277A5B}">
  <sheetPr codeName="Sheet43">
    <tabColor indexed="17"/>
    <pageSetUpPr fitToPage="1"/>
  </sheetPr>
  <dimension ref="A1:U81"/>
  <sheetViews>
    <sheetView showGridLines="0" showZeros="0" workbookViewId="0"/>
  </sheetViews>
  <sheetFormatPr defaultRowHeight="13.2" x14ac:dyDescent="0.25"/>
  <cols>
    <col min="1" max="2" width="3.33203125" style="476" customWidth="1"/>
    <col min="3" max="3" width="4.6640625" style="476" customWidth="1"/>
    <col min="4" max="4" width="2.88671875" style="476" customWidth="1"/>
    <col min="5" max="5" width="5.6640625" style="476" customWidth="1"/>
    <col min="6" max="6" width="12.6640625" style="476" customWidth="1"/>
    <col min="7" max="7" width="2.6640625" style="476" customWidth="1"/>
    <col min="8" max="8" width="6.5546875" style="476" customWidth="1"/>
    <col min="9" max="9" width="5.88671875" style="476" customWidth="1"/>
    <col min="10" max="10" width="1.6640625" style="763" customWidth="1"/>
    <col min="11" max="11" width="10.6640625" style="476" customWidth="1"/>
    <col min="12" max="12" width="1.6640625" style="763" customWidth="1"/>
    <col min="13" max="13" width="10.6640625" style="476" customWidth="1"/>
    <col min="14" max="14" width="1.6640625" style="764" customWidth="1"/>
    <col min="15" max="15" width="10.6640625" style="476" customWidth="1"/>
    <col min="16" max="16" width="1.6640625" style="763" customWidth="1"/>
    <col min="17" max="17" width="10.6640625" style="476" customWidth="1"/>
    <col min="18" max="18" width="1.6640625" style="764" customWidth="1"/>
    <col min="19" max="19" width="8.88671875" style="476"/>
    <col min="20" max="20" width="8.6640625" style="476" customWidth="1"/>
    <col min="21" max="21" width="8.88671875" style="476" hidden="1" customWidth="1"/>
    <col min="22" max="22" width="5.6640625" style="476" customWidth="1"/>
    <col min="23" max="256" width="8.88671875" style="476"/>
    <col min="257" max="258" width="3.33203125" style="476" customWidth="1"/>
    <col min="259" max="259" width="4.6640625" style="476" customWidth="1"/>
    <col min="260" max="260" width="2.88671875" style="476" customWidth="1"/>
    <col min="261" max="261" width="5.6640625" style="476" customWidth="1"/>
    <col min="262" max="262" width="12.6640625" style="476" customWidth="1"/>
    <col min="263" max="263" width="2.6640625" style="476" customWidth="1"/>
    <col min="264" max="264" width="6.5546875" style="476" customWidth="1"/>
    <col min="265" max="265" width="5.88671875" style="476" customWidth="1"/>
    <col min="266" max="266" width="1.6640625" style="476" customWidth="1"/>
    <col min="267" max="267" width="10.6640625" style="476" customWidth="1"/>
    <col min="268" max="268" width="1.6640625" style="476" customWidth="1"/>
    <col min="269" max="269" width="10.6640625" style="476" customWidth="1"/>
    <col min="270" max="270" width="1.6640625" style="476" customWidth="1"/>
    <col min="271" max="271" width="10.6640625" style="476" customWidth="1"/>
    <col min="272" max="272" width="1.6640625" style="476" customWidth="1"/>
    <col min="273" max="273" width="10.6640625" style="476" customWidth="1"/>
    <col min="274" max="274" width="1.6640625" style="476" customWidth="1"/>
    <col min="275" max="275" width="8.88671875" style="476"/>
    <col min="276" max="276" width="8.6640625" style="476" customWidth="1"/>
    <col min="277" max="277" width="0" style="476" hidden="1" customWidth="1"/>
    <col min="278" max="278" width="5.6640625" style="476" customWidth="1"/>
    <col min="279" max="512" width="8.88671875" style="476"/>
    <col min="513" max="514" width="3.33203125" style="476" customWidth="1"/>
    <col min="515" max="515" width="4.6640625" style="476" customWidth="1"/>
    <col min="516" max="516" width="2.88671875" style="476" customWidth="1"/>
    <col min="517" max="517" width="5.6640625" style="476" customWidth="1"/>
    <col min="518" max="518" width="12.6640625" style="476" customWidth="1"/>
    <col min="519" max="519" width="2.6640625" style="476" customWidth="1"/>
    <col min="520" max="520" width="6.5546875" style="476" customWidth="1"/>
    <col min="521" max="521" width="5.88671875" style="476" customWidth="1"/>
    <col min="522" max="522" width="1.6640625" style="476" customWidth="1"/>
    <col min="523" max="523" width="10.6640625" style="476" customWidth="1"/>
    <col min="524" max="524" width="1.6640625" style="476" customWidth="1"/>
    <col min="525" max="525" width="10.6640625" style="476" customWidth="1"/>
    <col min="526" max="526" width="1.6640625" style="476" customWidth="1"/>
    <col min="527" max="527" width="10.6640625" style="476" customWidth="1"/>
    <col min="528" max="528" width="1.6640625" style="476" customWidth="1"/>
    <col min="529" max="529" width="10.6640625" style="476" customWidth="1"/>
    <col min="530" max="530" width="1.6640625" style="476" customWidth="1"/>
    <col min="531" max="531" width="8.88671875" style="476"/>
    <col min="532" max="532" width="8.6640625" style="476" customWidth="1"/>
    <col min="533" max="533" width="0" style="476" hidden="1" customWidth="1"/>
    <col min="534" max="534" width="5.6640625" style="476" customWidth="1"/>
    <col min="535" max="768" width="8.88671875" style="476"/>
    <col min="769" max="770" width="3.33203125" style="476" customWidth="1"/>
    <col min="771" max="771" width="4.6640625" style="476" customWidth="1"/>
    <col min="772" max="772" width="2.88671875" style="476" customWidth="1"/>
    <col min="773" max="773" width="5.6640625" style="476" customWidth="1"/>
    <col min="774" max="774" width="12.6640625" style="476" customWidth="1"/>
    <col min="775" max="775" width="2.6640625" style="476" customWidth="1"/>
    <col min="776" max="776" width="6.5546875" style="476" customWidth="1"/>
    <col min="777" max="777" width="5.88671875" style="476" customWidth="1"/>
    <col min="778" max="778" width="1.6640625" style="476" customWidth="1"/>
    <col min="779" max="779" width="10.6640625" style="476" customWidth="1"/>
    <col min="780" max="780" width="1.6640625" style="476" customWidth="1"/>
    <col min="781" max="781" width="10.6640625" style="476" customWidth="1"/>
    <col min="782" max="782" width="1.6640625" style="476" customWidth="1"/>
    <col min="783" max="783" width="10.6640625" style="476" customWidth="1"/>
    <col min="784" max="784" width="1.6640625" style="476" customWidth="1"/>
    <col min="785" max="785" width="10.6640625" style="476" customWidth="1"/>
    <col min="786" max="786" width="1.6640625" style="476" customWidth="1"/>
    <col min="787" max="787" width="8.88671875" style="476"/>
    <col min="788" max="788" width="8.6640625" style="476" customWidth="1"/>
    <col min="789" max="789" width="0" style="476" hidden="1" customWidth="1"/>
    <col min="790" max="790" width="5.6640625" style="476" customWidth="1"/>
    <col min="791" max="1024" width="8.88671875" style="476"/>
    <col min="1025" max="1026" width="3.33203125" style="476" customWidth="1"/>
    <col min="1027" max="1027" width="4.6640625" style="476" customWidth="1"/>
    <col min="1028" max="1028" width="2.88671875" style="476" customWidth="1"/>
    <col min="1029" max="1029" width="5.6640625" style="476" customWidth="1"/>
    <col min="1030" max="1030" width="12.6640625" style="476" customWidth="1"/>
    <col min="1031" max="1031" width="2.6640625" style="476" customWidth="1"/>
    <col min="1032" max="1032" width="6.5546875" style="476" customWidth="1"/>
    <col min="1033" max="1033" width="5.88671875" style="476" customWidth="1"/>
    <col min="1034" max="1034" width="1.6640625" style="476" customWidth="1"/>
    <col min="1035" max="1035" width="10.6640625" style="476" customWidth="1"/>
    <col min="1036" max="1036" width="1.6640625" style="476" customWidth="1"/>
    <col min="1037" max="1037" width="10.6640625" style="476" customWidth="1"/>
    <col min="1038" max="1038" width="1.6640625" style="476" customWidth="1"/>
    <col min="1039" max="1039" width="10.6640625" style="476" customWidth="1"/>
    <col min="1040" max="1040" width="1.6640625" style="476" customWidth="1"/>
    <col min="1041" max="1041" width="10.6640625" style="476" customWidth="1"/>
    <col min="1042" max="1042" width="1.6640625" style="476" customWidth="1"/>
    <col min="1043" max="1043" width="8.88671875" style="476"/>
    <col min="1044" max="1044" width="8.6640625" style="476" customWidth="1"/>
    <col min="1045" max="1045" width="0" style="476" hidden="1" customWidth="1"/>
    <col min="1046" max="1046" width="5.6640625" style="476" customWidth="1"/>
    <col min="1047" max="1280" width="8.88671875" style="476"/>
    <col min="1281" max="1282" width="3.33203125" style="476" customWidth="1"/>
    <col min="1283" max="1283" width="4.6640625" style="476" customWidth="1"/>
    <col min="1284" max="1284" width="2.88671875" style="476" customWidth="1"/>
    <col min="1285" max="1285" width="5.6640625" style="476" customWidth="1"/>
    <col min="1286" max="1286" width="12.6640625" style="476" customWidth="1"/>
    <col min="1287" max="1287" width="2.6640625" style="476" customWidth="1"/>
    <col min="1288" max="1288" width="6.5546875" style="476" customWidth="1"/>
    <col min="1289" max="1289" width="5.88671875" style="476" customWidth="1"/>
    <col min="1290" max="1290" width="1.6640625" style="476" customWidth="1"/>
    <col min="1291" max="1291" width="10.6640625" style="476" customWidth="1"/>
    <col min="1292" max="1292" width="1.6640625" style="476" customWidth="1"/>
    <col min="1293" max="1293" width="10.6640625" style="476" customWidth="1"/>
    <col min="1294" max="1294" width="1.6640625" style="476" customWidth="1"/>
    <col min="1295" max="1295" width="10.6640625" style="476" customWidth="1"/>
    <col min="1296" max="1296" width="1.6640625" style="476" customWidth="1"/>
    <col min="1297" max="1297" width="10.6640625" style="476" customWidth="1"/>
    <col min="1298" max="1298" width="1.6640625" style="476" customWidth="1"/>
    <col min="1299" max="1299" width="8.88671875" style="476"/>
    <col min="1300" max="1300" width="8.6640625" style="476" customWidth="1"/>
    <col min="1301" max="1301" width="0" style="476" hidden="1" customWidth="1"/>
    <col min="1302" max="1302" width="5.6640625" style="476" customWidth="1"/>
    <col min="1303" max="1536" width="8.88671875" style="476"/>
    <col min="1537" max="1538" width="3.33203125" style="476" customWidth="1"/>
    <col min="1539" max="1539" width="4.6640625" style="476" customWidth="1"/>
    <col min="1540" max="1540" width="2.88671875" style="476" customWidth="1"/>
    <col min="1541" max="1541" width="5.6640625" style="476" customWidth="1"/>
    <col min="1542" max="1542" width="12.6640625" style="476" customWidth="1"/>
    <col min="1543" max="1543" width="2.6640625" style="476" customWidth="1"/>
    <col min="1544" max="1544" width="6.5546875" style="476" customWidth="1"/>
    <col min="1545" max="1545" width="5.88671875" style="476" customWidth="1"/>
    <col min="1546" max="1546" width="1.6640625" style="476" customWidth="1"/>
    <col min="1547" max="1547" width="10.6640625" style="476" customWidth="1"/>
    <col min="1548" max="1548" width="1.6640625" style="476" customWidth="1"/>
    <col min="1549" max="1549" width="10.6640625" style="476" customWidth="1"/>
    <col min="1550" max="1550" width="1.6640625" style="476" customWidth="1"/>
    <col min="1551" max="1551" width="10.6640625" style="476" customWidth="1"/>
    <col min="1552" max="1552" width="1.6640625" style="476" customWidth="1"/>
    <col min="1553" max="1553" width="10.6640625" style="476" customWidth="1"/>
    <col min="1554" max="1554" width="1.6640625" style="476" customWidth="1"/>
    <col min="1555" max="1555" width="8.88671875" style="476"/>
    <col min="1556" max="1556" width="8.6640625" style="476" customWidth="1"/>
    <col min="1557" max="1557" width="0" style="476" hidden="1" customWidth="1"/>
    <col min="1558" max="1558" width="5.6640625" style="476" customWidth="1"/>
    <col min="1559" max="1792" width="8.88671875" style="476"/>
    <col min="1793" max="1794" width="3.33203125" style="476" customWidth="1"/>
    <col min="1795" max="1795" width="4.6640625" style="476" customWidth="1"/>
    <col min="1796" max="1796" width="2.88671875" style="476" customWidth="1"/>
    <col min="1797" max="1797" width="5.6640625" style="476" customWidth="1"/>
    <col min="1798" max="1798" width="12.6640625" style="476" customWidth="1"/>
    <col min="1799" max="1799" width="2.6640625" style="476" customWidth="1"/>
    <col min="1800" max="1800" width="6.5546875" style="476" customWidth="1"/>
    <col min="1801" max="1801" width="5.88671875" style="476" customWidth="1"/>
    <col min="1802" max="1802" width="1.6640625" style="476" customWidth="1"/>
    <col min="1803" max="1803" width="10.6640625" style="476" customWidth="1"/>
    <col min="1804" max="1804" width="1.6640625" style="476" customWidth="1"/>
    <col min="1805" max="1805" width="10.6640625" style="476" customWidth="1"/>
    <col min="1806" max="1806" width="1.6640625" style="476" customWidth="1"/>
    <col min="1807" max="1807" width="10.6640625" style="476" customWidth="1"/>
    <col min="1808" max="1808" width="1.6640625" style="476" customWidth="1"/>
    <col min="1809" max="1809" width="10.6640625" style="476" customWidth="1"/>
    <col min="1810" max="1810" width="1.6640625" style="476" customWidth="1"/>
    <col min="1811" max="1811" width="8.88671875" style="476"/>
    <col min="1812" max="1812" width="8.6640625" style="476" customWidth="1"/>
    <col min="1813" max="1813" width="0" style="476" hidden="1" customWidth="1"/>
    <col min="1814" max="1814" width="5.6640625" style="476" customWidth="1"/>
    <col min="1815" max="2048" width="8.88671875" style="476"/>
    <col min="2049" max="2050" width="3.33203125" style="476" customWidth="1"/>
    <col min="2051" max="2051" width="4.6640625" style="476" customWidth="1"/>
    <col min="2052" max="2052" width="2.88671875" style="476" customWidth="1"/>
    <col min="2053" max="2053" width="5.6640625" style="476" customWidth="1"/>
    <col min="2054" max="2054" width="12.6640625" style="476" customWidth="1"/>
    <col min="2055" max="2055" width="2.6640625" style="476" customWidth="1"/>
    <col min="2056" max="2056" width="6.5546875" style="476" customWidth="1"/>
    <col min="2057" max="2057" width="5.88671875" style="476" customWidth="1"/>
    <col min="2058" max="2058" width="1.6640625" style="476" customWidth="1"/>
    <col min="2059" max="2059" width="10.6640625" style="476" customWidth="1"/>
    <col min="2060" max="2060" width="1.6640625" style="476" customWidth="1"/>
    <col min="2061" max="2061" width="10.6640625" style="476" customWidth="1"/>
    <col min="2062" max="2062" width="1.6640625" style="476" customWidth="1"/>
    <col min="2063" max="2063" width="10.6640625" style="476" customWidth="1"/>
    <col min="2064" max="2064" width="1.6640625" style="476" customWidth="1"/>
    <col min="2065" max="2065" width="10.6640625" style="476" customWidth="1"/>
    <col min="2066" max="2066" width="1.6640625" style="476" customWidth="1"/>
    <col min="2067" max="2067" width="8.88671875" style="476"/>
    <col min="2068" max="2068" width="8.6640625" style="476" customWidth="1"/>
    <col min="2069" max="2069" width="0" style="476" hidden="1" customWidth="1"/>
    <col min="2070" max="2070" width="5.6640625" style="476" customWidth="1"/>
    <col min="2071" max="2304" width="8.88671875" style="476"/>
    <col min="2305" max="2306" width="3.33203125" style="476" customWidth="1"/>
    <col min="2307" max="2307" width="4.6640625" style="476" customWidth="1"/>
    <col min="2308" max="2308" width="2.88671875" style="476" customWidth="1"/>
    <col min="2309" max="2309" width="5.6640625" style="476" customWidth="1"/>
    <col min="2310" max="2310" width="12.6640625" style="476" customWidth="1"/>
    <col min="2311" max="2311" width="2.6640625" style="476" customWidth="1"/>
    <col min="2312" max="2312" width="6.5546875" style="476" customWidth="1"/>
    <col min="2313" max="2313" width="5.88671875" style="476" customWidth="1"/>
    <col min="2314" max="2314" width="1.6640625" style="476" customWidth="1"/>
    <col min="2315" max="2315" width="10.6640625" style="476" customWidth="1"/>
    <col min="2316" max="2316" width="1.6640625" style="476" customWidth="1"/>
    <col min="2317" max="2317" width="10.6640625" style="476" customWidth="1"/>
    <col min="2318" max="2318" width="1.6640625" style="476" customWidth="1"/>
    <col min="2319" max="2319" width="10.6640625" style="476" customWidth="1"/>
    <col min="2320" max="2320" width="1.6640625" style="476" customWidth="1"/>
    <col min="2321" max="2321" width="10.6640625" style="476" customWidth="1"/>
    <col min="2322" max="2322" width="1.6640625" style="476" customWidth="1"/>
    <col min="2323" max="2323" width="8.88671875" style="476"/>
    <col min="2324" max="2324" width="8.6640625" style="476" customWidth="1"/>
    <col min="2325" max="2325" width="0" style="476" hidden="1" customWidth="1"/>
    <col min="2326" max="2326" width="5.6640625" style="476" customWidth="1"/>
    <col min="2327" max="2560" width="8.88671875" style="476"/>
    <col min="2561" max="2562" width="3.33203125" style="476" customWidth="1"/>
    <col min="2563" max="2563" width="4.6640625" style="476" customWidth="1"/>
    <col min="2564" max="2564" width="2.88671875" style="476" customWidth="1"/>
    <col min="2565" max="2565" width="5.6640625" style="476" customWidth="1"/>
    <col min="2566" max="2566" width="12.6640625" style="476" customWidth="1"/>
    <col min="2567" max="2567" width="2.6640625" style="476" customWidth="1"/>
    <col min="2568" max="2568" width="6.5546875" style="476" customWidth="1"/>
    <col min="2569" max="2569" width="5.88671875" style="476" customWidth="1"/>
    <col min="2570" max="2570" width="1.6640625" style="476" customWidth="1"/>
    <col min="2571" max="2571" width="10.6640625" style="476" customWidth="1"/>
    <col min="2572" max="2572" width="1.6640625" style="476" customWidth="1"/>
    <col min="2573" max="2573" width="10.6640625" style="476" customWidth="1"/>
    <col min="2574" max="2574" width="1.6640625" style="476" customWidth="1"/>
    <col min="2575" max="2575" width="10.6640625" style="476" customWidth="1"/>
    <col min="2576" max="2576" width="1.6640625" style="476" customWidth="1"/>
    <col min="2577" max="2577" width="10.6640625" style="476" customWidth="1"/>
    <col min="2578" max="2578" width="1.6640625" style="476" customWidth="1"/>
    <col min="2579" max="2579" width="8.88671875" style="476"/>
    <col min="2580" max="2580" width="8.6640625" style="476" customWidth="1"/>
    <col min="2581" max="2581" width="0" style="476" hidden="1" customWidth="1"/>
    <col min="2582" max="2582" width="5.6640625" style="476" customWidth="1"/>
    <col min="2583" max="2816" width="8.88671875" style="476"/>
    <col min="2817" max="2818" width="3.33203125" style="476" customWidth="1"/>
    <col min="2819" max="2819" width="4.6640625" style="476" customWidth="1"/>
    <col min="2820" max="2820" width="2.88671875" style="476" customWidth="1"/>
    <col min="2821" max="2821" width="5.6640625" style="476" customWidth="1"/>
    <col min="2822" max="2822" width="12.6640625" style="476" customWidth="1"/>
    <col min="2823" max="2823" width="2.6640625" style="476" customWidth="1"/>
    <col min="2824" max="2824" width="6.5546875" style="476" customWidth="1"/>
    <col min="2825" max="2825" width="5.88671875" style="476" customWidth="1"/>
    <col min="2826" max="2826" width="1.6640625" style="476" customWidth="1"/>
    <col min="2827" max="2827" width="10.6640625" style="476" customWidth="1"/>
    <col min="2828" max="2828" width="1.6640625" style="476" customWidth="1"/>
    <col min="2829" max="2829" width="10.6640625" style="476" customWidth="1"/>
    <col min="2830" max="2830" width="1.6640625" style="476" customWidth="1"/>
    <col min="2831" max="2831" width="10.6640625" style="476" customWidth="1"/>
    <col min="2832" max="2832" width="1.6640625" style="476" customWidth="1"/>
    <col min="2833" max="2833" width="10.6640625" style="476" customWidth="1"/>
    <col min="2834" max="2834" width="1.6640625" style="476" customWidth="1"/>
    <col min="2835" max="2835" width="8.88671875" style="476"/>
    <col min="2836" max="2836" width="8.6640625" style="476" customWidth="1"/>
    <col min="2837" max="2837" width="0" style="476" hidden="1" customWidth="1"/>
    <col min="2838" max="2838" width="5.6640625" style="476" customWidth="1"/>
    <col min="2839" max="3072" width="8.88671875" style="476"/>
    <col min="3073" max="3074" width="3.33203125" style="476" customWidth="1"/>
    <col min="3075" max="3075" width="4.6640625" style="476" customWidth="1"/>
    <col min="3076" max="3076" width="2.88671875" style="476" customWidth="1"/>
    <col min="3077" max="3077" width="5.6640625" style="476" customWidth="1"/>
    <col min="3078" max="3078" width="12.6640625" style="476" customWidth="1"/>
    <col min="3079" max="3079" width="2.6640625" style="476" customWidth="1"/>
    <col min="3080" max="3080" width="6.5546875" style="476" customWidth="1"/>
    <col min="3081" max="3081" width="5.88671875" style="476" customWidth="1"/>
    <col min="3082" max="3082" width="1.6640625" style="476" customWidth="1"/>
    <col min="3083" max="3083" width="10.6640625" style="476" customWidth="1"/>
    <col min="3084" max="3084" width="1.6640625" style="476" customWidth="1"/>
    <col min="3085" max="3085" width="10.6640625" style="476" customWidth="1"/>
    <col min="3086" max="3086" width="1.6640625" style="476" customWidth="1"/>
    <col min="3087" max="3087" width="10.6640625" style="476" customWidth="1"/>
    <col min="3088" max="3088" width="1.6640625" style="476" customWidth="1"/>
    <col min="3089" max="3089" width="10.6640625" style="476" customWidth="1"/>
    <col min="3090" max="3090" width="1.6640625" style="476" customWidth="1"/>
    <col min="3091" max="3091" width="8.88671875" style="476"/>
    <col min="3092" max="3092" width="8.6640625" style="476" customWidth="1"/>
    <col min="3093" max="3093" width="0" style="476" hidden="1" customWidth="1"/>
    <col min="3094" max="3094" width="5.6640625" style="476" customWidth="1"/>
    <col min="3095" max="3328" width="8.88671875" style="476"/>
    <col min="3329" max="3330" width="3.33203125" style="476" customWidth="1"/>
    <col min="3331" max="3331" width="4.6640625" style="476" customWidth="1"/>
    <col min="3332" max="3332" width="2.88671875" style="476" customWidth="1"/>
    <col min="3333" max="3333" width="5.6640625" style="476" customWidth="1"/>
    <col min="3334" max="3334" width="12.6640625" style="476" customWidth="1"/>
    <col min="3335" max="3335" width="2.6640625" style="476" customWidth="1"/>
    <col min="3336" max="3336" width="6.5546875" style="476" customWidth="1"/>
    <col min="3337" max="3337" width="5.88671875" style="476" customWidth="1"/>
    <col min="3338" max="3338" width="1.6640625" style="476" customWidth="1"/>
    <col min="3339" max="3339" width="10.6640625" style="476" customWidth="1"/>
    <col min="3340" max="3340" width="1.6640625" style="476" customWidth="1"/>
    <col min="3341" max="3341" width="10.6640625" style="476" customWidth="1"/>
    <col min="3342" max="3342" width="1.6640625" style="476" customWidth="1"/>
    <col min="3343" max="3343" width="10.6640625" style="476" customWidth="1"/>
    <col min="3344" max="3344" width="1.6640625" style="476" customWidth="1"/>
    <col min="3345" max="3345" width="10.6640625" style="476" customWidth="1"/>
    <col min="3346" max="3346" width="1.6640625" style="476" customWidth="1"/>
    <col min="3347" max="3347" width="8.88671875" style="476"/>
    <col min="3348" max="3348" width="8.6640625" style="476" customWidth="1"/>
    <col min="3349" max="3349" width="0" style="476" hidden="1" customWidth="1"/>
    <col min="3350" max="3350" width="5.6640625" style="476" customWidth="1"/>
    <col min="3351" max="3584" width="8.88671875" style="476"/>
    <col min="3585" max="3586" width="3.33203125" style="476" customWidth="1"/>
    <col min="3587" max="3587" width="4.6640625" style="476" customWidth="1"/>
    <col min="3588" max="3588" width="2.88671875" style="476" customWidth="1"/>
    <col min="3589" max="3589" width="5.6640625" style="476" customWidth="1"/>
    <col min="3590" max="3590" width="12.6640625" style="476" customWidth="1"/>
    <col min="3591" max="3591" width="2.6640625" style="476" customWidth="1"/>
    <col min="3592" max="3592" width="6.5546875" style="476" customWidth="1"/>
    <col min="3593" max="3593" width="5.88671875" style="476" customWidth="1"/>
    <col min="3594" max="3594" width="1.6640625" style="476" customWidth="1"/>
    <col min="3595" max="3595" width="10.6640625" style="476" customWidth="1"/>
    <col min="3596" max="3596" width="1.6640625" style="476" customWidth="1"/>
    <col min="3597" max="3597" width="10.6640625" style="476" customWidth="1"/>
    <col min="3598" max="3598" width="1.6640625" style="476" customWidth="1"/>
    <col min="3599" max="3599" width="10.6640625" style="476" customWidth="1"/>
    <col min="3600" max="3600" width="1.6640625" style="476" customWidth="1"/>
    <col min="3601" max="3601" width="10.6640625" style="476" customWidth="1"/>
    <col min="3602" max="3602" width="1.6640625" style="476" customWidth="1"/>
    <col min="3603" max="3603" width="8.88671875" style="476"/>
    <col min="3604" max="3604" width="8.6640625" style="476" customWidth="1"/>
    <col min="3605" max="3605" width="0" style="476" hidden="1" customWidth="1"/>
    <col min="3606" max="3606" width="5.6640625" style="476" customWidth="1"/>
    <col min="3607" max="3840" width="8.88671875" style="476"/>
    <col min="3841" max="3842" width="3.33203125" style="476" customWidth="1"/>
    <col min="3843" max="3843" width="4.6640625" style="476" customWidth="1"/>
    <col min="3844" max="3844" width="2.88671875" style="476" customWidth="1"/>
    <col min="3845" max="3845" width="5.6640625" style="476" customWidth="1"/>
    <col min="3846" max="3846" width="12.6640625" style="476" customWidth="1"/>
    <col min="3847" max="3847" width="2.6640625" style="476" customWidth="1"/>
    <col min="3848" max="3848" width="6.5546875" style="476" customWidth="1"/>
    <col min="3849" max="3849" width="5.88671875" style="476" customWidth="1"/>
    <col min="3850" max="3850" width="1.6640625" style="476" customWidth="1"/>
    <col min="3851" max="3851" width="10.6640625" style="476" customWidth="1"/>
    <col min="3852" max="3852" width="1.6640625" style="476" customWidth="1"/>
    <col min="3853" max="3853" width="10.6640625" style="476" customWidth="1"/>
    <col min="3854" max="3854" width="1.6640625" style="476" customWidth="1"/>
    <col min="3855" max="3855" width="10.6640625" style="476" customWidth="1"/>
    <col min="3856" max="3856" width="1.6640625" style="476" customWidth="1"/>
    <col min="3857" max="3857" width="10.6640625" style="476" customWidth="1"/>
    <col min="3858" max="3858" width="1.6640625" style="476" customWidth="1"/>
    <col min="3859" max="3859" width="8.88671875" style="476"/>
    <col min="3860" max="3860" width="8.6640625" style="476" customWidth="1"/>
    <col min="3861" max="3861" width="0" style="476" hidden="1" customWidth="1"/>
    <col min="3862" max="3862" width="5.6640625" style="476" customWidth="1"/>
    <col min="3863" max="4096" width="8.88671875" style="476"/>
    <col min="4097" max="4098" width="3.33203125" style="476" customWidth="1"/>
    <col min="4099" max="4099" width="4.6640625" style="476" customWidth="1"/>
    <col min="4100" max="4100" width="2.88671875" style="476" customWidth="1"/>
    <col min="4101" max="4101" width="5.6640625" style="476" customWidth="1"/>
    <col min="4102" max="4102" width="12.6640625" style="476" customWidth="1"/>
    <col min="4103" max="4103" width="2.6640625" style="476" customWidth="1"/>
    <col min="4104" max="4104" width="6.5546875" style="476" customWidth="1"/>
    <col min="4105" max="4105" width="5.88671875" style="476" customWidth="1"/>
    <col min="4106" max="4106" width="1.6640625" style="476" customWidth="1"/>
    <col min="4107" max="4107" width="10.6640625" style="476" customWidth="1"/>
    <col min="4108" max="4108" width="1.6640625" style="476" customWidth="1"/>
    <col min="4109" max="4109" width="10.6640625" style="476" customWidth="1"/>
    <col min="4110" max="4110" width="1.6640625" style="476" customWidth="1"/>
    <col min="4111" max="4111" width="10.6640625" style="476" customWidth="1"/>
    <col min="4112" max="4112" width="1.6640625" style="476" customWidth="1"/>
    <col min="4113" max="4113" width="10.6640625" style="476" customWidth="1"/>
    <col min="4114" max="4114" width="1.6640625" style="476" customWidth="1"/>
    <col min="4115" max="4115" width="8.88671875" style="476"/>
    <col min="4116" max="4116" width="8.6640625" style="476" customWidth="1"/>
    <col min="4117" max="4117" width="0" style="476" hidden="1" customWidth="1"/>
    <col min="4118" max="4118" width="5.6640625" style="476" customWidth="1"/>
    <col min="4119" max="4352" width="8.88671875" style="476"/>
    <col min="4353" max="4354" width="3.33203125" style="476" customWidth="1"/>
    <col min="4355" max="4355" width="4.6640625" style="476" customWidth="1"/>
    <col min="4356" max="4356" width="2.88671875" style="476" customWidth="1"/>
    <col min="4357" max="4357" width="5.6640625" style="476" customWidth="1"/>
    <col min="4358" max="4358" width="12.6640625" style="476" customWidth="1"/>
    <col min="4359" max="4359" width="2.6640625" style="476" customWidth="1"/>
    <col min="4360" max="4360" width="6.5546875" style="476" customWidth="1"/>
    <col min="4361" max="4361" width="5.88671875" style="476" customWidth="1"/>
    <col min="4362" max="4362" width="1.6640625" style="476" customWidth="1"/>
    <col min="4363" max="4363" width="10.6640625" style="476" customWidth="1"/>
    <col min="4364" max="4364" width="1.6640625" style="476" customWidth="1"/>
    <col min="4365" max="4365" width="10.6640625" style="476" customWidth="1"/>
    <col min="4366" max="4366" width="1.6640625" style="476" customWidth="1"/>
    <col min="4367" max="4367" width="10.6640625" style="476" customWidth="1"/>
    <col min="4368" max="4368" width="1.6640625" style="476" customWidth="1"/>
    <col min="4369" max="4369" width="10.6640625" style="476" customWidth="1"/>
    <col min="4370" max="4370" width="1.6640625" style="476" customWidth="1"/>
    <col min="4371" max="4371" width="8.88671875" style="476"/>
    <col min="4372" max="4372" width="8.6640625" style="476" customWidth="1"/>
    <col min="4373" max="4373" width="0" style="476" hidden="1" customWidth="1"/>
    <col min="4374" max="4374" width="5.6640625" style="476" customWidth="1"/>
    <col min="4375" max="4608" width="8.88671875" style="476"/>
    <col min="4609" max="4610" width="3.33203125" style="476" customWidth="1"/>
    <col min="4611" max="4611" width="4.6640625" style="476" customWidth="1"/>
    <col min="4612" max="4612" width="2.88671875" style="476" customWidth="1"/>
    <col min="4613" max="4613" width="5.6640625" style="476" customWidth="1"/>
    <col min="4614" max="4614" width="12.6640625" style="476" customWidth="1"/>
    <col min="4615" max="4615" width="2.6640625" style="476" customWidth="1"/>
    <col min="4616" max="4616" width="6.5546875" style="476" customWidth="1"/>
    <col min="4617" max="4617" width="5.88671875" style="476" customWidth="1"/>
    <col min="4618" max="4618" width="1.6640625" style="476" customWidth="1"/>
    <col min="4619" max="4619" width="10.6640625" style="476" customWidth="1"/>
    <col min="4620" max="4620" width="1.6640625" style="476" customWidth="1"/>
    <col min="4621" max="4621" width="10.6640625" style="476" customWidth="1"/>
    <col min="4622" max="4622" width="1.6640625" style="476" customWidth="1"/>
    <col min="4623" max="4623" width="10.6640625" style="476" customWidth="1"/>
    <col min="4624" max="4624" width="1.6640625" style="476" customWidth="1"/>
    <col min="4625" max="4625" width="10.6640625" style="476" customWidth="1"/>
    <col min="4626" max="4626" width="1.6640625" style="476" customWidth="1"/>
    <col min="4627" max="4627" width="8.88671875" style="476"/>
    <col min="4628" max="4628" width="8.6640625" style="476" customWidth="1"/>
    <col min="4629" max="4629" width="0" style="476" hidden="1" customWidth="1"/>
    <col min="4630" max="4630" width="5.6640625" style="476" customWidth="1"/>
    <col min="4631" max="4864" width="8.88671875" style="476"/>
    <col min="4865" max="4866" width="3.33203125" style="476" customWidth="1"/>
    <col min="4867" max="4867" width="4.6640625" style="476" customWidth="1"/>
    <col min="4868" max="4868" width="2.88671875" style="476" customWidth="1"/>
    <col min="4869" max="4869" width="5.6640625" style="476" customWidth="1"/>
    <col min="4870" max="4870" width="12.6640625" style="476" customWidth="1"/>
    <col min="4871" max="4871" width="2.6640625" style="476" customWidth="1"/>
    <col min="4872" max="4872" width="6.5546875" style="476" customWidth="1"/>
    <col min="4873" max="4873" width="5.88671875" style="476" customWidth="1"/>
    <col min="4874" max="4874" width="1.6640625" style="476" customWidth="1"/>
    <col min="4875" max="4875" width="10.6640625" style="476" customWidth="1"/>
    <col min="4876" max="4876" width="1.6640625" style="476" customWidth="1"/>
    <col min="4877" max="4877" width="10.6640625" style="476" customWidth="1"/>
    <col min="4878" max="4878" width="1.6640625" style="476" customWidth="1"/>
    <col min="4879" max="4879" width="10.6640625" style="476" customWidth="1"/>
    <col min="4880" max="4880" width="1.6640625" style="476" customWidth="1"/>
    <col min="4881" max="4881" width="10.6640625" style="476" customWidth="1"/>
    <col min="4882" max="4882" width="1.6640625" style="476" customWidth="1"/>
    <col min="4883" max="4883" width="8.88671875" style="476"/>
    <col min="4884" max="4884" width="8.6640625" style="476" customWidth="1"/>
    <col min="4885" max="4885" width="0" style="476" hidden="1" customWidth="1"/>
    <col min="4886" max="4886" width="5.6640625" style="476" customWidth="1"/>
    <col min="4887" max="5120" width="8.88671875" style="476"/>
    <col min="5121" max="5122" width="3.33203125" style="476" customWidth="1"/>
    <col min="5123" max="5123" width="4.6640625" style="476" customWidth="1"/>
    <col min="5124" max="5124" width="2.88671875" style="476" customWidth="1"/>
    <col min="5125" max="5125" width="5.6640625" style="476" customWidth="1"/>
    <col min="5126" max="5126" width="12.6640625" style="476" customWidth="1"/>
    <col min="5127" max="5127" width="2.6640625" style="476" customWidth="1"/>
    <col min="5128" max="5128" width="6.5546875" style="476" customWidth="1"/>
    <col min="5129" max="5129" width="5.88671875" style="476" customWidth="1"/>
    <col min="5130" max="5130" width="1.6640625" style="476" customWidth="1"/>
    <col min="5131" max="5131" width="10.6640625" style="476" customWidth="1"/>
    <col min="5132" max="5132" width="1.6640625" style="476" customWidth="1"/>
    <col min="5133" max="5133" width="10.6640625" style="476" customWidth="1"/>
    <col min="5134" max="5134" width="1.6640625" style="476" customWidth="1"/>
    <col min="5135" max="5135" width="10.6640625" style="476" customWidth="1"/>
    <col min="5136" max="5136" width="1.6640625" style="476" customWidth="1"/>
    <col min="5137" max="5137" width="10.6640625" style="476" customWidth="1"/>
    <col min="5138" max="5138" width="1.6640625" style="476" customWidth="1"/>
    <col min="5139" max="5139" width="8.88671875" style="476"/>
    <col min="5140" max="5140" width="8.6640625" style="476" customWidth="1"/>
    <col min="5141" max="5141" width="0" style="476" hidden="1" customWidth="1"/>
    <col min="5142" max="5142" width="5.6640625" style="476" customWidth="1"/>
    <col min="5143" max="5376" width="8.88671875" style="476"/>
    <col min="5377" max="5378" width="3.33203125" style="476" customWidth="1"/>
    <col min="5379" max="5379" width="4.6640625" style="476" customWidth="1"/>
    <col min="5380" max="5380" width="2.88671875" style="476" customWidth="1"/>
    <col min="5381" max="5381" width="5.6640625" style="476" customWidth="1"/>
    <col min="5382" max="5382" width="12.6640625" style="476" customWidth="1"/>
    <col min="5383" max="5383" width="2.6640625" style="476" customWidth="1"/>
    <col min="5384" max="5384" width="6.5546875" style="476" customWidth="1"/>
    <col min="5385" max="5385" width="5.88671875" style="476" customWidth="1"/>
    <col min="5386" max="5386" width="1.6640625" style="476" customWidth="1"/>
    <col min="5387" max="5387" width="10.6640625" style="476" customWidth="1"/>
    <col min="5388" max="5388" width="1.6640625" style="476" customWidth="1"/>
    <col min="5389" max="5389" width="10.6640625" style="476" customWidth="1"/>
    <col min="5390" max="5390" width="1.6640625" style="476" customWidth="1"/>
    <col min="5391" max="5391" width="10.6640625" style="476" customWidth="1"/>
    <col min="5392" max="5392" width="1.6640625" style="476" customWidth="1"/>
    <col min="5393" max="5393" width="10.6640625" style="476" customWidth="1"/>
    <col min="5394" max="5394" width="1.6640625" style="476" customWidth="1"/>
    <col min="5395" max="5395" width="8.88671875" style="476"/>
    <col min="5396" max="5396" width="8.6640625" style="476" customWidth="1"/>
    <col min="5397" max="5397" width="0" style="476" hidden="1" customWidth="1"/>
    <col min="5398" max="5398" width="5.6640625" style="476" customWidth="1"/>
    <col min="5399" max="5632" width="8.88671875" style="476"/>
    <col min="5633" max="5634" width="3.33203125" style="476" customWidth="1"/>
    <col min="5635" max="5635" width="4.6640625" style="476" customWidth="1"/>
    <col min="5636" max="5636" width="2.88671875" style="476" customWidth="1"/>
    <col min="5637" max="5637" width="5.6640625" style="476" customWidth="1"/>
    <col min="5638" max="5638" width="12.6640625" style="476" customWidth="1"/>
    <col min="5639" max="5639" width="2.6640625" style="476" customWidth="1"/>
    <col min="5640" max="5640" width="6.5546875" style="476" customWidth="1"/>
    <col min="5641" max="5641" width="5.88671875" style="476" customWidth="1"/>
    <col min="5642" max="5642" width="1.6640625" style="476" customWidth="1"/>
    <col min="5643" max="5643" width="10.6640625" style="476" customWidth="1"/>
    <col min="5644" max="5644" width="1.6640625" style="476" customWidth="1"/>
    <col min="5645" max="5645" width="10.6640625" style="476" customWidth="1"/>
    <col min="5646" max="5646" width="1.6640625" style="476" customWidth="1"/>
    <col min="5647" max="5647" width="10.6640625" style="476" customWidth="1"/>
    <col min="5648" max="5648" width="1.6640625" style="476" customWidth="1"/>
    <col min="5649" max="5649" width="10.6640625" style="476" customWidth="1"/>
    <col min="5650" max="5650" width="1.6640625" style="476" customWidth="1"/>
    <col min="5651" max="5651" width="8.88671875" style="476"/>
    <col min="5652" max="5652" width="8.6640625" style="476" customWidth="1"/>
    <col min="5653" max="5653" width="0" style="476" hidden="1" customWidth="1"/>
    <col min="5654" max="5654" width="5.6640625" style="476" customWidth="1"/>
    <col min="5655" max="5888" width="8.88671875" style="476"/>
    <col min="5889" max="5890" width="3.33203125" style="476" customWidth="1"/>
    <col min="5891" max="5891" width="4.6640625" style="476" customWidth="1"/>
    <col min="5892" max="5892" width="2.88671875" style="476" customWidth="1"/>
    <col min="5893" max="5893" width="5.6640625" style="476" customWidth="1"/>
    <col min="5894" max="5894" width="12.6640625" style="476" customWidth="1"/>
    <col min="5895" max="5895" width="2.6640625" style="476" customWidth="1"/>
    <col min="5896" max="5896" width="6.5546875" style="476" customWidth="1"/>
    <col min="5897" max="5897" width="5.88671875" style="476" customWidth="1"/>
    <col min="5898" max="5898" width="1.6640625" style="476" customWidth="1"/>
    <col min="5899" max="5899" width="10.6640625" style="476" customWidth="1"/>
    <col min="5900" max="5900" width="1.6640625" style="476" customWidth="1"/>
    <col min="5901" max="5901" width="10.6640625" style="476" customWidth="1"/>
    <col min="5902" max="5902" width="1.6640625" style="476" customWidth="1"/>
    <col min="5903" max="5903" width="10.6640625" style="476" customWidth="1"/>
    <col min="5904" max="5904" width="1.6640625" style="476" customWidth="1"/>
    <col min="5905" max="5905" width="10.6640625" style="476" customWidth="1"/>
    <col min="5906" max="5906" width="1.6640625" style="476" customWidth="1"/>
    <col min="5907" max="5907" width="8.88671875" style="476"/>
    <col min="5908" max="5908" width="8.6640625" style="476" customWidth="1"/>
    <col min="5909" max="5909" width="0" style="476" hidden="1" customWidth="1"/>
    <col min="5910" max="5910" width="5.6640625" style="476" customWidth="1"/>
    <col min="5911" max="6144" width="8.88671875" style="476"/>
    <col min="6145" max="6146" width="3.33203125" style="476" customWidth="1"/>
    <col min="6147" max="6147" width="4.6640625" style="476" customWidth="1"/>
    <col min="6148" max="6148" width="2.88671875" style="476" customWidth="1"/>
    <col min="6149" max="6149" width="5.6640625" style="476" customWidth="1"/>
    <col min="6150" max="6150" width="12.6640625" style="476" customWidth="1"/>
    <col min="6151" max="6151" width="2.6640625" style="476" customWidth="1"/>
    <col min="6152" max="6152" width="6.5546875" style="476" customWidth="1"/>
    <col min="6153" max="6153" width="5.88671875" style="476" customWidth="1"/>
    <col min="6154" max="6154" width="1.6640625" style="476" customWidth="1"/>
    <col min="6155" max="6155" width="10.6640625" style="476" customWidth="1"/>
    <col min="6156" max="6156" width="1.6640625" style="476" customWidth="1"/>
    <col min="6157" max="6157" width="10.6640625" style="476" customWidth="1"/>
    <col min="6158" max="6158" width="1.6640625" style="476" customWidth="1"/>
    <col min="6159" max="6159" width="10.6640625" style="476" customWidth="1"/>
    <col min="6160" max="6160" width="1.6640625" style="476" customWidth="1"/>
    <col min="6161" max="6161" width="10.6640625" style="476" customWidth="1"/>
    <col min="6162" max="6162" width="1.6640625" style="476" customWidth="1"/>
    <col min="6163" max="6163" width="8.88671875" style="476"/>
    <col min="6164" max="6164" width="8.6640625" style="476" customWidth="1"/>
    <col min="6165" max="6165" width="0" style="476" hidden="1" customWidth="1"/>
    <col min="6166" max="6166" width="5.6640625" style="476" customWidth="1"/>
    <col min="6167" max="6400" width="8.88671875" style="476"/>
    <col min="6401" max="6402" width="3.33203125" style="476" customWidth="1"/>
    <col min="6403" max="6403" width="4.6640625" style="476" customWidth="1"/>
    <col min="6404" max="6404" width="2.88671875" style="476" customWidth="1"/>
    <col min="6405" max="6405" width="5.6640625" style="476" customWidth="1"/>
    <col min="6406" max="6406" width="12.6640625" style="476" customWidth="1"/>
    <col min="6407" max="6407" width="2.6640625" style="476" customWidth="1"/>
    <col min="6408" max="6408" width="6.5546875" style="476" customWidth="1"/>
    <col min="6409" max="6409" width="5.88671875" style="476" customWidth="1"/>
    <col min="6410" max="6410" width="1.6640625" style="476" customWidth="1"/>
    <col min="6411" max="6411" width="10.6640625" style="476" customWidth="1"/>
    <col min="6412" max="6412" width="1.6640625" style="476" customWidth="1"/>
    <col min="6413" max="6413" width="10.6640625" style="476" customWidth="1"/>
    <col min="6414" max="6414" width="1.6640625" style="476" customWidth="1"/>
    <col min="6415" max="6415" width="10.6640625" style="476" customWidth="1"/>
    <col min="6416" max="6416" width="1.6640625" style="476" customWidth="1"/>
    <col min="6417" max="6417" width="10.6640625" style="476" customWidth="1"/>
    <col min="6418" max="6418" width="1.6640625" style="476" customWidth="1"/>
    <col min="6419" max="6419" width="8.88671875" style="476"/>
    <col min="6420" max="6420" width="8.6640625" style="476" customWidth="1"/>
    <col min="6421" max="6421" width="0" style="476" hidden="1" customWidth="1"/>
    <col min="6422" max="6422" width="5.6640625" style="476" customWidth="1"/>
    <col min="6423" max="6656" width="8.88671875" style="476"/>
    <col min="6657" max="6658" width="3.33203125" style="476" customWidth="1"/>
    <col min="6659" max="6659" width="4.6640625" style="476" customWidth="1"/>
    <col min="6660" max="6660" width="2.88671875" style="476" customWidth="1"/>
    <col min="6661" max="6661" width="5.6640625" style="476" customWidth="1"/>
    <col min="6662" max="6662" width="12.6640625" style="476" customWidth="1"/>
    <col min="6663" max="6663" width="2.6640625" style="476" customWidth="1"/>
    <col min="6664" max="6664" width="6.5546875" style="476" customWidth="1"/>
    <col min="6665" max="6665" width="5.88671875" style="476" customWidth="1"/>
    <col min="6666" max="6666" width="1.6640625" style="476" customWidth="1"/>
    <col min="6667" max="6667" width="10.6640625" style="476" customWidth="1"/>
    <col min="6668" max="6668" width="1.6640625" style="476" customWidth="1"/>
    <col min="6669" max="6669" width="10.6640625" style="476" customWidth="1"/>
    <col min="6670" max="6670" width="1.6640625" style="476" customWidth="1"/>
    <col min="6671" max="6671" width="10.6640625" style="476" customWidth="1"/>
    <col min="6672" max="6672" width="1.6640625" style="476" customWidth="1"/>
    <col min="6673" max="6673" width="10.6640625" style="476" customWidth="1"/>
    <col min="6674" max="6674" width="1.6640625" style="476" customWidth="1"/>
    <col min="6675" max="6675" width="8.88671875" style="476"/>
    <col min="6676" max="6676" width="8.6640625" style="476" customWidth="1"/>
    <col min="6677" max="6677" width="0" style="476" hidden="1" customWidth="1"/>
    <col min="6678" max="6678" width="5.6640625" style="476" customWidth="1"/>
    <col min="6679" max="6912" width="8.88671875" style="476"/>
    <col min="6913" max="6914" width="3.33203125" style="476" customWidth="1"/>
    <col min="6915" max="6915" width="4.6640625" style="476" customWidth="1"/>
    <col min="6916" max="6916" width="2.88671875" style="476" customWidth="1"/>
    <col min="6917" max="6917" width="5.6640625" style="476" customWidth="1"/>
    <col min="6918" max="6918" width="12.6640625" style="476" customWidth="1"/>
    <col min="6919" max="6919" width="2.6640625" style="476" customWidth="1"/>
    <col min="6920" max="6920" width="6.5546875" style="476" customWidth="1"/>
    <col min="6921" max="6921" width="5.88671875" style="476" customWidth="1"/>
    <col min="6922" max="6922" width="1.6640625" style="476" customWidth="1"/>
    <col min="6923" max="6923" width="10.6640625" style="476" customWidth="1"/>
    <col min="6924" max="6924" width="1.6640625" style="476" customWidth="1"/>
    <col min="6925" max="6925" width="10.6640625" style="476" customWidth="1"/>
    <col min="6926" max="6926" width="1.6640625" style="476" customWidth="1"/>
    <col min="6927" max="6927" width="10.6640625" style="476" customWidth="1"/>
    <col min="6928" max="6928" width="1.6640625" style="476" customWidth="1"/>
    <col min="6929" max="6929" width="10.6640625" style="476" customWidth="1"/>
    <col min="6930" max="6930" width="1.6640625" style="476" customWidth="1"/>
    <col min="6931" max="6931" width="8.88671875" style="476"/>
    <col min="6932" max="6932" width="8.6640625" style="476" customWidth="1"/>
    <col min="6933" max="6933" width="0" style="476" hidden="1" customWidth="1"/>
    <col min="6934" max="6934" width="5.6640625" style="476" customWidth="1"/>
    <col min="6935" max="7168" width="8.88671875" style="476"/>
    <col min="7169" max="7170" width="3.33203125" style="476" customWidth="1"/>
    <col min="7171" max="7171" width="4.6640625" style="476" customWidth="1"/>
    <col min="7172" max="7172" width="2.88671875" style="476" customWidth="1"/>
    <col min="7173" max="7173" width="5.6640625" style="476" customWidth="1"/>
    <col min="7174" max="7174" width="12.6640625" style="476" customWidth="1"/>
    <col min="7175" max="7175" width="2.6640625" style="476" customWidth="1"/>
    <col min="7176" max="7176" width="6.5546875" style="476" customWidth="1"/>
    <col min="7177" max="7177" width="5.88671875" style="476" customWidth="1"/>
    <col min="7178" max="7178" width="1.6640625" style="476" customWidth="1"/>
    <col min="7179" max="7179" width="10.6640625" style="476" customWidth="1"/>
    <col min="7180" max="7180" width="1.6640625" style="476" customWidth="1"/>
    <col min="7181" max="7181" width="10.6640625" style="476" customWidth="1"/>
    <col min="7182" max="7182" width="1.6640625" style="476" customWidth="1"/>
    <col min="7183" max="7183" width="10.6640625" style="476" customWidth="1"/>
    <col min="7184" max="7184" width="1.6640625" style="476" customWidth="1"/>
    <col min="7185" max="7185" width="10.6640625" style="476" customWidth="1"/>
    <col min="7186" max="7186" width="1.6640625" style="476" customWidth="1"/>
    <col min="7187" max="7187" width="8.88671875" style="476"/>
    <col min="7188" max="7188" width="8.6640625" style="476" customWidth="1"/>
    <col min="7189" max="7189" width="0" style="476" hidden="1" customWidth="1"/>
    <col min="7190" max="7190" width="5.6640625" style="476" customWidth="1"/>
    <col min="7191" max="7424" width="8.88671875" style="476"/>
    <col min="7425" max="7426" width="3.33203125" style="476" customWidth="1"/>
    <col min="7427" max="7427" width="4.6640625" style="476" customWidth="1"/>
    <col min="7428" max="7428" width="2.88671875" style="476" customWidth="1"/>
    <col min="7429" max="7429" width="5.6640625" style="476" customWidth="1"/>
    <col min="7430" max="7430" width="12.6640625" style="476" customWidth="1"/>
    <col min="7431" max="7431" width="2.6640625" style="476" customWidth="1"/>
    <col min="7432" max="7432" width="6.5546875" style="476" customWidth="1"/>
    <col min="7433" max="7433" width="5.88671875" style="476" customWidth="1"/>
    <col min="7434" max="7434" width="1.6640625" style="476" customWidth="1"/>
    <col min="7435" max="7435" width="10.6640625" style="476" customWidth="1"/>
    <col min="7436" max="7436" width="1.6640625" style="476" customWidth="1"/>
    <col min="7437" max="7437" width="10.6640625" style="476" customWidth="1"/>
    <col min="7438" max="7438" width="1.6640625" style="476" customWidth="1"/>
    <col min="7439" max="7439" width="10.6640625" style="476" customWidth="1"/>
    <col min="7440" max="7440" width="1.6640625" style="476" customWidth="1"/>
    <col min="7441" max="7441" width="10.6640625" style="476" customWidth="1"/>
    <col min="7442" max="7442" width="1.6640625" style="476" customWidth="1"/>
    <col min="7443" max="7443" width="8.88671875" style="476"/>
    <col min="7444" max="7444" width="8.6640625" style="476" customWidth="1"/>
    <col min="7445" max="7445" width="0" style="476" hidden="1" customWidth="1"/>
    <col min="7446" max="7446" width="5.6640625" style="476" customWidth="1"/>
    <col min="7447" max="7680" width="8.88671875" style="476"/>
    <col min="7681" max="7682" width="3.33203125" style="476" customWidth="1"/>
    <col min="7683" max="7683" width="4.6640625" style="476" customWidth="1"/>
    <col min="7684" max="7684" width="2.88671875" style="476" customWidth="1"/>
    <col min="7685" max="7685" width="5.6640625" style="476" customWidth="1"/>
    <col min="7686" max="7686" width="12.6640625" style="476" customWidth="1"/>
    <col min="7687" max="7687" width="2.6640625" style="476" customWidth="1"/>
    <col min="7688" max="7688" width="6.5546875" style="476" customWidth="1"/>
    <col min="7689" max="7689" width="5.88671875" style="476" customWidth="1"/>
    <col min="7690" max="7690" width="1.6640625" style="476" customWidth="1"/>
    <col min="7691" max="7691" width="10.6640625" style="476" customWidth="1"/>
    <col min="7692" max="7692" width="1.6640625" style="476" customWidth="1"/>
    <col min="7693" max="7693" width="10.6640625" style="476" customWidth="1"/>
    <col min="7694" max="7694" width="1.6640625" style="476" customWidth="1"/>
    <col min="7695" max="7695" width="10.6640625" style="476" customWidth="1"/>
    <col min="7696" max="7696" width="1.6640625" style="476" customWidth="1"/>
    <col min="7697" max="7697" width="10.6640625" style="476" customWidth="1"/>
    <col min="7698" max="7698" width="1.6640625" style="476" customWidth="1"/>
    <col min="7699" max="7699" width="8.88671875" style="476"/>
    <col min="7700" max="7700" width="8.6640625" style="476" customWidth="1"/>
    <col min="7701" max="7701" width="0" style="476" hidden="1" customWidth="1"/>
    <col min="7702" max="7702" width="5.6640625" style="476" customWidth="1"/>
    <col min="7703" max="7936" width="8.88671875" style="476"/>
    <col min="7937" max="7938" width="3.33203125" style="476" customWidth="1"/>
    <col min="7939" max="7939" width="4.6640625" style="476" customWidth="1"/>
    <col min="7940" max="7940" width="2.88671875" style="476" customWidth="1"/>
    <col min="7941" max="7941" width="5.6640625" style="476" customWidth="1"/>
    <col min="7942" max="7942" width="12.6640625" style="476" customWidth="1"/>
    <col min="7943" max="7943" width="2.6640625" style="476" customWidth="1"/>
    <col min="7944" max="7944" width="6.5546875" style="476" customWidth="1"/>
    <col min="7945" max="7945" width="5.88671875" style="476" customWidth="1"/>
    <col min="7946" max="7946" width="1.6640625" style="476" customWidth="1"/>
    <col min="7947" max="7947" width="10.6640625" style="476" customWidth="1"/>
    <col min="7948" max="7948" width="1.6640625" style="476" customWidth="1"/>
    <col min="7949" max="7949" width="10.6640625" style="476" customWidth="1"/>
    <col min="7950" max="7950" width="1.6640625" style="476" customWidth="1"/>
    <col min="7951" max="7951" width="10.6640625" style="476" customWidth="1"/>
    <col min="7952" max="7952" width="1.6640625" style="476" customWidth="1"/>
    <col min="7953" max="7953" width="10.6640625" style="476" customWidth="1"/>
    <col min="7954" max="7954" width="1.6640625" style="476" customWidth="1"/>
    <col min="7955" max="7955" width="8.88671875" style="476"/>
    <col min="7956" max="7956" width="8.6640625" style="476" customWidth="1"/>
    <col min="7957" max="7957" width="0" style="476" hidden="1" customWidth="1"/>
    <col min="7958" max="7958" width="5.6640625" style="476" customWidth="1"/>
    <col min="7959" max="8192" width="8.88671875" style="476"/>
    <col min="8193" max="8194" width="3.33203125" style="476" customWidth="1"/>
    <col min="8195" max="8195" width="4.6640625" style="476" customWidth="1"/>
    <col min="8196" max="8196" width="2.88671875" style="476" customWidth="1"/>
    <col min="8197" max="8197" width="5.6640625" style="476" customWidth="1"/>
    <col min="8198" max="8198" width="12.6640625" style="476" customWidth="1"/>
    <col min="8199" max="8199" width="2.6640625" style="476" customWidth="1"/>
    <col min="8200" max="8200" width="6.5546875" style="476" customWidth="1"/>
    <col min="8201" max="8201" width="5.88671875" style="476" customWidth="1"/>
    <col min="8202" max="8202" width="1.6640625" style="476" customWidth="1"/>
    <col min="8203" max="8203" width="10.6640625" style="476" customWidth="1"/>
    <col min="8204" max="8204" width="1.6640625" style="476" customWidth="1"/>
    <col min="8205" max="8205" width="10.6640625" style="476" customWidth="1"/>
    <col min="8206" max="8206" width="1.6640625" style="476" customWidth="1"/>
    <col min="8207" max="8207" width="10.6640625" style="476" customWidth="1"/>
    <col min="8208" max="8208" width="1.6640625" style="476" customWidth="1"/>
    <col min="8209" max="8209" width="10.6640625" style="476" customWidth="1"/>
    <col min="8210" max="8210" width="1.6640625" style="476" customWidth="1"/>
    <col min="8211" max="8211" width="8.88671875" style="476"/>
    <col min="8212" max="8212" width="8.6640625" style="476" customWidth="1"/>
    <col min="8213" max="8213" width="0" style="476" hidden="1" customWidth="1"/>
    <col min="8214" max="8214" width="5.6640625" style="476" customWidth="1"/>
    <col min="8215" max="8448" width="8.88671875" style="476"/>
    <col min="8449" max="8450" width="3.33203125" style="476" customWidth="1"/>
    <col min="8451" max="8451" width="4.6640625" style="476" customWidth="1"/>
    <col min="8452" max="8452" width="2.88671875" style="476" customWidth="1"/>
    <col min="8453" max="8453" width="5.6640625" style="476" customWidth="1"/>
    <col min="8454" max="8454" width="12.6640625" style="476" customWidth="1"/>
    <col min="8455" max="8455" width="2.6640625" style="476" customWidth="1"/>
    <col min="8456" max="8456" width="6.5546875" style="476" customWidth="1"/>
    <col min="8457" max="8457" width="5.88671875" style="476" customWidth="1"/>
    <col min="8458" max="8458" width="1.6640625" style="476" customWidth="1"/>
    <col min="8459" max="8459" width="10.6640625" style="476" customWidth="1"/>
    <col min="8460" max="8460" width="1.6640625" style="476" customWidth="1"/>
    <col min="8461" max="8461" width="10.6640625" style="476" customWidth="1"/>
    <col min="8462" max="8462" width="1.6640625" style="476" customWidth="1"/>
    <col min="8463" max="8463" width="10.6640625" style="476" customWidth="1"/>
    <col min="8464" max="8464" width="1.6640625" style="476" customWidth="1"/>
    <col min="8465" max="8465" width="10.6640625" style="476" customWidth="1"/>
    <col min="8466" max="8466" width="1.6640625" style="476" customWidth="1"/>
    <col min="8467" max="8467" width="8.88671875" style="476"/>
    <col min="8468" max="8468" width="8.6640625" style="476" customWidth="1"/>
    <col min="8469" max="8469" width="0" style="476" hidden="1" customWidth="1"/>
    <col min="8470" max="8470" width="5.6640625" style="476" customWidth="1"/>
    <col min="8471" max="8704" width="8.88671875" style="476"/>
    <col min="8705" max="8706" width="3.33203125" style="476" customWidth="1"/>
    <col min="8707" max="8707" width="4.6640625" style="476" customWidth="1"/>
    <col min="8708" max="8708" width="2.88671875" style="476" customWidth="1"/>
    <col min="8709" max="8709" width="5.6640625" style="476" customWidth="1"/>
    <col min="8710" max="8710" width="12.6640625" style="476" customWidth="1"/>
    <col min="8711" max="8711" width="2.6640625" style="476" customWidth="1"/>
    <col min="8712" max="8712" width="6.5546875" style="476" customWidth="1"/>
    <col min="8713" max="8713" width="5.88671875" style="476" customWidth="1"/>
    <col min="8714" max="8714" width="1.6640625" style="476" customWidth="1"/>
    <col min="8715" max="8715" width="10.6640625" style="476" customWidth="1"/>
    <col min="8716" max="8716" width="1.6640625" style="476" customWidth="1"/>
    <col min="8717" max="8717" width="10.6640625" style="476" customWidth="1"/>
    <col min="8718" max="8718" width="1.6640625" style="476" customWidth="1"/>
    <col min="8719" max="8719" width="10.6640625" style="476" customWidth="1"/>
    <col min="8720" max="8720" width="1.6640625" style="476" customWidth="1"/>
    <col min="8721" max="8721" width="10.6640625" style="476" customWidth="1"/>
    <col min="8722" max="8722" width="1.6640625" style="476" customWidth="1"/>
    <col min="8723" max="8723" width="8.88671875" style="476"/>
    <col min="8724" max="8724" width="8.6640625" style="476" customWidth="1"/>
    <col min="8725" max="8725" width="0" style="476" hidden="1" customWidth="1"/>
    <col min="8726" max="8726" width="5.6640625" style="476" customWidth="1"/>
    <col min="8727" max="8960" width="8.88671875" style="476"/>
    <col min="8961" max="8962" width="3.33203125" style="476" customWidth="1"/>
    <col min="8963" max="8963" width="4.6640625" style="476" customWidth="1"/>
    <col min="8964" max="8964" width="2.88671875" style="476" customWidth="1"/>
    <col min="8965" max="8965" width="5.6640625" style="476" customWidth="1"/>
    <col min="8966" max="8966" width="12.6640625" style="476" customWidth="1"/>
    <col min="8967" max="8967" width="2.6640625" style="476" customWidth="1"/>
    <col min="8968" max="8968" width="6.5546875" style="476" customWidth="1"/>
    <col min="8969" max="8969" width="5.88671875" style="476" customWidth="1"/>
    <col min="8970" max="8970" width="1.6640625" style="476" customWidth="1"/>
    <col min="8971" max="8971" width="10.6640625" style="476" customWidth="1"/>
    <col min="8972" max="8972" width="1.6640625" style="476" customWidth="1"/>
    <col min="8973" max="8973" width="10.6640625" style="476" customWidth="1"/>
    <col min="8974" max="8974" width="1.6640625" style="476" customWidth="1"/>
    <col min="8975" max="8975" width="10.6640625" style="476" customWidth="1"/>
    <col min="8976" max="8976" width="1.6640625" style="476" customWidth="1"/>
    <col min="8977" max="8977" width="10.6640625" style="476" customWidth="1"/>
    <col min="8978" max="8978" width="1.6640625" style="476" customWidth="1"/>
    <col min="8979" max="8979" width="8.88671875" style="476"/>
    <col min="8980" max="8980" width="8.6640625" style="476" customWidth="1"/>
    <col min="8981" max="8981" width="0" style="476" hidden="1" customWidth="1"/>
    <col min="8982" max="8982" width="5.6640625" style="476" customWidth="1"/>
    <col min="8983" max="9216" width="8.88671875" style="476"/>
    <col min="9217" max="9218" width="3.33203125" style="476" customWidth="1"/>
    <col min="9219" max="9219" width="4.6640625" style="476" customWidth="1"/>
    <col min="9220" max="9220" width="2.88671875" style="476" customWidth="1"/>
    <col min="9221" max="9221" width="5.6640625" style="476" customWidth="1"/>
    <col min="9222" max="9222" width="12.6640625" style="476" customWidth="1"/>
    <col min="9223" max="9223" width="2.6640625" style="476" customWidth="1"/>
    <col min="9224" max="9224" width="6.5546875" style="476" customWidth="1"/>
    <col min="9225" max="9225" width="5.88671875" style="476" customWidth="1"/>
    <col min="9226" max="9226" width="1.6640625" style="476" customWidth="1"/>
    <col min="9227" max="9227" width="10.6640625" style="476" customWidth="1"/>
    <col min="9228" max="9228" width="1.6640625" style="476" customWidth="1"/>
    <col min="9229" max="9229" width="10.6640625" style="476" customWidth="1"/>
    <col min="9230" max="9230" width="1.6640625" style="476" customWidth="1"/>
    <col min="9231" max="9231" width="10.6640625" style="476" customWidth="1"/>
    <col min="9232" max="9232" width="1.6640625" style="476" customWidth="1"/>
    <col min="9233" max="9233" width="10.6640625" style="476" customWidth="1"/>
    <col min="9234" max="9234" width="1.6640625" style="476" customWidth="1"/>
    <col min="9235" max="9235" width="8.88671875" style="476"/>
    <col min="9236" max="9236" width="8.6640625" style="476" customWidth="1"/>
    <col min="9237" max="9237" width="0" style="476" hidden="1" customWidth="1"/>
    <col min="9238" max="9238" width="5.6640625" style="476" customWidth="1"/>
    <col min="9239" max="9472" width="8.88671875" style="476"/>
    <col min="9473" max="9474" width="3.33203125" style="476" customWidth="1"/>
    <col min="9475" max="9475" width="4.6640625" style="476" customWidth="1"/>
    <col min="9476" max="9476" width="2.88671875" style="476" customWidth="1"/>
    <col min="9477" max="9477" width="5.6640625" style="476" customWidth="1"/>
    <col min="9478" max="9478" width="12.6640625" style="476" customWidth="1"/>
    <col min="9479" max="9479" width="2.6640625" style="476" customWidth="1"/>
    <col min="9480" max="9480" width="6.5546875" style="476" customWidth="1"/>
    <col min="9481" max="9481" width="5.88671875" style="476" customWidth="1"/>
    <col min="9482" max="9482" width="1.6640625" style="476" customWidth="1"/>
    <col min="9483" max="9483" width="10.6640625" style="476" customWidth="1"/>
    <col min="9484" max="9484" width="1.6640625" style="476" customWidth="1"/>
    <col min="9485" max="9485" width="10.6640625" style="476" customWidth="1"/>
    <col min="9486" max="9486" width="1.6640625" style="476" customWidth="1"/>
    <col min="9487" max="9487" width="10.6640625" style="476" customWidth="1"/>
    <col min="9488" max="9488" width="1.6640625" style="476" customWidth="1"/>
    <col min="9489" max="9489" width="10.6640625" style="476" customWidth="1"/>
    <col min="9490" max="9490" width="1.6640625" style="476" customWidth="1"/>
    <col min="9491" max="9491" width="8.88671875" style="476"/>
    <col min="9492" max="9492" width="8.6640625" style="476" customWidth="1"/>
    <col min="9493" max="9493" width="0" style="476" hidden="1" customWidth="1"/>
    <col min="9494" max="9494" width="5.6640625" style="476" customWidth="1"/>
    <col min="9495" max="9728" width="8.88671875" style="476"/>
    <col min="9729" max="9730" width="3.33203125" style="476" customWidth="1"/>
    <col min="9731" max="9731" width="4.6640625" style="476" customWidth="1"/>
    <col min="9732" max="9732" width="2.88671875" style="476" customWidth="1"/>
    <col min="9733" max="9733" width="5.6640625" style="476" customWidth="1"/>
    <col min="9734" max="9734" width="12.6640625" style="476" customWidth="1"/>
    <col min="9735" max="9735" width="2.6640625" style="476" customWidth="1"/>
    <col min="9736" max="9736" width="6.5546875" style="476" customWidth="1"/>
    <col min="9737" max="9737" width="5.88671875" style="476" customWidth="1"/>
    <col min="9738" max="9738" width="1.6640625" style="476" customWidth="1"/>
    <col min="9739" max="9739" width="10.6640625" style="476" customWidth="1"/>
    <col min="9740" max="9740" width="1.6640625" style="476" customWidth="1"/>
    <col min="9741" max="9741" width="10.6640625" style="476" customWidth="1"/>
    <col min="9742" max="9742" width="1.6640625" style="476" customWidth="1"/>
    <col min="9743" max="9743" width="10.6640625" style="476" customWidth="1"/>
    <col min="9744" max="9744" width="1.6640625" style="476" customWidth="1"/>
    <col min="9745" max="9745" width="10.6640625" style="476" customWidth="1"/>
    <col min="9746" max="9746" width="1.6640625" style="476" customWidth="1"/>
    <col min="9747" max="9747" width="8.88671875" style="476"/>
    <col min="9748" max="9748" width="8.6640625" style="476" customWidth="1"/>
    <col min="9749" max="9749" width="0" style="476" hidden="1" customWidth="1"/>
    <col min="9750" max="9750" width="5.6640625" style="476" customWidth="1"/>
    <col min="9751" max="9984" width="8.88671875" style="476"/>
    <col min="9985" max="9986" width="3.33203125" style="476" customWidth="1"/>
    <col min="9987" max="9987" width="4.6640625" style="476" customWidth="1"/>
    <col min="9988" max="9988" width="2.88671875" style="476" customWidth="1"/>
    <col min="9989" max="9989" width="5.6640625" style="476" customWidth="1"/>
    <col min="9990" max="9990" width="12.6640625" style="476" customWidth="1"/>
    <col min="9991" max="9991" width="2.6640625" style="476" customWidth="1"/>
    <col min="9992" max="9992" width="6.5546875" style="476" customWidth="1"/>
    <col min="9993" max="9993" width="5.88671875" style="476" customWidth="1"/>
    <col min="9994" max="9994" width="1.6640625" style="476" customWidth="1"/>
    <col min="9995" max="9995" width="10.6640625" style="476" customWidth="1"/>
    <col min="9996" max="9996" width="1.6640625" style="476" customWidth="1"/>
    <col min="9997" max="9997" width="10.6640625" style="476" customWidth="1"/>
    <col min="9998" max="9998" width="1.6640625" style="476" customWidth="1"/>
    <col min="9999" max="9999" width="10.6640625" style="476" customWidth="1"/>
    <col min="10000" max="10000" width="1.6640625" style="476" customWidth="1"/>
    <col min="10001" max="10001" width="10.6640625" style="476" customWidth="1"/>
    <col min="10002" max="10002" width="1.6640625" style="476" customWidth="1"/>
    <col min="10003" max="10003" width="8.88671875" style="476"/>
    <col min="10004" max="10004" width="8.6640625" style="476" customWidth="1"/>
    <col min="10005" max="10005" width="0" style="476" hidden="1" customWidth="1"/>
    <col min="10006" max="10006" width="5.6640625" style="476" customWidth="1"/>
    <col min="10007" max="10240" width="8.88671875" style="476"/>
    <col min="10241" max="10242" width="3.33203125" style="476" customWidth="1"/>
    <col min="10243" max="10243" width="4.6640625" style="476" customWidth="1"/>
    <col min="10244" max="10244" width="2.88671875" style="476" customWidth="1"/>
    <col min="10245" max="10245" width="5.6640625" style="476" customWidth="1"/>
    <col min="10246" max="10246" width="12.6640625" style="476" customWidth="1"/>
    <col min="10247" max="10247" width="2.6640625" style="476" customWidth="1"/>
    <col min="10248" max="10248" width="6.5546875" style="476" customWidth="1"/>
    <col min="10249" max="10249" width="5.88671875" style="476" customWidth="1"/>
    <col min="10250" max="10250" width="1.6640625" style="476" customWidth="1"/>
    <col min="10251" max="10251" width="10.6640625" style="476" customWidth="1"/>
    <col min="10252" max="10252" width="1.6640625" style="476" customWidth="1"/>
    <col min="10253" max="10253" width="10.6640625" style="476" customWidth="1"/>
    <col min="10254" max="10254" width="1.6640625" style="476" customWidth="1"/>
    <col min="10255" max="10255" width="10.6640625" style="476" customWidth="1"/>
    <col min="10256" max="10256" width="1.6640625" style="476" customWidth="1"/>
    <col min="10257" max="10257" width="10.6640625" style="476" customWidth="1"/>
    <col min="10258" max="10258" width="1.6640625" style="476" customWidth="1"/>
    <col min="10259" max="10259" width="8.88671875" style="476"/>
    <col min="10260" max="10260" width="8.6640625" style="476" customWidth="1"/>
    <col min="10261" max="10261" width="0" style="476" hidden="1" customWidth="1"/>
    <col min="10262" max="10262" width="5.6640625" style="476" customWidth="1"/>
    <col min="10263" max="10496" width="8.88671875" style="476"/>
    <col min="10497" max="10498" width="3.33203125" style="476" customWidth="1"/>
    <col min="10499" max="10499" width="4.6640625" style="476" customWidth="1"/>
    <col min="10500" max="10500" width="2.88671875" style="476" customWidth="1"/>
    <col min="10501" max="10501" width="5.6640625" style="476" customWidth="1"/>
    <col min="10502" max="10502" width="12.6640625" style="476" customWidth="1"/>
    <col min="10503" max="10503" width="2.6640625" style="476" customWidth="1"/>
    <col min="10504" max="10504" width="6.5546875" style="476" customWidth="1"/>
    <col min="10505" max="10505" width="5.88671875" style="476" customWidth="1"/>
    <col min="10506" max="10506" width="1.6640625" style="476" customWidth="1"/>
    <col min="10507" max="10507" width="10.6640625" style="476" customWidth="1"/>
    <col min="10508" max="10508" width="1.6640625" style="476" customWidth="1"/>
    <col min="10509" max="10509" width="10.6640625" style="476" customWidth="1"/>
    <col min="10510" max="10510" width="1.6640625" style="476" customWidth="1"/>
    <col min="10511" max="10511" width="10.6640625" style="476" customWidth="1"/>
    <col min="10512" max="10512" width="1.6640625" style="476" customWidth="1"/>
    <col min="10513" max="10513" width="10.6640625" style="476" customWidth="1"/>
    <col min="10514" max="10514" width="1.6640625" style="476" customWidth="1"/>
    <col min="10515" max="10515" width="8.88671875" style="476"/>
    <col min="10516" max="10516" width="8.6640625" style="476" customWidth="1"/>
    <col min="10517" max="10517" width="0" style="476" hidden="1" customWidth="1"/>
    <col min="10518" max="10518" width="5.6640625" style="476" customWidth="1"/>
    <col min="10519" max="10752" width="8.88671875" style="476"/>
    <col min="10753" max="10754" width="3.33203125" style="476" customWidth="1"/>
    <col min="10755" max="10755" width="4.6640625" style="476" customWidth="1"/>
    <col min="10756" max="10756" width="2.88671875" style="476" customWidth="1"/>
    <col min="10757" max="10757" width="5.6640625" style="476" customWidth="1"/>
    <col min="10758" max="10758" width="12.6640625" style="476" customWidth="1"/>
    <col min="10759" max="10759" width="2.6640625" style="476" customWidth="1"/>
    <col min="10760" max="10760" width="6.5546875" style="476" customWidth="1"/>
    <col min="10761" max="10761" width="5.88671875" style="476" customWidth="1"/>
    <col min="10762" max="10762" width="1.6640625" style="476" customWidth="1"/>
    <col min="10763" max="10763" width="10.6640625" style="476" customWidth="1"/>
    <col min="10764" max="10764" width="1.6640625" style="476" customWidth="1"/>
    <col min="10765" max="10765" width="10.6640625" style="476" customWidth="1"/>
    <col min="10766" max="10766" width="1.6640625" style="476" customWidth="1"/>
    <col min="10767" max="10767" width="10.6640625" style="476" customWidth="1"/>
    <col min="10768" max="10768" width="1.6640625" style="476" customWidth="1"/>
    <col min="10769" max="10769" width="10.6640625" style="476" customWidth="1"/>
    <col min="10770" max="10770" width="1.6640625" style="476" customWidth="1"/>
    <col min="10771" max="10771" width="8.88671875" style="476"/>
    <col min="10772" max="10772" width="8.6640625" style="476" customWidth="1"/>
    <col min="10773" max="10773" width="0" style="476" hidden="1" customWidth="1"/>
    <col min="10774" max="10774" width="5.6640625" style="476" customWidth="1"/>
    <col min="10775" max="11008" width="8.88671875" style="476"/>
    <col min="11009" max="11010" width="3.33203125" style="476" customWidth="1"/>
    <col min="11011" max="11011" width="4.6640625" style="476" customWidth="1"/>
    <col min="11012" max="11012" width="2.88671875" style="476" customWidth="1"/>
    <col min="11013" max="11013" width="5.6640625" style="476" customWidth="1"/>
    <col min="11014" max="11014" width="12.6640625" style="476" customWidth="1"/>
    <col min="11015" max="11015" width="2.6640625" style="476" customWidth="1"/>
    <col min="11016" max="11016" width="6.5546875" style="476" customWidth="1"/>
    <col min="11017" max="11017" width="5.88671875" style="476" customWidth="1"/>
    <col min="11018" max="11018" width="1.6640625" style="476" customWidth="1"/>
    <col min="11019" max="11019" width="10.6640625" style="476" customWidth="1"/>
    <col min="11020" max="11020" width="1.6640625" style="476" customWidth="1"/>
    <col min="11021" max="11021" width="10.6640625" style="476" customWidth="1"/>
    <col min="11022" max="11022" width="1.6640625" style="476" customWidth="1"/>
    <col min="11023" max="11023" width="10.6640625" style="476" customWidth="1"/>
    <col min="11024" max="11024" width="1.6640625" style="476" customWidth="1"/>
    <col min="11025" max="11025" width="10.6640625" style="476" customWidth="1"/>
    <col min="11026" max="11026" width="1.6640625" style="476" customWidth="1"/>
    <col min="11027" max="11027" width="8.88671875" style="476"/>
    <col min="11028" max="11028" width="8.6640625" style="476" customWidth="1"/>
    <col min="11029" max="11029" width="0" style="476" hidden="1" customWidth="1"/>
    <col min="11030" max="11030" width="5.6640625" style="476" customWidth="1"/>
    <col min="11031" max="11264" width="8.88671875" style="476"/>
    <col min="11265" max="11266" width="3.33203125" style="476" customWidth="1"/>
    <col min="11267" max="11267" width="4.6640625" style="476" customWidth="1"/>
    <col min="11268" max="11268" width="2.88671875" style="476" customWidth="1"/>
    <col min="11269" max="11269" width="5.6640625" style="476" customWidth="1"/>
    <col min="11270" max="11270" width="12.6640625" style="476" customWidth="1"/>
    <col min="11271" max="11271" width="2.6640625" style="476" customWidth="1"/>
    <col min="11272" max="11272" width="6.5546875" style="476" customWidth="1"/>
    <col min="11273" max="11273" width="5.88671875" style="476" customWidth="1"/>
    <col min="11274" max="11274" width="1.6640625" style="476" customWidth="1"/>
    <col min="11275" max="11275" width="10.6640625" style="476" customWidth="1"/>
    <col min="11276" max="11276" width="1.6640625" style="476" customWidth="1"/>
    <col min="11277" max="11277" width="10.6640625" style="476" customWidth="1"/>
    <col min="11278" max="11278" width="1.6640625" style="476" customWidth="1"/>
    <col min="11279" max="11279" width="10.6640625" style="476" customWidth="1"/>
    <col min="11280" max="11280" width="1.6640625" style="476" customWidth="1"/>
    <col min="11281" max="11281" width="10.6640625" style="476" customWidth="1"/>
    <col min="11282" max="11282" width="1.6640625" style="476" customWidth="1"/>
    <col min="11283" max="11283" width="8.88671875" style="476"/>
    <col min="11284" max="11284" width="8.6640625" style="476" customWidth="1"/>
    <col min="11285" max="11285" width="0" style="476" hidden="1" customWidth="1"/>
    <col min="11286" max="11286" width="5.6640625" style="476" customWidth="1"/>
    <col min="11287" max="11520" width="8.88671875" style="476"/>
    <col min="11521" max="11522" width="3.33203125" style="476" customWidth="1"/>
    <col min="11523" max="11523" width="4.6640625" style="476" customWidth="1"/>
    <col min="11524" max="11524" width="2.88671875" style="476" customWidth="1"/>
    <col min="11525" max="11525" width="5.6640625" style="476" customWidth="1"/>
    <col min="11526" max="11526" width="12.6640625" style="476" customWidth="1"/>
    <col min="11527" max="11527" width="2.6640625" style="476" customWidth="1"/>
    <col min="11528" max="11528" width="6.5546875" style="476" customWidth="1"/>
    <col min="11529" max="11529" width="5.88671875" style="476" customWidth="1"/>
    <col min="11530" max="11530" width="1.6640625" style="476" customWidth="1"/>
    <col min="11531" max="11531" width="10.6640625" style="476" customWidth="1"/>
    <col min="11532" max="11532" width="1.6640625" style="476" customWidth="1"/>
    <col min="11533" max="11533" width="10.6640625" style="476" customWidth="1"/>
    <col min="11534" max="11534" width="1.6640625" style="476" customWidth="1"/>
    <col min="11535" max="11535" width="10.6640625" style="476" customWidth="1"/>
    <col min="11536" max="11536" width="1.6640625" style="476" customWidth="1"/>
    <col min="11537" max="11537" width="10.6640625" style="476" customWidth="1"/>
    <col min="11538" max="11538" width="1.6640625" style="476" customWidth="1"/>
    <col min="11539" max="11539" width="8.88671875" style="476"/>
    <col min="11540" max="11540" width="8.6640625" style="476" customWidth="1"/>
    <col min="11541" max="11541" width="0" style="476" hidden="1" customWidth="1"/>
    <col min="11542" max="11542" width="5.6640625" style="476" customWidth="1"/>
    <col min="11543" max="11776" width="8.88671875" style="476"/>
    <col min="11777" max="11778" width="3.33203125" style="476" customWidth="1"/>
    <col min="11779" max="11779" width="4.6640625" style="476" customWidth="1"/>
    <col min="11780" max="11780" width="2.88671875" style="476" customWidth="1"/>
    <col min="11781" max="11781" width="5.6640625" style="476" customWidth="1"/>
    <col min="11782" max="11782" width="12.6640625" style="476" customWidth="1"/>
    <col min="11783" max="11783" width="2.6640625" style="476" customWidth="1"/>
    <col min="11784" max="11784" width="6.5546875" style="476" customWidth="1"/>
    <col min="11785" max="11785" width="5.88671875" style="476" customWidth="1"/>
    <col min="11786" max="11786" width="1.6640625" style="476" customWidth="1"/>
    <col min="11787" max="11787" width="10.6640625" style="476" customWidth="1"/>
    <col min="11788" max="11788" width="1.6640625" style="476" customWidth="1"/>
    <col min="11789" max="11789" width="10.6640625" style="476" customWidth="1"/>
    <col min="11790" max="11790" width="1.6640625" style="476" customWidth="1"/>
    <col min="11791" max="11791" width="10.6640625" style="476" customWidth="1"/>
    <col min="11792" max="11792" width="1.6640625" style="476" customWidth="1"/>
    <col min="11793" max="11793" width="10.6640625" style="476" customWidth="1"/>
    <col min="11794" max="11794" width="1.6640625" style="476" customWidth="1"/>
    <col min="11795" max="11795" width="8.88671875" style="476"/>
    <col min="11796" max="11796" width="8.6640625" style="476" customWidth="1"/>
    <col min="11797" max="11797" width="0" style="476" hidden="1" customWidth="1"/>
    <col min="11798" max="11798" width="5.6640625" style="476" customWidth="1"/>
    <col min="11799" max="12032" width="8.88671875" style="476"/>
    <col min="12033" max="12034" width="3.33203125" style="476" customWidth="1"/>
    <col min="12035" max="12035" width="4.6640625" style="476" customWidth="1"/>
    <col min="12036" max="12036" width="2.88671875" style="476" customWidth="1"/>
    <col min="12037" max="12037" width="5.6640625" style="476" customWidth="1"/>
    <col min="12038" max="12038" width="12.6640625" style="476" customWidth="1"/>
    <col min="12039" max="12039" width="2.6640625" style="476" customWidth="1"/>
    <col min="12040" max="12040" width="6.5546875" style="476" customWidth="1"/>
    <col min="12041" max="12041" width="5.88671875" style="476" customWidth="1"/>
    <col min="12042" max="12042" width="1.6640625" style="476" customWidth="1"/>
    <col min="12043" max="12043" width="10.6640625" style="476" customWidth="1"/>
    <col min="12044" max="12044" width="1.6640625" style="476" customWidth="1"/>
    <col min="12045" max="12045" width="10.6640625" style="476" customWidth="1"/>
    <col min="12046" max="12046" width="1.6640625" style="476" customWidth="1"/>
    <col min="12047" max="12047" width="10.6640625" style="476" customWidth="1"/>
    <col min="12048" max="12048" width="1.6640625" style="476" customWidth="1"/>
    <col min="12049" max="12049" width="10.6640625" style="476" customWidth="1"/>
    <col min="12050" max="12050" width="1.6640625" style="476" customWidth="1"/>
    <col min="12051" max="12051" width="8.88671875" style="476"/>
    <col min="12052" max="12052" width="8.6640625" style="476" customWidth="1"/>
    <col min="12053" max="12053" width="0" style="476" hidden="1" customWidth="1"/>
    <col min="12054" max="12054" width="5.6640625" style="476" customWidth="1"/>
    <col min="12055" max="12288" width="8.88671875" style="476"/>
    <col min="12289" max="12290" width="3.33203125" style="476" customWidth="1"/>
    <col min="12291" max="12291" width="4.6640625" style="476" customWidth="1"/>
    <col min="12292" max="12292" width="2.88671875" style="476" customWidth="1"/>
    <col min="12293" max="12293" width="5.6640625" style="476" customWidth="1"/>
    <col min="12294" max="12294" width="12.6640625" style="476" customWidth="1"/>
    <col min="12295" max="12295" width="2.6640625" style="476" customWidth="1"/>
    <col min="12296" max="12296" width="6.5546875" style="476" customWidth="1"/>
    <col min="12297" max="12297" width="5.88671875" style="476" customWidth="1"/>
    <col min="12298" max="12298" width="1.6640625" style="476" customWidth="1"/>
    <col min="12299" max="12299" width="10.6640625" style="476" customWidth="1"/>
    <col min="12300" max="12300" width="1.6640625" style="476" customWidth="1"/>
    <col min="12301" max="12301" width="10.6640625" style="476" customWidth="1"/>
    <col min="12302" max="12302" width="1.6640625" style="476" customWidth="1"/>
    <col min="12303" max="12303" width="10.6640625" style="476" customWidth="1"/>
    <col min="12304" max="12304" width="1.6640625" style="476" customWidth="1"/>
    <col min="12305" max="12305" width="10.6640625" style="476" customWidth="1"/>
    <col min="12306" max="12306" width="1.6640625" style="476" customWidth="1"/>
    <col min="12307" max="12307" width="8.88671875" style="476"/>
    <col min="12308" max="12308" width="8.6640625" style="476" customWidth="1"/>
    <col min="12309" max="12309" width="0" style="476" hidden="1" customWidth="1"/>
    <col min="12310" max="12310" width="5.6640625" style="476" customWidth="1"/>
    <col min="12311" max="12544" width="8.88671875" style="476"/>
    <col min="12545" max="12546" width="3.33203125" style="476" customWidth="1"/>
    <col min="12547" max="12547" width="4.6640625" style="476" customWidth="1"/>
    <col min="12548" max="12548" width="2.88671875" style="476" customWidth="1"/>
    <col min="12549" max="12549" width="5.6640625" style="476" customWidth="1"/>
    <col min="12550" max="12550" width="12.6640625" style="476" customWidth="1"/>
    <col min="12551" max="12551" width="2.6640625" style="476" customWidth="1"/>
    <col min="12552" max="12552" width="6.5546875" style="476" customWidth="1"/>
    <col min="12553" max="12553" width="5.88671875" style="476" customWidth="1"/>
    <col min="12554" max="12554" width="1.6640625" style="476" customWidth="1"/>
    <col min="12555" max="12555" width="10.6640625" style="476" customWidth="1"/>
    <col min="12556" max="12556" width="1.6640625" style="476" customWidth="1"/>
    <col min="12557" max="12557" width="10.6640625" style="476" customWidth="1"/>
    <col min="12558" max="12558" width="1.6640625" style="476" customWidth="1"/>
    <col min="12559" max="12559" width="10.6640625" style="476" customWidth="1"/>
    <col min="12560" max="12560" width="1.6640625" style="476" customWidth="1"/>
    <col min="12561" max="12561" width="10.6640625" style="476" customWidth="1"/>
    <col min="12562" max="12562" width="1.6640625" style="476" customWidth="1"/>
    <col min="12563" max="12563" width="8.88671875" style="476"/>
    <col min="12564" max="12564" width="8.6640625" style="476" customWidth="1"/>
    <col min="12565" max="12565" width="0" style="476" hidden="1" customWidth="1"/>
    <col min="12566" max="12566" width="5.6640625" style="476" customWidth="1"/>
    <col min="12567" max="12800" width="8.88671875" style="476"/>
    <col min="12801" max="12802" width="3.33203125" style="476" customWidth="1"/>
    <col min="12803" max="12803" width="4.6640625" style="476" customWidth="1"/>
    <col min="12804" max="12804" width="2.88671875" style="476" customWidth="1"/>
    <col min="12805" max="12805" width="5.6640625" style="476" customWidth="1"/>
    <col min="12806" max="12806" width="12.6640625" style="476" customWidth="1"/>
    <col min="12807" max="12807" width="2.6640625" style="476" customWidth="1"/>
    <col min="12808" max="12808" width="6.5546875" style="476" customWidth="1"/>
    <col min="12809" max="12809" width="5.88671875" style="476" customWidth="1"/>
    <col min="12810" max="12810" width="1.6640625" style="476" customWidth="1"/>
    <col min="12811" max="12811" width="10.6640625" style="476" customWidth="1"/>
    <col min="12812" max="12812" width="1.6640625" style="476" customWidth="1"/>
    <col min="12813" max="12813" width="10.6640625" style="476" customWidth="1"/>
    <col min="12814" max="12814" width="1.6640625" style="476" customWidth="1"/>
    <col min="12815" max="12815" width="10.6640625" style="476" customWidth="1"/>
    <col min="12816" max="12816" width="1.6640625" style="476" customWidth="1"/>
    <col min="12817" max="12817" width="10.6640625" style="476" customWidth="1"/>
    <col min="12818" max="12818" width="1.6640625" style="476" customWidth="1"/>
    <col min="12819" max="12819" width="8.88671875" style="476"/>
    <col min="12820" max="12820" width="8.6640625" style="476" customWidth="1"/>
    <col min="12821" max="12821" width="0" style="476" hidden="1" customWidth="1"/>
    <col min="12822" max="12822" width="5.6640625" style="476" customWidth="1"/>
    <col min="12823" max="13056" width="8.88671875" style="476"/>
    <col min="13057" max="13058" width="3.33203125" style="476" customWidth="1"/>
    <col min="13059" max="13059" width="4.6640625" style="476" customWidth="1"/>
    <col min="13060" max="13060" width="2.88671875" style="476" customWidth="1"/>
    <col min="13061" max="13061" width="5.6640625" style="476" customWidth="1"/>
    <col min="13062" max="13062" width="12.6640625" style="476" customWidth="1"/>
    <col min="13063" max="13063" width="2.6640625" style="476" customWidth="1"/>
    <col min="13064" max="13064" width="6.5546875" style="476" customWidth="1"/>
    <col min="13065" max="13065" width="5.88671875" style="476" customWidth="1"/>
    <col min="13066" max="13066" width="1.6640625" style="476" customWidth="1"/>
    <col min="13067" max="13067" width="10.6640625" style="476" customWidth="1"/>
    <col min="13068" max="13068" width="1.6640625" style="476" customWidth="1"/>
    <col min="13069" max="13069" width="10.6640625" style="476" customWidth="1"/>
    <col min="13070" max="13070" width="1.6640625" style="476" customWidth="1"/>
    <col min="13071" max="13071" width="10.6640625" style="476" customWidth="1"/>
    <col min="13072" max="13072" width="1.6640625" style="476" customWidth="1"/>
    <col min="13073" max="13073" width="10.6640625" style="476" customWidth="1"/>
    <col min="13074" max="13074" width="1.6640625" style="476" customWidth="1"/>
    <col min="13075" max="13075" width="8.88671875" style="476"/>
    <col min="13076" max="13076" width="8.6640625" style="476" customWidth="1"/>
    <col min="13077" max="13077" width="0" style="476" hidden="1" customWidth="1"/>
    <col min="13078" max="13078" width="5.6640625" style="476" customWidth="1"/>
    <col min="13079" max="13312" width="8.88671875" style="476"/>
    <col min="13313" max="13314" width="3.33203125" style="476" customWidth="1"/>
    <col min="13315" max="13315" width="4.6640625" style="476" customWidth="1"/>
    <col min="13316" max="13316" width="2.88671875" style="476" customWidth="1"/>
    <col min="13317" max="13317" width="5.6640625" style="476" customWidth="1"/>
    <col min="13318" max="13318" width="12.6640625" style="476" customWidth="1"/>
    <col min="13319" max="13319" width="2.6640625" style="476" customWidth="1"/>
    <col min="13320" max="13320" width="6.5546875" style="476" customWidth="1"/>
    <col min="13321" max="13321" width="5.88671875" style="476" customWidth="1"/>
    <col min="13322" max="13322" width="1.6640625" style="476" customWidth="1"/>
    <col min="13323" max="13323" width="10.6640625" style="476" customWidth="1"/>
    <col min="13324" max="13324" width="1.6640625" style="476" customWidth="1"/>
    <col min="13325" max="13325" width="10.6640625" style="476" customWidth="1"/>
    <col min="13326" max="13326" width="1.6640625" style="476" customWidth="1"/>
    <col min="13327" max="13327" width="10.6640625" style="476" customWidth="1"/>
    <col min="13328" max="13328" width="1.6640625" style="476" customWidth="1"/>
    <col min="13329" max="13329" width="10.6640625" style="476" customWidth="1"/>
    <col min="13330" max="13330" width="1.6640625" style="476" customWidth="1"/>
    <col min="13331" max="13331" width="8.88671875" style="476"/>
    <col min="13332" max="13332" width="8.6640625" style="476" customWidth="1"/>
    <col min="13333" max="13333" width="0" style="476" hidden="1" customWidth="1"/>
    <col min="13334" max="13334" width="5.6640625" style="476" customWidth="1"/>
    <col min="13335" max="13568" width="8.88671875" style="476"/>
    <col min="13569" max="13570" width="3.33203125" style="476" customWidth="1"/>
    <col min="13571" max="13571" width="4.6640625" style="476" customWidth="1"/>
    <col min="13572" max="13572" width="2.88671875" style="476" customWidth="1"/>
    <col min="13573" max="13573" width="5.6640625" style="476" customWidth="1"/>
    <col min="13574" max="13574" width="12.6640625" style="476" customWidth="1"/>
    <col min="13575" max="13575" width="2.6640625" style="476" customWidth="1"/>
    <col min="13576" max="13576" width="6.5546875" style="476" customWidth="1"/>
    <col min="13577" max="13577" width="5.88671875" style="476" customWidth="1"/>
    <col min="13578" max="13578" width="1.6640625" style="476" customWidth="1"/>
    <col min="13579" max="13579" width="10.6640625" style="476" customWidth="1"/>
    <col min="13580" max="13580" width="1.6640625" style="476" customWidth="1"/>
    <col min="13581" max="13581" width="10.6640625" style="476" customWidth="1"/>
    <col min="13582" max="13582" width="1.6640625" style="476" customWidth="1"/>
    <col min="13583" max="13583" width="10.6640625" style="476" customWidth="1"/>
    <col min="13584" max="13584" width="1.6640625" style="476" customWidth="1"/>
    <col min="13585" max="13585" width="10.6640625" style="476" customWidth="1"/>
    <col min="13586" max="13586" width="1.6640625" style="476" customWidth="1"/>
    <col min="13587" max="13587" width="8.88671875" style="476"/>
    <col min="13588" max="13588" width="8.6640625" style="476" customWidth="1"/>
    <col min="13589" max="13589" width="0" style="476" hidden="1" customWidth="1"/>
    <col min="13590" max="13590" width="5.6640625" style="476" customWidth="1"/>
    <col min="13591" max="13824" width="8.88671875" style="476"/>
    <col min="13825" max="13826" width="3.33203125" style="476" customWidth="1"/>
    <col min="13827" max="13827" width="4.6640625" style="476" customWidth="1"/>
    <col min="13828" max="13828" width="2.88671875" style="476" customWidth="1"/>
    <col min="13829" max="13829" width="5.6640625" style="476" customWidth="1"/>
    <col min="13830" max="13830" width="12.6640625" style="476" customWidth="1"/>
    <col min="13831" max="13831" width="2.6640625" style="476" customWidth="1"/>
    <col min="13832" max="13832" width="6.5546875" style="476" customWidth="1"/>
    <col min="13833" max="13833" width="5.88671875" style="476" customWidth="1"/>
    <col min="13834" max="13834" width="1.6640625" style="476" customWidth="1"/>
    <col min="13835" max="13835" width="10.6640625" style="476" customWidth="1"/>
    <col min="13836" max="13836" width="1.6640625" style="476" customWidth="1"/>
    <col min="13837" max="13837" width="10.6640625" style="476" customWidth="1"/>
    <col min="13838" max="13838" width="1.6640625" style="476" customWidth="1"/>
    <col min="13839" max="13839" width="10.6640625" style="476" customWidth="1"/>
    <col min="13840" max="13840" width="1.6640625" style="476" customWidth="1"/>
    <col min="13841" max="13841" width="10.6640625" style="476" customWidth="1"/>
    <col min="13842" max="13842" width="1.6640625" style="476" customWidth="1"/>
    <col min="13843" max="13843" width="8.88671875" style="476"/>
    <col min="13844" max="13844" width="8.6640625" style="476" customWidth="1"/>
    <col min="13845" max="13845" width="0" style="476" hidden="1" customWidth="1"/>
    <col min="13846" max="13846" width="5.6640625" style="476" customWidth="1"/>
    <col min="13847" max="14080" width="8.88671875" style="476"/>
    <col min="14081" max="14082" width="3.33203125" style="476" customWidth="1"/>
    <col min="14083" max="14083" width="4.6640625" style="476" customWidth="1"/>
    <col min="14084" max="14084" width="2.88671875" style="476" customWidth="1"/>
    <col min="14085" max="14085" width="5.6640625" style="476" customWidth="1"/>
    <col min="14086" max="14086" width="12.6640625" style="476" customWidth="1"/>
    <col min="14087" max="14087" width="2.6640625" style="476" customWidth="1"/>
    <col min="14088" max="14088" width="6.5546875" style="476" customWidth="1"/>
    <col min="14089" max="14089" width="5.88671875" style="476" customWidth="1"/>
    <col min="14090" max="14090" width="1.6640625" style="476" customWidth="1"/>
    <col min="14091" max="14091" width="10.6640625" style="476" customWidth="1"/>
    <col min="14092" max="14092" width="1.6640625" style="476" customWidth="1"/>
    <col min="14093" max="14093" width="10.6640625" style="476" customWidth="1"/>
    <col min="14094" max="14094" width="1.6640625" style="476" customWidth="1"/>
    <col min="14095" max="14095" width="10.6640625" style="476" customWidth="1"/>
    <col min="14096" max="14096" width="1.6640625" style="476" customWidth="1"/>
    <col min="14097" max="14097" width="10.6640625" style="476" customWidth="1"/>
    <col min="14098" max="14098" width="1.6640625" style="476" customWidth="1"/>
    <col min="14099" max="14099" width="8.88671875" style="476"/>
    <col min="14100" max="14100" width="8.6640625" style="476" customWidth="1"/>
    <col min="14101" max="14101" width="0" style="476" hidden="1" customWidth="1"/>
    <col min="14102" max="14102" width="5.6640625" style="476" customWidth="1"/>
    <col min="14103" max="14336" width="8.88671875" style="476"/>
    <col min="14337" max="14338" width="3.33203125" style="476" customWidth="1"/>
    <col min="14339" max="14339" width="4.6640625" style="476" customWidth="1"/>
    <col min="14340" max="14340" width="2.88671875" style="476" customWidth="1"/>
    <col min="14341" max="14341" width="5.6640625" style="476" customWidth="1"/>
    <col min="14342" max="14342" width="12.6640625" style="476" customWidth="1"/>
    <col min="14343" max="14343" width="2.6640625" style="476" customWidth="1"/>
    <col min="14344" max="14344" width="6.5546875" style="476" customWidth="1"/>
    <col min="14345" max="14345" width="5.88671875" style="476" customWidth="1"/>
    <col min="14346" max="14346" width="1.6640625" style="476" customWidth="1"/>
    <col min="14347" max="14347" width="10.6640625" style="476" customWidth="1"/>
    <col min="14348" max="14348" width="1.6640625" style="476" customWidth="1"/>
    <col min="14349" max="14349" width="10.6640625" style="476" customWidth="1"/>
    <col min="14350" max="14350" width="1.6640625" style="476" customWidth="1"/>
    <col min="14351" max="14351" width="10.6640625" style="476" customWidth="1"/>
    <col min="14352" max="14352" width="1.6640625" style="476" customWidth="1"/>
    <col min="14353" max="14353" width="10.6640625" style="476" customWidth="1"/>
    <col min="14354" max="14354" width="1.6640625" style="476" customWidth="1"/>
    <col min="14355" max="14355" width="8.88671875" style="476"/>
    <col min="14356" max="14356" width="8.6640625" style="476" customWidth="1"/>
    <col min="14357" max="14357" width="0" style="476" hidden="1" customWidth="1"/>
    <col min="14358" max="14358" width="5.6640625" style="476" customWidth="1"/>
    <col min="14359" max="14592" width="8.88671875" style="476"/>
    <col min="14593" max="14594" width="3.33203125" style="476" customWidth="1"/>
    <col min="14595" max="14595" width="4.6640625" style="476" customWidth="1"/>
    <col min="14596" max="14596" width="2.88671875" style="476" customWidth="1"/>
    <col min="14597" max="14597" width="5.6640625" style="476" customWidth="1"/>
    <col min="14598" max="14598" width="12.6640625" style="476" customWidth="1"/>
    <col min="14599" max="14599" width="2.6640625" style="476" customWidth="1"/>
    <col min="14600" max="14600" width="6.5546875" style="476" customWidth="1"/>
    <col min="14601" max="14601" width="5.88671875" style="476" customWidth="1"/>
    <col min="14602" max="14602" width="1.6640625" style="476" customWidth="1"/>
    <col min="14603" max="14603" width="10.6640625" style="476" customWidth="1"/>
    <col min="14604" max="14604" width="1.6640625" style="476" customWidth="1"/>
    <col min="14605" max="14605" width="10.6640625" style="476" customWidth="1"/>
    <col min="14606" max="14606" width="1.6640625" style="476" customWidth="1"/>
    <col min="14607" max="14607" width="10.6640625" style="476" customWidth="1"/>
    <col min="14608" max="14608" width="1.6640625" style="476" customWidth="1"/>
    <col min="14609" max="14609" width="10.6640625" style="476" customWidth="1"/>
    <col min="14610" max="14610" width="1.6640625" style="476" customWidth="1"/>
    <col min="14611" max="14611" width="8.88671875" style="476"/>
    <col min="14612" max="14612" width="8.6640625" style="476" customWidth="1"/>
    <col min="14613" max="14613" width="0" style="476" hidden="1" customWidth="1"/>
    <col min="14614" max="14614" width="5.6640625" style="476" customWidth="1"/>
    <col min="14615" max="14848" width="8.88671875" style="476"/>
    <col min="14849" max="14850" width="3.33203125" style="476" customWidth="1"/>
    <col min="14851" max="14851" width="4.6640625" style="476" customWidth="1"/>
    <col min="14852" max="14852" width="2.88671875" style="476" customWidth="1"/>
    <col min="14853" max="14853" width="5.6640625" style="476" customWidth="1"/>
    <col min="14854" max="14854" width="12.6640625" style="476" customWidth="1"/>
    <col min="14855" max="14855" width="2.6640625" style="476" customWidth="1"/>
    <col min="14856" max="14856" width="6.5546875" style="476" customWidth="1"/>
    <col min="14857" max="14857" width="5.88671875" style="476" customWidth="1"/>
    <col min="14858" max="14858" width="1.6640625" style="476" customWidth="1"/>
    <col min="14859" max="14859" width="10.6640625" style="476" customWidth="1"/>
    <col min="14860" max="14860" width="1.6640625" style="476" customWidth="1"/>
    <col min="14861" max="14861" width="10.6640625" style="476" customWidth="1"/>
    <col min="14862" max="14862" width="1.6640625" style="476" customWidth="1"/>
    <col min="14863" max="14863" width="10.6640625" style="476" customWidth="1"/>
    <col min="14864" max="14864" width="1.6640625" style="476" customWidth="1"/>
    <col min="14865" max="14865" width="10.6640625" style="476" customWidth="1"/>
    <col min="14866" max="14866" width="1.6640625" style="476" customWidth="1"/>
    <col min="14867" max="14867" width="8.88671875" style="476"/>
    <col min="14868" max="14868" width="8.6640625" style="476" customWidth="1"/>
    <col min="14869" max="14869" width="0" style="476" hidden="1" customWidth="1"/>
    <col min="14870" max="14870" width="5.6640625" style="476" customWidth="1"/>
    <col min="14871" max="15104" width="8.88671875" style="476"/>
    <col min="15105" max="15106" width="3.33203125" style="476" customWidth="1"/>
    <col min="15107" max="15107" width="4.6640625" style="476" customWidth="1"/>
    <col min="15108" max="15108" width="2.88671875" style="476" customWidth="1"/>
    <col min="15109" max="15109" width="5.6640625" style="476" customWidth="1"/>
    <col min="15110" max="15110" width="12.6640625" style="476" customWidth="1"/>
    <col min="15111" max="15111" width="2.6640625" style="476" customWidth="1"/>
    <col min="15112" max="15112" width="6.5546875" style="476" customWidth="1"/>
    <col min="15113" max="15113" width="5.88671875" style="476" customWidth="1"/>
    <col min="15114" max="15114" width="1.6640625" style="476" customWidth="1"/>
    <col min="15115" max="15115" width="10.6640625" style="476" customWidth="1"/>
    <col min="15116" max="15116" width="1.6640625" style="476" customWidth="1"/>
    <col min="15117" max="15117" width="10.6640625" style="476" customWidth="1"/>
    <col min="15118" max="15118" width="1.6640625" style="476" customWidth="1"/>
    <col min="15119" max="15119" width="10.6640625" style="476" customWidth="1"/>
    <col min="15120" max="15120" width="1.6640625" style="476" customWidth="1"/>
    <col min="15121" max="15121" width="10.6640625" style="476" customWidth="1"/>
    <col min="15122" max="15122" width="1.6640625" style="476" customWidth="1"/>
    <col min="15123" max="15123" width="8.88671875" style="476"/>
    <col min="15124" max="15124" width="8.6640625" style="476" customWidth="1"/>
    <col min="15125" max="15125" width="0" style="476" hidden="1" customWidth="1"/>
    <col min="15126" max="15126" width="5.6640625" style="476" customWidth="1"/>
    <col min="15127" max="15360" width="8.88671875" style="476"/>
    <col min="15361" max="15362" width="3.33203125" style="476" customWidth="1"/>
    <col min="15363" max="15363" width="4.6640625" style="476" customWidth="1"/>
    <col min="15364" max="15364" width="2.88671875" style="476" customWidth="1"/>
    <col min="15365" max="15365" width="5.6640625" style="476" customWidth="1"/>
    <col min="15366" max="15366" width="12.6640625" style="476" customWidth="1"/>
    <col min="15367" max="15367" width="2.6640625" style="476" customWidth="1"/>
    <col min="15368" max="15368" width="6.5546875" style="476" customWidth="1"/>
    <col min="15369" max="15369" width="5.88671875" style="476" customWidth="1"/>
    <col min="15370" max="15370" width="1.6640625" style="476" customWidth="1"/>
    <col min="15371" max="15371" width="10.6640625" style="476" customWidth="1"/>
    <col min="15372" max="15372" width="1.6640625" style="476" customWidth="1"/>
    <col min="15373" max="15373" width="10.6640625" style="476" customWidth="1"/>
    <col min="15374" max="15374" width="1.6640625" style="476" customWidth="1"/>
    <col min="15375" max="15375" width="10.6640625" style="476" customWidth="1"/>
    <col min="15376" max="15376" width="1.6640625" style="476" customWidth="1"/>
    <col min="15377" max="15377" width="10.6640625" style="476" customWidth="1"/>
    <col min="15378" max="15378" width="1.6640625" style="476" customWidth="1"/>
    <col min="15379" max="15379" width="8.88671875" style="476"/>
    <col min="15380" max="15380" width="8.6640625" style="476" customWidth="1"/>
    <col min="15381" max="15381" width="0" style="476" hidden="1" customWidth="1"/>
    <col min="15382" max="15382" width="5.6640625" style="476" customWidth="1"/>
    <col min="15383" max="15616" width="8.88671875" style="476"/>
    <col min="15617" max="15618" width="3.33203125" style="476" customWidth="1"/>
    <col min="15619" max="15619" width="4.6640625" style="476" customWidth="1"/>
    <col min="15620" max="15620" width="2.88671875" style="476" customWidth="1"/>
    <col min="15621" max="15621" width="5.6640625" style="476" customWidth="1"/>
    <col min="15622" max="15622" width="12.6640625" style="476" customWidth="1"/>
    <col min="15623" max="15623" width="2.6640625" style="476" customWidth="1"/>
    <col min="15624" max="15624" width="6.5546875" style="476" customWidth="1"/>
    <col min="15625" max="15625" width="5.88671875" style="476" customWidth="1"/>
    <col min="15626" max="15626" width="1.6640625" style="476" customWidth="1"/>
    <col min="15627" max="15627" width="10.6640625" style="476" customWidth="1"/>
    <col min="15628" max="15628" width="1.6640625" style="476" customWidth="1"/>
    <col min="15629" max="15629" width="10.6640625" style="476" customWidth="1"/>
    <col min="15630" max="15630" width="1.6640625" style="476" customWidth="1"/>
    <col min="15631" max="15631" width="10.6640625" style="476" customWidth="1"/>
    <col min="15632" max="15632" width="1.6640625" style="476" customWidth="1"/>
    <col min="15633" max="15633" width="10.6640625" style="476" customWidth="1"/>
    <col min="15634" max="15634" width="1.6640625" style="476" customWidth="1"/>
    <col min="15635" max="15635" width="8.88671875" style="476"/>
    <col min="15636" max="15636" width="8.6640625" style="476" customWidth="1"/>
    <col min="15637" max="15637" width="0" style="476" hidden="1" customWidth="1"/>
    <col min="15638" max="15638" width="5.6640625" style="476" customWidth="1"/>
    <col min="15639" max="15872" width="8.88671875" style="476"/>
    <col min="15873" max="15874" width="3.33203125" style="476" customWidth="1"/>
    <col min="15875" max="15875" width="4.6640625" style="476" customWidth="1"/>
    <col min="15876" max="15876" width="2.88671875" style="476" customWidth="1"/>
    <col min="15877" max="15877" width="5.6640625" style="476" customWidth="1"/>
    <col min="15878" max="15878" width="12.6640625" style="476" customWidth="1"/>
    <col min="15879" max="15879" width="2.6640625" style="476" customWidth="1"/>
    <col min="15880" max="15880" width="6.5546875" style="476" customWidth="1"/>
    <col min="15881" max="15881" width="5.88671875" style="476" customWidth="1"/>
    <col min="15882" max="15882" width="1.6640625" style="476" customWidth="1"/>
    <col min="15883" max="15883" width="10.6640625" style="476" customWidth="1"/>
    <col min="15884" max="15884" width="1.6640625" style="476" customWidth="1"/>
    <col min="15885" max="15885" width="10.6640625" style="476" customWidth="1"/>
    <col min="15886" max="15886" width="1.6640625" style="476" customWidth="1"/>
    <col min="15887" max="15887" width="10.6640625" style="476" customWidth="1"/>
    <col min="15888" max="15888" width="1.6640625" style="476" customWidth="1"/>
    <col min="15889" max="15889" width="10.6640625" style="476" customWidth="1"/>
    <col min="15890" max="15890" width="1.6640625" style="476" customWidth="1"/>
    <col min="15891" max="15891" width="8.88671875" style="476"/>
    <col min="15892" max="15892" width="8.6640625" style="476" customWidth="1"/>
    <col min="15893" max="15893" width="0" style="476" hidden="1" customWidth="1"/>
    <col min="15894" max="15894" width="5.6640625" style="476" customWidth="1"/>
    <col min="15895" max="16128" width="8.88671875" style="476"/>
    <col min="16129" max="16130" width="3.33203125" style="476" customWidth="1"/>
    <col min="16131" max="16131" width="4.6640625" style="476" customWidth="1"/>
    <col min="16132" max="16132" width="2.88671875" style="476" customWidth="1"/>
    <col min="16133" max="16133" width="5.6640625" style="476" customWidth="1"/>
    <col min="16134" max="16134" width="12.6640625" style="476" customWidth="1"/>
    <col min="16135" max="16135" width="2.6640625" style="476" customWidth="1"/>
    <col min="16136" max="16136" width="6.5546875" style="476" customWidth="1"/>
    <col min="16137" max="16137" width="5.88671875" style="476" customWidth="1"/>
    <col min="16138" max="16138" width="1.6640625" style="476" customWidth="1"/>
    <col min="16139" max="16139" width="10.6640625" style="476" customWidth="1"/>
    <col min="16140" max="16140" width="1.6640625" style="476" customWidth="1"/>
    <col min="16141" max="16141" width="10.6640625" style="476" customWidth="1"/>
    <col min="16142" max="16142" width="1.6640625" style="476" customWidth="1"/>
    <col min="16143" max="16143" width="10.6640625" style="476" customWidth="1"/>
    <col min="16144" max="16144" width="1.6640625" style="476" customWidth="1"/>
    <col min="16145" max="16145" width="10.6640625" style="476" customWidth="1"/>
    <col min="16146" max="16146" width="1.6640625" style="476" customWidth="1"/>
    <col min="16147" max="16147" width="8.88671875" style="476"/>
    <col min="16148" max="16148" width="8.6640625" style="476" customWidth="1"/>
    <col min="16149" max="16149" width="0" style="476" hidden="1" customWidth="1"/>
    <col min="16150" max="16150" width="5.6640625" style="476" customWidth="1"/>
    <col min="16151" max="16384" width="8.88671875" style="476"/>
  </cols>
  <sheetData>
    <row r="1" spans="1:21" s="662" customFormat="1" ht="21.75" customHeight="1" x14ac:dyDescent="0.4">
      <c r="A1" s="939" t="s">
        <v>131</v>
      </c>
      <c r="B1" s="836"/>
      <c r="I1" s="582"/>
      <c r="J1" s="837"/>
      <c r="K1" s="838" t="s">
        <v>64</v>
      </c>
      <c r="L1" s="838"/>
      <c r="M1" s="839"/>
      <c r="N1" s="837"/>
      <c r="O1" s="837"/>
      <c r="P1" s="837"/>
      <c r="R1" s="837"/>
    </row>
    <row r="2" spans="1:21" s="666" customFormat="1" x14ac:dyDescent="0.25">
      <c r="A2" s="937" t="s">
        <v>464</v>
      </c>
      <c r="B2" s="937"/>
      <c r="C2" s="937"/>
      <c r="D2" s="937"/>
      <c r="E2" s="937"/>
      <c r="F2" s="937"/>
      <c r="G2" s="840"/>
      <c r="J2" s="764"/>
      <c r="K2" s="838"/>
      <c r="L2" s="838"/>
      <c r="M2" s="838"/>
      <c r="N2" s="764"/>
      <c r="P2" s="764"/>
      <c r="R2" s="764"/>
    </row>
    <row r="3" spans="1:21" s="670" customFormat="1" ht="10.5" customHeight="1" x14ac:dyDescent="0.25">
      <c r="A3" s="841" t="s">
        <v>24</v>
      </c>
      <c r="B3" s="841"/>
      <c r="C3" s="841"/>
      <c r="D3" s="841"/>
      <c r="E3" s="841"/>
      <c r="F3" s="841"/>
      <c r="G3" s="841" t="s">
        <v>21</v>
      </c>
      <c r="H3" s="841"/>
      <c r="I3" s="841"/>
      <c r="J3" s="842"/>
      <c r="K3" s="488" t="s">
        <v>29</v>
      </c>
      <c r="L3" s="489"/>
      <c r="M3" s="605"/>
      <c r="N3" s="842"/>
      <c r="O3" s="841"/>
      <c r="P3" s="842"/>
      <c r="Q3" s="841"/>
      <c r="R3" s="843" t="s">
        <v>30</v>
      </c>
    </row>
    <row r="4" spans="1:21" s="674" customFormat="1" ht="11.25" customHeight="1" thickBot="1" x14ac:dyDescent="0.3">
      <c r="A4" s="844">
        <f>[2]Altalanos!$A$10</f>
        <v>0</v>
      </c>
      <c r="B4" s="844"/>
      <c r="C4" s="844"/>
      <c r="D4" s="845"/>
      <c r="E4" s="613"/>
      <c r="F4" s="845"/>
      <c r="G4" s="846">
        <f>[2]Altalanos!$C$10</f>
        <v>0</v>
      </c>
      <c r="H4" s="847"/>
      <c r="I4" s="845"/>
      <c r="J4" s="848"/>
      <c r="K4" s="124"/>
      <c r="L4" s="849"/>
      <c r="M4" s="850"/>
      <c r="N4" s="848"/>
      <c r="O4" s="845"/>
      <c r="P4" s="848"/>
      <c r="Q4" s="845"/>
      <c r="R4" s="619">
        <f>[2]Altalanos!$E$10</f>
        <v>0</v>
      </c>
    </row>
    <row r="5" spans="1:21" s="670" customFormat="1" ht="9.6" x14ac:dyDescent="0.25">
      <c r="A5" s="758"/>
      <c r="B5" s="851" t="s">
        <v>3</v>
      </c>
      <c r="C5" s="852" t="s">
        <v>451</v>
      </c>
      <c r="D5" s="851" t="s">
        <v>40</v>
      </c>
      <c r="E5" s="852" t="s">
        <v>32</v>
      </c>
      <c r="F5" s="853" t="s">
        <v>27</v>
      </c>
      <c r="G5" s="853" t="s">
        <v>28</v>
      </c>
      <c r="H5" s="853"/>
      <c r="I5" s="853" t="s">
        <v>31</v>
      </c>
      <c r="J5" s="853"/>
      <c r="K5" s="851" t="s">
        <v>41</v>
      </c>
      <c r="L5" s="854"/>
      <c r="M5" s="851" t="s">
        <v>58</v>
      </c>
      <c r="N5" s="854"/>
      <c r="O5" s="851" t="s">
        <v>452</v>
      </c>
      <c r="P5" s="854"/>
      <c r="Q5" s="851"/>
      <c r="R5" s="855"/>
    </row>
    <row r="6" spans="1:21" s="670" customFormat="1" ht="3.75" customHeight="1" thickBot="1" x14ac:dyDescent="0.3">
      <c r="A6" s="681"/>
      <c r="B6" s="856"/>
      <c r="C6" s="856"/>
      <c r="D6" s="856"/>
      <c r="E6" s="856"/>
      <c r="F6" s="857"/>
      <c r="G6" s="857"/>
      <c r="H6" s="603"/>
      <c r="I6" s="857"/>
      <c r="J6" s="858"/>
      <c r="K6" s="856"/>
      <c r="L6" s="858"/>
      <c r="M6" s="856"/>
      <c r="N6" s="858"/>
      <c r="O6" s="856"/>
      <c r="P6" s="858"/>
      <c r="Q6" s="856"/>
      <c r="R6" s="859"/>
    </row>
    <row r="7" spans="1:21" s="699" customFormat="1" ht="10.5" customHeight="1" x14ac:dyDescent="0.25">
      <c r="A7" s="860">
        <v>1</v>
      </c>
      <c r="B7" s="861" t="str">
        <f>IF($D7="","",VLOOKUP($D7,'[2]1D ELO (2)'!$A$7:$P$23,14))</f>
        <v/>
      </c>
      <c r="C7" s="861" t="str">
        <f>IF($D7="","",VLOOKUP($D7,'[2]1D ELO (2)'!$A$7:$P$23,15))</f>
        <v/>
      </c>
      <c r="D7" s="862"/>
      <c r="E7" s="863" t="str">
        <f>UPPER(IF($D7="","",VLOOKUP($D7,'[2]1D ELO (2)'!$A$7:$P$23,5)))</f>
        <v/>
      </c>
      <c r="F7" s="884" t="s">
        <v>119</v>
      </c>
      <c r="G7" s="884" t="s">
        <v>415</v>
      </c>
      <c r="H7" s="934"/>
      <c r="I7" s="864"/>
      <c r="J7" s="866"/>
      <c r="K7" s="867"/>
      <c r="L7" s="868"/>
      <c r="M7" s="867"/>
      <c r="N7" s="868"/>
      <c r="O7" s="867"/>
      <c r="P7" s="868"/>
      <c r="Q7" s="867"/>
      <c r="R7" s="694"/>
      <c r="S7" s="697"/>
      <c r="U7" s="869" t="str">
        <f>[2]Birók!P21</f>
        <v>Bíró</v>
      </c>
    </row>
    <row r="8" spans="1:21" s="699" customFormat="1" ht="9.6" customHeight="1" x14ac:dyDescent="0.25">
      <c r="A8" s="870"/>
      <c r="B8" s="871"/>
      <c r="C8" s="871"/>
      <c r="D8" s="871"/>
      <c r="E8" s="863" t="str">
        <f>UPPER(IF($D7="","",VLOOKUP($D7,'[2]1D ELO (2)'!$A$7:$P$23,11)))</f>
        <v/>
      </c>
      <c r="F8" s="884" t="s">
        <v>218</v>
      </c>
      <c r="G8" s="884" t="s">
        <v>217</v>
      </c>
      <c r="H8" s="934"/>
      <c r="I8" s="864"/>
      <c r="J8" s="872"/>
      <c r="K8" s="873" t="str">
        <f>IF(J8="a",F7,IF(J8="b",F9,""))</f>
        <v/>
      </c>
      <c r="L8" s="868"/>
      <c r="M8" s="867"/>
      <c r="N8" s="868"/>
      <c r="O8" s="867"/>
      <c r="P8" s="868"/>
      <c r="Q8" s="867"/>
      <c r="R8" s="694"/>
      <c r="S8" s="697"/>
      <c r="U8" s="874" t="str">
        <f>[2]Birók!P22</f>
        <v xml:space="preserve"> </v>
      </c>
    </row>
    <row r="9" spans="1:21" s="699" customFormat="1" ht="9.6" customHeight="1" x14ac:dyDescent="0.25">
      <c r="A9" s="870"/>
      <c r="B9" s="875"/>
      <c r="C9" s="875"/>
      <c r="D9" s="875"/>
      <c r="E9" s="875"/>
      <c r="F9" s="876"/>
      <c r="G9" s="876"/>
      <c r="H9" s="603"/>
      <c r="I9" s="876"/>
      <c r="J9" s="877"/>
      <c r="K9" s="878" t="str">
        <f>UPPER(IF(OR(J10="a",J10="as"),F7,IF(OR(J10="b",J10="bs"),F11,)))</f>
        <v>SZABÓ</v>
      </c>
      <c r="L9" s="879"/>
      <c r="M9" s="867"/>
      <c r="N9" s="868"/>
      <c r="O9" s="867"/>
      <c r="P9" s="868"/>
      <c r="Q9" s="867"/>
      <c r="R9" s="694"/>
      <c r="S9" s="697"/>
      <c r="U9" s="874" t="str">
        <f>[2]Birók!P23</f>
        <v xml:space="preserve"> </v>
      </c>
    </row>
    <row r="10" spans="1:21" s="699" customFormat="1" ht="9.6" customHeight="1" x14ac:dyDescent="0.25">
      <c r="A10" s="870"/>
      <c r="B10" s="875"/>
      <c r="C10" s="875"/>
      <c r="D10" s="875"/>
      <c r="E10" s="871"/>
      <c r="F10" s="876"/>
      <c r="G10" s="876"/>
      <c r="H10" s="603"/>
      <c r="I10" s="880"/>
      <c r="J10" s="714" t="s">
        <v>197</v>
      </c>
      <c r="K10" s="881" t="str">
        <f>UPPER(IF(OR(J10="a",J10="as"),F8,IF(OR(J10="b",J10="bs"),F12,)))</f>
        <v>HORVÁTH</v>
      </c>
      <c r="L10" s="882"/>
      <c r="M10" s="867"/>
      <c r="N10" s="868"/>
      <c r="O10" s="867"/>
      <c r="P10" s="868"/>
      <c r="Q10" s="867"/>
      <c r="R10" s="694"/>
      <c r="S10" s="697"/>
      <c r="U10" s="874" t="str">
        <f>[2]Birók!P24</f>
        <v xml:space="preserve"> </v>
      </c>
    </row>
    <row r="11" spans="1:21" s="699" customFormat="1" ht="9.6" customHeight="1" x14ac:dyDescent="0.25">
      <c r="A11" s="870">
        <v>2</v>
      </c>
      <c r="B11" s="861" t="str">
        <f>IF($D11="","",VLOOKUP($D11,'[2]1D ELO (2)'!$A$7:$P$23,14))</f>
        <v/>
      </c>
      <c r="C11" s="861" t="str">
        <f>IF($D11="","",VLOOKUP($D11,'[2]1D ELO (2)'!$A$7:$P$23,15))</f>
        <v/>
      </c>
      <c r="D11" s="862"/>
      <c r="E11" s="883" t="str">
        <f>UPPER(IF($D11="","",VLOOKUP($D11,'[2]1D ELO (2)'!$A$7:$P$23,5)))</f>
        <v/>
      </c>
      <c r="F11" s="884"/>
      <c r="G11" s="884"/>
      <c r="H11" s="885"/>
      <c r="I11" s="884"/>
      <c r="J11" s="886"/>
      <c r="K11" s="867"/>
      <c r="L11" s="887"/>
      <c r="M11" s="888"/>
      <c r="N11" s="879"/>
      <c r="O11" s="867"/>
      <c r="P11" s="868"/>
      <c r="Q11" s="867"/>
      <c r="R11" s="694"/>
      <c r="S11" s="697"/>
      <c r="U11" s="874" t="str">
        <f>[2]Birók!P25</f>
        <v xml:space="preserve"> </v>
      </c>
    </row>
    <row r="12" spans="1:21" s="699" customFormat="1" ht="9.6" customHeight="1" x14ac:dyDescent="0.25">
      <c r="A12" s="870"/>
      <c r="B12" s="871"/>
      <c r="C12" s="871"/>
      <c r="D12" s="871"/>
      <c r="E12" s="883" t="str">
        <f>UPPER(IF($D11="","",VLOOKUP($D11,'[2]1D ELO (2)'!$A$7:$P$23,11)))</f>
        <v/>
      </c>
      <c r="F12" s="884"/>
      <c r="G12" s="884"/>
      <c r="H12" s="885"/>
      <c r="I12" s="884"/>
      <c r="J12" s="872"/>
      <c r="K12" s="867"/>
      <c r="L12" s="887"/>
      <c r="M12" s="889"/>
      <c r="N12" s="890"/>
      <c r="O12" s="867"/>
      <c r="P12" s="868"/>
      <c r="Q12" s="867"/>
      <c r="R12" s="694"/>
      <c r="S12" s="697"/>
      <c r="U12" s="874" t="str">
        <f>[2]Birók!P26</f>
        <v xml:space="preserve"> </v>
      </c>
    </row>
    <row r="13" spans="1:21" s="699" customFormat="1" ht="9.6" customHeight="1" x14ac:dyDescent="0.25">
      <c r="A13" s="870"/>
      <c r="B13" s="875"/>
      <c r="C13" s="875"/>
      <c r="D13" s="891"/>
      <c r="E13" s="871"/>
      <c r="F13" s="876"/>
      <c r="G13" s="876"/>
      <c r="H13" s="603"/>
      <c r="I13" s="876"/>
      <c r="J13" s="892"/>
      <c r="K13" s="867"/>
      <c r="L13" s="877"/>
      <c r="M13" s="878" t="str">
        <f>UPPER(IF(OR(L14="a",L14="as"),K9,IF(OR(L14="b",L14="bs"),K17,)))</f>
        <v>SZABÓ</v>
      </c>
      <c r="N13" s="868"/>
      <c r="O13" s="867"/>
      <c r="P13" s="868"/>
      <c r="Q13" s="867"/>
      <c r="R13" s="694"/>
      <c r="S13" s="697"/>
      <c r="U13" s="874" t="str">
        <f>[2]Birók!P27</f>
        <v xml:space="preserve"> </v>
      </c>
    </row>
    <row r="14" spans="1:21" s="699" customFormat="1" ht="9.6" customHeight="1" x14ac:dyDescent="0.25">
      <c r="A14" s="870"/>
      <c r="B14" s="875"/>
      <c r="C14" s="875"/>
      <c r="D14" s="891"/>
      <c r="E14" s="871"/>
      <c r="F14" s="876"/>
      <c r="G14" s="876"/>
      <c r="H14" s="603"/>
      <c r="I14" s="876"/>
      <c r="J14" s="892"/>
      <c r="K14" s="893" t="s">
        <v>0</v>
      </c>
      <c r="L14" s="714" t="s">
        <v>197</v>
      </c>
      <c r="M14" s="881" t="str">
        <f>UPPER(IF(OR(L14="a",L14="as"),K10,IF(OR(L14="b",L14="bs"),K18,)))</f>
        <v>HORVÁTH</v>
      </c>
      <c r="N14" s="882"/>
      <c r="O14" s="867"/>
      <c r="P14" s="868"/>
      <c r="Q14" s="867"/>
      <c r="R14" s="694"/>
      <c r="S14" s="697"/>
      <c r="U14" s="874" t="str">
        <f>[2]Birók!P28</f>
        <v xml:space="preserve"> </v>
      </c>
    </row>
    <row r="15" spans="1:21" s="699" customFormat="1" ht="9.6" customHeight="1" x14ac:dyDescent="0.25">
      <c r="A15" s="894">
        <v>3</v>
      </c>
      <c r="B15" s="861" t="str">
        <f>IF($D15="","",VLOOKUP($D15,'[2]1D ELO (2)'!$A$7:$P$23,14))</f>
        <v/>
      </c>
      <c r="C15" s="861" t="str">
        <f>IF($D15="","",VLOOKUP($D15,'[2]1D ELO (2)'!$A$7:$P$23,15))</f>
        <v/>
      </c>
      <c r="D15" s="862"/>
      <c r="E15" s="883" t="str">
        <f>UPPER(IF($D15="","",VLOOKUP($D15,'[2]1D ELO (2)'!$A$7:$P$23,5)))</f>
        <v/>
      </c>
      <c r="F15" s="884" t="s">
        <v>421</v>
      </c>
      <c r="G15" s="884" t="s">
        <v>422</v>
      </c>
      <c r="H15" s="885"/>
      <c r="I15" s="884"/>
      <c r="J15" s="866"/>
      <c r="K15" s="867"/>
      <c r="L15" s="887"/>
      <c r="M15" s="867" t="s">
        <v>205</v>
      </c>
      <c r="N15" s="887"/>
      <c r="O15" s="888"/>
      <c r="P15" s="868"/>
      <c r="Q15" s="867"/>
      <c r="R15" s="694"/>
      <c r="S15" s="697"/>
      <c r="U15" s="874" t="str">
        <f>[2]Birók!P29</f>
        <v xml:space="preserve"> </v>
      </c>
    </row>
    <row r="16" spans="1:21" s="699" customFormat="1" ht="9.6" customHeight="1" thickBot="1" x14ac:dyDescent="0.3">
      <c r="A16" s="870"/>
      <c r="B16" s="871"/>
      <c r="C16" s="871"/>
      <c r="D16" s="871"/>
      <c r="E16" s="883" t="str">
        <f>UPPER(IF($D15="","",VLOOKUP($D15,'[2]1D ELO (2)'!$A$7:$P$23,11)))</f>
        <v/>
      </c>
      <c r="F16" s="884" t="s">
        <v>421</v>
      </c>
      <c r="G16" s="884" t="s">
        <v>423</v>
      </c>
      <c r="H16" s="885"/>
      <c r="I16" s="884"/>
      <c r="J16" s="872"/>
      <c r="K16" s="873" t="str">
        <f>IF(J16="a",F15,IF(J16="b",F17,""))</f>
        <v/>
      </c>
      <c r="L16" s="887"/>
      <c r="M16" s="867"/>
      <c r="N16" s="887"/>
      <c r="O16" s="867"/>
      <c r="P16" s="868"/>
      <c r="Q16" s="867"/>
      <c r="R16" s="694"/>
      <c r="S16" s="697"/>
      <c r="U16" s="895" t="str">
        <f>[2]Birók!P30</f>
        <v>Egyik sem</v>
      </c>
    </row>
    <row r="17" spans="1:19" s="699" customFormat="1" ht="9.6" customHeight="1" x14ac:dyDescent="0.25">
      <c r="A17" s="870"/>
      <c r="B17" s="875"/>
      <c r="C17" s="875"/>
      <c r="D17" s="891"/>
      <c r="E17" s="871"/>
      <c r="F17" s="876"/>
      <c r="G17" s="876"/>
      <c r="H17" s="603"/>
      <c r="I17" s="876"/>
      <c r="J17" s="877"/>
      <c r="K17" s="878" t="str">
        <f>UPPER(IF(OR(J18="a",J18="as"),F15,IF(OR(J18="b",J18="bs"),F19,)))</f>
        <v>SZŰCS-VILLÁNYI</v>
      </c>
      <c r="L17" s="896"/>
      <c r="M17" s="867"/>
      <c r="N17" s="887"/>
      <c r="O17" s="867"/>
      <c r="P17" s="868"/>
      <c r="Q17" s="867"/>
      <c r="R17" s="694"/>
      <c r="S17" s="697"/>
    </row>
    <row r="18" spans="1:19" s="699" customFormat="1" ht="9.6" customHeight="1" x14ac:dyDescent="0.25">
      <c r="A18" s="870"/>
      <c r="B18" s="875"/>
      <c r="C18" s="875"/>
      <c r="D18" s="891"/>
      <c r="E18" s="871"/>
      <c r="F18" s="876"/>
      <c r="G18" s="876"/>
      <c r="H18" s="603"/>
      <c r="I18" s="880"/>
      <c r="J18" s="714" t="s">
        <v>197</v>
      </c>
      <c r="K18" s="881" t="str">
        <f>UPPER(IF(OR(J18="a",J18="as"),F16,IF(OR(J18="b",J18="bs"),F20,)))</f>
        <v>SZŰCS-VILLÁNYI</v>
      </c>
      <c r="L18" s="872"/>
      <c r="M18" s="867"/>
      <c r="N18" s="887"/>
      <c r="O18" s="867"/>
      <c r="P18" s="868"/>
      <c r="Q18" s="867"/>
      <c r="R18" s="694"/>
      <c r="S18" s="697"/>
    </row>
    <row r="19" spans="1:19" s="699" customFormat="1" ht="9.6" customHeight="1" x14ac:dyDescent="0.25">
      <c r="A19" s="870">
        <v>4</v>
      </c>
      <c r="B19" s="861" t="str">
        <f>IF($D19="","",VLOOKUP($D19,'[2]1D ELO (2)'!$A$7:$P$23,14))</f>
        <v/>
      </c>
      <c r="C19" s="861" t="str">
        <f>IF($D19="","",VLOOKUP($D19,'[2]1D ELO (2)'!$A$7:$P$23,15))</f>
        <v/>
      </c>
      <c r="D19" s="862"/>
      <c r="E19" s="883" t="str">
        <f>UPPER(IF($D19="","",VLOOKUP($D19,'[2]1D ELO (2)'!$A$7:$P$23,5)))</f>
        <v/>
      </c>
      <c r="F19" s="884"/>
      <c r="G19" s="884"/>
      <c r="H19" s="885"/>
      <c r="I19" s="884"/>
      <c r="J19" s="886"/>
      <c r="K19" s="867"/>
      <c r="L19" s="868"/>
      <c r="M19" s="888"/>
      <c r="N19" s="896"/>
      <c r="O19" s="867"/>
      <c r="P19" s="868"/>
      <c r="Q19" s="867"/>
      <c r="R19" s="694"/>
      <c r="S19" s="697"/>
    </row>
    <row r="20" spans="1:19" s="699" customFormat="1" ht="9.6" customHeight="1" x14ac:dyDescent="0.25">
      <c r="A20" s="870"/>
      <c r="B20" s="871"/>
      <c r="C20" s="871"/>
      <c r="D20" s="871"/>
      <c r="E20" s="883" t="str">
        <f>UPPER(IF($D19="","",VLOOKUP($D19,'[2]1D ELO (2)'!$A$7:$P$23,11)))</f>
        <v/>
      </c>
      <c r="F20" s="884"/>
      <c r="G20" s="884"/>
      <c r="H20" s="885"/>
      <c r="I20" s="884"/>
      <c r="J20" s="872"/>
      <c r="K20" s="867"/>
      <c r="L20" s="868"/>
      <c r="M20" s="889"/>
      <c r="N20" s="897"/>
      <c r="O20" s="867"/>
      <c r="P20" s="868"/>
      <c r="Q20" s="867"/>
      <c r="R20" s="694"/>
      <c r="S20" s="697"/>
    </row>
    <row r="21" spans="1:19" s="699" customFormat="1" ht="9.6" customHeight="1" x14ac:dyDescent="0.25">
      <c r="A21" s="870"/>
      <c r="B21" s="875"/>
      <c r="C21" s="875"/>
      <c r="D21" s="875"/>
      <c r="E21" s="871"/>
      <c r="F21" s="876"/>
      <c r="G21" s="876"/>
      <c r="H21" s="603"/>
      <c r="I21" s="876"/>
      <c r="J21" s="892"/>
      <c r="K21" s="867"/>
      <c r="L21" s="868"/>
      <c r="M21" s="867"/>
      <c r="N21" s="877"/>
      <c r="O21" s="878" t="str">
        <f>UPPER(IF(OR(N22="a",N22="as"),M13,IF(OR(N22="b",N22="bs"),M29,)))</f>
        <v>GURUZ</v>
      </c>
      <c r="P21" s="868"/>
      <c r="Q21" s="867"/>
      <c r="R21" s="694"/>
      <c r="S21" s="697"/>
    </row>
    <row r="22" spans="1:19" s="699" customFormat="1" ht="9.6" customHeight="1" x14ac:dyDescent="0.25">
      <c r="A22" s="870"/>
      <c r="B22" s="875"/>
      <c r="C22" s="875"/>
      <c r="D22" s="875"/>
      <c r="E22" s="871"/>
      <c r="F22" s="876"/>
      <c r="G22" s="876"/>
      <c r="H22" s="603"/>
      <c r="I22" s="876"/>
      <c r="J22" s="892"/>
      <c r="K22" s="867"/>
      <c r="L22" s="868"/>
      <c r="M22" s="893" t="s">
        <v>0</v>
      </c>
      <c r="N22" s="714" t="s">
        <v>195</v>
      </c>
      <c r="O22" s="881" t="str">
        <f>UPPER(IF(OR(N22="a",N22="as"),M14,IF(OR(N22="b",N22="bs"),M30,)))</f>
        <v>DÜRGŐ</v>
      </c>
      <c r="P22" s="882"/>
      <c r="Q22" s="867"/>
      <c r="R22" s="694"/>
      <c r="S22" s="697"/>
    </row>
    <row r="23" spans="1:19" s="699" customFormat="1" ht="9.6" customHeight="1" x14ac:dyDescent="0.25">
      <c r="A23" s="870">
        <v>5</v>
      </c>
      <c r="B23" s="861" t="str">
        <f>IF($D23="","",VLOOKUP($D23,'[2]1D ELO (2)'!$A$7:$P$23,14))</f>
        <v/>
      </c>
      <c r="C23" s="861" t="str">
        <f>IF($D23="","",VLOOKUP($D23,'[2]1D ELO (2)'!$A$7:$P$23,15))</f>
        <v/>
      </c>
      <c r="D23" s="862"/>
      <c r="E23" s="883" t="str">
        <f>UPPER(IF($D23="","",VLOOKUP($D23,'[2]1D ELO (2)'!$A$7:$P$23,5)))</f>
        <v/>
      </c>
      <c r="F23" s="884" t="s">
        <v>116</v>
      </c>
      <c r="G23" s="884" t="s">
        <v>117</v>
      </c>
      <c r="H23" s="885"/>
      <c r="I23" s="884"/>
      <c r="J23" s="866"/>
      <c r="K23" s="867"/>
      <c r="L23" s="868"/>
      <c r="M23" s="867"/>
      <c r="N23" s="887"/>
      <c r="O23" s="867" t="s">
        <v>205</v>
      </c>
      <c r="P23" s="898"/>
      <c r="Q23" s="867"/>
      <c r="R23" s="694"/>
      <c r="S23" s="697"/>
    </row>
    <row r="24" spans="1:19" s="699" customFormat="1" ht="9.6" customHeight="1" x14ac:dyDescent="0.25">
      <c r="A24" s="870"/>
      <c r="B24" s="871"/>
      <c r="C24" s="871"/>
      <c r="D24" s="871"/>
      <c r="E24" s="883" t="str">
        <f>UPPER(IF($D23="","",VLOOKUP($D23,'[2]1D ELO (2)'!$A$7:$P$23,11)))</f>
        <v/>
      </c>
      <c r="F24" s="884" t="s">
        <v>232</v>
      </c>
      <c r="G24" s="884" t="s">
        <v>233</v>
      </c>
      <c r="H24" s="885"/>
      <c r="I24" s="884"/>
      <c r="J24" s="872"/>
      <c r="K24" s="873" t="str">
        <f>IF(J24="a",F23,IF(J24="b",F25,""))</f>
        <v/>
      </c>
      <c r="L24" s="868"/>
      <c r="M24" s="867"/>
      <c r="N24" s="887"/>
      <c r="O24" s="867"/>
      <c r="P24" s="868"/>
      <c r="Q24" s="867"/>
      <c r="R24" s="694"/>
      <c r="S24" s="697"/>
    </row>
    <row r="25" spans="1:19" s="699" customFormat="1" ht="9.6" customHeight="1" x14ac:dyDescent="0.25">
      <c r="A25" s="870"/>
      <c r="B25" s="875"/>
      <c r="C25" s="875"/>
      <c r="D25" s="875"/>
      <c r="E25" s="871"/>
      <c r="F25" s="876"/>
      <c r="G25" s="876"/>
      <c r="H25" s="603"/>
      <c r="I25" s="876"/>
      <c r="J25" s="877"/>
      <c r="K25" s="878" t="str">
        <f>UPPER(IF(OR(J26="a",J26="as"),F23,IF(OR(J26="b",J26="bs"),F27,)))</f>
        <v>BALTA</v>
      </c>
      <c r="L25" s="879"/>
      <c r="M25" s="867"/>
      <c r="N25" s="887"/>
      <c r="O25" s="867"/>
      <c r="P25" s="868"/>
      <c r="Q25" s="867"/>
      <c r="R25" s="694"/>
      <c r="S25" s="697"/>
    </row>
    <row r="26" spans="1:19" s="699" customFormat="1" ht="9.6" customHeight="1" x14ac:dyDescent="0.25">
      <c r="A26" s="870"/>
      <c r="B26" s="875"/>
      <c r="C26" s="875"/>
      <c r="D26" s="875"/>
      <c r="E26" s="871"/>
      <c r="F26" s="876"/>
      <c r="G26" s="876"/>
      <c r="H26" s="603"/>
      <c r="I26" s="880"/>
      <c r="J26" s="714" t="s">
        <v>197</v>
      </c>
      <c r="K26" s="881" t="str">
        <f>UPPER(IF(OR(J26="a",J26="as"),F24,IF(OR(J26="b",J26="bs"),F28,)))</f>
        <v>ŐRI</v>
      </c>
      <c r="L26" s="882"/>
      <c r="M26" s="867"/>
      <c r="N26" s="887"/>
      <c r="O26" s="867"/>
      <c r="P26" s="868"/>
      <c r="Q26" s="867"/>
      <c r="R26" s="694"/>
      <c r="S26" s="697"/>
    </row>
    <row r="27" spans="1:19" s="699" customFormat="1" ht="9.6" customHeight="1" x14ac:dyDescent="0.25">
      <c r="A27" s="870">
        <v>6</v>
      </c>
      <c r="B27" s="861" t="str">
        <f>IF($D27="","",VLOOKUP($D27,'[2]1D ELO (2)'!$A$7:$P$23,14))</f>
        <v/>
      </c>
      <c r="C27" s="861" t="str">
        <f>IF($D27="","",VLOOKUP($D27,'[2]1D ELO (2)'!$A$7:$P$23,15))</f>
        <v/>
      </c>
      <c r="D27" s="862"/>
      <c r="E27" s="883" t="str">
        <f>UPPER(IF($D27="","",VLOOKUP($D27,'[2]1D ELO (2)'!$A$7:$P$23,5)))</f>
        <v/>
      </c>
      <c r="F27" s="884"/>
      <c r="G27" s="884"/>
      <c r="H27" s="885"/>
      <c r="I27" s="884"/>
      <c r="J27" s="886"/>
      <c r="K27" s="867"/>
      <c r="L27" s="887"/>
      <c r="M27" s="888"/>
      <c r="N27" s="896"/>
      <c r="O27" s="867"/>
      <c r="P27" s="868"/>
      <c r="Q27" s="867"/>
      <c r="R27" s="694"/>
      <c r="S27" s="697"/>
    </row>
    <row r="28" spans="1:19" s="699" customFormat="1" ht="9.6" customHeight="1" x14ac:dyDescent="0.25">
      <c r="A28" s="870"/>
      <c r="B28" s="871"/>
      <c r="C28" s="871"/>
      <c r="D28" s="871"/>
      <c r="E28" s="883" t="str">
        <f>UPPER(IF($D27="","",VLOOKUP($D27,'[2]1D ELO (2)'!$A$7:$P$23,11)))</f>
        <v/>
      </c>
      <c r="F28" s="884"/>
      <c r="G28" s="884"/>
      <c r="H28" s="885"/>
      <c r="I28" s="884"/>
      <c r="J28" s="872"/>
      <c r="K28" s="867"/>
      <c r="L28" s="887"/>
      <c r="M28" s="889"/>
      <c r="N28" s="897"/>
      <c r="O28" s="867"/>
      <c r="P28" s="868"/>
      <c r="Q28" s="867"/>
      <c r="R28" s="694"/>
      <c r="S28" s="697"/>
    </row>
    <row r="29" spans="1:19" s="699" customFormat="1" ht="9.6" customHeight="1" x14ac:dyDescent="0.25">
      <c r="A29" s="870"/>
      <c r="B29" s="875"/>
      <c r="C29" s="875"/>
      <c r="D29" s="891"/>
      <c r="E29" s="871"/>
      <c r="F29" s="876"/>
      <c r="G29" s="876"/>
      <c r="H29" s="603"/>
      <c r="I29" s="876"/>
      <c r="J29" s="892"/>
      <c r="K29" s="867"/>
      <c r="L29" s="877"/>
      <c r="M29" s="878" t="str">
        <f>UPPER(IF(OR(L30="a",L30="as"),K25,IF(OR(L30="b",L30="bs"),K33,)))</f>
        <v>GURUZ</v>
      </c>
      <c r="N29" s="887"/>
      <c r="O29" s="867"/>
      <c r="P29" s="868"/>
      <c r="Q29" s="867"/>
      <c r="R29" s="694"/>
      <c r="S29" s="697"/>
    </row>
    <row r="30" spans="1:19" s="699" customFormat="1" ht="9.6" customHeight="1" x14ac:dyDescent="0.25">
      <c r="A30" s="870"/>
      <c r="B30" s="875"/>
      <c r="C30" s="875"/>
      <c r="D30" s="891"/>
      <c r="E30" s="871"/>
      <c r="F30" s="876"/>
      <c r="G30" s="876"/>
      <c r="H30" s="603"/>
      <c r="I30" s="876"/>
      <c r="J30" s="892"/>
      <c r="K30" s="893" t="s">
        <v>0</v>
      </c>
      <c r="L30" s="714" t="s">
        <v>195</v>
      </c>
      <c r="M30" s="881" t="str">
        <f>UPPER(IF(OR(L30="a",L30="as"),K26,IF(OR(L30="b",L30="bs"),K34,)))</f>
        <v>DÜRGŐ</v>
      </c>
      <c r="N30" s="872"/>
      <c r="O30" s="867"/>
      <c r="P30" s="868"/>
      <c r="Q30" s="867"/>
      <c r="R30" s="694"/>
      <c r="S30" s="697"/>
    </row>
    <row r="31" spans="1:19" s="699" customFormat="1" ht="9.6" customHeight="1" x14ac:dyDescent="0.25">
      <c r="A31" s="894">
        <v>7</v>
      </c>
      <c r="B31" s="861" t="str">
        <f>IF($D31="","",VLOOKUP($D31,'[2]1D ELO (2)'!$A$7:$P$23,14))</f>
        <v/>
      </c>
      <c r="C31" s="861" t="str">
        <f>IF($D31="","",VLOOKUP($D31,'[2]1D ELO (2)'!$A$7:$P$23,15))</f>
        <v/>
      </c>
      <c r="D31" s="862"/>
      <c r="E31" s="883" t="str">
        <f>UPPER(IF($D31="","",VLOOKUP($D31,'[2]1D ELO (2)'!$A$7:$P$23,5)))</f>
        <v/>
      </c>
      <c r="F31" s="884" t="s">
        <v>419</v>
      </c>
      <c r="G31" s="884" t="s">
        <v>420</v>
      </c>
      <c r="H31" s="934"/>
      <c r="I31" s="884"/>
      <c r="J31" s="866"/>
      <c r="K31" s="867"/>
      <c r="L31" s="887"/>
      <c r="M31" s="867" t="s">
        <v>205</v>
      </c>
      <c r="N31" s="868"/>
      <c r="O31" s="888"/>
      <c r="P31" s="868"/>
      <c r="Q31" s="867"/>
      <c r="R31" s="694"/>
      <c r="S31" s="697"/>
    </row>
    <row r="32" spans="1:19" s="699" customFormat="1" ht="9.6" customHeight="1" x14ac:dyDescent="0.25">
      <c r="A32" s="870"/>
      <c r="B32" s="871"/>
      <c r="C32" s="871"/>
      <c r="D32" s="871"/>
      <c r="E32" s="883" t="str">
        <f>UPPER(IF($D31="","",VLOOKUP($D31,'[2]1D ELO (2)'!$A$7:$P$23,11)))</f>
        <v/>
      </c>
      <c r="F32" s="884" t="s">
        <v>209</v>
      </c>
      <c r="G32" s="884" t="s">
        <v>210</v>
      </c>
      <c r="H32" s="934"/>
      <c r="I32" s="884"/>
      <c r="J32" s="872"/>
      <c r="K32" s="873" t="str">
        <f>IF(J32="a",F31,IF(J32="b",F33,""))</f>
        <v/>
      </c>
      <c r="L32" s="887"/>
      <c r="M32" s="867"/>
      <c r="N32" s="868"/>
      <c r="O32" s="867"/>
      <c r="P32" s="868"/>
      <c r="Q32" s="867"/>
      <c r="R32" s="694"/>
      <c r="S32" s="697"/>
    </row>
    <row r="33" spans="1:19" s="699" customFormat="1" ht="9.6" customHeight="1" x14ac:dyDescent="0.25">
      <c r="A33" s="870"/>
      <c r="B33" s="875"/>
      <c r="C33" s="875"/>
      <c r="D33" s="891"/>
      <c r="E33" s="875"/>
      <c r="F33" s="876"/>
      <c r="G33" s="876"/>
      <c r="H33" s="603"/>
      <c r="I33" s="876"/>
      <c r="J33" s="877"/>
      <c r="K33" s="878" t="str">
        <f>UPPER(IF(OR(J34="a",J34="as"),F31,IF(OR(J34="b",J34="bs"),F35,)))</f>
        <v>GURUZ</v>
      </c>
      <c r="L33" s="896"/>
      <c r="M33" s="867"/>
      <c r="N33" s="868"/>
      <c r="O33" s="867"/>
      <c r="P33" s="868"/>
      <c r="Q33" s="867"/>
      <c r="R33" s="694"/>
      <c r="S33" s="697"/>
    </row>
    <row r="34" spans="1:19" s="699" customFormat="1" ht="9.6" customHeight="1" x14ac:dyDescent="0.25">
      <c r="A34" s="870"/>
      <c r="B34" s="875"/>
      <c r="C34" s="875"/>
      <c r="D34" s="891"/>
      <c r="E34" s="875"/>
      <c r="F34" s="876"/>
      <c r="G34" s="876"/>
      <c r="H34" s="603"/>
      <c r="I34" s="893"/>
      <c r="J34" s="714" t="s">
        <v>197</v>
      </c>
      <c r="K34" s="881" t="str">
        <f>UPPER(IF(OR(J34="a",J34="as"),F32,IF(OR(J34="b",J34="bs"),F36,)))</f>
        <v>DÜRGŐ</v>
      </c>
      <c r="L34" s="872"/>
      <c r="M34" s="867"/>
      <c r="N34" s="868"/>
      <c r="O34" s="867"/>
      <c r="P34" s="868"/>
      <c r="Q34" s="867"/>
      <c r="R34" s="694"/>
      <c r="S34" s="697"/>
    </row>
    <row r="35" spans="1:19" s="699" customFormat="1" ht="9.6" customHeight="1" x14ac:dyDescent="0.25">
      <c r="A35" s="860">
        <v>8</v>
      </c>
      <c r="B35" s="861" t="str">
        <f>IF($D35="","",VLOOKUP($D35,'[2]1D ELO (2)'!$A$7:$P$23,14))</f>
        <v/>
      </c>
      <c r="C35" s="861" t="str">
        <f>IF($D35="","",VLOOKUP($D35,'[2]1D ELO (2)'!$A$7:$P$23,15))</f>
        <v/>
      </c>
      <c r="D35" s="862"/>
      <c r="E35" s="883" t="str">
        <f>UPPER(IF($D35="","",VLOOKUP($D35,'[2]1D ELO (2)'!$A$7:$P$23,5)))</f>
        <v/>
      </c>
      <c r="F35" s="884"/>
      <c r="G35" s="884"/>
      <c r="H35" s="934"/>
      <c r="I35" s="899"/>
      <c r="J35" s="886"/>
      <c r="K35" s="867"/>
      <c r="L35" s="868"/>
      <c r="M35" s="888"/>
      <c r="N35" s="879"/>
      <c r="O35" s="867"/>
      <c r="P35" s="868"/>
      <c r="Q35" s="867"/>
      <c r="R35" s="694"/>
      <c r="S35" s="697"/>
    </row>
    <row r="36" spans="1:19" s="699" customFormat="1" ht="9.6" customHeight="1" x14ac:dyDescent="0.25">
      <c r="A36" s="870"/>
      <c r="B36" s="871"/>
      <c r="C36" s="871"/>
      <c r="D36" s="871"/>
      <c r="E36" s="863" t="str">
        <f>UPPER(IF($D35="","",VLOOKUP($D35,'[2]1D ELO (2)'!$A$7:$P$23,11)))</f>
        <v/>
      </c>
      <c r="F36" s="884"/>
      <c r="G36" s="884"/>
      <c r="H36" s="934"/>
      <c r="I36" s="864"/>
      <c r="J36" s="872"/>
      <c r="K36" s="867"/>
      <c r="L36" s="868"/>
      <c r="M36" s="889"/>
      <c r="N36" s="890"/>
      <c r="O36" s="867"/>
      <c r="P36" s="868"/>
      <c r="Q36" s="867"/>
      <c r="R36" s="694"/>
      <c r="S36" s="697"/>
    </row>
    <row r="37" spans="1:19" s="699" customFormat="1" ht="9.6" customHeight="1" x14ac:dyDescent="0.25">
      <c r="A37" s="875"/>
      <c r="B37" s="875"/>
      <c r="C37" s="875"/>
      <c r="D37" s="891"/>
      <c r="E37" s="875"/>
      <c r="F37" s="876"/>
      <c r="G37" s="876"/>
      <c r="H37" s="603"/>
      <c r="I37" s="876"/>
      <c r="J37" s="892"/>
      <c r="K37" s="867"/>
      <c r="L37" s="868"/>
      <c r="M37" s="867"/>
      <c r="N37" s="868"/>
      <c r="O37" s="868"/>
      <c r="P37" s="901"/>
      <c r="Q37" s="878" t="str">
        <f>UPPER(IF(OR(P38="a",P38="as"),O21,IF(OR(P38="b",P38="bs"),O53,)))</f>
        <v/>
      </c>
      <c r="R37" s="902"/>
      <c r="S37" s="697"/>
    </row>
    <row r="38" spans="1:19" s="699" customFormat="1" ht="9.6" customHeight="1" x14ac:dyDescent="0.25">
      <c r="A38" s="875"/>
      <c r="B38" s="875"/>
      <c r="C38" s="875"/>
      <c r="D38" s="891"/>
      <c r="E38" s="875"/>
      <c r="F38" s="876"/>
      <c r="G38" s="876"/>
      <c r="H38" s="603"/>
      <c r="I38" s="876"/>
      <c r="J38" s="892"/>
      <c r="K38" s="867"/>
      <c r="L38" s="868"/>
      <c r="M38" s="867"/>
      <c r="N38" s="868"/>
      <c r="O38" s="893"/>
      <c r="P38" s="868"/>
      <c r="Q38" s="878"/>
      <c r="R38" s="902"/>
      <c r="S38" s="697"/>
    </row>
    <row r="39" spans="1:19" s="699" customFormat="1" ht="9.6" customHeight="1" x14ac:dyDescent="0.25">
      <c r="A39" s="875"/>
      <c r="B39" s="875"/>
      <c r="C39" s="875"/>
      <c r="D39" s="891"/>
      <c r="E39" s="875"/>
      <c r="F39" s="876"/>
      <c r="G39" s="876"/>
      <c r="H39" s="603"/>
      <c r="I39" s="876"/>
      <c r="J39" s="892"/>
      <c r="K39" s="867"/>
      <c r="L39" s="868"/>
      <c r="M39" s="867"/>
      <c r="N39" s="868"/>
      <c r="O39" s="893"/>
      <c r="P39" s="868"/>
      <c r="Q39" s="878"/>
      <c r="R39" s="902"/>
      <c r="S39" s="697"/>
    </row>
    <row r="40" spans="1:19" s="699" customFormat="1" ht="9.6" customHeight="1" x14ac:dyDescent="0.25">
      <c r="A40" s="875"/>
      <c r="B40" s="875"/>
      <c r="C40" s="875"/>
      <c r="D40" s="891"/>
      <c r="E40" s="875"/>
      <c r="F40" s="876"/>
      <c r="G40" s="876"/>
      <c r="H40" s="603"/>
      <c r="I40" s="876"/>
      <c r="J40" s="892"/>
      <c r="K40" s="867"/>
      <c r="L40" s="868"/>
      <c r="M40" s="867"/>
      <c r="N40" s="868"/>
      <c r="O40" s="893"/>
      <c r="P40" s="868"/>
      <c r="Q40" s="878"/>
      <c r="R40" s="902"/>
      <c r="S40" s="697"/>
    </row>
    <row r="41" spans="1:19" s="699" customFormat="1" ht="9.6" customHeight="1" x14ac:dyDescent="0.25">
      <c r="A41" s="875"/>
      <c r="B41" s="875"/>
      <c r="C41" s="875"/>
      <c r="D41" s="891"/>
      <c r="E41" s="875"/>
      <c r="F41" s="876"/>
      <c r="G41" s="876"/>
      <c r="H41" s="603"/>
      <c r="I41" s="876"/>
      <c r="J41" s="892"/>
      <c r="K41" s="867"/>
      <c r="L41" s="868"/>
      <c r="M41" s="867"/>
      <c r="N41" s="868"/>
      <c r="O41" s="893"/>
      <c r="P41" s="868"/>
      <c r="Q41" s="878"/>
      <c r="R41" s="902"/>
      <c r="S41" s="697"/>
    </row>
    <row r="42" spans="1:19" s="699" customFormat="1" ht="9.6" customHeight="1" x14ac:dyDescent="0.25">
      <c r="A42" s="875"/>
      <c r="B42" s="875"/>
      <c r="C42" s="875"/>
      <c r="D42" s="891"/>
      <c r="E42" s="875"/>
      <c r="F42" s="876"/>
      <c r="G42" s="876"/>
      <c r="H42" s="603"/>
      <c r="I42" s="876"/>
      <c r="J42" s="892"/>
      <c r="K42" s="867"/>
      <c r="L42" s="868"/>
      <c r="M42" s="867"/>
      <c r="N42" s="868"/>
      <c r="O42" s="893"/>
      <c r="P42" s="868"/>
      <c r="Q42" s="878"/>
      <c r="R42" s="902"/>
      <c r="S42" s="697"/>
    </row>
    <row r="43" spans="1:19" s="699" customFormat="1" ht="9.6" customHeight="1" x14ac:dyDescent="0.25">
      <c r="A43" s="875"/>
      <c r="B43" s="875"/>
      <c r="C43" s="875"/>
      <c r="D43" s="891"/>
      <c r="E43" s="875"/>
      <c r="F43" s="876"/>
      <c r="G43" s="876"/>
      <c r="H43" s="603"/>
      <c r="I43" s="876"/>
      <c r="J43" s="892"/>
      <c r="K43" s="867"/>
      <c r="L43" s="868"/>
      <c r="M43" s="867"/>
      <c r="N43" s="868"/>
      <c r="O43" s="893"/>
      <c r="P43" s="868"/>
      <c r="Q43" s="878"/>
      <c r="R43" s="902"/>
      <c r="S43" s="697"/>
    </row>
    <row r="44" spans="1:19" s="699" customFormat="1" ht="9.6" customHeight="1" x14ac:dyDescent="0.25">
      <c r="A44" s="875"/>
      <c r="B44" s="875"/>
      <c r="C44" s="875"/>
      <c r="D44" s="891"/>
      <c r="E44" s="875"/>
      <c r="F44" s="876"/>
      <c r="G44" s="876"/>
      <c r="H44" s="603"/>
      <c r="I44" s="876"/>
      <c r="J44" s="892"/>
      <c r="K44" s="867"/>
      <c r="L44" s="868"/>
      <c r="M44" s="867"/>
      <c r="N44" s="868"/>
      <c r="O44" s="893"/>
      <c r="P44" s="868"/>
      <c r="Q44" s="878"/>
      <c r="R44" s="902"/>
      <c r="S44" s="697"/>
    </row>
    <row r="45" spans="1:19" s="699" customFormat="1" ht="9.6" customHeight="1" x14ac:dyDescent="0.25">
      <c r="A45" s="875"/>
      <c r="B45" s="875"/>
      <c r="C45" s="875"/>
      <c r="D45" s="891"/>
      <c r="E45" s="875"/>
      <c r="F45" s="876"/>
      <c r="G45" s="876"/>
      <c r="H45" s="603"/>
      <c r="I45" s="876"/>
      <c r="J45" s="892"/>
      <c r="K45" s="867"/>
      <c r="L45" s="868"/>
      <c r="M45" s="867"/>
      <c r="N45" s="868"/>
      <c r="O45" s="893"/>
      <c r="P45" s="868"/>
      <c r="Q45" s="878"/>
      <c r="R45" s="902"/>
      <c r="S45" s="697"/>
    </row>
    <row r="46" spans="1:19" s="699" customFormat="1" ht="9.6" customHeight="1" x14ac:dyDescent="0.25">
      <c r="A46" s="875"/>
      <c r="B46" s="875"/>
      <c r="C46" s="875"/>
      <c r="D46" s="891"/>
      <c r="E46" s="875"/>
      <c r="F46" s="876"/>
      <c r="G46" s="876"/>
      <c r="H46" s="603"/>
      <c r="I46" s="876"/>
      <c r="J46" s="892"/>
      <c r="K46" s="867"/>
      <c r="L46" s="868"/>
      <c r="M46" s="867"/>
      <c r="N46" s="868"/>
      <c r="O46" s="893"/>
      <c r="P46" s="868"/>
      <c r="Q46" s="878"/>
      <c r="R46" s="902"/>
      <c r="S46" s="697"/>
    </row>
    <row r="47" spans="1:19" s="699" customFormat="1" ht="9.6" customHeight="1" x14ac:dyDescent="0.25">
      <c r="A47" s="875"/>
      <c r="B47" s="875"/>
      <c r="C47" s="875"/>
      <c r="D47" s="891"/>
      <c r="E47" s="875"/>
      <c r="F47" s="876"/>
      <c r="G47" s="876"/>
      <c r="H47" s="603"/>
      <c r="I47" s="876"/>
      <c r="J47" s="892"/>
      <c r="K47" s="867"/>
      <c r="L47" s="868"/>
      <c r="M47" s="867"/>
      <c r="N47" s="868"/>
      <c r="O47" s="893"/>
      <c r="P47" s="868"/>
      <c r="Q47" s="878"/>
      <c r="R47" s="902"/>
      <c r="S47" s="697"/>
    </row>
    <row r="48" spans="1:19" s="699" customFormat="1" ht="9.6" customHeight="1" x14ac:dyDescent="0.25">
      <c r="A48" s="875"/>
      <c r="B48" s="875"/>
      <c r="C48" s="875"/>
      <c r="D48" s="891"/>
      <c r="E48" s="875"/>
      <c r="F48" s="876"/>
      <c r="G48" s="876"/>
      <c r="H48" s="603"/>
      <c r="I48" s="876"/>
      <c r="J48" s="892"/>
      <c r="K48" s="867"/>
      <c r="L48" s="868"/>
      <c r="M48" s="867"/>
      <c r="N48" s="868"/>
      <c r="O48" s="893"/>
      <c r="P48" s="868"/>
      <c r="Q48" s="878"/>
      <c r="R48" s="902"/>
      <c r="S48" s="697"/>
    </row>
    <row r="49" spans="1:19" s="699" customFormat="1" ht="9.6" customHeight="1" x14ac:dyDescent="0.25">
      <c r="A49" s="875"/>
      <c r="B49" s="875"/>
      <c r="C49" s="875"/>
      <c r="D49" s="891"/>
      <c r="E49" s="875"/>
      <c r="F49" s="876"/>
      <c r="G49" s="876"/>
      <c r="H49" s="603"/>
      <c r="I49" s="876"/>
      <c r="J49" s="892"/>
      <c r="K49" s="867"/>
      <c r="L49" s="868"/>
      <c r="M49" s="867"/>
      <c r="N49" s="868"/>
      <c r="O49" s="893"/>
      <c r="P49" s="868"/>
      <c r="Q49" s="878"/>
      <c r="R49" s="902"/>
      <c r="S49" s="697"/>
    </row>
    <row r="50" spans="1:19" s="699" customFormat="1" ht="9.6" customHeight="1" x14ac:dyDescent="0.25">
      <c r="A50" s="875"/>
      <c r="B50" s="875"/>
      <c r="C50" s="875"/>
      <c r="D50" s="891"/>
      <c r="E50" s="875"/>
      <c r="F50" s="876"/>
      <c r="G50" s="876"/>
      <c r="H50" s="603"/>
      <c r="I50" s="876"/>
      <c r="J50" s="892"/>
      <c r="K50" s="867"/>
      <c r="L50" s="868"/>
      <c r="M50" s="867"/>
      <c r="N50" s="868"/>
      <c r="O50" s="893"/>
      <c r="P50" s="868"/>
      <c r="Q50" s="878"/>
      <c r="R50" s="902"/>
      <c r="S50" s="697"/>
    </row>
    <row r="51" spans="1:19" s="699" customFormat="1" ht="9.6" customHeight="1" x14ac:dyDescent="0.25">
      <c r="A51" s="875"/>
      <c r="B51" s="875"/>
      <c r="C51" s="875"/>
      <c r="D51" s="891"/>
      <c r="E51" s="875"/>
      <c r="F51" s="876"/>
      <c r="G51" s="876"/>
      <c r="H51" s="603"/>
      <c r="I51" s="876"/>
      <c r="J51" s="892"/>
      <c r="K51" s="867"/>
      <c r="L51" s="868"/>
      <c r="M51" s="867"/>
      <c r="N51" s="868"/>
      <c r="O51" s="893"/>
      <c r="P51" s="868"/>
      <c r="Q51" s="878"/>
      <c r="R51" s="902"/>
      <c r="S51" s="697"/>
    </row>
    <row r="52" spans="1:19" s="699" customFormat="1" ht="9.6" customHeight="1" x14ac:dyDescent="0.25">
      <c r="A52" s="875"/>
      <c r="B52" s="875"/>
      <c r="C52" s="875"/>
      <c r="D52" s="891"/>
      <c r="E52" s="875"/>
      <c r="F52" s="876"/>
      <c r="G52" s="876"/>
      <c r="H52" s="603"/>
      <c r="I52" s="876"/>
      <c r="J52" s="892"/>
      <c r="K52" s="867"/>
      <c r="L52" s="868"/>
      <c r="M52" s="867"/>
      <c r="N52" s="868"/>
      <c r="O52" s="893"/>
      <c r="P52" s="868"/>
      <c r="Q52" s="878"/>
      <c r="R52" s="902"/>
      <c r="S52" s="697"/>
    </row>
    <row r="53" spans="1:19" s="699" customFormat="1" ht="9.6" customHeight="1" x14ac:dyDescent="0.25">
      <c r="A53" s="875"/>
      <c r="B53" s="875"/>
      <c r="C53" s="875"/>
      <c r="D53" s="891"/>
      <c r="E53" s="875"/>
      <c r="F53" s="876"/>
      <c r="G53" s="876"/>
      <c r="H53" s="603"/>
      <c r="I53" s="876"/>
      <c r="J53" s="892"/>
      <c r="K53" s="867"/>
      <c r="L53" s="868"/>
      <c r="M53" s="867"/>
      <c r="N53" s="868"/>
      <c r="O53" s="893"/>
      <c r="P53" s="868"/>
      <c r="Q53" s="878"/>
      <c r="R53" s="902"/>
      <c r="S53" s="697"/>
    </row>
    <row r="54" spans="1:19" s="699" customFormat="1" ht="9.6" customHeight="1" x14ac:dyDescent="0.25">
      <c r="A54" s="875"/>
      <c r="B54" s="875"/>
      <c r="C54" s="875"/>
      <c r="D54" s="891"/>
      <c r="E54" s="875"/>
      <c r="F54" s="876"/>
      <c r="G54" s="876"/>
      <c r="H54" s="603"/>
      <c r="I54" s="876"/>
      <c r="J54" s="892"/>
      <c r="K54" s="867"/>
      <c r="L54" s="868"/>
      <c r="M54" s="867"/>
      <c r="N54" s="868"/>
      <c r="O54" s="893"/>
      <c r="P54" s="868"/>
      <c r="Q54" s="878"/>
      <c r="R54" s="902"/>
      <c r="S54" s="697"/>
    </row>
    <row r="55" spans="1:19" s="699" customFormat="1" ht="9.6" customHeight="1" x14ac:dyDescent="0.25">
      <c r="A55" s="875"/>
      <c r="B55" s="875"/>
      <c r="C55" s="875"/>
      <c r="D55" s="891"/>
      <c r="E55" s="875"/>
      <c r="F55" s="876"/>
      <c r="G55" s="876"/>
      <c r="H55" s="603"/>
      <c r="I55" s="876"/>
      <c r="J55" s="892"/>
      <c r="K55" s="867"/>
      <c r="L55" s="868"/>
      <c r="M55" s="867"/>
      <c r="N55" s="868"/>
      <c r="O55" s="893"/>
      <c r="P55" s="868"/>
      <c r="Q55" s="878"/>
      <c r="R55" s="902"/>
      <c r="S55" s="697"/>
    </row>
    <row r="56" spans="1:19" s="699" customFormat="1" ht="9.6" customHeight="1" x14ac:dyDescent="0.25">
      <c r="A56" s="875"/>
      <c r="B56" s="875"/>
      <c r="C56" s="875"/>
      <c r="D56" s="891"/>
      <c r="E56" s="875"/>
      <c r="F56" s="876"/>
      <c r="G56" s="876"/>
      <c r="H56" s="603"/>
      <c r="I56" s="876"/>
      <c r="J56" s="892"/>
      <c r="K56" s="867"/>
      <c r="L56" s="868"/>
      <c r="M56" s="867"/>
      <c r="N56" s="868"/>
      <c r="O56" s="893"/>
      <c r="P56" s="868"/>
      <c r="Q56" s="878"/>
      <c r="R56" s="902"/>
      <c r="S56" s="697"/>
    </row>
    <row r="57" spans="1:19" s="699" customFormat="1" ht="9.6" customHeight="1" x14ac:dyDescent="0.25">
      <c r="A57" s="875"/>
      <c r="B57" s="875"/>
      <c r="C57" s="875"/>
      <c r="D57" s="891"/>
      <c r="E57" s="875"/>
      <c r="F57" s="876"/>
      <c r="G57" s="876"/>
      <c r="H57" s="603"/>
      <c r="I57" s="876"/>
      <c r="J57" s="892"/>
      <c r="K57" s="867"/>
      <c r="L57" s="868"/>
      <c r="M57" s="867"/>
      <c r="N57" s="868"/>
      <c r="O57" s="893"/>
      <c r="P57" s="868"/>
      <c r="Q57" s="878"/>
      <c r="R57" s="902"/>
      <c r="S57" s="697"/>
    </row>
    <row r="58" spans="1:19" s="699" customFormat="1" ht="9.6" customHeight="1" x14ac:dyDescent="0.25">
      <c r="A58" s="875"/>
      <c r="B58" s="875"/>
      <c r="C58" s="875"/>
      <c r="D58" s="891"/>
      <c r="E58" s="875"/>
      <c r="F58" s="876"/>
      <c r="G58" s="876"/>
      <c r="H58" s="603"/>
      <c r="I58" s="876"/>
      <c r="J58" s="892"/>
      <c r="K58" s="867"/>
      <c r="L58" s="868"/>
      <c r="M58" s="867"/>
      <c r="N58" s="868"/>
      <c r="O58" s="893"/>
      <c r="P58" s="868"/>
      <c r="Q58" s="878"/>
      <c r="R58" s="902"/>
      <c r="S58" s="697"/>
    </row>
    <row r="59" spans="1:19" s="699" customFormat="1" ht="9.6" customHeight="1" x14ac:dyDescent="0.25">
      <c r="A59" s="875"/>
      <c r="B59" s="875"/>
      <c r="C59" s="875"/>
      <c r="D59" s="891"/>
      <c r="E59" s="875"/>
      <c r="F59" s="876"/>
      <c r="G59" s="876"/>
      <c r="H59" s="603"/>
      <c r="I59" s="876"/>
      <c r="J59" s="892"/>
      <c r="K59" s="867"/>
      <c r="L59" s="868"/>
      <c r="M59" s="867"/>
      <c r="N59" s="868"/>
      <c r="O59" s="893"/>
      <c r="P59" s="868"/>
      <c r="Q59" s="878"/>
      <c r="R59" s="902"/>
      <c r="S59" s="697"/>
    </row>
    <row r="60" spans="1:19" s="699" customFormat="1" ht="9.6" customHeight="1" x14ac:dyDescent="0.25">
      <c r="A60" s="875"/>
      <c r="B60" s="875"/>
      <c r="C60" s="875"/>
      <c r="D60" s="891"/>
      <c r="E60" s="875"/>
      <c r="F60" s="876"/>
      <c r="G60" s="876"/>
      <c r="H60" s="603"/>
      <c r="I60" s="876"/>
      <c r="J60" s="892"/>
      <c r="K60" s="867"/>
      <c r="L60" s="868"/>
      <c r="M60" s="867"/>
      <c r="N60" s="868"/>
      <c r="O60" s="893"/>
      <c r="P60" s="868"/>
      <c r="Q60" s="878"/>
      <c r="R60" s="902"/>
      <c r="S60" s="697"/>
    </row>
    <row r="61" spans="1:19" s="699" customFormat="1" ht="9.6" customHeight="1" x14ac:dyDescent="0.25">
      <c r="A61" s="875"/>
      <c r="B61" s="875"/>
      <c r="C61" s="875"/>
      <c r="D61" s="891"/>
      <c r="E61" s="875"/>
      <c r="F61" s="876"/>
      <c r="G61" s="876"/>
      <c r="H61" s="603"/>
      <c r="I61" s="876"/>
      <c r="J61" s="892"/>
      <c r="K61" s="867"/>
      <c r="L61" s="868"/>
      <c r="M61" s="867"/>
      <c r="N61" s="868"/>
      <c r="O61" s="893"/>
      <c r="P61" s="868"/>
      <c r="Q61" s="878"/>
      <c r="R61" s="902"/>
      <c r="S61" s="697"/>
    </row>
    <row r="62" spans="1:19" s="699" customFormat="1" ht="9.6" customHeight="1" x14ac:dyDescent="0.25">
      <c r="A62" s="875"/>
      <c r="B62" s="875"/>
      <c r="C62" s="875"/>
      <c r="D62" s="891"/>
      <c r="E62" s="875"/>
      <c r="F62" s="876"/>
      <c r="G62" s="876"/>
      <c r="H62" s="603"/>
      <c r="I62" s="876"/>
      <c r="J62" s="892"/>
      <c r="K62" s="867"/>
      <c r="L62" s="868"/>
      <c r="M62" s="867"/>
      <c r="N62" s="868"/>
      <c r="O62" s="893"/>
      <c r="P62" s="868"/>
      <c r="Q62" s="878"/>
      <c r="R62" s="902"/>
      <c r="S62" s="697"/>
    </row>
    <row r="63" spans="1:19" s="699" customFormat="1" ht="9.6" customHeight="1" x14ac:dyDescent="0.25">
      <c r="A63" s="875"/>
      <c r="B63" s="875"/>
      <c r="C63" s="875"/>
      <c r="D63" s="891"/>
      <c r="E63" s="875"/>
      <c r="F63" s="876"/>
      <c r="G63" s="876"/>
      <c r="H63" s="603"/>
      <c r="I63" s="876"/>
      <c r="J63" s="892"/>
      <c r="K63" s="867"/>
      <c r="L63" s="868"/>
      <c r="M63" s="867"/>
      <c r="N63" s="868"/>
      <c r="O63" s="893"/>
      <c r="P63" s="868"/>
      <c r="Q63" s="878"/>
      <c r="R63" s="902"/>
      <c r="S63" s="697"/>
    </row>
    <row r="64" spans="1:19" s="699" customFormat="1" ht="9.6" customHeight="1" x14ac:dyDescent="0.25">
      <c r="A64" s="875"/>
      <c r="B64" s="875"/>
      <c r="C64" s="875"/>
      <c r="D64" s="891"/>
      <c r="E64" s="875"/>
      <c r="F64" s="876"/>
      <c r="G64" s="876"/>
      <c r="H64" s="603"/>
      <c r="I64" s="876"/>
      <c r="J64" s="892"/>
      <c r="K64" s="867"/>
      <c r="L64" s="868"/>
      <c r="M64" s="867"/>
      <c r="N64" s="868"/>
      <c r="O64" s="893"/>
      <c r="P64" s="868"/>
      <c r="Q64" s="878"/>
      <c r="R64" s="902"/>
      <c r="S64" s="697"/>
    </row>
    <row r="65" spans="1:19" s="699" customFormat="1" ht="9.6" customHeight="1" x14ac:dyDescent="0.25">
      <c r="A65" s="875"/>
      <c r="B65" s="875"/>
      <c r="C65" s="875"/>
      <c r="D65" s="891"/>
      <c r="E65" s="875"/>
      <c r="F65" s="876"/>
      <c r="G65" s="876"/>
      <c r="H65" s="603"/>
      <c r="I65" s="876"/>
      <c r="J65" s="892"/>
      <c r="K65" s="867"/>
      <c r="L65" s="868"/>
      <c r="M65" s="867"/>
      <c r="N65" s="868"/>
      <c r="O65" s="893"/>
      <c r="P65" s="868"/>
      <c r="Q65" s="878"/>
      <c r="R65" s="902"/>
      <c r="S65" s="697"/>
    </row>
    <row r="66" spans="1:19" s="699" customFormat="1" ht="9.6" customHeight="1" x14ac:dyDescent="0.25">
      <c r="A66" s="875"/>
      <c r="B66" s="875"/>
      <c r="C66" s="875"/>
      <c r="D66" s="891"/>
      <c r="E66" s="875"/>
      <c r="F66" s="876"/>
      <c r="G66" s="876"/>
      <c r="H66" s="603"/>
      <c r="I66" s="876"/>
      <c r="J66" s="892"/>
      <c r="K66" s="867"/>
      <c r="L66" s="868"/>
      <c r="M66" s="867"/>
      <c r="N66" s="868"/>
      <c r="O66" s="893"/>
      <c r="P66" s="868"/>
      <c r="Q66" s="878"/>
      <c r="R66" s="902"/>
      <c r="S66" s="697"/>
    </row>
    <row r="67" spans="1:19" s="699" customFormat="1" ht="9.6" customHeight="1" x14ac:dyDescent="0.25">
      <c r="A67" s="875"/>
      <c r="B67" s="875"/>
      <c r="C67" s="875"/>
      <c r="D67" s="891"/>
      <c r="E67" s="875"/>
      <c r="F67" s="876"/>
      <c r="G67" s="876"/>
      <c r="H67" s="603"/>
      <c r="I67" s="876"/>
      <c r="J67" s="892"/>
      <c r="K67" s="867"/>
      <c r="L67" s="868"/>
      <c r="M67" s="867"/>
      <c r="N67" s="868"/>
      <c r="O67" s="893"/>
      <c r="P67" s="868"/>
      <c r="Q67" s="878"/>
      <c r="R67" s="902"/>
      <c r="S67" s="697"/>
    </row>
    <row r="68" spans="1:19" s="699" customFormat="1" ht="9.6" customHeight="1" x14ac:dyDescent="0.25">
      <c r="A68" s="875"/>
      <c r="B68" s="875"/>
      <c r="C68" s="875"/>
      <c r="D68" s="891"/>
      <c r="E68" s="875"/>
      <c r="F68" s="876"/>
      <c r="G68" s="876"/>
      <c r="H68" s="603"/>
      <c r="I68" s="876"/>
      <c r="J68" s="892"/>
      <c r="K68" s="867"/>
      <c r="L68" s="868"/>
      <c r="M68" s="867"/>
      <c r="N68" s="868"/>
      <c r="O68" s="893"/>
      <c r="P68" s="868"/>
      <c r="Q68" s="878"/>
      <c r="R68" s="902"/>
      <c r="S68" s="697"/>
    </row>
    <row r="69" spans="1:19" s="699" customFormat="1" ht="9.6" customHeight="1" x14ac:dyDescent="0.25">
      <c r="A69" s="702"/>
      <c r="B69" s="728"/>
      <c r="C69" s="728"/>
      <c r="D69" s="903"/>
      <c r="E69" s="728"/>
      <c r="F69" s="904"/>
      <c r="G69" s="904"/>
      <c r="H69" s="905"/>
      <c r="I69" s="904"/>
      <c r="J69" s="906"/>
      <c r="K69" s="695"/>
      <c r="L69" s="696"/>
      <c r="M69" s="695"/>
      <c r="N69" s="696"/>
      <c r="O69" s="695"/>
      <c r="P69" s="696"/>
      <c r="Q69" s="695"/>
      <c r="R69" s="696"/>
      <c r="S69" s="697"/>
    </row>
    <row r="70" spans="1:19" s="603" customFormat="1" ht="6" customHeight="1" x14ac:dyDescent="0.25">
      <c r="A70" s="702"/>
      <c r="B70" s="728"/>
      <c r="C70" s="728"/>
      <c r="D70" s="903"/>
      <c r="E70" s="728"/>
      <c r="F70" s="904"/>
      <c r="G70" s="904"/>
      <c r="H70" s="905"/>
      <c r="I70" s="904"/>
      <c r="J70" s="906"/>
      <c r="K70" s="695"/>
      <c r="L70" s="696"/>
      <c r="M70" s="739"/>
      <c r="N70" s="740"/>
      <c r="O70" s="739"/>
      <c r="P70" s="740"/>
      <c r="Q70" s="739"/>
      <c r="R70" s="740"/>
      <c r="S70" s="732"/>
    </row>
    <row r="71" spans="1:19" s="749" customFormat="1" ht="10.5" customHeight="1" x14ac:dyDescent="0.25">
      <c r="A71" s="520" t="s">
        <v>43</v>
      </c>
      <c r="B71" s="521"/>
      <c r="C71" s="907"/>
      <c r="D71" s="741" t="s">
        <v>4</v>
      </c>
      <c r="E71" s="521"/>
      <c r="F71" s="524" t="s">
        <v>453</v>
      </c>
      <c r="G71" s="524"/>
      <c r="H71" s="524"/>
      <c r="I71" s="908"/>
      <c r="J71" s="524" t="s">
        <v>4</v>
      </c>
      <c r="K71" s="524" t="s">
        <v>454</v>
      </c>
      <c r="L71" s="744"/>
      <c r="M71" s="524" t="s">
        <v>455</v>
      </c>
      <c r="N71" s="745"/>
      <c r="O71" s="746" t="s">
        <v>456</v>
      </c>
      <c r="P71" s="746"/>
      <c r="Q71" s="747"/>
      <c r="R71" s="748"/>
    </row>
    <row r="72" spans="1:19" s="749" customFormat="1" ht="9" customHeight="1" x14ac:dyDescent="0.25">
      <c r="A72" s="909" t="s">
        <v>457</v>
      </c>
      <c r="B72" s="554"/>
      <c r="C72" s="910"/>
      <c r="D72" s="911">
        <v>1</v>
      </c>
      <c r="E72" s="912"/>
      <c r="F72" s="535">
        <f>IF(D72&gt;$R$79,,UPPER(VLOOKUP(D72,'[2]1D ELO (2)'!$A$7:$L$23,2)))</f>
        <v>0</v>
      </c>
      <c r="G72" s="549"/>
      <c r="H72" s="549"/>
      <c r="I72" s="913"/>
      <c r="J72" s="914" t="s">
        <v>5</v>
      </c>
      <c r="K72" s="554"/>
      <c r="L72" s="543"/>
      <c r="M72" s="554"/>
      <c r="N72" s="915"/>
      <c r="O72" s="916" t="s">
        <v>458</v>
      </c>
      <c r="P72" s="917"/>
      <c r="Q72" s="917"/>
      <c r="R72" s="918"/>
    </row>
    <row r="73" spans="1:19" s="749" customFormat="1" ht="9" customHeight="1" x14ac:dyDescent="0.25">
      <c r="A73" s="919" t="s">
        <v>459</v>
      </c>
      <c r="B73" s="920"/>
      <c r="C73" s="921"/>
      <c r="D73" s="911"/>
      <c r="E73" s="912"/>
      <c r="F73" s="535">
        <f>IF(D72&gt;$R$79,,UPPER(VLOOKUP(D72,'[2]1D ELO (2)'!$A$7:$L$23,8)))</f>
        <v>0</v>
      </c>
      <c r="G73" s="549"/>
      <c r="H73" s="549"/>
      <c r="I73" s="913"/>
      <c r="J73" s="914"/>
      <c r="K73" s="554"/>
      <c r="L73" s="543"/>
      <c r="M73" s="554"/>
      <c r="N73" s="915"/>
      <c r="O73" s="920"/>
      <c r="P73" s="922"/>
      <c r="Q73" s="920"/>
      <c r="R73" s="923"/>
    </row>
    <row r="74" spans="1:19" s="749" customFormat="1" ht="9" customHeight="1" x14ac:dyDescent="0.25">
      <c r="A74" s="555"/>
      <c r="B74" s="556"/>
      <c r="C74" s="557"/>
      <c r="D74" s="911">
        <v>2</v>
      </c>
      <c r="E74" s="559"/>
      <c r="F74" s="535">
        <f>IF(D74&gt;$R$79,,UPPER(VLOOKUP(D74,'[2]1D ELO (2)'!$A$7:$L$23,2)))</f>
        <v>0</v>
      </c>
      <c r="G74" s="549"/>
      <c r="H74" s="549"/>
      <c r="I74" s="913"/>
      <c r="J74" s="914" t="s">
        <v>6</v>
      </c>
      <c r="K74" s="554"/>
      <c r="L74" s="543"/>
      <c r="M74" s="554"/>
      <c r="N74" s="915"/>
      <c r="O74" s="916" t="s">
        <v>47</v>
      </c>
      <c r="P74" s="917"/>
      <c r="Q74" s="917"/>
      <c r="R74" s="918"/>
    </row>
    <row r="75" spans="1:19" s="749" customFormat="1" ht="9" customHeight="1" x14ac:dyDescent="0.25">
      <c r="A75" s="558"/>
      <c r="B75" s="559"/>
      <c r="C75" s="560"/>
      <c r="D75" s="924"/>
      <c r="E75" s="559"/>
      <c r="F75" s="575">
        <f>IF(D74&gt;$R$79,,UPPER(VLOOKUP(D74,'[2]1D ELO (2)'!$A$7:$L$23,8)))</f>
        <v>0</v>
      </c>
      <c r="G75" s="545"/>
      <c r="H75" s="545"/>
      <c r="I75" s="925"/>
      <c r="J75" s="914"/>
      <c r="K75" s="554"/>
      <c r="L75" s="543"/>
      <c r="M75" s="554"/>
      <c r="N75" s="915"/>
      <c r="O75" s="554"/>
      <c r="P75" s="543"/>
      <c r="Q75" s="554"/>
      <c r="R75" s="915"/>
    </row>
    <row r="76" spans="1:19" s="749" customFormat="1" ht="9" customHeight="1" x14ac:dyDescent="0.25">
      <c r="A76" s="565"/>
      <c r="B76" s="566"/>
      <c r="C76" s="926"/>
      <c r="D76" s="676"/>
      <c r="E76" s="566"/>
      <c r="F76" s="927"/>
      <c r="G76" s="569"/>
      <c r="H76" s="569"/>
      <c r="I76" s="928"/>
      <c r="J76" s="914" t="s">
        <v>7</v>
      </c>
      <c r="K76" s="554"/>
      <c r="L76" s="543"/>
      <c r="M76" s="554"/>
      <c r="N76" s="915"/>
      <c r="O76" s="920"/>
      <c r="P76" s="922"/>
      <c r="Q76" s="920"/>
      <c r="R76" s="923"/>
    </row>
    <row r="77" spans="1:19" s="749" customFormat="1" ht="9" customHeight="1" x14ac:dyDescent="0.25">
      <c r="A77" s="568"/>
      <c r="B77" s="569"/>
      <c r="C77" s="560"/>
      <c r="D77" s="676"/>
      <c r="E77" s="559"/>
      <c r="F77" s="927"/>
      <c r="G77" s="569"/>
      <c r="H77" s="569"/>
      <c r="I77" s="928"/>
      <c r="J77" s="914"/>
      <c r="K77" s="554"/>
      <c r="L77" s="543"/>
      <c r="M77" s="554"/>
      <c r="N77" s="915"/>
      <c r="O77" s="916" t="s">
        <v>33</v>
      </c>
      <c r="P77" s="917"/>
      <c r="Q77" s="917"/>
      <c r="R77" s="918"/>
    </row>
    <row r="78" spans="1:19" s="749" customFormat="1" ht="9" customHeight="1" x14ac:dyDescent="0.25">
      <c r="A78" s="568"/>
      <c r="B78" s="569"/>
      <c r="C78" s="570"/>
      <c r="D78" s="676"/>
      <c r="E78" s="758"/>
      <c r="F78" s="927"/>
      <c r="G78" s="569"/>
      <c r="H78" s="569"/>
      <c r="I78" s="928"/>
      <c r="J78" s="914" t="s">
        <v>8</v>
      </c>
      <c r="K78" s="554"/>
      <c r="L78" s="543"/>
      <c r="M78" s="554"/>
      <c r="N78" s="915"/>
      <c r="O78" s="554"/>
      <c r="P78" s="543"/>
      <c r="Q78" s="554"/>
      <c r="R78" s="915"/>
    </row>
    <row r="79" spans="1:19" s="749" customFormat="1" ht="9" customHeight="1" x14ac:dyDescent="0.25">
      <c r="A79" s="571"/>
      <c r="B79" s="572"/>
      <c r="C79" s="573"/>
      <c r="D79" s="929"/>
      <c r="E79" s="759"/>
      <c r="F79" s="930"/>
      <c r="G79" s="572"/>
      <c r="H79" s="572"/>
      <c r="I79" s="931"/>
      <c r="J79" s="932"/>
      <c r="K79" s="920"/>
      <c r="L79" s="922"/>
      <c r="M79" s="920"/>
      <c r="N79" s="923"/>
      <c r="O79" s="920">
        <f>R4</f>
        <v>0</v>
      </c>
      <c r="P79" s="922"/>
      <c r="Q79" s="920"/>
      <c r="R79" s="933">
        <f>MIN(4,'[2]1D ELO (2)'!$P$5)</f>
        <v>0</v>
      </c>
    </row>
    <row r="80" spans="1:19" ht="15.75" customHeight="1" x14ac:dyDescent="0.25"/>
    <row r="81" ht="9" customHeight="1" x14ac:dyDescent="0.25"/>
  </sheetData>
  <mergeCells count="2">
    <mergeCell ref="A4:C4"/>
    <mergeCell ref="A2:F2"/>
  </mergeCells>
  <conditionalFormatting sqref="I10 K30 M22 I34 I26 I18 K14 O38:O68">
    <cfRule type="expression" dxfId="9" priority="8" stopIfTrue="1">
      <formula>AND($O$1="CU",I10="Umpire")</formula>
    </cfRule>
    <cfRule type="expression" dxfId="8" priority="9" stopIfTrue="1">
      <formula>AND($O$1="CU",I10&lt;&gt;"Umpire",J10&lt;&gt;"")</formula>
    </cfRule>
    <cfRule type="expression" dxfId="7" priority="10" stopIfTrue="1">
      <formula>AND($O$1="CU",I10&lt;&gt;"Umpire")</formula>
    </cfRule>
  </conditionalFormatting>
  <conditionalFormatting sqref="M13 M29 K17 K25 O21 K33 Q37 K9">
    <cfRule type="expression" dxfId="6" priority="6" stopIfTrue="1">
      <formula>J10="as"</formula>
    </cfRule>
    <cfRule type="expression" dxfId="5" priority="7" stopIfTrue="1">
      <formula>J10="bs"</formula>
    </cfRule>
  </conditionalFormatting>
  <conditionalFormatting sqref="M14 M30 K18 K26 O22 K34 K10 Q38:Q68">
    <cfRule type="expression" dxfId="4" priority="4" stopIfTrue="1">
      <formula>J10="as"</formula>
    </cfRule>
    <cfRule type="expression" dxfId="3" priority="5" stopIfTrue="1">
      <formula>J10="bs"</formula>
    </cfRule>
  </conditionalFormatting>
  <conditionalFormatting sqref="J10 J18 J26 J34 L30 L14 N22">
    <cfRule type="expression" dxfId="2" priority="3" stopIfTrue="1">
      <formula>$O$1="CU"</formula>
    </cfRule>
  </conditionalFormatting>
  <conditionalFormatting sqref="E7:F7 E11:F11 E19:F19 E23:F23 E27:F27 E35:F35 E31:F31 E15:F15">
    <cfRule type="cellIs" dxfId="1" priority="2" stopIfTrue="1" operator="equal">
      <formula>"Bye"</formula>
    </cfRule>
  </conditionalFormatting>
  <conditionalFormatting sqref="D7 D11 D15 D19 D23 D27 D31 D35">
    <cfRule type="cellIs" dxfId="0" priority="1" stopIfTrue="1" operator="lessThan">
      <formula>3</formula>
    </cfRule>
  </conditionalFormatting>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33185" r:id="rId3" name="Button 1">
              <controlPr defaultSize="0" print="0" autoFill="0" autoPict="0" macro="[2]!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33186" r:id="rId4" name="Button 2">
              <controlPr defaultSize="0" print="0" autoFill="0" autoPict="0" macro="[2]!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20206D68-E68B-46D2-9ACE-4700F1AABA56}">
          <x14:formula1>
            <xm:f>$U$7:$U$16</xm:f>
          </x14:formula1>
          <xm: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O38:O68 JK38:JK68 TG38:TG68 ADC38:ADC68 AMY38:AMY68 AWU38:AWU68 BGQ38:BGQ68 BQM38:BQM68 CAI38:CAI68 CKE38:CKE68 CUA38:CUA68 DDW38:DDW68 DNS38:DNS68 DXO38:DXO68 EHK38:EHK68 ERG38:ERG68 FBC38:FBC68 FKY38:FKY68 FUU38:FUU68 GEQ38:GEQ68 GOM38:GOM68 GYI38:GYI68 HIE38:HIE68 HSA38:HSA68 IBW38:IBW68 ILS38:ILS68 IVO38:IVO68 JFK38:JFK68 JPG38:JPG68 JZC38:JZC68 KIY38:KIY68 KSU38:KSU68 LCQ38:LCQ68 LMM38:LMM68 LWI38:LWI68 MGE38:MGE68 MQA38:MQA68 MZW38:MZW68 NJS38:NJS68 NTO38:NTO68 ODK38:ODK68 ONG38:ONG68 OXC38:OXC68 PGY38:PGY68 PQU38:PQU68 QAQ38:QAQ68 QKM38:QKM68 QUI38:QUI68 REE38:REE68 ROA38:ROA68 RXW38:RXW68 SHS38:SHS68 SRO38:SRO68 TBK38:TBK68 TLG38:TLG68 TVC38:TVC68 UEY38:UEY68 UOU38:UOU68 UYQ38:UYQ68 VIM38:VIM68 VSI38:VSI68 WCE38:WCE68 WMA38:WMA68 WVW38:WVW68 O65574:O65604 JK65574:JK65604 TG65574:TG65604 ADC65574:ADC65604 AMY65574:AMY65604 AWU65574:AWU65604 BGQ65574:BGQ65604 BQM65574:BQM65604 CAI65574:CAI65604 CKE65574:CKE65604 CUA65574:CUA65604 DDW65574:DDW65604 DNS65574:DNS65604 DXO65574:DXO65604 EHK65574:EHK65604 ERG65574:ERG65604 FBC65574:FBC65604 FKY65574:FKY65604 FUU65574:FUU65604 GEQ65574:GEQ65604 GOM65574:GOM65604 GYI65574:GYI65604 HIE65574:HIE65604 HSA65574:HSA65604 IBW65574:IBW65604 ILS65574:ILS65604 IVO65574:IVO65604 JFK65574:JFK65604 JPG65574:JPG65604 JZC65574:JZC65604 KIY65574:KIY65604 KSU65574:KSU65604 LCQ65574:LCQ65604 LMM65574:LMM65604 LWI65574:LWI65604 MGE65574:MGE65604 MQA65574:MQA65604 MZW65574:MZW65604 NJS65574:NJS65604 NTO65574:NTO65604 ODK65574:ODK65604 ONG65574:ONG65604 OXC65574:OXC65604 PGY65574:PGY65604 PQU65574:PQU65604 QAQ65574:QAQ65604 QKM65574:QKM65604 QUI65574:QUI65604 REE65574:REE65604 ROA65574:ROA65604 RXW65574:RXW65604 SHS65574:SHS65604 SRO65574:SRO65604 TBK65574:TBK65604 TLG65574:TLG65604 TVC65574:TVC65604 UEY65574:UEY65604 UOU65574:UOU65604 UYQ65574:UYQ65604 VIM65574:VIM65604 VSI65574:VSI65604 WCE65574:WCE65604 WMA65574:WMA65604 WVW65574:WVW65604 O131110:O131140 JK131110:JK131140 TG131110:TG131140 ADC131110:ADC131140 AMY131110:AMY131140 AWU131110:AWU131140 BGQ131110:BGQ131140 BQM131110:BQM131140 CAI131110:CAI131140 CKE131110:CKE131140 CUA131110:CUA131140 DDW131110:DDW131140 DNS131110:DNS131140 DXO131110:DXO131140 EHK131110:EHK131140 ERG131110:ERG131140 FBC131110:FBC131140 FKY131110:FKY131140 FUU131110:FUU131140 GEQ131110:GEQ131140 GOM131110:GOM131140 GYI131110:GYI131140 HIE131110:HIE131140 HSA131110:HSA131140 IBW131110:IBW131140 ILS131110:ILS131140 IVO131110:IVO131140 JFK131110:JFK131140 JPG131110:JPG131140 JZC131110:JZC131140 KIY131110:KIY131140 KSU131110:KSU131140 LCQ131110:LCQ131140 LMM131110:LMM131140 LWI131110:LWI131140 MGE131110:MGE131140 MQA131110:MQA131140 MZW131110:MZW131140 NJS131110:NJS131140 NTO131110:NTO131140 ODK131110:ODK131140 ONG131110:ONG131140 OXC131110:OXC131140 PGY131110:PGY131140 PQU131110:PQU131140 QAQ131110:QAQ131140 QKM131110:QKM131140 QUI131110:QUI131140 REE131110:REE131140 ROA131110:ROA131140 RXW131110:RXW131140 SHS131110:SHS131140 SRO131110:SRO131140 TBK131110:TBK131140 TLG131110:TLG131140 TVC131110:TVC131140 UEY131110:UEY131140 UOU131110:UOU131140 UYQ131110:UYQ131140 VIM131110:VIM131140 VSI131110:VSI131140 WCE131110:WCE131140 WMA131110:WMA131140 WVW131110:WVW131140 O196646:O196676 JK196646:JK196676 TG196646:TG196676 ADC196646:ADC196676 AMY196646:AMY196676 AWU196646:AWU196676 BGQ196646:BGQ196676 BQM196646:BQM196676 CAI196646:CAI196676 CKE196646:CKE196676 CUA196646:CUA196676 DDW196646:DDW196676 DNS196646:DNS196676 DXO196646:DXO196676 EHK196646:EHK196676 ERG196646:ERG196676 FBC196646:FBC196676 FKY196646:FKY196676 FUU196646:FUU196676 GEQ196646:GEQ196676 GOM196646:GOM196676 GYI196646:GYI196676 HIE196646:HIE196676 HSA196646:HSA196676 IBW196646:IBW196676 ILS196646:ILS196676 IVO196646:IVO196676 JFK196646:JFK196676 JPG196646:JPG196676 JZC196646:JZC196676 KIY196646:KIY196676 KSU196646:KSU196676 LCQ196646:LCQ196676 LMM196646:LMM196676 LWI196646:LWI196676 MGE196646:MGE196676 MQA196646:MQA196676 MZW196646:MZW196676 NJS196646:NJS196676 NTO196646:NTO196676 ODK196646:ODK196676 ONG196646:ONG196676 OXC196646:OXC196676 PGY196646:PGY196676 PQU196646:PQU196676 QAQ196646:QAQ196676 QKM196646:QKM196676 QUI196646:QUI196676 REE196646:REE196676 ROA196646:ROA196676 RXW196646:RXW196676 SHS196646:SHS196676 SRO196646:SRO196676 TBK196646:TBK196676 TLG196646:TLG196676 TVC196646:TVC196676 UEY196646:UEY196676 UOU196646:UOU196676 UYQ196646:UYQ196676 VIM196646:VIM196676 VSI196646:VSI196676 WCE196646:WCE196676 WMA196646:WMA196676 WVW196646:WVW196676 O262182:O262212 JK262182:JK262212 TG262182:TG262212 ADC262182:ADC262212 AMY262182:AMY262212 AWU262182:AWU262212 BGQ262182:BGQ262212 BQM262182:BQM262212 CAI262182:CAI262212 CKE262182:CKE262212 CUA262182:CUA262212 DDW262182:DDW262212 DNS262182:DNS262212 DXO262182:DXO262212 EHK262182:EHK262212 ERG262182:ERG262212 FBC262182:FBC262212 FKY262182:FKY262212 FUU262182:FUU262212 GEQ262182:GEQ262212 GOM262182:GOM262212 GYI262182:GYI262212 HIE262182:HIE262212 HSA262182:HSA262212 IBW262182:IBW262212 ILS262182:ILS262212 IVO262182:IVO262212 JFK262182:JFK262212 JPG262182:JPG262212 JZC262182:JZC262212 KIY262182:KIY262212 KSU262182:KSU262212 LCQ262182:LCQ262212 LMM262182:LMM262212 LWI262182:LWI262212 MGE262182:MGE262212 MQA262182:MQA262212 MZW262182:MZW262212 NJS262182:NJS262212 NTO262182:NTO262212 ODK262182:ODK262212 ONG262182:ONG262212 OXC262182:OXC262212 PGY262182:PGY262212 PQU262182:PQU262212 QAQ262182:QAQ262212 QKM262182:QKM262212 QUI262182:QUI262212 REE262182:REE262212 ROA262182:ROA262212 RXW262182:RXW262212 SHS262182:SHS262212 SRO262182:SRO262212 TBK262182:TBK262212 TLG262182:TLG262212 TVC262182:TVC262212 UEY262182:UEY262212 UOU262182:UOU262212 UYQ262182:UYQ262212 VIM262182:VIM262212 VSI262182:VSI262212 WCE262182:WCE262212 WMA262182:WMA262212 WVW262182:WVW262212 O327718:O327748 JK327718:JK327748 TG327718:TG327748 ADC327718:ADC327748 AMY327718:AMY327748 AWU327718:AWU327748 BGQ327718:BGQ327748 BQM327718:BQM327748 CAI327718:CAI327748 CKE327718:CKE327748 CUA327718:CUA327748 DDW327718:DDW327748 DNS327718:DNS327748 DXO327718:DXO327748 EHK327718:EHK327748 ERG327718:ERG327748 FBC327718:FBC327748 FKY327718:FKY327748 FUU327718:FUU327748 GEQ327718:GEQ327748 GOM327718:GOM327748 GYI327718:GYI327748 HIE327718:HIE327748 HSA327718:HSA327748 IBW327718:IBW327748 ILS327718:ILS327748 IVO327718:IVO327748 JFK327718:JFK327748 JPG327718:JPG327748 JZC327718:JZC327748 KIY327718:KIY327748 KSU327718:KSU327748 LCQ327718:LCQ327748 LMM327718:LMM327748 LWI327718:LWI327748 MGE327718:MGE327748 MQA327718:MQA327748 MZW327718:MZW327748 NJS327718:NJS327748 NTO327718:NTO327748 ODK327718:ODK327748 ONG327718:ONG327748 OXC327718:OXC327748 PGY327718:PGY327748 PQU327718:PQU327748 QAQ327718:QAQ327748 QKM327718:QKM327748 QUI327718:QUI327748 REE327718:REE327748 ROA327718:ROA327748 RXW327718:RXW327748 SHS327718:SHS327748 SRO327718:SRO327748 TBK327718:TBK327748 TLG327718:TLG327748 TVC327718:TVC327748 UEY327718:UEY327748 UOU327718:UOU327748 UYQ327718:UYQ327748 VIM327718:VIM327748 VSI327718:VSI327748 WCE327718:WCE327748 WMA327718:WMA327748 WVW327718:WVW327748 O393254:O393284 JK393254:JK393284 TG393254:TG393284 ADC393254:ADC393284 AMY393254:AMY393284 AWU393254:AWU393284 BGQ393254:BGQ393284 BQM393254:BQM393284 CAI393254:CAI393284 CKE393254:CKE393284 CUA393254:CUA393284 DDW393254:DDW393284 DNS393254:DNS393284 DXO393254:DXO393284 EHK393254:EHK393284 ERG393254:ERG393284 FBC393254:FBC393284 FKY393254:FKY393284 FUU393254:FUU393284 GEQ393254:GEQ393284 GOM393254:GOM393284 GYI393254:GYI393284 HIE393254:HIE393284 HSA393254:HSA393284 IBW393254:IBW393284 ILS393254:ILS393284 IVO393254:IVO393284 JFK393254:JFK393284 JPG393254:JPG393284 JZC393254:JZC393284 KIY393254:KIY393284 KSU393254:KSU393284 LCQ393254:LCQ393284 LMM393254:LMM393284 LWI393254:LWI393284 MGE393254:MGE393284 MQA393254:MQA393284 MZW393254:MZW393284 NJS393254:NJS393284 NTO393254:NTO393284 ODK393254:ODK393284 ONG393254:ONG393284 OXC393254:OXC393284 PGY393254:PGY393284 PQU393254:PQU393284 QAQ393254:QAQ393284 QKM393254:QKM393284 QUI393254:QUI393284 REE393254:REE393284 ROA393254:ROA393284 RXW393254:RXW393284 SHS393254:SHS393284 SRO393254:SRO393284 TBK393254:TBK393284 TLG393254:TLG393284 TVC393254:TVC393284 UEY393254:UEY393284 UOU393254:UOU393284 UYQ393254:UYQ393284 VIM393254:VIM393284 VSI393254:VSI393284 WCE393254:WCE393284 WMA393254:WMA393284 WVW393254:WVW393284 O458790:O458820 JK458790:JK458820 TG458790:TG458820 ADC458790:ADC458820 AMY458790:AMY458820 AWU458790:AWU458820 BGQ458790:BGQ458820 BQM458790:BQM458820 CAI458790:CAI458820 CKE458790:CKE458820 CUA458790:CUA458820 DDW458790:DDW458820 DNS458790:DNS458820 DXO458790:DXO458820 EHK458790:EHK458820 ERG458790:ERG458820 FBC458790:FBC458820 FKY458790:FKY458820 FUU458790:FUU458820 GEQ458790:GEQ458820 GOM458790:GOM458820 GYI458790:GYI458820 HIE458790:HIE458820 HSA458790:HSA458820 IBW458790:IBW458820 ILS458790:ILS458820 IVO458790:IVO458820 JFK458790:JFK458820 JPG458790:JPG458820 JZC458790:JZC458820 KIY458790:KIY458820 KSU458790:KSU458820 LCQ458790:LCQ458820 LMM458790:LMM458820 LWI458790:LWI458820 MGE458790:MGE458820 MQA458790:MQA458820 MZW458790:MZW458820 NJS458790:NJS458820 NTO458790:NTO458820 ODK458790:ODK458820 ONG458790:ONG458820 OXC458790:OXC458820 PGY458790:PGY458820 PQU458790:PQU458820 QAQ458790:QAQ458820 QKM458790:QKM458820 QUI458790:QUI458820 REE458790:REE458820 ROA458790:ROA458820 RXW458790:RXW458820 SHS458790:SHS458820 SRO458790:SRO458820 TBK458790:TBK458820 TLG458790:TLG458820 TVC458790:TVC458820 UEY458790:UEY458820 UOU458790:UOU458820 UYQ458790:UYQ458820 VIM458790:VIM458820 VSI458790:VSI458820 WCE458790:WCE458820 WMA458790:WMA458820 WVW458790:WVW458820 O524326:O524356 JK524326:JK524356 TG524326:TG524356 ADC524326:ADC524356 AMY524326:AMY524356 AWU524326:AWU524356 BGQ524326:BGQ524356 BQM524326:BQM524356 CAI524326:CAI524356 CKE524326:CKE524356 CUA524326:CUA524356 DDW524326:DDW524356 DNS524326:DNS524356 DXO524326:DXO524356 EHK524326:EHK524356 ERG524326:ERG524356 FBC524326:FBC524356 FKY524326:FKY524356 FUU524326:FUU524356 GEQ524326:GEQ524356 GOM524326:GOM524356 GYI524326:GYI524356 HIE524326:HIE524356 HSA524326:HSA524356 IBW524326:IBW524356 ILS524326:ILS524356 IVO524326:IVO524356 JFK524326:JFK524356 JPG524326:JPG524356 JZC524326:JZC524356 KIY524326:KIY524356 KSU524326:KSU524356 LCQ524326:LCQ524356 LMM524326:LMM524356 LWI524326:LWI524356 MGE524326:MGE524356 MQA524326:MQA524356 MZW524326:MZW524356 NJS524326:NJS524356 NTO524326:NTO524356 ODK524326:ODK524356 ONG524326:ONG524356 OXC524326:OXC524356 PGY524326:PGY524356 PQU524326:PQU524356 QAQ524326:QAQ524356 QKM524326:QKM524356 QUI524326:QUI524356 REE524326:REE524356 ROA524326:ROA524356 RXW524326:RXW524356 SHS524326:SHS524356 SRO524326:SRO524356 TBK524326:TBK524356 TLG524326:TLG524356 TVC524326:TVC524356 UEY524326:UEY524356 UOU524326:UOU524356 UYQ524326:UYQ524356 VIM524326:VIM524356 VSI524326:VSI524356 WCE524326:WCE524356 WMA524326:WMA524356 WVW524326:WVW524356 O589862:O589892 JK589862:JK589892 TG589862:TG589892 ADC589862:ADC589892 AMY589862:AMY589892 AWU589862:AWU589892 BGQ589862:BGQ589892 BQM589862:BQM589892 CAI589862:CAI589892 CKE589862:CKE589892 CUA589862:CUA589892 DDW589862:DDW589892 DNS589862:DNS589892 DXO589862:DXO589892 EHK589862:EHK589892 ERG589862:ERG589892 FBC589862:FBC589892 FKY589862:FKY589892 FUU589862:FUU589892 GEQ589862:GEQ589892 GOM589862:GOM589892 GYI589862:GYI589892 HIE589862:HIE589892 HSA589862:HSA589892 IBW589862:IBW589892 ILS589862:ILS589892 IVO589862:IVO589892 JFK589862:JFK589892 JPG589862:JPG589892 JZC589862:JZC589892 KIY589862:KIY589892 KSU589862:KSU589892 LCQ589862:LCQ589892 LMM589862:LMM589892 LWI589862:LWI589892 MGE589862:MGE589892 MQA589862:MQA589892 MZW589862:MZW589892 NJS589862:NJS589892 NTO589862:NTO589892 ODK589862:ODK589892 ONG589862:ONG589892 OXC589862:OXC589892 PGY589862:PGY589892 PQU589862:PQU589892 QAQ589862:QAQ589892 QKM589862:QKM589892 QUI589862:QUI589892 REE589862:REE589892 ROA589862:ROA589892 RXW589862:RXW589892 SHS589862:SHS589892 SRO589862:SRO589892 TBK589862:TBK589892 TLG589862:TLG589892 TVC589862:TVC589892 UEY589862:UEY589892 UOU589862:UOU589892 UYQ589862:UYQ589892 VIM589862:VIM589892 VSI589862:VSI589892 WCE589862:WCE589892 WMA589862:WMA589892 WVW589862:WVW589892 O655398:O655428 JK655398:JK655428 TG655398:TG655428 ADC655398:ADC655428 AMY655398:AMY655428 AWU655398:AWU655428 BGQ655398:BGQ655428 BQM655398:BQM655428 CAI655398:CAI655428 CKE655398:CKE655428 CUA655398:CUA655428 DDW655398:DDW655428 DNS655398:DNS655428 DXO655398:DXO655428 EHK655398:EHK655428 ERG655398:ERG655428 FBC655398:FBC655428 FKY655398:FKY655428 FUU655398:FUU655428 GEQ655398:GEQ655428 GOM655398:GOM655428 GYI655398:GYI655428 HIE655398:HIE655428 HSA655398:HSA655428 IBW655398:IBW655428 ILS655398:ILS655428 IVO655398:IVO655428 JFK655398:JFK655428 JPG655398:JPG655428 JZC655398:JZC655428 KIY655398:KIY655428 KSU655398:KSU655428 LCQ655398:LCQ655428 LMM655398:LMM655428 LWI655398:LWI655428 MGE655398:MGE655428 MQA655398:MQA655428 MZW655398:MZW655428 NJS655398:NJS655428 NTO655398:NTO655428 ODK655398:ODK655428 ONG655398:ONG655428 OXC655398:OXC655428 PGY655398:PGY655428 PQU655398:PQU655428 QAQ655398:QAQ655428 QKM655398:QKM655428 QUI655398:QUI655428 REE655398:REE655428 ROA655398:ROA655428 RXW655398:RXW655428 SHS655398:SHS655428 SRO655398:SRO655428 TBK655398:TBK655428 TLG655398:TLG655428 TVC655398:TVC655428 UEY655398:UEY655428 UOU655398:UOU655428 UYQ655398:UYQ655428 VIM655398:VIM655428 VSI655398:VSI655428 WCE655398:WCE655428 WMA655398:WMA655428 WVW655398:WVW655428 O720934:O720964 JK720934:JK720964 TG720934:TG720964 ADC720934:ADC720964 AMY720934:AMY720964 AWU720934:AWU720964 BGQ720934:BGQ720964 BQM720934:BQM720964 CAI720934:CAI720964 CKE720934:CKE720964 CUA720934:CUA720964 DDW720934:DDW720964 DNS720934:DNS720964 DXO720934:DXO720964 EHK720934:EHK720964 ERG720934:ERG720964 FBC720934:FBC720964 FKY720934:FKY720964 FUU720934:FUU720964 GEQ720934:GEQ720964 GOM720934:GOM720964 GYI720934:GYI720964 HIE720934:HIE720964 HSA720934:HSA720964 IBW720934:IBW720964 ILS720934:ILS720964 IVO720934:IVO720964 JFK720934:JFK720964 JPG720934:JPG720964 JZC720934:JZC720964 KIY720934:KIY720964 KSU720934:KSU720964 LCQ720934:LCQ720964 LMM720934:LMM720964 LWI720934:LWI720964 MGE720934:MGE720964 MQA720934:MQA720964 MZW720934:MZW720964 NJS720934:NJS720964 NTO720934:NTO720964 ODK720934:ODK720964 ONG720934:ONG720964 OXC720934:OXC720964 PGY720934:PGY720964 PQU720934:PQU720964 QAQ720934:QAQ720964 QKM720934:QKM720964 QUI720934:QUI720964 REE720934:REE720964 ROA720934:ROA720964 RXW720934:RXW720964 SHS720934:SHS720964 SRO720934:SRO720964 TBK720934:TBK720964 TLG720934:TLG720964 TVC720934:TVC720964 UEY720934:UEY720964 UOU720934:UOU720964 UYQ720934:UYQ720964 VIM720934:VIM720964 VSI720934:VSI720964 WCE720934:WCE720964 WMA720934:WMA720964 WVW720934:WVW720964 O786470:O786500 JK786470:JK786500 TG786470:TG786500 ADC786470:ADC786500 AMY786470:AMY786500 AWU786470:AWU786500 BGQ786470:BGQ786500 BQM786470:BQM786500 CAI786470:CAI786500 CKE786470:CKE786500 CUA786470:CUA786500 DDW786470:DDW786500 DNS786470:DNS786500 DXO786470:DXO786500 EHK786470:EHK786500 ERG786470:ERG786500 FBC786470:FBC786500 FKY786470:FKY786500 FUU786470:FUU786500 GEQ786470:GEQ786500 GOM786470:GOM786500 GYI786470:GYI786500 HIE786470:HIE786500 HSA786470:HSA786500 IBW786470:IBW786500 ILS786470:ILS786500 IVO786470:IVO786500 JFK786470:JFK786500 JPG786470:JPG786500 JZC786470:JZC786500 KIY786470:KIY786500 KSU786470:KSU786500 LCQ786470:LCQ786500 LMM786470:LMM786500 LWI786470:LWI786500 MGE786470:MGE786500 MQA786470:MQA786500 MZW786470:MZW786500 NJS786470:NJS786500 NTO786470:NTO786500 ODK786470:ODK786500 ONG786470:ONG786500 OXC786470:OXC786500 PGY786470:PGY786500 PQU786470:PQU786500 QAQ786470:QAQ786500 QKM786470:QKM786500 QUI786470:QUI786500 REE786470:REE786500 ROA786470:ROA786500 RXW786470:RXW786500 SHS786470:SHS786500 SRO786470:SRO786500 TBK786470:TBK786500 TLG786470:TLG786500 TVC786470:TVC786500 UEY786470:UEY786500 UOU786470:UOU786500 UYQ786470:UYQ786500 VIM786470:VIM786500 VSI786470:VSI786500 WCE786470:WCE786500 WMA786470:WMA786500 WVW786470:WVW786500 O852006:O852036 JK852006:JK852036 TG852006:TG852036 ADC852006:ADC852036 AMY852006:AMY852036 AWU852006:AWU852036 BGQ852006:BGQ852036 BQM852006:BQM852036 CAI852006:CAI852036 CKE852006:CKE852036 CUA852006:CUA852036 DDW852006:DDW852036 DNS852006:DNS852036 DXO852006:DXO852036 EHK852006:EHK852036 ERG852006:ERG852036 FBC852006:FBC852036 FKY852006:FKY852036 FUU852006:FUU852036 GEQ852006:GEQ852036 GOM852006:GOM852036 GYI852006:GYI852036 HIE852006:HIE852036 HSA852006:HSA852036 IBW852006:IBW852036 ILS852006:ILS852036 IVO852006:IVO852036 JFK852006:JFK852036 JPG852006:JPG852036 JZC852006:JZC852036 KIY852006:KIY852036 KSU852006:KSU852036 LCQ852006:LCQ852036 LMM852006:LMM852036 LWI852006:LWI852036 MGE852006:MGE852036 MQA852006:MQA852036 MZW852006:MZW852036 NJS852006:NJS852036 NTO852006:NTO852036 ODK852006:ODK852036 ONG852006:ONG852036 OXC852006:OXC852036 PGY852006:PGY852036 PQU852006:PQU852036 QAQ852006:QAQ852036 QKM852006:QKM852036 QUI852006:QUI852036 REE852006:REE852036 ROA852006:ROA852036 RXW852006:RXW852036 SHS852006:SHS852036 SRO852006:SRO852036 TBK852006:TBK852036 TLG852006:TLG852036 TVC852006:TVC852036 UEY852006:UEY852036 UOU852006:UOU852036 UYQ852006:UYQ852036 VIM852006:VIM852036 VSI852006:VSI852036 WCE852006:WCE852036 WMA852006:WMA852036 WVW852006:WVW852036 O917542:O917572 JK917542:JK917572 TG917542:TG917572 ADC917542:ADC917572 AMY917542:AMY917572 AWU917542:AWU917572 BGQ917542:BGQ917572 BQM917542:BQM917572 CAI917542:CAI917572 CKE917542:CKE917572 CUA917542:CUA917572 DDW917542:DDW917572 DNS917542:DNS917572 DXO917542:DXO917572 EHK917542:EHK917572 ERG917542:ERG917572 FBC917542:FBC917572 FKY917542:FKY917572 FUU917542:FUU917572 GEQ917542:GEQ917572 GOM917542:GOM917572 GYI917542:GYI917572 HIE917542:HIE917572 HSA917542:HSA917572 IBW917542:IBW917572 ILS917542:ILS917572 IVO917542:IVO917572 JFK917542:JFK917572 JPG917542:JPG917572 JZC917542:JZC917572 KIY917542:KIY917572 KSU917542:KSU917572 LCQ917542:LCQ917572 LMM917542:LMM917572 LWI917542:LWI917572 MGE917542:MGE917572 MQA917542:MQA917572 MZW917542:MZW917572 NJS917542:NJS917572 NTO917542:NTO917572 ODK917542:ODK917572 ONG917542:ONG917572 OXC917542:OXC917572 PGY917542:PGY917572 PQU917542:PQU917572 QAQ917542:QAQ917572 QKM917542:QKM917572 QUI917542:QUI917572 REE917542:REE917572 ROA917542:ROA917572 RXW917542:RXW917572 SHS917542:SHS917572 SRO917542:SRO917572 TBK917542:TBK917572 TLG917542:TLG917572 TVC917542:TVC917572 UEY917542:UEY917572 UOU917542:UOU917572 UYQ917542:UYQ917572 VIM917542:VIM917572 VSI917542:VSI917572 WCE917542:WCE917572 WMA917542:WMA917572 WVW917542:WVW917572 O983078:O983108 JK983078:JK983108 TG983078:TG983108 ADC983078:ADC983108 AMY983078:AMY983108 AWU983078:AWU983108 BGQ983078:BGQ983108 BQM983078:BQM983108 CAI983078:CAI983108 CKE983078:CKE983108 CUA983078:CUA983108 DDW983078:DDW983108 DNS983078:DNS983108 DXO983078:DXO983108 EHK983078:EHK983108 ERG983078:ERG983108 FBC983078:FBC983108 FKY983078:FKY983108 FUU983078:FUU983108 GEQ983078:GEQ983108 GOM983078:GOM983108 GYI983078:GYI983108 HIE983078:HIE983108 HSA983078:HSA983108 IBW983078:IBW983108 ILS983078:ILS983108 IVO983078:IVO983108 JFK983078:JFK983108 JPG983078:JPG983108 JZC983078:JZC983108 KIY983078:KIY983108 KSU983078:KSU983108 LCQ983078:LCQ983108 LMM983078:LMM983108 LWI983078:LWI983108 MGE983078:MGE983108 MQA983078:MQA983108 MZW983078:MZW983108 NJS983078:NJS983108 NTO983078:NTO983108 ODK983078:ODK983108 ONG983078:ONG983108 OXC983078:OXC983108 PGY983078:PGY983108 PQU983078:PQU983108 QAQ983078:QAQ983108 QKM983078:QKM983108 QUI983078:QUI983108 REE983078:REE983108 ROA983078:ROA983108 RXW983078:RXW983108 SHS983078:SHS983108 SRO983078:SRO983108 TBK983078:TBK983108 TLG983078:TLG983108 TVC983078:TVC983108 UEY983078:UEY983108 UOU983078:UOU983108 UYQ983078:UYQ983108 VIM983078:VIM983108 VSI983078:VSI983108 WCE983078:WCE983108 WMA983078:WMA983108 WVW983078:WVW983108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78C84-5B0B-4824-8B28-5B7E0B63EDAD}">
  <sheetPr codeName="Sheet15">
    <tabColor indexed="42"/>
  </sheetPr>
  <dimension ref="A1:Q156"/>
  <sheetViews>
    <sheetView showGridLines="0" showZeros="0" workbookViewId="0">
      <pane ySplit="6" topLeftCell="A7" activePane="bottomLeft" state="frozen"/>
      <selection activeCell="B11" sqref="B11"/>
      <selection pane="bottomLeft" activeCell="B11" sqref="B11"/>
    </sheetView>
  </sheetViews>
  <sheetFormatPr defaultRowHeight="13.2" x14ac:dyDescent="0.25"/>
  <cols>
    <col min="1" max="1" width="3.88671875" style="476" customWidth="1"/>
    <col min="2" max="2" width="22.88671875" style="476" customWidth="1"/>
    <col min="3" max="3" width="21.88671875" style="476" customWidth="1"/>
    <col min="4" max="4" width="7.6640625" style="495" customWidth="1"/>
    <col min="5" max="5" width="12.109375" style="659" customWidth="1"/>
    <col min="6" max="6" width="6.109375" style="660" hidden="1" customWidth="1"/>
    <col min="7" max="7" width="20.33203125" style="660" customWidth="1"/>
    <col min="8" max="8" width="7.6640625" style="495" customWidth="1"/>
    <col min="9" max="13" width="7.44140625" style="495" hidden="1" customWidth="1"/>
    <col min="14" max="15" width="7.44140625" style="495" customWidth="1"/>
    <col min="16" max="16" width="7.44140625" style="495" hidden="1" customWidth="1"/>
    <col min="17" max="17" width="7.44140625" style="495" customWidth="1"/>
    <col min="18" max="256" width="8.88671875" style="476"/>
    <col min="257" max="257" width="3.88671875" style="476" customWidth="1"/>
    <col min="258" max="258" width="22.88671875" style="476" customWidth="1"/>
    <col min="259" max="259" width="21.88671875" style="476" customWidth="1"/>
    <col min="260" max="260" width="7.6640625" style="476" customWidth="1"/>
    <col min="261" max="261" width="12.109375" style="476" customWidth="1"/>
    <col min="262" max="262" width="0" style="476" hidden="1" customWidth="1"/>
    <col min="263" max="263" width="20.33203125" style="476" customWidth="1"/>
    <col min="264" max="264" width="7.6640625" style="476" customWidth="1"/>
    <col min="265" max="269" width="0" style="476" hidden="1" customWidth="1"/>
    <col min="270" max="271" width="7.44140625" style="476" customWidth="1"/>
    <col min="272" max="272" width="0" style="476" hidden="1" customWidth="1"/>
    <col min="273" max="273" width="7.44140625" style="476" customWidth="1"/>
    <col min="274" max="512" width="8.88671875" style="476"/>
    <col min="513" max="513" width="3.88671875" style="476" customWidth="1"/>
    <col min="514" max="514" width="22.88671875" style="476" customWidth="1"/>
    <col min="515" max="515" width="21.88671875" style="476" customWidth="1"/>
    <col min="516" max="516" width="7.6640625" style="476" customWidth="1"/>
    <col min="517" max="517" width="12.109375" style="476" customWidth="1"/>
    <col min="518" max="518" width="0" style="476" hidden="1" customWidth="1"/>
    <col min="519" max="519" width="20.33203125" style="476" customWidth="1"/>
    <col min="520" max="520" width="7.6640625" style="476" customWidth="1"/>
    <col min="521" max="525" width="0" style="476" hidden="1" customWidth="1"/>
    <col min="526" max="527" width="7.44140625" style="476" customWidth="1"/>
    <col min="528" max="528" width="0" style="476" hidden="1" customWidth="1"/>
    <col min="529" max="529" width="7.44140625" style="476" customWidth="1"/>
    <col min="530" max="768" width="8.88671875" style="476"/>
    <col min="769" max="769" width="3.88671875" style="476" customWidth="1"/>
    <col min="770" max="770" width="22.88671875" style="476" customWidth="1"/>
    <col min="771" max="771" width="21.88671875" style="476" customWidth="1"/>
    <col min="772" max="772" width="7.6640625" style="476" customWidth="1"/>
    <col min="773" max="773" width="12.109375" style="476" customWidth="1"/>
    <col min="774" max="774" width="0" style="476" hidden="1" customWidth="1"/>
    <col min="775" max="775" width="20.33203125" style="476" customWidth="1"/>
    <col min="776" max="776" width="7.6640625" style="476" customWidth="1"/>
    <col min="777" max="781" width="0" style="476" hidden="1" customWidth="1"/>
    <col min="782" max="783" width="7.44140625" style="476" customWidth="1"/>
    <col min="784" max="784" width="0" style="476" hidden="1" customWidth="1"/>
    <col min="785" max="785" width="7.44140625" style="476" customWidth="1"/>
    <col min="786" max="1024" width="8.88671875" style="476"/>
    <col min="1025" max="1025" width="3.88671875" style="476" customWidth="1"/>
    <col min="1026" max="1026" width="22.88671875" style="476" customWidth="1"/>
    <col min="1027" max="1027" width="21.88671875" style="476" customWidth="1"/>
    <col min="1028" max="1028" width="7.6640625" style="476" customWidth="1"/>
    <col min="1029" max="1029" width="12.109375" style="476" customWidth="1"/>
    <col min="1030" max="1030" width="0" style="476" hidden="1" customWidth="1"/>
    <col min="1031" max="1031" width="20.33203125" style="476" customWidth="1"/>
    <col min="1032" max="1032" width="7.6640625" style="476" customWidth="1"/>
    <col min="1033" max="1037" width="0" style="476" hidden="1" customWidth="1"/>
    <col min="1038" max="1039" width="7.44140625" style="476" customWidth="1"/>
    <col min="1040" max="1040" width="0" style="476" hidden="1" customWidth="1"/>
    <col min="1041" max="1041" width="7.44140625" style="476" customWidth="1"/>
    <col min="1042" max="1280" width="8.88671875" style="476"/>
    <col min="1281" max="1281" width="3.88671875" style="476" customWidth="1"/>
    <col min="1282" max="1282" width="22.88671875" style="476" customWidth="1"/>
    <col min="1283" max="1283" width="21.88671875" style="476" customWidth="1"/>
    <col min="1284" max="1284" width="7.6640625" style="476" customWidth="1"/>
    <col min="1285" max="1285" width="12.109375" style="476" customWidth="1"/>
    <col min="1286" max="1286" width="0" style="476" hidden="1" customWidth="1"/>
    <col min="1287" max="1287" width="20.33203125" style="476" customWidth="1"/>
    <col min="1288" max="1288" width="7.6640625" style="476" customWidth="1"/>
    <col min="1289" max="1293" width="0" style="476" hidden="1" customWidth="1"/>
    <col min="1294" max="1295" width="7.44140625" style="476" customWidth="1"/>
    <col min="1296" max="1296" width="0" style="476" hidden="1" customWidth="1"/>
    <col min="1297" max="1297" width="7.44140625" style="476" customWidth="1"/>
    <col min="1298" max="1536" width="8.88671875" style="476"/>
    <col min="1537" max="1537" width="3.88671875" style="476" customWidth="1"/>
    <col min="1538" max="1538" width="22.88671875" style="476" customWidth="1"/>
    <col min="1539" max="1539" width="21.88671875" style="476" customWidth="1"/>
    <col min="1540" max="1540" width="7.6640625" style="476" customWidth="1"/>
    <col min="1541" max="1541" width="12.109375" style="476" customWidth="1"/>
    <col min="1542" max="1542" width="0" style="476" hidden="1" customWidth="1"/>
    <col min="1543" max="1543" width="20.33203125" style="476" customWidth="1"/>
    <col min="1544" max="1544" width="7.6640625" style="476" customWidth="1"/>
    <col min="1545" max="1549" width="0" style="476" hidden="1" customWidth="1"/>
    <col min="1550" max="1551" width="7.44140625" style="476" customWidth="1"/>
    <col min="1552" max="1552" width="0" style="476" hidden="1" customWidth="1"/>
    <col min="1553" max="1553" width="7.44140625" style="476" customWidth="1"/>
    <col min="1554" max="1792" width="8.88671875" style="476"/>
    <col min="1793" max="1793" width="3.88671875" style="476" customWidth="1"/>
    <col min="1794" max="1794" width="22.88671875" style="476" customWidth="1"/>
    <col min="1795" max="1795" width="21.88671875" style="476" customWidth="1"/>
    <col min="1796" max="1796" width="7.6640625" style="476" customWidth="1"/>
    <col min="1797" max="1797" width="12.109375" style="476" customWidth="1"/>
    <col min="1798" max="1798" width="0" style="476" hidden="1" customWidth="1"/>
    <col min="1799" max="1799" width="20.33203125" style="476" customWidth="1"/>
    <col min="1800" max="1800" width="7.6640625" style="476" customWidth="1"/>
    <col min="1801" max="1805" width="0" style="476" hidden="1" customWidth="1"/>
    <col min="1806" max="1807" width="7.44140625" style="476" customWidth="1"/>
    <col min="1808" max="1808" width="0" style="476" hidden="1" customWidth="1"/>
    <col min="1809" max="1809" width="7.44140625" style="476" customWidth="1"/>
    <col min="1810" max="2048" width="8.88671875" style="476"/>
    <col min="2049" max="2049" width="3.88671875" style="476" customWidth="1"/>
    <col min="2050" max="2050" width="22.88671875" style="476" customWidth="1"/>
    <col min="2051" max="2051" width="21.88671875" style="476" customWidth="1"/>
    <col min="2052" max="2052" width="7.6640625" style="476" customWidth="1"/>
    <col min="2053" max="2053" width="12.109375" style="476" customWidth="1"/>
    <col min="2054" max="2054" width="0" style="476" hidden="1" customWidth="1"/>
    <col min="2055" max="2055" width="20.33203125" style="476" customWidth="1"/>
    <col min="2056" max="2056" width="7.6640625" style="476" customWidth="1"/>
    <col min="2057" max="2061" width="0" style="476" hidden="1" customWidth="1"/>
    <col min="2062" max="2063" width="7.44140625" style="476" customWidth="1"/>
    <col min="2064" max="2064" width="0" style="476" hidden="1" customWidth="1"/>
    <col min="2065" max="2065" width="7.44140625" style="476" customWidth="1"/>
    <col min="2066" max="2304" width="8.88671875" style="476"/>
    <col min="2305" max="2305" width="3.88671875" style="476" customWidth="1"/>
    <col min="2306" max="2306" width="22.88671875" style="476" customWidth="1"/>
    <col min="2307" max="2307" width="21.88671875" style="476" customWidth="1"/>
    <col min="2308" max="2308" width="7.6640625" style="476" customWidth="1"/>
    <col min="2309" max="2309" width="12.109375" style="476" customWidth="1"/>
    <col min="2310" max="2310" width="0" style="476" hidden="1" customWidth="1"/>
    <col min="2311" max="2311" width="20.33203125" style="476" customWidth="1"/>
    <col min="2312" max="2312" width="7.6640625" style="476" customWidth="1"/>
    <col min="2313" max="2317" width="0" style="476" hidden="1" customWidth="1"/>
    <col min="2318" max="2319" width="7.44140625" style="476" customWidth="1"/>
    <col min="2320" max="2320" width="0" style="476" hidden="1" customWidth="1"/>
    <col min="2321" max="2321" width="7.44140625" style="476" customWidth="1"/>
    <col min="2322" max="2560" width="8.88671875" style="476"/>
    <col min="2561" max="2561" width="3.88671875" style="476" customWidth="1"/>
    <col min="2562" max="2562" width="22.88671875" style="476" customWidth="1"/>
    <col min="2563" max="2563" width="21.88671875" style="476" customWidth="1"/>
    <col min="2564" max="2564" width="7.6640625" style="476" customWidth="1"/>
    <col min="2565" max="2565" width="12.109375" style="476" customWidth="1"/>
    <col min="2566" max="2566" width="0" style="476" hidden="1" customWidth="1"/>
    <col min="2567" max="2567" width="20.33203125" style="476" customWidth="1"/>
    <col min="2568" max="2568" width="7.6640625" style="476" customWidth="1"/>
    <col min="2569" max="2573" width="0" style="476" hidden="1" customWidth="1"/>
    <col min="2574" max="2575" width="7.44140625" style="476" customWidth="1"/>
    <col min="2576" max="2576" width="0" style="476" hidden="1" customWidth="1"/>
    <col min="2577" max="2577" width="7.44140625" style="476" customWidth="1"/>
    <col min="2578" max="2816" width="8.88671875" style="476"/>
    <col min="2817" max="2817" width="3.88671875" style="476" customWidth="1"/>
    <col min="2818" max="2818" width="22.88671875" style="476" customWidth="1"/>
    <col min="2819" max="2819" width="21.88671875" style="476" customWidth="1"/>
    <col min="2820" max="2820" width="7.6640625" style="476" customWidth="1"/>
    <col min="2821" max="2821" width="12.109375" style="476" customWidth="1"/>
    <col min="2822" max="2822" width="0" style="476" hidden="1" customWidth="1"/>
    <col min="2823" max="2823" width="20.33203125" style="476" customWidth="1"/>
    <col min="2824" max="2824" width="7.6640625" style="476" customWidth="1"/>
    <col min="2825" max="2829" width="0" style="476" hidden="1" customWidth="1"/>
    <col min="2830" max="2831" width="7.44140625" style="476" customWidth="1"/>
    <col min="2832" max="2832" width="0" style="476" hidden="1" customWidth="1"/>
    <col min="2833" max="2833" width="7.44140625" style="476" customWidth="1"/>
    <col min="2834" max="3072" width="8.88671875" style="476"/>
    <col min="3073" max="3073" width="3.88671875" style="476" customWidth="1"/>
    <col min="3074" max="3074" width="22.88671875" style="476" customWidth="1"/>
    <col min="3075" max="3075" width="21.88671875" style="476" customWidth="1"/>
    <col min="3076" max="3076" width="7.6640625" style="476" customWidth="1"/>
    <col min="3077" max="3077" width="12.109375" style="476" customWidth="1"/>
    <col min="3078" max="3078" width="0" style="476" hidden="1" customWidth="1"/>
    <col min="3079" max="3079" width="20.33203125" style="476" customWidth="1"/>
    <col min="3080" max="3080" width="7.6640625" style="476" customWidth="1"/>
    <col min="3081" max="3085" width="0" style="476" hidden="1" customWidth="1"/>
    <col min="3086" max="3087" width="7.44140625" style="476" customWidth="1"/>
    <col min="3088" max="3088" width="0" style="476" hidden="1" customWidth="1"/>
    <col min="3089" max="3089" width="7.44140625" style="476" customWidth="1"/>
    <col min="3090" max="3328" width="8.88671875" style="476"/>
    <col min="3329" max="3329" width="3.88671875" style="476" customWidth="1"/>
    <col min="3330" max="3330" width="22.88671875" style="476" customWidth="1"/>
    <col min="3331" max="3331" width="21.88671875" style="476" customWidth="1"/>
    <col min="3332" max="3332" width="7.6640625" style="476" customWidth="1"/>
    <col min="3333" max="3333" width="12.109375" style="476" customWidth="1"/>
    <col min="3334" max="3334" width="0" style="476" hidden="1" customWidth="1"/>
    <col min="3335" max="3335" width="20.33203125" style="476" customWidth="1"/>
    <col min="3336" max="3336" width="7.6640625" style="476" customWidth="1"/>
    <col min="3337" max="3341" width="0" style="476" hidden="1" customWidth="1"/>
    <col min="3342" max="3343" width="7.44140625" style="476" customWidth="1"/>
    <col min="3344" max="3344" width="0" style="476" hidden="1" customWidth="1"/>
    <col min="3345" max="3345" width="7.44140625" style="476" customWidth="1"/>
    <col min="3346" max="3584" width="8.88671875" style="476"/>
    <col min="3585" max="3585" width="3.88671875" style="476" customWidth="1"/>
    <col min="3586" max="3586" width="22.88671875" style="476" customWidth="1"/>
    <col min="3587" max="3587" width="21.88671875" style="476" customWidth="1"/>
    <col min="3588" max="3588" width="7.6640625" style="476" customWidth="1"/>
    <col min="3589" max="3589" width="12.109375" style="476" customWidth="1"/>
    <col min="3590" max="3590" width="0" style="476" hidden="1" customWidth="1"/>
    <col min="3591" max="3591" width="20.33203125" style="476" customWidth="1"/>
    <col min="3592" max="3592" width="7.6640625" style="476" customWidth="1"/>
    <col min="3593" max="3597" width="0" style="476" hidden="1" customWidth="1"/>
    <col min="3598" max="3599" width="7.44140625" style="476" customWidth="1"/>
    <col min="3600" max="3600" width="0" style="476" hidden="1" customWidth="1"/>
    <col min="3601" max="3601" width="7.44140625" style="476" customWidth="1"/>
    <col min="3602" max="3840" width="8.88671875" style="476"/>
    <col min="3841" max="3841" width="3.88671875" style="476" customWidth="1"/>
    <col min="3842" max="3842" width="22.88671875" style="476" customWidth="1"/>
    <col min="3843" max="3843" width="21.88671875" style="476" customWidth="1"/>
    <col min="3844" max="3844" width="7.6640625" style="476" customWidth="1"/>
    <col min="3845" max="3845" width="12.109375" style="476" customWidth="1"/>
    <col min="3846" max="3846" width="0" style="476" hidden="1" customWidth="1"/>
    <col min="3847" max="3847" width="20.33203125" style="476" customWidth="1"/>
    <col min="3848" max="3848" width="7.6640625" style="476" customWidth="1"/>
    <col min="3849" max="3853" width="0" style="476" hidden="1" customWidth="1"/>
    <col min="3854" max="3855" width="7.44140625" style="476" customWidth="1"/>
    <col min="3856" max="3856" width="0" style="476" hidden="1" customWidth="1"/>
    <col min="3857" max="3857" width="7.44140625" style="476" customWidth="1"/>
    <col min="3858" max="4096" width="8.88671875" style="476"/>
    <col min="4097" max="4097" width="3.88671875" style="476" customWidth="1"/>
    <col min="4098" max="4098" width="22.88671875" style="476" customWidth="1"/>
    <col min="4099" max="4099" width="21.88671875" style="476" customWidth="1"/>
    <col min="4100" max="4100" width="7.6640625" style="476" customWidth="1"/>
    <col min="4101" max="4101" width="12.109375" style="476" customWidth="1"/>
    <col min="4102" max="4102" width="0" style="476" hidden="1" customWidth="1"/>
    <col min="4103" max="4103" width="20.33203125" style="476" customWidth="1"/>
    <col min="4104" max="4104" width="7.6640625" style="476" customWidth="1"/>
    <col min="4105" max="4109" width="0" style="476" hidden="1" customWidth="1"/>
    <col min="4110" max="4111" width="7.44140625" style="476" customWidth="1"/>
    <col min="4112" max="4112" width="0" style="476" hidden="1" customWidth="1"/>
    <col min="4113" max="4113" width="7.44140625" style="476" customWidth="1"/>
    <col min="4114" max="4352" width="8.88671875" style="476"/>
    <col min="4353" max="4353" width="3.88671875" style="476" customWidth="1"/>
    <col min="4354" max="4354" width="22.88671875" style="476" customWidth="1"/>
    <col min="4355" max="4355" width="21.88671875" style="476" customWidth="1"/>
    <col min="4356" max="4356" width="7.6640625" style="476" customWidth="1"/>
    <col min="4357" max="4357" width="12.109375" style="476" customWidth="1"/>
    <col min="4358" max="4358" width="0" style="476" hidden="1" customWidth="1"/>
    <col min="4359" max="4359" width="20.33203125" style="476" customWidth="1"/>
    <col min="4360" max="4360" width="7.6640625" style="476" customWidth="1"/>
    <col min="4361" max="4365" width="0" style="476" hidden="1" customWidth="1"/>
    <col min="4366" max="4367" width="7.44140625" style="476" customWidth="1"/>
    <col min="4368" max="4368" width="0" style="476" hidden="1" customWidth="1"/>
    <col min="4369" max="4369" width="7.44140625" style="476" customWidth="1"/>
    <col min="4370" max="4608" width="8.88671875" style="476"/>
    <col min="4609" max="4609" width="3.88671875" style="476" customWidth="1"/>
    <col min="4610" max="4610" width="22.88671875" style="476" customWidth="1"/>
    <col min="4611" max="4611" width="21.88671875" style="476" customWidth="1"/>
    <col min="4612" max="4612" width="7.6640625" style="476" customWidth="1"/>
    <col min="4613" max="4613" width="12.109375" style="476" customWidth="1"/>
    <col min="4614" max="4614" width="0" style="476" hidden="1" customWidth="1"/>
    <col min="4615" max="4615" width="20.33203125" style="476" customWidth="1"/>
    <col min="4616" max="4616" width="7.6640625" style="476" customWidth="1"/>
    <col min="4617" max="4621" width="0" style="476" hidden="1" customWidth="1"/>
    <col min="4622" max="4623" width="7.44140625" style="476" customWidth="1"/>
    <col min="4624" max="4624" width="0" style="476" hidden="1" customWidth="1"/>
    <col min="4625" max="4625" width="7.44140625" style="476" customWidth="1"/>
    <col min="4626" max="4864" width="8.88671875" style="476"/>
    <col min="4865" max="4865" width="3.88671875" style="476" customWidth="1"/>
    <col min="4866" max="4866" width="22.88671875" style="476" customWidth="1"/>
    <col min="4867" max="4867" width="21.88671875" style="476" customWidth="1"/>
    <col min="4868" max="4868" width="7.6640625" style="476" customWidth="1"/>
    <col min="4869" max="4869" width="12.109375" style="476" customWidth="1"/>
    <col min="4870" max="4870" width="0" style="476" hidden="1" customWidth="1"/>
    <col min="4871" max="4871" width="20.33203125" style="476" customWidth="1"/>
    <col min="4872" max="4872" width="7.6640625" style="476" customWidth="1"/>
    <col min="4873" max="4877" width="0" style="476" hidden="1" customWidth="1"/>
    <col min="4878" max="4879" width="7.44140625" style="476" customWidth="1"/>
    <col min="4880" max="4880" width="0" style="476" hidden="1" customWidth="1"/>
    <col min="4881" max="4881" width="7.44140625" style="476" customWidth="1"/>
    <col min="4882" max="5120" width="8.88671875" style="476"/>
    <col min="5121" max="5121" width="3.88671875" style="476" customWidth="1"/>
    <col min="5122" max="5122" width="22.88671875" style="476" customWidth="1"/>
    <col min="5123" max="5123" width="21.88671875" style="476" customWidth="1"/>
    <col min="5124" max="5124" width="7.6640625" style="476" customWidth="1"/>
    <col min="5125" max="5125" width="12.109375" style="476" customWidth="1"/>
    <col min="5126" max="5126" width="0" style="476" hidden="1" customWidth="1"/>
    <col min="5127" max="5127" width="20.33203125" style="476" customWidth="1"/>
    <col min="5128" max="5128" width="7.6640625" style="476" customWidth="1"/>
    <col min="5129" max="5133" width="0" style="476" hidden="1" customWidth="1"/>
    <col min="5134" max="5135" width="7.44140625" style="476" customWidth="1"/>
    <col min="5136" max="5136" width="0" style="476" hidden="1" customWidth="1"/>
    <col min="5137" max="5137" width="7.44140625" style="476" customWidth="1"/>
    <col min="5138" max="5376" width="8.88671875" style="476"/>
    <col min="5377" max="5377" width="3.88671875" style="476" customWidth="1"/>
    <col min="5378" max="5378" width="22.88671875" style="476" customWidth="1"/>
    <col min="5379" max="5379" width="21.88671875" style="476" customWidth="1"/>
    <col min="5380" max="5380" width="7.6640625" style="476" customWidth="1"/>
    <col min="5381" max="5381" width="12.109375" style="476" customWidth="1"/>
    <col min="5382" max="5382" width="0" style="476" hidden="1" customWidth="1"/>
    <col min="5383" max="5383" width="20.33203125" style="476" customWidth="1"/>
    <col min="5384" max="5384" width="7.6640625" style="476" customWidth="1"/>
    <col min="5385" max="5389" width="0" style="476" hidden="1" customWidth="1"/>
    <col min="5390" max="5391" width="7.44140625" style="476" customWidth="1"/>
    <col min="5392" max="5392" width="0" style="476" hidden="1" customWidth="1"/>
    <col min="5393" max="5393" width="7.44140625" style="476" customWidth="1"/>
    <col min="5394" max="5632" width="8.88671875" style="476"/>
    <col min="5633" max="5633" width="3.88671875" style="476" customWidth="1"/>
    <col min="5634" max="5634" width="22.88671875" style="476" customWidth="1"/>
    <col min="5635" max="5635" width="21.88671875" style="476" customWidth="1"/>
    <col min="5636" max="5636" width="7.6640625" style="476" customWidth="1"/>
    <col min="5637" max="5637" width="12.109375" style="476" customWidth="1"/>
    <col min="5638" max="5638" width="0" style="476" hidden="1" customWidth="1"/>
    <col min="5639" max="5639" width="20.33203125" style="476" customWidth="1"/>
    <col min="5640" max="5640" width="7.6640625" style="476" customWidth="1"/>
    <col min="5641" max="5645" width="0" style="476" hidden="1" customWidth="1"/>
    <col min="5646" max="5647" width="7.44140625" style="476" customWidth="1"/>
    <col min="5648" max="5648" width="0" style="476" hidden="1" customWidth="1"/>
    <col min="5649" max="5649" width="7.44140625" style="476" customWidth="1"/>
    <col min="5650" max="5888" width="8.88671875" style="476"/>
    <col min="5889" max="5889" width="3.88671875" style="476" customWidth="1"/>
    <col min="5890" max="5890" width="22.88671875" style="476" customWidth="1"/>
    <col min="5891" max="5891" width="21.88671875" style="476" customWidth="1"/>
    <col min="5892" max="5892" width="7.6640625" style="476" customWidth="1"/>
    <col min="5893" max="5893" width="12.109375" style="476" customWidth="1"/>
    <col min="5894" max="5894" width="0" style="476" hidden="1" customWidth="1"/>
    <col min="5895" max="5895" width="20.33203125" style="476" customWidth="1"/>
    <col min="5896" max="5896" width="7.6640625" style="476" customWidth="1"/>
    <col min="5897" max="5901" width="0" style="476" hidden="1" customWidth="1"/>
    <col min="5902" max="5903" width="7.44140625" style="476" customWidth="1"/>
    <col min="5904" max="5904" width="0" style="476" hidden="1" customWidth="1"/>
    <col min="5905" max="5905" width="7.44140625" style="476" customWidth="1"/>
    <col min="5906" max="6144" width="8.88671875" style="476"/>
    <col min="6145" max="6145" width="3.88671875" style="476" customWidth="1"/>
    <col min="6146" max="6146" width="22.88671875" style="476" customWidth="1"/>
    <col min="6147" max="6147" width="21.88671875" style="476" customWidth="1"/>
    <col min="6148" max="6148" width="7.6640625" style="476" customWidth="1"/>
    <col min="6149" max="6149" width="12.109375" style="476" customWidth="1"/>
    <col min="6150" max="6150" width="0" style="476" hidden="1" customWidth="1"/>
    <col min="6151" max="6151" width="20.33203125" style="476" customWidth="1"/>
    <col min="6152" max="6152" width="7.6640625" style="476" customWidth="1"/>
    <col min="6153" max="6157" width="0" style="476" hidden="1" customWidth="1"/>
    <col min="6158" max="6159" width="7.44140625" style="476" customWidth="1"/>
    <col min="6160" max="6160" width="0" style="476" hidden="1" customWidth="1"/>
    <col min="6161" max="6161" width="7.44140625" style="476" customWidth="1"/>
    <col min="6162" max="6400" width="8.88671875" style="476"/>
    <col min="6401" max="6401" width="3.88671875" style="476" customWidth="1"/>
    <col min="6402" max="6402" width="22.88671875" style="476" customWidth="1"/>
    <col min="6403" max="6403" width="21.88671875" style="476" customWidth="1"/>
    <col min="6404" max="6404" width="7.6640625" style="476" customWidth="1"/>
    <col min="6405" max="6405" width="12.109375" style="476" customWidth="1"/>
    <col min="6406" max="6406" width="0" style="476" hidden="1" customWidth="1"/>
    <col min="6407" max="6407" width="20.33203125" style="476" customWidth="1"/>
    <col min="6408" max="6408" width="7.6640625" style="476" customWidth="1"/>
    <col min="6409" max="6413" width="0" style="476" hidden="1" customWidth="1"/>
    <col min="6414" max="6415" width="7.44140625" style="476" customWidth="1"/>
    <col min="6416" max="6416" width="0" style="476" hidden="1" customWidth="1"/>
    <col min="6417" max="6417" width="7.44140625" style="476" customWidth="1"/>
    <col min="6418" max="6656" width="8.88671875" style="476"/>
    <col min="6657" max="6657" width="3.88671875" style="476" customWidth="1"/>
    <col min="6658" max="6658" width="22.88671875" style="476" customWidth="1"/>
    <col min="6659" max="6659" width="21.88671875" style="476" customWidth="1"/>
    <col min="6660" max="6660" width="7.6640625" style="476" customWidth="1"/>
    <col min="6661" max="6661" width="12.109375" style="476" customWidth="1"/>
    <col min="6662" max="6662" width="0" style="476" hidden="1" customWidth="1"/>
    <col min="6663" max="6663" width="20.33203125" style="476" customWidth="1"/>
    <col min="6664" max="6664" width="7.6640625" style="476" customWidth="1"/>
    <col min="6665" max="6669" width="0" style="476" hidden="1" customWidth="1"/>
    <col min="6670" max="6671" width="7.44140625" style="476" customWidth="1"/>
    <col min="6672" max="6672" width="0" style="476" hidden="1" customWidth="1"/>
    <col min="6673" max="6673" width="7.44140625" style="476" customWidth="1"/>
    <col min="6674" max="6912" width="8.88671875" style="476"/>
    <col min="6913" max="6913" width="3.88671875" style="476" customWidth="1"/>
    <col min="6914" max="6914" width="22.88671875" style="476" customWidth="1"/>
    <col min="6915" max="6915" width="21.88671875" style="476" customWidth="1"/>
    <col min="6916" max="6916" width="7.6640625" style="476" customWidth="1"/>
    <col min="6917" max="6917" width="12.109375" style="476" customWidth="1"/>
    <col min="6918" max="6918" width="0" style="476" hidden="1" customWidth="1"/>
    <col min="6919" max="6919" width="20.33203125" style="476" customWidth="1"/>
    <col min="6920" max="6920" width="7.6640625" style="476" customWidth="1"/>
    <col min="6921" max="6925" width="0" style="476" hidden="1" customWidth="1"/>
    <col min="6926" max="6927" width="7.44140625" style="476" customWidth="1"/>
    <col min="6928" max="6928" width="0" style="476" hidden="1" customWidth="1"/>
    <col min="6929" max="6929" width="7.44140625" style="476" customWidth="1"/>
    <col min="6930" max="7168" width="8.88671875" style="476"/>
    <col min="7169" max="7169" width="3.88671875" style="476" customWidth="1"/>
    <col min="7170" max="7170" width="22.88671875" style="476" customWidth="1"/>
    <col min="7171" max="7171" width="21.88671875" style="476" customWidth="1"/>
    <col min="7172" max="7172" width="7.6640625" style="476" customWidth="1"/>
    <col min="7173" max="7173" width="12.109375" style="476" customWidth="1"/>
    <col min="7174" max="7174" width="0" style="476" hidden="1" customWidth="1"/>
    <col min="7175" max="7175" width="20.33203125" style="476" customWidth="1"/>
    <col min="7176" max="7176" width="7.6640625" style="476" customWidth="1"/>
    <col min="7177" max="7181" width="0" style="476" hidden="1" customWidth="1"/>
    <col min="7182" max="7183" width="7.44140625" style="476" customWidth="1"/>
    <col min="7184" max="7184" width="0" style="476" hidden="1" customWidth="1"/>
    <col min="7185" max="7185" width="7.44140625" style="476" customWidth="1"/>
    <col min="7186" max="7424" width="8.88671875" style="476"/>
    <col min="7425" max="7425" width="3.88671875" style="476" customWidth="1"/>
    <col min="7426" max="7426" width="22.88671875" style="476" customWidth="1"/>
    <col min="7427" max="7427" width="21.88671875" style="476" customWidth="1"/>
    <col min="7428" max="7428" width="7.6640625" style="476" customWidth="1"/>
    <col min="7429" max="7429" width="12.109375" style="476" customWidth="1"/>
    <col min="7430" max="7430" width="0" style="476" hidden="1" customWidth="1"/>
    <col min="7431" max="7431" width="20.33203125" style="476" customWidth="1"/>
    <col min="7432" max="7432" width="7.6640625" style="476" customWidth="1"/>
    <col min="7433" max="7437" width="0" style="476" hidden="1" customWidth="1"/>
    <col min="7438" max="7439" width="7.44140625" style="476" customWidth="1"/>
    <col min="7440" max="7440" width="0" style="476" hidden="1" customWidth="1"/>
    <col min="7441" max="7441" width="7.44140625" style="476" customWidth="1"/>
    <col min="7442" max="7680" width="8.88671875" style="476"/>
    <col min="7681" max="7681" width="3.88671875" style="476" customWidth="1"/>
    <col min="7682" max="7682" width="22.88671875" style="476" customWidth="1"/>
    <col min="7683" max="7683" width="21.88671875" style="476" customWidth="1"/>
    <col min="7684" max="7684" width="7.6640625" style="476" customWidth="1"/>
    <col min="7685" max="7685" width="12.109375" style="476" customWidth="1"/>
    <col min="7686" max="7686" width="0" style="476" hidden="1" customWidth="1"/>
    <col min="7687" max="7687" width="20.33203125" style="476" customWidth="1"/>
    <col min="7688" max="7688" width="7.6640625" style="476" customWidth="1"/>
    <col min="7689" max="7693" width="0" style="476" hidden="1" customWidth="1"/>
    <col min="7694" max="7695" width="7.44140625" style="476" customWidth="1"/>
    <col min="7696" max="7696" width="0" style="476" hidden="1" customWidth="1"/>
    <col min="7697" max="7697" width="7.44140625" style="476" customWidth="1"/>
    <col min="7698" max="7936" width="8.88671875" style="476"/>
    <col min="7937" max="7937" width="3.88671875" style="476" customWidth="1"/>
    <col min="7938" max="7938" width="22.88671875" style="476" customWidth="1"/>
    <col min="7939" max="7939" width="21.88671875" style="476" customWidth="1"/>
    <col min="7940" max="7940" width="7.6640625" style="476" customWidth="1"/>
    <col min="7941" max="7941" width="12.109375" style="476" customWidth="1"/>
    <col min="7942" max="7942" width="0" style="476" hidden="1" customWidth="1"/>
    <col min="7943" max="7943" width="20.33203125" style="476" customWidth="1"/>
    <col min="7944" max="7944" width="7.6640625" style="476" customWidth="1"/>
    <col min="7945" max="7949" width="0" style="476" hidden="1" customWidth="1"/>
    <col min="7950" max="7951" width="7.44140625" style="476" customWidth="1"/>
    <col min="7952" max="7952" width="0" style="476" hidden="1" customWidth="1"/>
    <col min="7953" max="7953" width="7.44140625" style="476" customWidth="1"/>
    <col min="7954" max="8192" width="8.88671875" style="476"/>
    <col min="8193" max="8193" width="3.88671875" style="476" customWidth="1"/>
    <col min="8194" max="8194" width="22.88671875" style="476" customWidth="1"/>
    <col min="8195" max="8195" width="21.88671875" style="476" customWidth="1"/>
    <col min="8196" max="8196" width="7.6640625" style="476" customWidth="1"/>
    <col min="8197" max="8197" width="12.109375" style="476" customWidth="1"/>
    <col min="8198" max="8198" width="0" style="476" hidden="1" customWidth="1"/>
    <col min="8199" max="8199" width="20.33203125" style="476" customWidth="1"/>
    <col min="8200" max="8200" width="7.6640625" style="476" customWidth="1"/>
    <col min="8201" max="8205" width="0" style="476" hidden="1" customWidth="1"/>
    <col min="8206" max="8207" width="7.44140625" style="476" customWidth="1"/>
    <col min="8208" max="8208" width="0" style="476" hidden="1" customWidth="1"/>
    <col min="8209" max="8209" width="7.44140625" style="476" customWidth="1"/>
    <col min="8210" max="8448" width="8.88671875" style="476"/>
    <col min="8449" max="8449" width="3.88671875" style="476" customWidth="1"/>
    <col min="8450" max="8450" width="22.88671875" style="476" customWidth="1"/>
    <col min="8451" max="8451" width="21.88671875" style="476" customWidth="1"/>
    <col min="8452" max="8452" width="7.6640625" style="476" customWidth="1"/>
    <col min="8453" max="8453" width="12.109375" style="476" customWidth="1"/>
    <col min="8454" max="8454" width="0" style="476" hidden="1" customWidth="1"/>
    <col min="8455" max="8455" width="20.33203125" style="476" customWidth="1"/>
    <col min="8456" max="8456" width="7.6640625" style="476" customWidth="1"/>
    <col min="8457" max="8461" width="0" style="476" hidden="1" customWidth="1"/>
    <col min="8462" max="8463" width="7.44140625" style="476" customWidth="1"/>
    <col min="8464" max="8464" width="0" style="476" hidden="1" customWidth="1"/>
    <col min="8465" max="8465" width="7.44140625" style="476" customWidth="1"/>
    <col min="8466" max="8704" width="8.88671875" style="476"/>
    <col min="8705" max="8705" width="3.88671875" style="476" customWidth="1"/>
    <col min="8706" max="8706" width="22.88671875" style="476" customWidth="1"/>
    <col min="8707" max="8707" width="21.88671875" style="476" customWidth="1"/>
    <col min="8708" max="8708" width="7.6640625" style="476" customWidth="1"/>
    <col min="8709" max="8709" width="12.109375" style="476" customWidth="1"/>
    <col min="8710" max="8710" width="0" style="476" hidden="1" customWidth="1"/>
    <col min="8711" max="8711" width="20.33203125" style="476" customWidth="1"/>
    <col min="8712" max="8712" width="7.6640625" style="476" customWidth="1"/>
    <col min="8713" max="8717" width="0" style="476" hidden="1" customWidth="1"/>
    <col min="8718" max="8719" width="7.44140625" style="476" customWidth="1"/>
    <col min="8720" max="8720" width="0" style="476" hidden="1" customWidth="1"/>
    <col min="8721" max="8721" width="7.44140625" style="476" customWidth="1"/>
    <col min="8722" max="8960" width="8.88671875" style="476"/>
    <col min="8961" max="8961" width="3.88671875" style="476" customWidth="1"/>
    <col min="8962" max="8962" width="22.88671875" style="476" customWidth="1"/>
    <col min="8963" max="8963" width="21.88671875" style="476" customWidth="1"/>
    <col min="8964" max="8964" width="7.6640625" style="476" customWidth="1"/>
    <col min="8965" max="8965" width="12.109375" style="476" customWidth="1"/>
    <col min="8966" max="8966" width="0" style="476" hidden="1" customWidth="1"/>
    <col min="8967" max="8967" width="20.33203125" style="476" customWidth="1"/>
    <col min="8968" max="8968" width="7.6640625" style="476" customWidth="1"/>
    <col min="8969" max="8973" width="0" style="476" hidden="1" customWidth="1"/>
    <col min="8974" max="8975" width="7.44140625" style="476" customWidth="1"/>
    <col min="8976" max="8976" width="0" style="476" hidden="1" customWidth="1"/>
    <col min="8977" max="8977" width="7.44140625" style="476" customWidth="1"/>
    <col min="8978" max="9216" width="8.88671875" style="476"/>
    <col min="9217" max="9217" width="3.88671875" style="476" customWidth="1"/>
    <col min="9218" max="9218" width="22.88671875" style="476" customWidth="1"/>
    <col min="9219" max="9219" width="21.88671875" style="476" customWidth="1"/>
    <col min="9220" max="9220" width="7.6640625" style="476" customWidth="1"/>
    <col min="9221" max="9221" width="12.109375" style="476" customWidth="1"/>
    <col min="9222" max="9222" width="0" style="476" hidden="1" customWidth="1"/>
    <col min="9223" max="9223" width="20.33203125" style="476" customWidth="1"/>
    <col min="9224" max="9224" width="7.6640625" style="476" customWidth="1"/>
    <col min="9225" max="9229" width="0" style="476" hidden="1" customWidth="1"/>
    <col min="9230" max="9231" width="7.44140625" style="476" customWidth="1"/>
    <col min="9232" max="9232" width="0" style="476" hidden="1" customWidth="1"/>
    <col min="9233" max="9233" width="7.44140625" style="476" customWidth="1"/>
    <col min="9234" max="9472" width="8.88671875" style="476"/>
    <col min="9473" max="9473" width="3.88671875" style="476" customWidth="1"/>
    <col min="9474" max="9474" width="22.88671875" style="476" customWidth="1"/>
    <col min="9475" max="9475" width="21.88671875" style="476" customWidth="1"/>
    <col min="9476" max="9476" width="7.6640625" style="476" customWidth="1"/>
    <col min="9477" max="9477" width="12.109375" style="476" customWidth="1"/>
    <col min="9478" max="9478" width="0" style="476" hidden="1" customWidth="1"/>
    <col min="9479" max="9479" width="20.33203125" style="476" customWidth="1"/>
    <col min="9480" max="9480" width="7.6640625" style="476" customWidth="1"/>
    <col min="9481" max="9485" width="0" style="476" hidden="1" customWidth="1"/>
    <col min="9486" max="9487" width="7.44140625" style="476" customWidth="1"/>
    <col min="9488" max="9488" width="0" style="476" hidden="1" customWidth="1"/>
    <col min="9489" max="9489" width="7.44140625" style="476" customWidth="1"/>
    <col min="9490" max="9728" width="8.88671875" style="476"/>
    <col min="9729" max="9729" width="3.88671875" style="476" customWidth="1"/>
    <col min="9730" max="9730" width="22.88671875" style="476" customWidth="1"/>
    <col min="9731" max="9731" width="21.88671875" style="476" customWidth="1"/>
    <col min="9732" max="9732" width="7.6640625" style="476" customWidth="1"/>
    <col min="9733" max="9733" width="12.109375" style="476" customWidth="1"/>
    <col min="9734" max="9734" width="0" style="476" hidden="1" customWidth="1"/>
    <col min="9735" max="9735" width="20.33203125" style="476" customWidth="1"/>
    <col min="9736" max="9736" width="7.6640625" style="476" customWidth="1"/>
    <col min="9737" max="9741" width="0" style="476" hidden="1" customWidth="1"/>
    <col min="9742" max="9743" width="7.44140625" style="476" customWidth="1"/>
    <col min="9744" max="9744" width="0" style="476" hidden="1" customWidth="1"/>
    <col min="9745" max="9745" width="7.44140625" style="476" customWidth="1"/>
    <col min="9746" max="9984" width="8.88671875" style="476"/>
    <col min="9985" max="9985" width="3.88671875" style="476" customWidth="1"/>
    <col min="9986" max="9986" width="22.88671875" style="476" customWidth="1"/>
    <col min="9987" max="9987" width="21.88671875" style="476" customWidth="1"/>
    <col min="9988" max="9988" width="7.6640625" style="476" customWidth="1"/>
    <col min="9989" max="9989" width="12.109375" style="476" customWidth="1"/>
    <col min="9990" max="9990" width="0" style="476" hidden="1" customWidth="1"/>
    <col min="9991" max="9991" width="20.33203125" style="476" customWidth="1"/>
    <col min="9992" max="9992" width="7.6640625" style="476" customWidth="1"/>
    <col min="9993" max="9997" width="0" style="476" hidden="1" customWidth="1"/>
    <col min="9998" max="9999" width="7.44140625" style="476" customWidth="1"/>
    <col min="10000" max="10000" width="0" style="476" hidden="1" customWidth="1"/>
    <col min="10001" max="10001" width="7.44140625" style="476" customWidth="1"/>
    <col min="10002" max="10240" width="8.88671875" style="476"/>
    <col min="10241" max="10241" width="3.88671875" style="476" customWidth="1"/>
    <col min="10242" max="10242" width="22.88671875" style="476" customWidth="1"/>
    <col min="10243" max="10243" width="21.88671875" style="476" customWidth="1"/>
    <col min="10244" max="10244" width="7.6640625" style="476" customWidth="1"/>
    <col min="10245" max="10245" width="12.109375" style="476" customWidth="1"/>
    <col min="10246" max="10246" width="0" style="476" hidden="1" customWidth="1"/>
    <col min="10247" max="10247" width="20.33203125" style="476" customWidth="1"/>
    <col min="10248" max="10248" width="7.6640625" style="476" customWidth="1"/>
    <col min="10249" max="10253" width="0" style="476" hidden="1" customWidth="1"/>
    <col min="10254" max="10255" width="7.44140625" style="476" customWidth="1"/>
    <col min="10256" max="10256" width="0" style="476" hidden="1" customWidth="1"/>
    <col min="10257" max="10257" width="7.44140625" style="476" customWidth="1"/>
    <col min="10258" max="10496" width="8.88671875" style="476"/>
    <col min="10497" max="10497" width="3.88671875" style="476" customWidth="1"/>
    <col min="10498" max="10498" width="22.88671875" style="476" customWidth="1"/>
    <col min="10499" max="10499" width="21.88671875" style="476" customWidth="1"/>
    <col min="10500" max="10500" width="7.6640625" style="476" customWidth="1"/>
    <col min="10501" max="10501" width="12.109375" style="476" customWidth="1"/>
    <col min="10502" max="10502" width="0" style="476" hidden="1" customWidth="1"/>
    <col min="10503" max="10503" width="20.33203125" style="476" customWidth="1"/>
    <col min="10504" max="10504" width="7.6640625" style="476" customWidth="1"/>
    <col min="10505" max="10509" width="0" style="476" hidden="1" customWidth="1"/>
    <col min="10510" max="10511" width="7.44140625" style="476" customWidth="1"/>
    <col min="10512" max="10512" width="0" style="476" hidden="1" customWidth="1"/>
    <col min="10513" max="10513" width="7.44140625" style="476" customWidth="1"/>
    <col min="10514" max="10752" width="8.88671875" style="476"/>
    <col min="10753" max="10753" width="3.88671875" style="476" customWidth="1"/>
    <col min="10754" max="10754" width="22.88671875" style="476" customWidth="1"/>
    <col min="10755" max="10755" width="21.88671875" style="476" customWidth="1"/>
    <col min="10756" max="10756" width="7.6640625" style="476" customWidth="1"/>
    <col min="10757" max="10757" width="12.109375" style="476" customWidth="1"/>
    <col min="10758" max="10758" width="0" style="476" hidden="1" customWidth="1"/>
    <col min="10759" max="10759" width="20.33203125" style="476" customWidth="1"/>
    <col min="10760" max="10760" width="7.6640625" style="476" customWidth="1"/>
    <col min="10761" max="10765" width="0" style="476" hidden="1" customWidth="1"/>
    <col min="10766" max="10767" width="7.44140625" style="476" customWidth="1"/>
    <col min="10768" max="10768" width="0" style="476" hidden="1" customWidth="1"/>
    <col min="10769" max="10769" width="7.44140625" style="476" customWidth="1"/>
    <col min="10770" max="11008" width="8.88671875" style="476"/>
    <col min="11009" max="11009" width="3.88671875" style="476" customWidth="1"/>
    <col min="11010" max="11010" width="22.88671875" style="476" customWidth="1"/>
    <col min="11011" max="11011" width="21.88671875" style="476" customWidth="1"/>
    <col min="11012" max="11012" width="7.6640625" style="476" customWidth="1"/>
    <col min="11013" max="11013" width="12.109375" style="476" customWidth="1"/>
    <col min="11014" max="11014" width="0" style="476" hidden="1" customWidth="1"/>
    <col min="11015" max="11015" width="20.33203125" style="476" customWidth="1"/>
    <col min="11016" max="11016" width="7.6640625" style="476" customWidth="1"/>
    <col min="11017" max="11021" width="0" style="476" hidden="1" customWidth="1"/>
    <col min="11022" max="11023" width="7.44140625" style="476" customWidth="1"/>
    <col min="11024" max="11024" width="0" style="476" hidden="1" customWidth="1"/>
    <col min="11025" max="11025" width="7.44140625" style="476" customWidth="1"/>
    <col min="11026" max="11264" width="8.88671875" style="476"/>
    <col min="11265" max="11265" width="3.88671875" style="476" customWidth="1"/>
    <col min="11266" max="11266" width="22.88671875" style="476" customWidth="1"/>
    <col min="11267" max="11267" width="21.88671875" style="476" customWidth="1"/>
    <col min="11268" max="11268" width="7.6640625" style="476" customWidth="1"/>
    <col min="11269" max="11269" width="12.109375" style="476" customWidth="1"/>
    <col min="11270" max="11270" width="0" style="476" hidden="1" customWidth="1"/>
    <col min="11271" max="11271" width="20.33203125" style="476" customWidth="1"/>
    <col min="11272" max="11272" width="7.6640625" style="476" customWidth="1"/>
    <col min="11273" max="11277" width="0" style="476" hidden="1" customWidth="1"/>
    <col min="11278" max="11279" width="7.44140625" style="476" customWidth="1"/>
    <col min="11280" max="11280" width="0" style="476" hidden="1" customWidth="1"/>
    <col min="11281" max="11281" width="7.44140625" style="476" customWidth="1"/>
    <col min="11282" max="11520" width="8.88671875" style="476"/>
    <col min="11521" max="11521" width="3.88671875" style="476" customWidth="1"/>
    <col min="11522" max="11522" width="22.88671875" style="476" customWidth="1"/>
    <col min="11523" max="11523" width="21.88671875" style="476" customWidth="1"/>
    <col min="11524" max="11524" width="7.6640625" style="476" customWidth="1"/>
    <col min="11525" max="11525" width="12.109375" style="476" customWidth="1"/>
    <col min="11526" max="11526" width="0" style="476" hidden="1" customWidth="1"/>
    <col min="11527" max="11527" width="20.33203125" style="476" customWidth="1"/>
    <col min="11528" max="11528" width="7.6640625" style="476" customWidth="1"/>
    <col min="11529" max="11533" width="0" style="476" hidden="1" customWidth="1"/>
    <col min="11534" max="11535" width="7.44140625" style="476" customWidth="1"/>
    <col min="11536" max="11536" width="0" style="476" hidden="1" customWidth="1"/>
    <col min="11537" max="11537" width="7.44140625" style="476" customWidth="1"/>
    <col min="11538" max="11776" width="8.88671875" style="476"/>
    <col min="11777" max="11777" width="3.88671875" style="476" customWidth="1"/>
    <col min="11778" max="11778" width="22.88671875" style="476" customWidth="1"/>
    <col min="11779" max="11779" width="21.88671875" style="476" customWidth="1"/>
    <col min="11780" max="11780" width="7.6640625" style="476" customWidth="1"/>
    <col min="11781" max="11781" width="12.109375" style="476" customWidth="1"/>
    <col min="11782" max="11782" width="0" style="476" hidden="1" customWidth="1"/>
    <col min="11783" max="11783" width="20.33203125" style="476" customWidth="1"/>
    <col min="11784" max="11784" width="7.6640625" style="476" customWidth="1"/>
    <col min="11785" max="11789" width="0" style="476" hidden="1" customWidth="1"/>
    <col min="11790" max="11791" width="7.44140625" style="476" customWidth="1"/>
    <col min="11792" max="11792" width="0" style="476" hidden="1" customWidth="1"/>
    <col min="11793" max="11793" width="7.44140625" style="476" customWidth="1"/>
    <col min="11794" max="12032" width="8.88671875" style="476"/>
    <col min="12033" max="12033" width="3.88671875" style="476" customWidth="1"/>
    <col min="12034" max="12034" width="22.88671875" style="476" customWidth="1"/>
    <col min="12035" max="12035" width="21.88671875" style="476" customWidth="1"/>
    <col min="12036" max="12036" width="7.6640625" style="476" customWidth="1"/>
    <col min="12037" max="12037" width="12.109375" style="476" customWidth="1"/>
    <col min="12038" max="12038" width="0" style="476" hidden="1" customWidth="1"/>
    <col min="12039" max="12039" width="20.33203125" style="476" customWidth="1"/>
    <col min="12040" max="12040" width="7.6640625" style="476" customWidth="1"/>
    <col min="12041" max="12045" width="0" style="476" hidden="1" customWidth="1"/>
    <col min="12046" max="12047" width="7.44140625" style="476" customWidth="1"/>
    <col min="12048" max="12048" width="0" style="476" hidden="1" customWidth="1"/>
    <col min="12049" max="12049" width="7.44140625" style="476" customWidth="1"/>
    <col min="12050" max="12288" width="8.88671875" style="476"/>
    <col min="12289" max="12289" width="3.88671875" style="476" customWidth="1"/>
    <col min="12290" max="12290" width="22.88671875" style="476" customWidth="1"/>
    <col min="12291" max="12291" width="21.88671875" style="476" customWidth="1"/>
    <col min="12292" max="12292" width="7.6640625" style="476" customWidth="1"/>
    <col min="12293" max="12293" width="12.109375" style="476" customWidth="1"/>
    <col min="12294" max="12294" width="0" style="476" hidden="1" customWidth="1"/>
    <col min="12295" max="12295" width="20.33203125" style="476" customWidth="1"/>
    <col min="12296" max="12296" width="7.6640625" style="476" customWidth="1"/>
    <col min="12297" max="12301" width="0" style="476" hidden="1" customWidth="1"/>
    <col min="12302" max="12303" width="7.44140625" style="476" customWidth="1"/>
    <col min="12304" max="12304" width="0" style="476" hidden="1" customWidth="1"/>
    <col min="12305" max="12305" width="7.44140625" style="476" customWidth="1"/>
    <col min="12306" max="12544" width="8.88671875" style="476"/>
    <col min="12545" max="12545" width="3.88671875" style="476" customWidth="1"/>
    <col min="12546" max="12546" width="22.88671875" style="476" customWidth="1"/>
    <col min="12547" max="12547" width="21.88671875" style="476" customWidth="1"/>
    <col min="12548" max="12548" width="7.6640625" style="476" customWidth="1"/>
    <col min="12549" max="12549" width="12.109375" style="476" customWidth="1"/>
    <col min="12550" max="12550" width="0" style="476" hidden="1" customWidth="1"/>
    <col min="12551" max="12551" width="20.33203125" style="476" customWidth="1"/>
    <col min="12552" max="12552" width="7.6640625" style="476" customWidth="1"/>
    <col min="12553" max="12557" width="0" style="476" hidden="1" customWidth="1"/>
    <col min="12558" max="12559" width="7.44140625" style="476" customWidth="1"/>
    <col min="12560" max="12560" width="0" style="476" hidden="1" customWidth="1"/>
    <col min="12561" max="12561" width="7.44140625" style="476" customWidth="1"/>
    <col min="12562" max="12800" width="8.88671875" style="476"/>
    <col min="12801" max="12801" width="3.88671875" style="476" customWidth="1"/>
    <col min="12802" max="12802" width="22.88671875" style="476" customWidth="1"/>
    <col min="12803" max="12803" width="21.88671875" style="476" customWidth="1"/>
    <col min="12804" max="12804" width="7.6640625" style="476" customWidth="1"/>
    <col min="12805" max="12805" width="12.109375" style="476" customWidth="1"/>
    <col min="12806" max="12806" width="0" style="476" hidden="1" customWidth="1"/>
    <col min="12807" max="12807" width="20.33203125" style="476" customWidth="1"/>
    <col min="12808" max="12808" width="7.6640625" style="476" customWidth="1"/>
    <col min="12809" max="12813" width="0" style="476" hidden="1" customWidth="1"/>
    <col min="12814" max="12815" width="7.44140625" style="476" customWidth="1"/>
    <col min="12816" max="12816" width="0" style="476" hidden="1" customWidth="1"/>
    <col min="12817" max="12817" width="7.44140625" style="476" customWidth="1"/>
    <col min="12818" max="13056" width="8.88671875" style="476"/>
    <col min="13057" max="13057" width="3.88671875" style="476" customWidth="1"/>
    <col min="13058" max="13058" width="22.88671875" style="476" customWidth="1"/>
    <col min="13059" max="13059" width="21.88671875" style="476" customWidth="1"/>
    <col min="13060" max="13060" width="7.6640625" style="476" customWidth="1"/>
    <col min="13061" max="13061" width="12.109375" style="476" customWidth="1"/>
    <col min="13062" max="13062" width="0" style="476" hidden="1" customWidth="1"/>
    <col min="13063" max="13063" width="20.33203125" style="476" customWidth="1"/>
    <col min="13064" max="13064" width="7.6640625" style="476" customWidth="1"/>
    <col min="13065" max="13069" width="0" style="476" hidden="1" customWidth="1"/>
    <col min="13070" max="13071" width="7.44140625" style="476" customWidth="1"/>
    <col min="13072" max="13072" width="0" style="476" hidden="1" customWidth="1"/>
    <col min="13073" max="13073" width="7.44140625" style="476" customWidth="1"/>
    <col min="13074" max="13312" width="8.88671875" style="476"/>
    <col min="13313" max="13313" width="3.88671875" style="476" customWidth="1"/>
    <col min="13314" max="13314" width="22.88671875" style="476" customWidth="1"/>
    <col min="13315" max="13315" width="21.88671875" style="476" customWidth="1"/>
    <col min="13316" max="13316" width="7.6640625" style="476" customWidth="1"/>
    <col min="13317" max="13317" width="12.109375" style="476" customWidth="1"/>
    <col min="13318" max="13318" width="0" style="476" hidden="1" customWidth="1"/>
    <col min="13319" max="13319" width="20.33203125" style="476" customWidth="1"/>
    <col min="13320" max="13320" width="7.6640625" style="476" customWidth="1"/>
    <col min="13321" max="13325" width="0" style="476" hidden="1" customWidth="1"/>
    <col min="13326" max="13327" width="7.44140625" style="476" customWidth="1"/>
    <col min="13328" max="13328" width="0" style="476" hidden="1" customWidth="1"/>
    <col min="13329" max="13329" width="7.44140625" style="476" customWidth="1"/>
    <col min="13330" max="13568" width="8.88671875" style="476"/>
    <col min="13569" max="13569" width="3.88671875" style="476" customWidth="1"/>
    <col min="13570" max="13570" width="22.88671875" style="476" customWidth="1"/>
    <col min="13571" max="13571" width="21.88671875" style="476" customWidth="1"/>
    <col min="13572" max="13572" width="7.6640625" style="476" customWidth="1"/>
    <col min="13573" max="13573" width="12.109375" style="476" customWidth="1"/>
    <col min="13574" max="13574" width="0" style="476" hidden="1" customWidth="1"/>
    <col min="13575" max="13575" width="20.33203125" style="476" customWidth="1"/>
    <col min="13576" max="13576" width="7.6640625" style="476" customWidth="1"/>
    <col min="13577" max="13581" width="0" style="476" hidden="1" customWidth="1"/>
    <col min="13582" max="13583" width="7.44140625" style="476" customWidth="1"/>
    <col min="13584" max="13584" width="0" style="476" hidden="1" customWidth="1"/>
    <col min="13585" max="13585" width="7.44140625" style="476" customWidth="1"/>
    <col min="13586" max="13824" width="8.88671875" style="476"/>
    <col min="13825" max="13825" width="3.88671875" style="476" customWidth="1"/>
    <col min="13826" max="13826" width="22.88671875" style="476" customWidth="1"/>
    <col min="13827" max="13827" width="21.88671875" style="476" customWidth="1"/>
    <col min="13828" max="13828" width="7.6640625" style="476" customWidth="1"/>
    <col min="13829" max="13829" width="12.109375" style="476" customWidth="1"/>
    <col min="13830" max="13830" width="0" style="476" hidden="1" customWidth="1"/>
    <col min="13831" max="13831" width="20.33203125" style="476" customWidth="1"/>
    <col min="13832" max="13832" width="7.6640625" style="476" customWidth="1"/>
    <col min="13833" max="13837" width="0" style="476" hidden="1" customWidth="1"/>
    <col min="13838" max="13839" width="7.44140625" style="476" customWidth="1"/>
    <col min="13840" max="13840" width="0" style="476" hidden="1" customWidth="1"/>
    <col min="13841" max="13841" width="7.44140625" style="476" customWidth="1"/>
    <col min="13842" max="14080" width="8.88671875" style="476"/>
    <col min="14081" max="14081" width="3.88671875" style="476" customWidth="1"/>
    <col min="14082" max="14082" width="22.88671875" style="476" customWidth="1"/>
    <col min="14083" max="14083" width="21.88671875" style="476" customWidth="1"/>
    <col min="14084" max="14084" width="7.6640625" style="476" customWidth="1"/>
    <col min="14085" max="14085" width="12.109375" style="476" customWidth="1"/>
    <col min="14086" max="14086" width="0" style="476" hidden="1" customWidth="1"/>
    <col min="14087" max="14087" width="20.33203125" style="476" customWidth="1"/>
    <col min="14088" max="14088" width="7.6640625" style="476" customWidth="1"/>
    <col min="14089" max="14093" width="0" style="476" hidden="1" customWidth="1"/>
    <col min="14094" max="14095" width="7.44140625" style="476" customWidth="1"/>
    <col min="14096" max="14096" width="0" style="476" hidden="1" customWidth="1"/>
    <col min="14097" max="14097" width="7.44140625" style="476" customWidth="1"/>
    <col min="14098" max="14336" width="8.88671875" style="476"/>
    <col min="14337" max="14337" width="3.88671875" style="476" customWidth="1"/>
    <col min="14338" max="14338" width="22.88671875" style="476" customWidth="1"/>
    <col min="14339" max="14339" width="21.88671875" style="476" customWidth="1"/>
    <col min="14340" max="14340" width="7.6640625" style="476" customWidth="1"/>
    <col min="14341" max="14341" width="12.109375" style="476" customWidth="1"/>
    <col min="14342" max="14342" width="0" style="476" hidden="1" customWidth="1"/>
    <col min="14343" max="14343" width="20.33203125" style="476" customWidth="1"/>
    <col min="14344" max="14344" width="7.6640625" style="476" customWidth="1"/>
    <col min="14345" max="14349" width="0" style="476" hidden="1" customWidth="1"/>
    <col min="14350" max="14351" width="7.44140625" style="476" customWidth="1"/>
    <col min="14352" max="14352" width="0" style="476" hidden="1" customWidth="1"/>
    <col min="14353" max="14353" width="7.44140625" style="476" customWidth="1"/>
    <col min="14354" max="14592" width="8.88671875" style="476"/>
    <col min="14593" max="14593" width="3.88671875" style="476" customWidth="1"/>
    <col min="14594" max="14594" width="22.88671875" style="476" customWidth="1"/>
    <col min="14595" max="14595" width="21.88671875" style="476" customWidth="1"/>
    <col min="14596" max="14596" width="7.6640625" style="476" customWidth="1"/>
    <col min="14597" max="14597" width="12.109375" style="476" customWidth="1"/>
    <col min="14598" max="14598" width="0" style="476" hidden="1" customWidth="1"/>
    <col min="14599" max="14599" width="20.33203125" style="476" customWidth="1"/>
    <col min="14600" max="14600" width="7.6640625" style="476" customWidth="1"/>
    <col min="14601" max="14605" width="0" style="476" hidden="1" customWidth="1"/>
    <col min="14606" max="14607" width="7.44140625" style="476" customWidth="1"/>
    <col min="14608" max="14608" width="0" style="476" hidden="1" customWidth="1"/>
    <col min="14609" max="14609" width="7.44140625" style="476" customWidth="1"/>
    <col min="14610" max="14848" width="8.88671875" style="476"/>
    <col min="14849" max="14849" width="3.88671875" style="476" customWidth="1"/>
    <col min="14850" max="14850" width="22.88671875" style="476" customWidth="1"/>
    <col min="14851" max="14851" width="21.88671875" style="476" customWidth="1"/>
    <col min="14852" max="14852" width="7.6640625" style="476" customWidth="1"/>
    <col min="14853" max="14853" width="12.109375" style="476" customWidth="1"/>
    <col min="14854" max="14854" width="0" style="476" hidden="1" customWidth="1"/>
    <col min="14855" max="14855" width="20.33203125" style="476" customWidth="1"/>
    <col min="14856" max="14856" width="7.6640625" style="476" customWidth="1"/>
    <col min="14857" max="14861" width="0" style="476" hidden="1" customWidth="1"/>
    <col min="14862" max="14863" width="7.44140625" style="476" customWidth="1"/>
    <col min="14864" max="14864" width="0" style="476" hidden="1" customWidth="1"/>
    <col min="14865" max="14865" width="7.44140625" style="476" customWidth="1"/>
    <col min="14866" max="15104" width="8.88671875" style="476"/>
    <col min="15105" max="15105" width="3.88671875" style="476" customWidth="1"/>
    <col min="15106" max="15106" width="22.88671875" style="476" customWidth="1"/>
    <col min="15107" max="15107" width="21.88671875" style="476" customWidth="1"/>
    <col min="15108" max="15108" width="7.6640625" style="476" customWidth="1"/>
    <col min="15109" max="15109" width="12.109375" style="476" customWidth="1"/>
    <col min="15110" max="15110" width="0" style="476" hidden="1" customWidth="1"/>
    <col min="15111" max="15111" width="20.33203125" style="476" customWidth="1"/>
    <col min="15112" max="15112" width="7.6640625" style="476" customWidth="1"/>
    <col min="15113" max="15117" width="0" style="476" hidden="1" customWidth="1"/>
    <col min="15118" max="15119" width="7.44140625" style="476" customWidth="1"/>
    <col min="15120" max="15120" width="0" style="476" hidden="1" customWidth="1"/>
    <col min="15121" max="15121" width="7.44140625" style="476" customWidth="1"/>
    <col min="15122" max="15360" width="8.88671875" style="476"/>
    <col min="15361" max="15361" width="3.88671875" style="476" customWidth="1"/>
    <col min="15362" max="15362" width="22.88671875" style="476" customWidth="1"/>
    <col min="15363" max="15363" width="21.88671875" style="476" customWidth="1"/>
    <col min="15364" max="15364" width="7.6640625" style="476" customWidth="1"/>
    <col min="15365" max="15365" width="12.109375" style="476" customWidth="1"/>
    <col min="15366" max="15366" width="0" style="476" hidden="1" customWidth="1"/>
    <col min="15367" max="15367" width="20.33203125" style="476" customWidth="1"/>
    <col min="15368" max="15368" width="7.6640625" style="476" customWidth="1"/>
    <col min="15369" max="15373" width="0" style="476" hidden="1" customWidth="1"/>
    <col min="15374" max="15375" width="7.44140625" style="476" customWidth="1"/>
    <col min="15376" max="15376" width="0" style="476" hidden="1" customWidth="1"/>
    <col min="15377" max="15377" width="7.44140625" style="476" customWidth="1"/>
    <col min="15378" max="15616" width="8.88671875" style="476"/>
    <col min="15617" max="15617" width="3.88671875" style="476" customWidth="1"/>
    <col min="15618" max="15618" width="22.88671875" style="476" customWidth="1"/>
    <col min="15619" max="15619" width="21.88671875" style="476" customWidth="1"/>
    <col min="15620" max="15620" width="7.6640625" style="476" customWidth="1"/>
    <col min="15621" max="15621" width="12.109375" style="476" customWidth="1"/>
    <col min="15622" max="15622" width="0" style="476" hidden="1" customWidth="1"/>
    <col min="15623" max="15623" width="20.33203125" style="476" customWidth="1"/>
    <col min="15624" max="15624" width="7.6640625" style="476" customWidth="1"/>
    <col min="15625" max="15629" width="0" style="476" hidden="1" customWidth="1"/>
    <col min="15630" max="15631" width="7.44140625" style="476" customWidth="1"/>
    <col min="15632" max="15632" width="0" style="476" hidden="1" customWidth="1"/>
    <col min="15633" max="15633" width="7.44140625" style="476" customWidth="1"/>
    <col min="15634" max="15872" width="8.88671875" style="476"/>
    <col min="15873" max="15873" width="3.88671875" style="476" customWidth="1"/>
    <col min="15874" max="15874" width="22.88671875" style="476" customWidth="1"/>
    <col min="15875" max="15875" width="21.88671875" style="476" customWidth="1"/>
    <col min="15876" max="15876" width="7.6640625" style="476" customWidth="1"/>
    <col min="15877" max="15877" width="12.109375" style="476" customWidth="1"/>
    <col min="15878" max="15878" width="0" style="476" hidden="1" customWidth="1"/>
    <col min="15879" max="15879" width="20.33203125" style="476" customWidth="1"/>
    <col min="15880" max="15880" width="7.6640625" style="476" customWidth="1"/>
    <col min="15881" max="15885" width="0" style="476" hidden="1" customWidth="1"/>
    <col min="15886" max="15887" width="7.44140625" style="476" customWidth="1"/>
    <col min="15888" max="15888" width="0" style="476" hidden="1" customWidth="1"/>
    <col min="15889" max="15889" width="7.44140625" style="476" customWidth="1"/>
    <col min="15890" max="16128" width="8.88671875" style="476"/>
    <col min="16129" max="16129" width="3.88671875" style="476" customWidth="1"/>
    <col min="16130" max="16130" width="22.88671875" style="476" customWidth="1"/>
    <col min="16131" max="16131" width="21.88671875" style="476" customWidth="1"/>
    <col min="16132" max="16132" width="7.6640625" style="476" customWidth="1"/>
    <col min="16133" max="16133" width="12.109375" style="476" customWidth="1"/>
    <col min="16134" max="16134" width="0" style="476" hidden="1" customWidth="1"/>
    <col min="16135" max="16135" width="20.33203125" style="476" customWidth="1"/>
    <col min="16136" max="16136" width="7.6640625" style="476" customWidth="1"/>
    <col min="16137" max="16141" width="0" style="476" hidden="1" customWidth="1"/>
    <col min="16142" max="16143" width="7.44140625" style="476" customWidth="1"/>
    <col min="16144" max="16144" width="0" style="476" hidden="1" customWidth="1"/>
    <col min="16145" max="16145" width="7.44140625" style="476" customWidth="1"/>
    <col min="16146" max="16384" width="8.88671875" style="476"/>
  </cols>
  <sheetData>
    <row r="1" spans="1:17" ht="24.6" x14ac:dyDescent="0.4">
      <c r="A1" s="580" t="str">
        <f>[2]Altalanos!$A$6</f>
        <v>OB</v>
      </c>
      <c r="B1" s="581"/>
      <c r="C1" s="581"/>
      <c r="D1" s="582"/>
      <c r="E1" s="583" t="s">
        <v>52</v>
      </c>
      <c r="F1" s="584"/>
      <c r="G1" s="585"/>
      <c r="H1" s="586"/>
      <c r="I1" s="586"/>
      <c r="J1" s="587"/>
      <c r="K1" s="587"/>
      <c r="L1" s="587"/>
      <c r="M1" s="587"/>
      <c r="N1" s="587"/>
      <c r="O1" s="587"/>
      <c r="P1" s="587"/>
      <c r="Q1" s="588"/>
    </row>
    <row r="2" spans="1:17" ht="13.8" thickBot="1" x14ac:dyDescent="0.3">
      <c r="B2" s="589" t="s">
        <v>51</v>
      </c>
      <c r="C2" s="589">
        <f>[2]Altalanos!$A$8</f>
        <v>0</v>
      </c>
      <c r="D2" s="584"/>
      <c r="E2" s="583" t="s">
        <v>34</v>
      </c>
      <c r="F2" s="590"/>
      <c r="G2" s="590"/>
      <c r="H2" s="591"/>
      <c r="I2" s="591"/>
      <c r="J2" s="586"/>
      <c r="K2" s="586"/>
      <c r="L2" s="586"/>
      <c r="M2" s="586"/>
      <c r="N2" s="592"/>
      <c r="O2" s="593"/>
      <c r="P2" s="593"/>
      <c r="Q2" s="592"/>
    </row>
    <row r="3" spans="1:17" s="603" customFormat="1" ht="13.8" thickBot="1" x14ac:dyDescent="0.3">
      <c r="A3" s="594" t="s">
        <v>50</v>
      </c>
      <c r="B3" s="595"/>
      <c r="C3" s="595"/>
      <c r="D3" s="595"/>
      <c r="E3" s="595"/>
      <c r="F3" s="595"/>
      <c r="G3" s="595"/>
      <c r="H3" s="595"/>
      <c r="I3" s="596"/>
      <c r="J3" s="597"/>
      <c r="K3" s="598"/>
      <c r="L3" s="598"/>
      <c r="M3" s="598"/>
      <c r="N3" s="599" t="s">
        <v>33</v>
      </c>
      <c r="O3" s="600"/>
      <c r="P3" s="601"/>
      <c r="Q3" s="602"/>
    </row>
    <row r="4" spans="1:17" s="603" customFormat="1" x14ac:dyDescent="0.25">
      <c r="A4" s="488" t="s">
        <v>24</v>
      </c>
      <c r="B4" s="488"/>
      <c r="C4" s="604" t="s">
        <v>21</v>
      </c>
      <c r="D4" s="488" t="s">
        <v>29</v>
      </c>
      <c r="E4" s="605"/>
      <c r="G4" s="606"/>
      <c r="H4" s="607" t="s">
        <v>30</v>
      </c>
      <c r="I4" s="608"/>
      <c r="J4" s="609"/>
      <c r="K4" s="610"/>
      <c r="L4" s="610"/>
      <c r="M4" s="610"/>
      <c r="N4" s="609"/>
      <c r="O4" s="611"/>
      <c r="P4" s="611"/>
      <c r="Q4" s="612"/>
    </row>
    <row r="5" spans="1:17" s="603" customFormat="1" ht="13.8" thickBot="1" x14ac:dyDescent="0.3">
      <c r="A5" s="613">
        <f>[2]Altalanos!$A$10</f>
        <v>0</v>
      </c>
      <c r="B5" s="613"/>
      <c r="C5" s="614">
        <f>[2]Altalanos!$C$10</f>
        <v>0</v>
      </c>
      <c r="D5" s="615" t="str">
        <f>[2]Altalanos!$D$10</f>
        <v xml:space="preserve">  </v>
      </c>
      <c r="E5" s="615"/>
      <c r="F5" s="615"/>
      <c r="G5" s="615"/>
      <c r="H5" s="616">
        <f>[2]Altalanos!$E$10</f>
        <v>0</v>
      </c>
      <c r="I5" s="617"/>
      <c r="J5" s="618"/>
      <c r="K5" s="619"/>
      <c r="L5" s="619"/>
      <c r="M5" s="619"/>
      <c r="N5" s="618"/>
      <c r="O5" s="615"/>
      <c r="P5" s="615"/>
      <c r="Q5" s="620"/>
    </row>
    <row r="6" spans="1:17" ht="30" customHeight="1" thickBot="1" x14ac:dyDescent="0.3">
      <c r="A6" s="621" t="s">
        <v>35</v>
      </c>
      <c r="B6" s="622" t="s">
        <v>27</v>
      </c>
      <c r="C6" s="622" t="s">
        <v>28</v>
      </c>
      <c r="D6" s="622" t="s">
        <v>31</v>
      </c>
      <c r="E6" s="623" t="s">
        <v>32</v>
      </c>
      <c r="F6" s="623" t="s">
        <v>36</v>
      </c>
      <c r="G6" s="623" t="s">
        <v>104</v>
      </c>
      <c r="H6" s="624" t="s">
        <v>37</v>
      </c>
      <c r="I6" s="625"/>
      <c r="J6" s="626" t="s">
        <v>16</v>
      </c>
      <c r="K6" s="627" t="s">
        <v>14</v>
      </c>
      <c r="L6" s="628" t="s">
        <v>1</v>
      </c>
      <c r="M6" s="629" t="s">
        <v>15</v>
      </c>
      <c r="N6" s="630" t="s">
        <v>48</v>
      </c>
      <c r="O6" s="631" t="s">
        <v>38</v>
      </c>
      <c r="P6" s="632" t="s">
        <v>2</v>
      </c>
      <c r="Q6" s="623" t="s">
        <v>39</v>
      </c>
    </row>
    <row r="7" spans="1:17" s="645" customFormat="1" ht="18.899999999999999" customHeight="1" x14ac:dyDescent="0.25">
      <c r="A7" s="633">
        <v>1</v>
      </c>
      <c r="B7" s="634" t="s">
        <v>253</v>
      </c>
      <c r="C7" s="634"/>
      <c r="D7" s="635"/>
      <c r="E7" s="636"/>
      <c r="F7" s="637"/>
      <c r="G7" s="638"/>
      <c r="H7" s="635"/>
      <c r="I7" s="635"/>
      <c r="J7" s="639"/>
      <c r="K7" s="640"/>
      <c r="L7" s="641"/>
      <c r="M7" s="640"/>
      <c r="N7" s="642"/>
      <c r="O7" s="635"/>
      <c r="P7" s="643"/>
      <c r="Q7" s="644"/>
    </row>
    <row r="8" spans="1:17" s="645" customFormat="1" ht="18.899999999999999" customHeight="1" x14ac:dyDescent="0.25">
      <c r="A8" s="633">
        <v>2</v>
      </c>
      <c r="B8" s="634" t="s">
        <v>254</v>
      </c>
      <c r="C8" s="634"/>
      <c r="D8" s="635"/>
      <c r="E8" s="636"/>
      <c r="F8" s="646"/>
      <c r="G8" s="647"/>
      <c r="H8" s="635"/>
      <c r="I8" s="635"/>
      <c r="J8" s="639"/>
      <c r="K8" s="640"/>
      <c r="L8" s="641"/>
      <c r="M8" s="640"/>
      <c r="N8" s="642"/>
      <c r="O8" s="635"/>
      <c r="P8" s="643"/>
      <c r="Q8" s="644"/>
    </row>
    <row r="9" spans="1:17" s="645" customFormat="1" ht="18.899999999999999" customHeight="1" x14ac:dyDescent="0.25">
      <c r="A9" s="633">
        <v>3</v>
      </c>
      <c r="B9" s="634" t="s">
        <v>164</v>
      </c>
      <c r="C9" s="634"/>
      <c r="D9" s="635"/>
      <c r="E9" s="636"/>
      <c r="F9" s="646"/>
      <c r="G9" s="647"/>
      <c r="H9" s="635"/>
      <c r="I9" s="635"/>
      <c r="J9" s="639"/>
      <c r="K9" s="640"/>
      <c r="L9" s="641"/>
      <c r="M9" s="640"/>
      <c r="N9" s="642"/>
      <c r="O9" s="635"/>
      <c r="P9" s="648"/>
      <c r="Q9" s="649"/>
    </row>
    <row r="10" spans="1:17" s="645" customFormat="1" ht="18.899999999999999" customHeight="1" x14ac:dyDescent="0.25">
      <c r="A10" s="633">
        <v>4</v>
      </c>
      <c r="B10" s="634" t="s">
        <v>255</v>
      </c>
      <c r="C10" s="634"/>
      <c r="D10" s="635"/>
      <c r="E10" s="636"/>
      <c r="F10" s="646"/>
      <c r="G10" s="647"/>
      <c r="H10" s="635"/>
      <c r="I10" s="635"/>
      <c r="J10" s="639"/>
      <c r="K10" s="640"/>
      <c r="L10" s="641"/>
      <c r="M10" s="640"/>
      <c r="N10" s="642"/>
      <c r="O10" s="635"/>
      <c r="P10" s="650"/>
      <c r="Q10" s="651"/>
    </row>
    <row r="11" spans="1:17" s="645" customFormat="1" ht="18.899999999999999" customHeight="1" x14ac:dyDescent="0.25">
      <c r="A11" s="633">
        <v>5</v>
      </c>
      <c r="B11" s="634" t="s">
        <v>256</v>
      </c>
      <c r="C11" s="634"/>
      <c r="D11" s="635"/>
      <c r="E11" s="636"/>
      <c r="F11" s="646"/>
      <c r="G11" s="647"/>
      <c r="H11" s="635"/>
      <c r="I11" s="635"/>
      <c r="J11" s="639"/>
      <c r="K11" s="640"/>
      <c r="L11" s="641"/>
      <c r="M11" s="640"/>
      <c r="N11" s="642"/>
      <c r="O11" s="635"/>
      <c r="P11" s="650"/>
      <c r="Q11" s="651"/>
    </row>
    <row r="12" spans="1:17" s="645" customFormat="1" ht="18.899999999999999" customHeight="1" x14ac:dyDescent="0.25">
      <c r="A12" s="633">
        <v>6</v>
      </c>
      <c r="B12" s="634" t="s">
        <v>257</v>
      </c>
      <c r="C12" s="634"/>
      <c r="D12" s="635"/>
      <c r="E12" s="636"/>
      <c r="F12" s="646"/>
      <c r="G12" s="647"/>
      <c r="H12" s="635"/>
      <c r="I12" s="635"/>
      <c r="J12" s="639"/>
      <c r="K12" s="640"/>
      <c r="L12" s="641"/>
      <c r="M12" s="640"/>
      <c r="N12" s="642"/>
      <c r="O12" s="635"/>
      <c r="P12" s="650"/>
      <c r="Q12" s="651"/>
    </row>
    <row r="13" spans="1:17" s="645" customFormat="1" ht="18.899999999999999" customHeight="1" x14ac:dyDescent="0.25">
      <c r="A13" s="633">
        <v>7</v>
      </c>
      <c r="B13" s="634"/>
      <c r="C13" s="634"/>
      <c r="D13" s="635"/>
      <c r="E13" s="636"/>
      <c r="F13" s="646"/>
      <c r="G13" s="647"/>
      <c r="H13" s="635"/>
      <c r="I13" s="635"/>
      <c r="J13" s="639"/>
      <c r="K13" s="640"/>
      <c r="L13" s="641"/>
      <c r="M13" s="640"/>
      <c r="N13" s="642"/>
      <c r="O13" s="635"/>
      <c r="P13" s="650"/>
      <c r="Q13" s="651"/>
    </row>
    <row r="14" spans="1:17" s="645" customFormat="1" ht="18.899999999999999" customHeight="1" x14ac:dyDescent="0.25">
      <c r="A14" s="633">
        <v>8</v>
      </c>
      <c r="B14" s="634"/>
      <c r="C14" s="634"/>
      <c r="D14" s="635"/>
      <c r="E14" s="636"/>
      <c r="F14" s="646"/>
      <c r="G14" s="647"/>
      <c r="H14" s="635"/>
      <c r="I14" s="635"/>
      <c r="J14" s="639"/>
      <c r="K14" s="640"/>
      <c r="L14" s="641"/>
      <c r="M14" s="640"/>
      <c r="N14" s="642"/>
      <c r="O14" s="635"/>
      <c r="P14" s="650"/>
      <c r="Q14" s="651"/>
    </row>
    <row r="15" spans="1:17" s="645" customFormat="1" ht="18.899999999999999" customHeight="1" x14ac:dyDescent="0.25">
      <c r="A15" s="633">
        <v>9</v>
      </c>
      <c r="B15" s="634"/>
      <c r="C15" s="634"/>
      <c r="D15" s="635"/>
      <c r="E15" s="636"/>
      <c r="F15" s="644"/>
      <c r="G15" s="644"/>
      <c r="H15" s="635"/>
      <c r="I15" s="635"/>
      <c r="J15" s="639"/>
      <c r="K15" s="640"/>
      <c r="L15" s="641"/>
      <c r="M15" s="652"/>
      <c r="N15" s="642"/>
      <c r="O15" s="635"/>
      <c r="P15" s="644"/>
      <c r="Q15" s="644"/>
    </row>
    <row r="16" spans="1:17" s="645" customFormat="1" ht="18.899999999999999" customHeight="1" x14ac:dyDescent="0.25">
      <c r="A16" s="633">
        <v>10</v>
      </c>
      <c r="B16" s="653"/>
      <c r="C16" s="634"/>
      <c r="D16" s="635"/>
      <c r="E16" s="636"/>
      <c r="F16" s="644"/>
      <c r="G16" s="644"/>
      <c r="H16" s="635"/>
      <c r="I16" s="635"/>
      <c r="J16" s="639"/>
      <c r="K16" s="640"/>
      <c r="L16" s="641"/>
      <c r="M16" s="652"/>
      <c r="N16" s="642"/>
      <c r="O16" s="635"/>
      <c r="P16" s="643"/>
      <c r="Q16" s="644"/>
    </row>
    <row r="17" spans="1:17" s="645" customFormat="1" ht="18.899999999999999" customHeight="1" x14ac:dyDescent="0.25">
      <c r="A17" s="633">
        <v>11</v>
      </c>
      <c r="B17" s="634"/>
      <c r="C17" s="634"/>
      <c r="D17" s="635"/>
      <c r="E17" s="636"/>
      <c r="F17" s="644"/>
      <c r="G17" s="644"/>
      <c r="H17" s="635"/>
      <c r="I17" s="635"/>
      <c r="J17" s="639"/>
      <c r="K17" s="640"/>
      <c r="L17" s="641"/>
      <c r="M17" s="652"/>
      <c r="N17" s="642"/>
      <c r="O17" s="635"/>
      <c r="P17" s="643"/>
      <c r="Q17" s="644"/>
    </row>
    <row r="18" spans="1:17" s="645" customFormat="1" ht="18.899999999999999" customHeight="1" x14ac:dyDescent="0.25">
      <c r="A18" s="633">
        <v>12</v>
      </c>
      <c r="B18" s="634"/>
      <c r="C18" s="634"/>
      <c r="D18" s="635"/>
      <c r="E18" s="636"/>
      <c r="F18" s="644"/>
      <c r="G18" s="644"/>
      <c r="H18" s="635"/>
      <c r="I18" s="635"/>
      <c r="J18" s="639"/>
      <c r="K18" s="640"/>
      <c r="L18" s="641"/>
      <c r="M18" s="652"/>
      <c r="N18" s="642"/>
      <c r="O18" s="635"/>
      <c r="P18" s="643"/>
      <c r="Q18" s="644"/>
    </row>
    <row r="19" spans="1:17" s="645" customFormat="1" ht="18.899999999999999" customHeight="1" x14ac:dyDescent="0.25">
      <c r="A19" s="633">
        <v>13</v>
      </c>
      <c r="B19" s="634"/>
      <c r="C19" s="634"/>
      <c r="D19" s="635"/>
      <c r="E19" s="636"/>
      <c r="F19" s="644"/>
      <c r="G19" s="644"/>
      <c r="H19" s="635"/>
      <c r="I19" s="635"/>
      <c r="J19" s="639"/>
      <c r="K19" s="640"/>
      <c r="L19" s="641"/>
      <c r="M19" s="652"/>
      <c r="N19" s="642"/>
      <c r="O19" s="635"/>
      <c r="P19" s="643"/>
      <c r="Q19" s="644"/>
    </row>
    <row r="20" spans="1:17" s="645" customFormat="1" ht="18.899999999999999" customHeight="1" x14ac:dyDescent="0.25">
      <c r="A20" s="633">
        <v>14</v>
      </c>
      <c r="B20" s="634"/>
      <c r="C20" s="634"/>
      <c r="D20" s="635"/>
      <c r="E20" s="636"/>
      <c r="F20" s="644"/>
      <c r="G20" s="644"/>
      <c r="H20" s="635"/>
      <c r="I20" s="635"/>
      <c r="J20" s="639"/>
      <c r="K20" s="640"/>
      <c r="L20" s="641"/>
      <c r="M20" s="652"/>
      <c r="N20" s="642"/>
      <c r="O20" s="635"/>
      <c r="P20" s="643"/>
      <c r="Q20" s="644"/>
    </row>
    <row r="21" spans="1:17" s="645" customFormat="1" ht="18.899999999999999" customHeight="1" x14ac:dyDescent="0.25">
      <c r="A21" s="633">
        <v>15</v>
      </c>
      <c r="B21" s="634"/>
      <c r="C21" s="634"/>
      <c r="D21" s="635"/>
      <c r="E21" s="636"/>
      <c r="F21" s="644"/>
      <c r="G21" s="644"/>
      <c r="H21" s="635"/>
      <c r="I21" s="635"/>
      <c r="J21" s="639"/>
      <c r="K21" s="640"/>
      <c r="L21" s="641"/>
      <c r="M21" s="652"/>
      <c r="N21" s="642"/>
      <c r="O21" s="635"/>
      <c r="P21" s="643"/>
      <c r="Q21" s="644"/>
    </row>
    <row r="22" spans="1:17" s="645" customFormat="1" ht="18.899999999999999" customHeight="1" x14ac:dyDescent="0.25">
      <c r="A22" s="633">
        <v>16</v>
      </c>
      <c r="B22" s="634"/>
      <c r="C22" s="634"/>
      <c r="D22" s="635"/>
      <c r="E22" s="636"/>
      <c r="F22" s="644"/>
      <c r="G22" s="644"/>
      <c r="H22" s="635"/>
      <c r="I22" s="635"/>
      <c r="J22" s="639"/>
      <c r="K22" s="640"/>
      <c r="L22" s="641"/>
      <c r="M22" s="652"/>
      <c r="N22" s="642"/>
      <c r="O22" s="635"/>
      <c r="P22" s="643"/>
      <c r="Q22" s="644"/>
    </row>
    <row r="23" spans="1:17" s="645" customFormat="1" ht="18.899999999999999" customHeight="1" x14ac:dyDescent="0.25">
      <c r="A23" s="633">
        <v>17</v>
      </c>
      <c r="B23" s="634"/>
      <c r="C23" s="634"/>
      <c r="D23" s="635"/>
      <c r="E23" s="636"/>
      <c r="F23" s="644"/>
      <c r="G23" s="644"/>
      <c r="H23" s="635"/>
      <c r="I23" s="635"/>
      <c r="J23" s="639"/>
      <c r="K23" s="640"/>
      <c r="L23" s="641"/>
      <c r="M23" s="652"/>
      <c r="N23" s="642"/>
      <c r="O23" s="635"/>
      <c r="P23" s="643"/>
      <c r="Q23" s="644"/>
    </row>
    <row r="24" spans="1:17" s="645" customFormat="1" ht="18.899999999999999" customHeight="1" x14ac:dyDescent="0.25">
      <c r="A24" s="633">
        <v>18</v>
      </c>
      <c r="B24" s="634"/>
      <c r="C24" s="634"/>
      <c r="D24" s="635"/>
      <c r="E24" s="636"/>
      <c r="F24" s="644"/>
      <c r="G24" s="644"/>
      <c r="H24" s="635"/>
      <c r="I24" s="635"/>
      <c r="J24" s="639"/>
      <c r="K24" s="640"/>
      <c r="L24" s="641"/>
      <c r="M24" s="652"/>
      <c r="N24" s="642"/>
      <c r="O24" s="635"/>
      <c r="P24" s="643"/>
      <c r="Q24" s="644"/>
    </row>
    <row r="25" spans="1:17" s="645" customFormat="1" ht="18.899999999999999" customHeight="1" x14ac:dyDescent="0.25">
      <c r="A25" s="633">
        <v>19</v>
      </c>
      <c r="B25" s="634"/>
      <c r="C25" s="634"/>
      <c r="D25" s="635"/>
      <c r="E25" s="636"/>
      <c r="F25" s="644"/>
      <c r="G25" s="644"/>
      <c r="H25" s="635"/>
      <c r="I25" s="635"/>
      <c r="J25" s="639"/>
      <c r="K25" s="640"/>
      <c r="L25" s="641"/>
      <c r="M25" s="652"/>
      <c r="N25" s="642"/>
      <c r="O25" s="635"/>
      <c r="P25" s="643"/>
      <c r="Q25" s="644"/>
    </row>
    <row r="26" spans="1:17" s="645" customFormat="1" ht="18.899999999999999" customHeight="1" x14ac:dyDescent="0.25">
      <c r="A26" s="633">
        <v>20</v>
      </c>
      <c r="B26" s="634"/>
      <c r="C26" s="634"/>
      <c r="D26" s="635"/>
      <c r="E26" s="636"/>
      <c r="F26" s="644"/>
      <c r="G26" s="644"/>
      <c r="H26" s="635"/>
      <c r="I26" s="635"/>
      <c r="J26" s="639"/>
      <c r="K26" s="640"/>
      <c r="L26" s="641"/>
      <c r="M26" s="652"/>
      <c r="N26" s="642"/>
      <c r="O26" s="635"/>
      <c r="P26" s="643"/>
      <c r="Q26" s="644"/>
    </row>
    <row r="27" spans="1:17" s="645" customFormat="1" ht="18.899999999999999" customHeight="1" x14ac:dyDescent="0.25">
      <c r="A27" s="633">
        <v>21</v>
      </c>
      <c r="B27" s="634"/>
      <c r="C27" s="634"/>
      <c r="D27" s="635"/>
      <c r="E27" s="636"/>
      <c r="F27" s="644"/>
      <c r="G27" s="644"/>
      <c r="H27" s="635"/>
      <c r="I27" s="635"/>
      <c r="J27" s="639"/>
      <c r="K27" s="640"/>
      <c r="L27" s="641"/>
      <c r="M27" s="652"/>
      <c r="N27" s="642"/>
      <c r="O27" s="635"/>
      <c r="P27" s="643"/>
      <c r="Q27" s="644"/>
    </row>
    <row r="28" spans="1:17" s="645" customFormat="1" ht="18.899999999999999" customHeight="1" x14ac:dyDescent="0.25">
      <c r="A28" s="633">
        <v>22</v>
      </c>
      <c r="B28" s="634"/>
      <c r="C28" s="634"/>
      <c r="D28" s="635"/>
      <c r="E28" s="654"/>
      <c r="F28" s="655"/>
      <c r="G28" s="649"/>
      <c r="H28" s="635"/>
      <c r="I28" s="635"/>
      <c r="J28" s="639"/>
      <c r="K28" s="640"/>
      <c r="L28" s="641"/>
      <c r="M28" s="652"/>
      <c r="N28" s="642"/>
      <c r="O28" s="635"/>
      <c r="P28" s="643"/>
      <c r="Q28" s="644"/>
    </row>
    <row r="29" spans="1:17" s="645" customFormat="1" ht="18.899999999999999" customHeight="1" x14ac:dyDescent="0.25">
      <c r="A29" s="633">
        <v>23</v>
      </c>
      <c r="B29" s="634"/>
      <c r="C29" s="634"/>
      <c r="D29" s="635"/>
      <c r="E29" s="656"/>
      <c r="F29" s="644"/>
      <c r="G29" s="644"/>
      <c r="H29" s="635"/>
      <c r="I29" s="635"/>
      <c r="J29" s="639"/>
      <c r="K29" s="640"/>
      <c r="L29" s="641"/>
      <c r="M29" s="652"/>
      <c r="N29" s="642"/>
      <c r="O29" s="635"/>
      <c r="P29" s="643"/>
      <c r="Q29" s="644"/>
    </row>
    <row r="30" spans="1:17" s="645" customFormat="1" ht="18.899999999999999" customHeight="1" x14ac:dyDescent="0.25">
      <c r="A30" s="633">
        <v>24</v>
      </c>
      <c r="B30" s="634"/>
      <c r="C30" s="634"/>
      <c r="D30" s="635"/>
      <c r="E30" s="636"/>
      <c r="F30" s="644"/>
      <c r="G30" s="644"/>
      <c r="H30" s="635"/>
      <c r="I30" s="635"/>
      <c r="J30" s="639"/>
      <c r="K30" s="640"/>
      <c r="L30" s="641"/>
      <c r="M30" s="652"/>
      <c r="N30" s="642"/>
      <c r="O30" s="635"/>
      <c r="P30" s="643"/>
      <c r="Q30" s="644"/>
    </row>
    <row r="31" spans="1:17" s="645" customFormat="1" ht="18.899999999999999" customHeight="1" x14ac:dyDescent="0.25">
      <c r="A31" s="633">
        <v>25</v>
      </c>
      <c r="B31" s="634"/>
      <c r="C31" s="634"/>
      <c r="D31" s="635"/>
      <c r="E31" s="636"/>
      <c r="F31" s="644"/>
      <c r="G31" s="644"/>
      <c r="H31" s="635"/>
      <c r="I31" s="635"/>
      <c r="J31" s="639"/>
      <c r="K31" s="640"/>
      <c r="L31" s="641"/>
      <c r="M31" s="652"/>
      <c r="N31" s="642"/>
      <c r="O31" s="635"/>
      <c r="P31" s="643"/>
      <c r="Q31" s="644"/>
    </row>
    <row r="32" spans="1:17" s="645" customFormat="1" ht="18.899999999999999" customHeight="1" x14ac:dyDescent="0.25">
      <c r="A32" s="633">
        <v>26</v>
      </c>
      <c r="B32" s="634"/>
      <c r="C32" s="634"/>
      <c r="D32" s="635"/>
      <c r="E32" s="657"/>
      <c r="F32" s="644"/>
      <c r="G32" s="644"/>
      <c r="H32" s="635"/>
      <c r="I32" s="635"/>
      <c r="J32" s="639"/>
      <c r="K32" s="640"/>
      <c r="L32" s="641"/>
      <c r="M32" s="652"/>
      <c r="N32" s="642"/>
      <c r="O32" s="635"/>
      <c r="P32" s="643"/>
      <c r="Q32" s="644"/>
    </row>
    <row r="33" spans="1:17" s="645" customFormat="1" ht="18.899999999999999" customHeight="1" x14ac:dyDescent="0.25">
      <c r="A33" s="633">
        <v>27</v>
      </c>
      <c r="B33" s="634"/>
      <c r="C33" s="634"/>
      <c r="D33" s="635"/>
      <c r="E33" s="636"/>
      <c r="F33" s="644"/>
      <c r="G33" s="644"/>
      <c r="H33" s="635"/>
      <c r="I33" s="635"/>
      <c r="J33" s="639"/>
      <c r="K33" s="640"/>
      <c r="L33" s="641"/>
      <c r="M33" s="652"/>
      <c r="N33" s="642"/>
      <c r="O33" s="635"/>
      <c r="P33" s="643"/>
      <c r="Q33" s="644"/>
    </row>
    <row r="34" spans="1:17" s="645" customFormat="1" ht="18.899999999999999" customHeight="1" x14ac:dyDescent="0.25">
      <c r="A34" s="633">
        <v>28</v>
      </c>
      <c r="B34" s="634"/>
      <c r="C34" s="634"/>
      <c r="D34" s="635"/>
      <c r="E34" s="636"/>
      <c r="F34" s="644"/>
      <c r="G34" s="644"/>
      <c r="H34" s="635"/>
      <c r="I34" s="635"/>
      <c r="J34" s="639"/>
      <c r="K34" s="640"/>
      <c r="L34" s="641"/>
      <c r="M34" s="652"/>
      <c r="N34" s="642"/>
      <c r="O34" s="635"/>
      <c r="P34" s="643"/>
      <c r="Q34" s="644"/>
    </row>
    <row r="35" spans="1:17" s="645" customFormat="1" ht="18.899999999999999" customHeight="1" x14ac:dyDescent="0.25">
      <c r="A35" s="633">
        <v>29</v>
      </c>
      <c r="B35" s="634"/>
      <c r="C35" s="634"/>
      <c r="D35" s="635"/>
      <c r="E35" s="636"/>
      <c r="F35" s="644"/>
      <c r="G35" s="644"/>
      <c r="H35" s="635"/>
      <c r="I35" s="635"/>
      <c r="J35" s="639"/>
      <c r="K35" s="640"/>
      <c r="L35" s="641"/>
      <c r="M35" s="652"/>
      <c r="N35" s="642"/>
      <c r="O35" s="635"/>
      <c r="P35" s="643"/>
      <c r="Q35" s="644"/>
    </row>
    <row r="36" spans="1:17" s="645" customFormat="1" ht="18.899999999999999" customHeight="1" x14ac:dyDescent="0.25">
      <c r="A36" s="633">
        <v>30</v>
      </c>
      <c r="B36" s="634"/>
      <c r="C36" s="634"/>
      <c r="D36" s="635"/>
      <c r="E36" s="636"/>
      <c r="F36" s="644"/>
      <c r="G36" s="644"/>
      <c r="H36" s="635"/>
      <c r="I36" s="635"/>
      <c r="J36" s="639"/>
      <c r="K36" s="640"/>
      <c r="L36" s="641"/>
      <c r="M36" s="652"/>
      <c r="N36" s="642"/>
      <c r="O36" s="635"/>
      <c r="P36" s="643"/>
      <c r="Q36" s="644"/>
    </row>
    <row r="37" spans="1:17" s="645" customFormat="1" ht="18.899999999999999" customHeight="1" x14ac:dyDescent="0.25">
      <c r="A37" s="633">
        <v>31</v>
      </c>
      <c r="B37" s="634"/>
      <c r="C37" s="634"/>
      <c r="D37" s="635"/>
      <c r="E37" s="636"/>
      <c r="F37" s="644"/>
      <c r="G37" s="644"/>
      <c r="H37" s="635"/>
      <c r="I37" s="635"/>
      <c r="J37" s="639"/>
      <c r="K37" s="640"/>
      <c r="L37" s="641"/>
      <c r="M37" s="652"/>
      <c r="N37" s="642"/>
      <c r="O37" s="635"/>
      <c r="P37" s="643"/>
      <c r="Q37" s="644"/>
    </row>
    <row r="38" spans="1:17" s="645" customFormat="1" ht="18.899999999999999" customHeight="1" x14ac:dyDescent="0.25">
      <c r="A38" s="633">
        <v>32</v>
      </c>
      <c r="B38" s="634"/>
      <c r="C38" s="634"/>
      <c r="D38" s="635"/>
      <c r="E38" s="636"/>
      <c r="F38" s="644"/>
      <c r="G38" s="644"/>
      <c r="H38" s="646"/>
      <c r="I38" s="647"/>
      <c r="J38" s="639"/>
      <c r="K38" s="640"/>
      <c r="L38" s="641"/>
      <c r="M38" s="652"/>
      <c r="N38" s="642"/>
      <c r="O38" s="644"/>
      <c r="P38" s="643"/>
      <c r="Q38" s="644"/>
    </row>
    <row r="39" spans="1:17" s="645" customFormat="1" ht="18.899999999999999" customHeight="1" x14ac:dyDescent="0.25">
      <c r="A39" s="633">
        <v>33</v>
      </c>
      <c r="B39" s="634"/>
      <c r="C39" s="634"/>
      <c r="D39" s="635"/>
      <c r="E39" s="636"/>
      <c r="F39" s="644"/>
      <c r="G39" s="644"/>
      <c r="H39" s="646"/>
      <c r="I39" s="647"/>
      <c r="J39" s="639"/>
      <c r="K39" s="640"/>
      <c r="L39" s="641"/>
      <c r="M39" s="652"/>
      <c r="N39" s="649"/>
      <c r="O39" s="644"/>
      <c r="P39" s="643"/>
      <c r="Q39" s="644"/>
    </row>
    <row r="40" spans="1:17" s="645" customFormat="1" ht="18.899999999999999" customHeight="1" x14ac:dyDescent="0.25">
      <c r="A40" s="633">
        <v>34</v>
      </c>
      <c r="B40" s="634"/>
      <c r="C40" s="634"/>
      <c r="D40" s="635"/>
      <c r="E40" s="636"/>
      <c r="F40" s="644"/>
      <c r="G40" s="644"/>
      <c r="H40" s="646"/>
      <c r="I40" s="647"/>
      <c r="J40" s="639" t="e">
        <f>IF(AND(Q40="",#REF!&gt;0,#REF!&lt;5),K40,)</f>
        <v>#REF!</v>
      </c>
      <c r="K40" s="640" t="str">
        <f>IF(D40="","ZZZ9",IF(AND(#REF!&gt;0,#REF!&lt;5),D40&amp;#REF!,D40&amp;"9"))</f>
        <v>ZZZ9</v>
      </c>
      <c r="L40" s="641">
        <f t="shared" ref="L40:L103" si="0">IF(Q40="",999,Q40)</f>
        <v>999</v>
      </c>
      <c r="M40" s="652">
        <f t="shared" ref="M40:M103" si="1">IF(P40=999,999,1)</f>
        <v>999</v>
      </c>
      <c r="N40" s="649"/>
      <c r="O40" s="644"/>
      <c r="P40" s="643">
        <f t="shared" ref="P40:P103" si="2">IF(N40="DA",1,IF(N40="WC",2,IF(N40="SE",3,IF(N40="Q",4,IF(N40="LL",5,999)))))</f>
        <v>999</v>
      </c>
      <c r="Q40" s="644"/>
    </row>
    <row r="41" spans="1:17" s="645" customFormat="1" ht="18.899999999999999" customHeight="1" x14ac:dyDescent="0.25">
      <c r="A41" s="633">
        <v>35</v>
      </c>
      <c r="B41" s="634"/>
      <c r="C41" s="634"/>
      <c r="D41" s="635"/>
      <c r="E41" s="636"/>
      <c r="F41" s="644"/>
      <c r="G41" s="644"/>
      <c r="H41" s="646"/>
      <c r="I41" s="647"/>
      <c r="J41" s="639" t="e">
        <f>IF(AND(Q41="",#REF!&gt;0,#REF!&lt;5),K41,)</f>
        <v>#REF!</v>
      </c>
      <c r="K41" s="640" t="str">
        <f>IF(D41="","ZZZ9",IF(AND(#REF!&gt;0,#REF!&lt;5),D41&amp;#REF!,D41&amp;"9"))</f>
        <v>ZZZ9</v>
      </c>
      <c r="L41" s="641">
        <f t="shared" si="0"/>
        <v>999</v>
      </c>
      <c r="M41" s="652">
        <f t="shared" si="1"/>
        <v>999</v>
      </c>
      <c r="N41" s="649"/>
      <c r="O41" s="644"/>
      <c r="P41" s="643">
        <f t="shared" si="2"/>
        <v>999</v>
      </c>
      <c r="Q41" s="644"/>
    </row>
    <row r="42" spans="1:17" s="645" customFormat="1" ht="18.899999999999999" customHeight="1" x14ac:dyDescent="0.25">
      <c r="A42" s="633">
        <v>36</v>
      </c>
      <c r="B42" s="634"/>
      <c r="C42" s="634"/>
      <c r="D42" s="635"/>
      <c r="E42" s="636"/>
      <c r="F42" s="644"/>
      <c r="G42" s="644"/>
      <c r="H42" s="646"/>
      <c r="I42" s="647"/>
      <c r="J42" s="639" t="e">
        <f>IF(AND(Q42="",#REF!&gt;0,#REF!&lt;5),K42,)</f>
        <v>#REF!</v>
      </c>
      <c r="K42" s="640" t="str">
        <f>IF(D42="","ZZZ9",IF(AND(#REF!&gt;0,#REF!&lt;5),D42&amp;#REF!,D42&amp;"9"))</f>
        <v>ZZZ9</v>
      </c>
      <c r="L42" s="641">
        <f t="shared" si="0"/>
        <v>999</v>
      </c>
      <c r="M42" s="652">
        <f t="shared" si="1"/>
        <v>999</v>
      </c>
      <c r="N42" s="649"/>
      <c r="O42" s="644"/>
      <c r="P42" s="643">
        <f t="shared" si="2"/>
        <v>999</v>
      </c>
      <c r="Q42" s="644"/>
    </row>
    <row r="43" spans="1:17" s="645" customFormat="1" ht="18.899999999999999" customHeight="1" x14ac:dyDescent="0.25">
      <c r="A43" s="633">
        <v>37</v>
      </c>
      <c r="B43" s="634"/>
      <c r="C43" s="634"/>
      <c r="D43" s="635"/>
      <c r="E43" s="636"/>
      <c r="F43" s="644"/>
      <c r="G43" s="644"/>
      <c r="H43" s="646"/>
      <c r="I43" s="647"/>
      <c r="J43" s="639" t="e">
        <f>IF(AND(Q43="",#REF!&gt;0,#REF!&lt;5),K43,)</f>
        <v>#REF!</v>
      </c>
      <c r="K43" s="640" t="str">
        <f>IF(D43="","ZZZ9",IF(AND(#REF!&gt;0,#REF!&lt;5),D43&amp;#REF!,D43&amp;"9"))</f>
        <v>ZZZ9</v>
      </c>
      <c r="L43" s="641">
        <f t="shared" si="0"/>
        <v>999</v>
      </c>
      <c r="M43" s="652">
        <f t="shared" si="1"/>
        <v>999</v>
      </c>
      <c r="N43" s="649"/>
      <c r="O43" s="644"/>
      <c r="P43" s="643">
        <f t="shared" si="2"/>
        <v>999</v>
      </c>
      <c r="Q43" s="644"/>
    </row>
    <row r="44" spans="1:17" s="645" customFormat="1" ht="18.899999999999999" customHeight="1" x14ac:dyDescent="0.25">
      <c r="A44" s="633">
        <v>38</v>
      </c>
      <c r="B44" s="634"/>
      <c r="C44" s="634"/>
      <c r="D44" s="635"/>
      <c r="E44" s="636"/>
      <c r="F44" s="644"/>
      <c r="G44" s="644"/>
      <c r="H44" s="646"/>
      <c r="I44" s="647"/>
      <c r="J44" s="639" t="e">
        <f>IF(AND(Q44="",#REF!&gt;0,#REF!&lt;5),K44,)</f>
        <v>#REF!</v>
      </c>
      <c r="K44" s="640" t="str">
        <f>IF(D44="","ZZZ9",IF(AND(#REF!&gt;0,#REF!&lt;5),D44&amp;#REF!,D44&amp;"9"))</f>
        <v>ZZZ9</v>
      </c>
      <c r="L44" s="641">
        <f t="shared" si="0"/>
        <v>999</v>
      </c>
      <c r="M44" s="652">
        <f t="shared" si="1"/>
        <v>999</v>
      </c>
      <c r="N44" s="649"/>
      <c r="O44" s="644"/>
      <c r="P44" s="643">
        <f t="shared" si="2"/>
        <v>999</v>
      </c>
      <c r="Q44" s="644"/>
    </row>
    <row r="45" spans="1:17" s="645" customFormat="1" ht="18.899999999999999" customHeight="1" x14ac:dyDescent="0.25">
      <c r="A45" s="633">
        <v>39</v>
      </c>
      <c r="B45" s="634"/>
      <c r="C45" s="634"/>
      <c r="D45" s="635"/>
      <c r="E45" s="636"/>
      <c r="F45" s="644"/>
      <c r="G45" s="644"/>
      <c r="H45" s="646"/>
      <c r="I45" s="647"/>
      <c r="J45" s="639" t="e">
        <f>IF(AND(Q45="",#REF!&gt;0,#REF!&lt;5),K45,)</f>
        <v>#REF!</v>
      </c>
      <c r="K45" s="640" t="str">
        <f>IF(D45="","ZZZ9",IF(AND(#REF!&gt;0,#REF!&lt;5),D45&amp;#REF!,D45&amp;"9"))</f>
        <v>ZZZ9</v>
      </c>
      <c r="L45" s="641">
        <f t="shared" si="0"/>
        <v>999</v>
      </c>
      <c r="M45" s="652">
        <f t="shared" si="1"/>
        <v>999</v>
      </c>
      <c r="N45" s="649"/>
      <c r="O45" s="644"/>
      <c r="P45" s="643">
        <f t="shared" si="2"/>
        <v>999</v>
      </c>
      <c r="Q45" s="644"/>
    </row>
    <row r="46" spans="1:17" s="645" customFormat="1" ht="18.899999999999999" customHeight="1" x14ac:dyDescent="0.25">
      <c r="A46" s="633">
        <v>40</v>
      </c>
      <c r="B46" s="634"/>
      <c r="C46" s="634"/>
      <c r="D46" s="635"/>
      <c r="E46" s="636"/>
      <c r="F46" s="644"/>
      <c r="G46" s="644"/>
      <c r="H46" s="646"/>
      <c r="I46" s="647"/>
      <c r="J46" s="639" t="e">
        <f>IF(AND(Q46="",#REF!&gt;0,#REF!&lt;5),K46,)</f>
        <v>#REF!</v>
      </c>
      <c r="K46" s="640" t="str">
        <f>IF(D46="","ZZZ9",IF(AND(#REF!&gt;0,#REF!&lt;5),D46&amp;#REF!,D46&amp;"9"))</f>
        <v>ZZZ9</v>
      </c>
      <c r="L46" s="641">
        <f t="shared" si="0"/>
        <v>999</v>
      </c>
      <c r="M46" s="652">
        <f t="shared" si="1"/>
        <v>999</v>
      </c>
      <c r="N46" s="649"/>
      <c r="O46" s="644"/>
      <c r="P46" s="643">
        <f t="shared" si="2"/>
        <v>999</v>
      </c>
      <c r="Q46" s="644"/>
    </row>
    <row r="47" spans="1:17" s="645" customFormat="1" ht="18.899999999999999" customHeight="1" x14ac:dyDescent="0.25">
      <c r="A47" s="633">
        <v>41</v>
      </c>
      <c r="B47" s="634"/>
      <c r="C47" s="634"/>
      <c r="D47" s="635"/>
      <c r="E47" s="636"/>
      <c r="F47" s="644"/>
      <c r="G47" s="644"/>
      <c r="H47" s="646"/>
      <c r="I47" s="647"/>
      <c r="J47" s="639" t="e">
        <f>IF(AND(Q47="",#REF!&gt;0,#REF!&lt;5),K47,)</f>
        <v>#REF!</v>
      </c>
      <c r="K47" s="640" t="str">
        <f>IF(D47="","ZZZ9",IF(AND(#REF!&gt;0,#REF!&lt;5),D47&amp;#REF!,D47&amp;"9"))</f>
        <v>ZZZ9</v>
      </c>
      <c r="L47" s="641">
        <f t="shared" si="0"/>
        <v>999</v>
      </c>
      <c r="M47" s="652">
        <f t="shared" si="1"/>
        <v>999</v>
      </c>
      <c r="N47" s="649"/>
      <c r="O47" s="644"/>
      <c r="P47" s="643">
        <f t="shared" si="2"/>
        <v>999</v>
      </c>
      <c r="Q47" s="644"/>
    </row>
    <row r="48" spans="1:17" s="645" customFormat="1" ht="18.899999999999999" customHeight="1" x14ac:dyDescent="0.25">
      <c r="A48" s="633">
        <v>42</v>
      </c>
      <c r="B48" s="634"/>
      <c r="C48" s="634"/>
      <c r="D48" s="635"/>
      <c r="E48" s="636"/>
      <c r="F48" s="644"/>
      <c r="G48" s="644"/>
      <c r="H48" s="646"/>
      <c r="I48" s="647"/>
      <c r="J48" s="639" t="e">
        <f>IF(AND(Q48="",#REF!&gt;0,#REF!&lt;5),K48,)</f>
        <v>#REF!</v>
      </c>
      <c r="K48" s="640" t="str">
        <f>IF(D48="","ZZZ9",IF(AND(#REF!&gt;0,#REF!&lt;5),D48&amp;#REF!,D48&amp;"9"))</f>
        <v>ZZZ9</v>
      </c>
      <c r="L48" s="641">
        <f t="shared" si="0"/>
        <v>999</v>
      </c>
      <c r="M48" s="652">
        <f t="shared" si="1"/>
        <v>999</v>
      </c>
      <c r="N48" s="649"/>
      <c r="O48" s="644"/>
      <c r="P48" s="643">
        <f t="shared" si="2"/>
        <v>999</v>
      </c>
      <c r="Q48" s="644"/>
    </row>
    <row r="49" spans="1:17" s="645" customFormat="1" ht="18.899999999999999" customHeight="1" x14ac:dyDescent="0.25">
      <c r="A49" s="633">
        <v>43</v>
      </c>
      <c r="B49" s="634"/>
      <c r="C49" s="634"/>
      <c r="D49" s="635"/>
      <c r="E49" s="636"/>
      <c r="F49" s="644"/>
      <c r="G49" s="644"/>
      <c r="H49" s="646"/>
      <c r="I49" s="647"/>
      <c r="J49" s="639" t="e">
        <f>IF(AND(Q49="",#REF!&gt;0,#REF!&lt;5),K49,)</f>
        <v>#REF!</v>
      </c>
      <c r="K49" s="640" t="str">
        <f>IF(D49="","ZZZ9",IF(AND(#REF!&gt;0,#REF!&lt;5),D49&amp;#REF!,D49&amp;"9"))</f>
        <v>ZZZ9</v>
      </c>
      <c r="L49" s="641">
        <f t="shared" si="0"/>
        <v>999</v>
      </c>
      <c r="M49" s="652">
        <f t="shared" si="1"/>
        <v>999</v>
      </c>
      <c r="N49" s="649"/>
      <c r="O49" s="644"/>
      <c r="P49" s="643">
        <f t="shared" si="2"/>
        <v>999</v>
      </c>
      <c r="Q49" s="644"/>
    </row>
    <row r="50" spans="1:17" s="645" customFormat="1" ht="18.899999999999999" customHeight="1" x14ac:dyDescent="0.25">
      <c r="A50" s="633">
        <v>44</v>
      </c>
      <c r="B50" s="634"/>
      <c r="C50" s="634"/>
      <c r="D50" s="635"/>
      <c r="E50" s="636"/>
      <c r="F50" s="644"/>
      <c r="G50" s="644"/>
      <c r="H50" s="646"/>
      <c r="I50" s="647"/>
      <c r="J50" s="639" t="e">
        <f>IF(AND(Q50="",#REF!&gt;0,#REF!&lt;5),K50,)</f>
        <v>#REF!</v>
      </c>
      <c r="K50" s="640" t="str">
        <f>IF(D50="","ZZZ9",IF(AND(#REF!&gt;0,#REF!&lt;5),D50&amp;#REF!,D50&amp;"9"))</f>
        <v>ZZZ9</v>
      </c>
      <c r="L50" s="641">
        <f t="shared" si="0"/>
        <v>999</v>
      </c>
      <c r="M50" s="652">
        <f t="shared" si="1"/>
        <v>999</v>
      </c>
      <c r="N50" s="649"/>
      <c r="O50" s="644"/>
      <c r="P50" s="643">
        <f t="shared" si="2"/>
        <v>999</v>
      </c>
      <c r="Q50" s="644"/>
    </row>
    <row r="51" spans="1:17" s="645" customFormat="1" ht="18.899999999999999" customHeight="1" x14ac:dyDescent="0.25">
      <c r="A51" s="633">
        <v>45</v>
      </c>
      <c r="B51" s="634"/>
      <c r="C51" s="634"/>
      <c r="D51" s="635"/>
      <c r="E51" s="636"/>
      <c r="F51" s="644"/>
      <c r="G51" s="644"/>
      <c r="H51" s="646"/>
      <c r="I51" s="647"/>
      <c r="J51" s="639" t="e">
        <f>IF(AND(Q51="",#REF!&gt;0,#REF!&lt;5),K51,)</f>
        <v>#REF!</v>
      </c>
      <c r="K51" s="640" t="str">
        <f>IF(D51="","ZZZ9",IF(AND(#REF!&gt;0,#REF!&lt;5),D51&amp;#REF!,D51&amp;"9"))</f>
        <v>ZZZ9</v>
      </c>
      <c r="L51" s="641">
        <f t="shared" si="0"/>
        <v>999</v>
      </c>
      <c r="M51" s="652">
        <f t="shared" si="1"/>
        <v>999</v>
      </c>
      <c r="N51" s="649"/>
      <c r="O51" s="644"/>
      <c r="P51" s="643">
        <f t="shared" si="2"/>
        <v>999</v>
      </c>
      <c r="Q51" s="644"/>
    </row>
    <row r="52" spans="1:17" s="645" customFormat="1" ht="18.899999999999999" customHeight="1" x14ac:dyDescent="0.25">
      <c r="A52" s="633">
        <v>46</v>
      </c>
      <c r="B52" s="634"/>
      <c r="C52" s="634"/>
      <c r="D52" s="635"/>
      <c r="E52" s="636"/>
      <c r="F52" s="644"/>
      <c r="G52" s="644"/>
      <c r="H52" s="646"/>
      <c r="I52" s="647"/>
      <c r="J52" s="639" t="e">
        <f>IF(AND(Q52="",#REF!&gt;0,#REF!&lt;5),K52,)</f>
        <v>#REF!</v>
      </c>
      <c r="K52" s="640" t="str">
        <f>IF(D52="","ZZZ9",IF(AND(#REF!&gt;0,#REF!&lt;5),D52&amp;#REF!,D52&amp;"9"))</f>
        <v>ZZZ9</v>
      </c>
      <c r="L52" s="641">
        <f t="shared" si="0"/>
        <v>999</v>
      </c>
      <c r="M52" s="652">
        <f t="shared" si="1"/>
        <v>999</v>
      </c>
      <c r="N52" s="649"/>
      <c r="O52" s="644"/>
      <c r="P52" s="643">
        <f t="shared" si="2"/>
        <v>999</v>
      </c>
      <c r="Q52" s="644"/>
    </row>
    <row r="53" spans="1:17" s="645" customFormat="1" ht="18.899999999999999" customHeight="1" x14ac:dyDescent="0.25">
      <c r="A53" s="633">
        <v>47</v>
      </c>
      <c r="B53" s="634"/>
      <c r="C53" s="634"/>
      <c r="D53" s="635"/>
      <c r="E53" s="636"/>
      <c r="F53" s="644"/>
      <c r="G53" s="644"/>
      <c r="H53" s="646"/>
      <c r="I53" s="647"/>
      <c r="J53" s="639" t="e">
        <f>IF(AND(Q53="",#REF!&gt;0,#REF!&lt;5),K53,)</f>
        <v>#REF!</v>
      </c>
      <c r="K53" s="640" t="str">
        <f>IF(D53="","ZZZ9",IF(AND(#REF!&gt;0,#REF!&lt;5),D53&amp;#REF!,D53&amp;"9"))</f>
        <v>ZZZ9</v>
      </c>
      <c r="L53" s="641">
        <f t="shared" si="0"/>
        <v>999</v>
      </c>
      <c r="M53" s="652">
        <f t="shared" si="1"/>
        <v>999</v>
      </c>
      <c r="N53" s="649"/>
      <c r="O53" s="644"/>
      <c r="P53" s="643">
        <f t="shared" si="2"/>
        <v>999</v>
      </c>
      <c r="Q53" s="644"/>
    </row>
    <row r="54" spans="1:17" s="645" customFormat="1" ht="18.899999999999999" customHeight="1" x14ac:dyDescent="0.25">
      <c r="A54" s="633">
        <v>48</v>
      </c>
      <c r="B54" s="634"/>
      <c r="C54" s="634"/>
      <c r="D54" s="635"/>
      <c r="E54" s="636"/>
      <c r="F54" s="644"/>
      <c r="G54" s="644"/>
      <c r="H54" s="646"/>
      <c r="I54" s="647"/>
      <c r="J54" s="639" t="e">
        <f>IF(AND(Q54="",#REF!&gt;0,#REF!&lt;5),K54,)</f>
        <v>#REF!</v>
      </c>
      <c r="K54" s="640" t="str">
        <f>IF(D54="","ZZZ9",IF(AND(#REF!&gt;0,#REF!&lt;5),D54&amp;#REF!,D54&amp;"9"))</f>
        <v>ZZZ9</v>
      </c>
      <c r="L54" s="641">
        <f t="shared" si="0"/>
        <v>999</v>
      </c>
      <c r="M54" s="652">
        <f t="shared" si="1"/>
        <v>999</v>
      </c>
      <c r="N54" s="649"/>
      <c r="O54" s="644"/>
      <c r="P54" s="643">
        <f t="shared" si="2"/>
        <v>999</v>
      </c>
      <c r="Q54" s="644"/>
    </row>
    <row r="55" spans="1:17" s="645" customFormat="1" ht="18.899999999999999" customHeight="1" x14ac:dyDescent="0.25">
      <c r="A55" s="633">
        <v>49</v>
      </c>
      <c r="B55" s="634"/>
      <c r="C55" s="634"/>
      <c r="D55" s="635"/>
      <c r="E55" s="636"/>
      <c r="F55" s="644"/>
      <c r="G55" s="644"/>
      <c r="H55" s="646"/>
      <c r="I55" s="647"/>
      <c r="J55" s="639" t="e">
        <f>IF(AND(Q55="",#REF!&gt;0,#REF!&lt;5),K55,)</f>
        <v>#REF!</v>
      </c>
      <c r="K55" s="640" t="str">
        <f>IF(D55="","ZZZ9",IF(AND(#REF!&gt;0,#REF!&lt;5),D55&amp;#REF!,D55&amp;"9"))</f>
        <v>ZZZ9</v>
      </c>
      <c r="L55" s="641">
        <f t="shared" si="0"/>
        <v>999</v>
      </c>
      <c r="M55" s="652">
        <f t="shared" si="1"/>
        <v>999</v>
      </c>
      <c r="N55" s="649"/>
      <c r="O55" s="644"/>
      <c r="P55" s="643">
        <f t="shared" si="2"/>
        <v>999</v>
      </c>
      <c r="Q55" s="644"/>
    </row>
    <row r="56" spans="1:17" s="645" customFormat="1" ht="18.899999999999999" customHeight="1" x14ac:dyDescent="0.25">
      <c r="A56" s="633">
        <v>50</v>
      </c>
      <c r="B56" s="634"/>
      <c r="C56" s="634"/>
      <c r="D56" s="635"/>
      <c r="E56" s="636"/>
      <c r="F56" s="644"/>
      <c r="G56" s="644"/>
      <c r="H56" s="646"/>
      <c r="I56" s="647"/>
      <c r="J56" s="639" t="e">
        <f>IF(AND(Q56="",#REF!&gt;0,#REF!&lt;5),K56,)</f>
        <v>#REF!</v>
      </c>
      <c r="K56" s="640" t="str">
        <f>IF(D56="","ZZZ9",IF(AND(#REF!&gt;0,#REF!&lt;5),D56&amp;#REF!,D56&amp;"9"))</f>
        <v>ZZZ9</v>
      </c>
      <c r="L56" s="641">
        <f t="shared" si="0"/>
        <v>999</v>
      </c>
      <c r="M56" s="652">
        <f t="shared" si="1"/>
        <v>999</v>
      </c>
      <c r="N56" s="649"/>
      <c r="O56" s="644"/>
      <c r="P56" s="643">
        <f t="shared" si="2"/>
        <v>999</v>
      </c>
      <c r="Q56" s="644"/>
    </row>
    <row r="57" spans="1:17" s="645" customFormat="1" ht="18.899999999999999" customHeight="1" x14ac:dyDescent="0.25">
      <c r="A57" s="633">
        <v>51</v>
      </c>
      <c r="B57" s="634"/>
      <c r="C57" s="634"/>
      <c r="D57" s="635"/>
      <c r="E57" s="636"/>
      <c r="F57" s="644"/>
      <c r="G57" s="644"/>
      <c r="H57" s="646"/>
      <c r="I57" s="647"/>
      <c r="J57" s="639" t="e">
        <f>IF(AND(Q57="",#REF!&gt;0,#REF!&lt;5),K57,)</f>
        <v>#REF!</v>
      </c>
      <c r="K57" s="640" t="str">
        <f>IF(D57="","ZZZ9",IF(AND(#REF!&gt;0,#REF!&lt;5),D57&amp;#REF!,D57&amp;"9"))</f>
        <v>ZZZ9</v>
      </c>
      <c r="L57" s="641">
        <f t="shared" si="0"/>
        <v>999</v>
      </c>
      <c r="M57" s="652">
        <f t="shared" si="1"/>
        <v>999</v>
      </c>
      <c r="N57" s="649"/>
      <c r="O57" s="644"/>
      <c r="P57" s="643">
        <f t="shared" si="2"/>
        <v>999</v>
      </c>
      <c r="Q57" s="644"/>
    </row>
    <row r="58" spans="1:17" s="645" customFormat="1" ht="18.899999999999999" customHeight="1" x14ac:dyDescent="0.25">
      <c r="A58" s="633">
        <v>52</v>
      </c>
      <c r="B58" s="634"/>
      <c r="C58" s="634"/>
      <c r="D58" s="635"/>
      <c r="E58" s="636"/>
      <c r="F58" s="644"/>
      <c r="G58" s="644"/>
      <c r="H58" s="646"/>
      <c r="I58" s="647"/>
      <c r="J58" s="639" t="e">
        <f>IF(AND(Q58="",#REF!&gt;0,#REF!&lt;5),K58,)</f>
        <v>#REF!</v>
      </c>
      <c r="K58" s="640" t="str">
        <f>IF(D58="","ZZZ9",IF(AND(#REF!&gt;0,#REF!&lt;5),D58&amp;#REF!,D58&amp;"9"))</f>
        <v>ZZZ9</v>
      </c>
      <c r="L58" s="641">
        <f t="shared" si="0"/>
        <v>999</v>
      </c>
      <c r="M58" s="652">
        <f t="shared" si="1"/>
        <v>999</v>
      </c>
      <c r="N58" s="649"/>
      <c r="O58" s="644"/>
      <c r="P58" s="643">
        <f t="shared" si="2"/>
        <v>999</v>
      </c>
      <c r="Q58" s="644"/>
    </row>
    <row r="59" spans="1:17" s="645" customFormat="1" ht="18.899999999999999" customHeight="1" x14ac:dyDescent="0.25">
      <c r="A59" s="633">
        <v>53</v>
      </c>
      <c r="B59" s="634"/>
      <c r="C59" s="634"/>
      <c r="D59" s="635"/>
      <c r="E59" s="636"/>
      <c r="F59" s="644"/>
      <c r="G59" s="644"/>
      <c r="H59" s="646"/>
      <c r="I59" s="647"/>
      <c r="J59" s="639" t="e">
        <f>IF(AND(Q59="",#REF!&gt;0,#REF!&lt;5),K59,)</f>
        <v>#REF!</v>
      </c>
      <c r="K59" s="640" t="str">
        <f>IF(D59="","ZZZ9",IF(AND(#REF!&gt;0,#REF!&lt;5),D59&amp;#REF!,D59&amp;"9"))</f>
        <v>ZZZ9</v>
      </c>
      <c r="L59" s="641">
        <f t="shared" si="0"/>
        <v>999</v>
      </c>
      <c r="M59" s="652">
        <f t="shared" si="1"/>
        <v>999</v>
      </c>
      <c r="N59" s="649"/>
      <c r="O59" s="644"/>
      <c r="P59" s="643">
        <f t="shared" si="2"/>
        <v>999</v>
      </c>
      <c r="Q59" s="644"/>
    </row>
    <row r="60" spans="1:17" s="645" customFormat="1" ht="18.899999999999999" customHeight="1" x14ac:dyDescent="0.25">
      <c r="A60" s="633">
        <v>54</v>
      </c>
      <c r="B60" s="634"/>
      <c r="C60" s="634"/>
      <c r="D60" s="635"/>
      <c r="E60" s="636"/>
      <c r="F60" s="644"/>
      <c r="G60" s="644"/>
      <c r="H60" s="646"/>
      <c r="I60" s="647"/>
      <c r="J60" s="639" t="e">
        <f>IF(AND(Q60="",#REF!&gt;0,#REF!&lt;5),K60,)</f>
        <v>#REF!</v>
      </c>
      <c r="K60" s="640" t="str">
        <f>IF(D60="","ZZZ9",IF(AND(#REF!&gt;0,#REF!&lt;5),D60&amp;#REF!,D60&amp;"9"))</f>
        <v>ZZZ9</v>
      </c>
      <c r="L60" s="641">
        <f t="shared" si="0"/>
        <v>999</v>
      </c>
      <c r="M60" s="652">
        <f t="shared" si="1"/>
        <v>999</v>
      </c>
      <c r="N60" s="649"/>
      <c r="O60" s="644"/>
      <c r="P60" s="643">
        <f t="shared" si="2"/>
        <v>999</v>
      </c>
      <c r="Q60" s="644"/>
    </row>
    <row r="61" spans="1:17" s="645" customFormat="1" ht="18.899999999999999" customHeight="1" x14ac:dyDescent="0.25">
      <c r="A61" s="633">
        <v>55</v>
      </c>
      <c r="B61" s="634"/>
      <c r="C61" s="634"/>
      <c r="D61" s="635"/>
      <c r="E61" s="636"/>
      <c r="F61" s="644"/>
      <c r="G61" s="644"/>
      <c r="H61" s="646"/>
      <c r="I61" s="647"/>
      <c r="J61" s="639" t="e">
        <f>IF(AND(Q61="",#REF!&gt;0,#REF!&lt;5),K61,)</f>
        <v>#REF!</v>
      </c>
      <c r="K61" s="640" t="str">
        <f>IF(D61="","ZZZ9",IF(AND(#REF!&gt;0,#REF!&lt;5),D61&amp;#REF!,D61&amp;"9"))</f>
        <v>ZZZ9</v>
      </c>
      <c r="L61" s="641">
        <f t="shared" si="0"/>
        <v>999</v>
      </c>
      <c r="M61" s="652">
        <f t="shared" si="1"/>
        <v>999</v>
      </c>
      <c r="N61" s="649"/>
      <c r="O61" s="644"/>
      <c r="P61" s="643">
        <f t="shared" si="2"/>
        <v>999</v>
      </c>
      <c r="Q61" s="644"/>
    </row>
    <row r="62" spans="1:17" s="645" customFormat="1" ht="18.899999999999999" customHeight="1" x14ac:dyDescent="0.25">
      <c r="A62" s="633">
        <v>56</v>
      </c>
      <c r="B62" s="634"/>
      <c r="C62" s="634"/>
      <c r="D62" s="635"/>
      <c r="E62" s="636"/>
      <c r="F62" s="644"/>
      <c r="G62" s="644"/>
      <c r="H62" s="646"/>
      <c r="I62" s="647"/>
      <c r="J62" s="639" t="e">
        <f>IF(AND(Q62="",#REF!&gt;0,#REF!&lt;5),K62,)</f>
        <v>#REF!</v>
      </c>
      <c r="K62" s="640" t="str">
        <f>IF(D62="","ZZZ9",IF(AND(#REF!&gt;0,#REF!&lt;5),D62&amp;#REF!,D62&amp;"9"))</f>
        <v>ZZZ9</v>
      </c>
      <c r="L62" s="641">
        <f t="shared" si="0"/>
        <v>999</v>
      </c>
      <c r="M62" s="652">
        <f t="shared" si="1"/>
        <v>999</v>
      </c>
      <c r="N62" s="649"/>
      <c r="O62" s="644"/>
      <c r="P62" s="643">
        <f t="shared" si="2"/>
        <v>999</v>
      </c>
      <c r="Q62" s="644"/>
    </row>
    <row r="63" spans="1:17" s="645" customFormat="1" ht="18.899999999999999" customHeight="1" x14ac:dyDescent="0.25">
      <c r="A63" s="633">
        <v>57</v>
      </c>
      <c r="B63" s="634"/>
      <c r="C63" s="634"/>
      <c r="D63" s="635"/>
      <c r="E63" s="636"/>
      <c r="F63" s="644"/>
      <c r="G63" s="644"/>
      <c r="H63" s="646"/>
      <c r="I63" s="647"/>
      <c r="J63" s="639" t="e">
        <f>IF(AND(Q63="",#REF!&gt;0,#REF!&lt;5),K63,)</f>
        <v>#REF!</v>
      </c>
      <c r="K63" s="640" t="str">
        <f>IF(D63="","ZZZ9",IF(AND(#REF!&gt;0,#REF!&lt;5),D63&amp;#REF!,D63&amp;"9"))</f>
        <v>ZZZ9</v>
      </c>
      <c r="L63" s="641">
        <f t="shared" si="0"/>
        <v>999</v>
      </c>
      <c r="M63" s="652">
        <f t="shared" si="1"/>
        <v>999</v>
      </c>
      <c r="N63" s="649"/>
      <c r="O63" s="644"/>
      <c r="P63" s="643">
        <f t="shared" si="2"/>
        <v>999</v>
      </c>
      <c r="Q63" s="644"/>
    </row>
    <row r="64" spans="1:17" s="645" customFormat="1" ht="18.899999999999999" customHeight="1" x14ac:dyDescent="0.25">
      <c r="A64" s="633">
        <v>58</v>
      </c>
      <c r="B64" s="634"/>
      <c r="C64" s="634"/>
      <c r="D64" s="635"/>
      <c r="E64" s="636"/>
      <c r="F64" s="644"/>
      <c r="G64" s="644"/>
      <c r="H64" s="646"/>
      <c r="I64" s="647"/>
      <c r="J64" s="639" t="e">
        <f>IF(AND(Q64="",#REF!&gt;0,#REF!&lt;5),K64,)</f>
        <v>#REF!</v>
      </c>
      <c r="K64" s="640" t="str">
        <f>IF(D64="","ZZZ9",IF(AND(#REF!&gt;0,#REF!&lt;5),D64&amp;#REF!,D64&amp;"9"))</f>
        <v>ZZZ9</v>
      </c>
      <c r="L64" s="641">
        <f t="shared" si="0"/>
        <v>999</v>
      </c>
      <c r="M64" s="652">
        <f t="shared" si="1"/>
        <v>999</v>
      </c>
      <c r="N64" s="649"/>
      <c r="O64" s="644"/>
      <c r="P64" s="643">
        <f t="shared" si="2"/>
        <v>999</v>
      </c>
      <c r="Q64" s="644"/>
    </row>
    <row r="65" spans="1:17" s="645" customFormat="1" ht="18.899999999999999" customHeight="1" x14ac:dyDescent="0.25">
      <c r="A65" s="633">
        <v>59</v>
      </c>
      <c r="B65" s="634"/>
      <c r="C65" s="634"/>
      <c r="D65" s="635"/>
      <c r="E65" s="636"/>
      <c r="F65" s="644"/>
      <c r="G65" s="644"/>
      <c r="H65" s="646"/>
      <c r="I65" s="647"/>
      <c r="J65" s="639" t="e">
        <f>IF(AND(Q65="",#REF!&gt;0,#REF!&lt;5),K65,)</f>
        <v>#REF!</v>
      </c>
      <c r="K65" s="640" t="str">
        <f>IF(D65="","ZZZ9",IF(AND(#REF!&gt;0,#REF!&lt;5),D65&amp;#REF!,D65&amp;"9"))</f>
        <v>ZZZ9</v>
      </c>
      <c r="L65" s="641">
        <f t="shared" si="0"/>
        <v>999</v>
      </c>
      <c r="M65" s="652">
        <f t="shared" si="1"/>
        <v>999</v>
      </c>
      <c r="N65" s="649"/>
      <c r="O65" s="644"/>
      <c r="P65" s="643">
        <f t="shared" si="2"/>
        <v>999</v>
      </c>
      <c r="Q65" s="644"/>
    </row>
    <row r="66" spans="1:17" s="645" customFormat="1" ht="18.899999999999999" customHeight="1" x14ac:dyDescent="0.25">
      <c r="A66" s="633">
        <v>60</v>
      </c>
      <c r="B66" s="634"/>
      <c r="C66" s="634"/>
      <c r="D66" s="635"/>
      <c r="E66" s="636"/>
      <c r="F66" s="644"/>
      <c r="G66" s="644"/>
      <c r="H66" s="646"/>
      <c r="I66" s="647"/>
      <c r="J66" s="639" t="e">
        <f>IF(AND(Q66="",#REF!&gt;0,#REF!&lt;5),K66,)</f>
        <v>#REF!</v>
      </c>
      <c r="K66" s="640" t="str">
        <f>IF(D66="","ZZZ9",IF(AND(#REF!&gt;0,#REF!&lt;5),D66&amp;#REF!,D66&amp;"9"))</f>
        <v>ZZZ9</v>
      </c>
      <c r="L66" s="641">
        <f t="shared" si="0"/>
        <v>999</v>
      </c>
      <c r="M66" s="652">
        <f t="shared" si="1"/>
        <v>999</v>
      </c>
      <c r="N66" s="649"/>
      <c r="O66" s="644"/>
      <c r="P66" s="643">
        <f t="shared" si="2"/>
        <v>999</v>
      </c>
      <c r="Q66" s="644"/>
    </row>
    <row r="67" spans="1:17" s="645" customFormat="1" ht="18.899999999999999" customHeight="1" x14ac:dyDescent="0.25">
      <c r="A67" s="633">
        <v>61</v>
      </c>
      <c r="B67" s="634"/>
      <c r="C67" s="634"/>
      <c r="D67" s="635"/>
      <c r="E67" s="636"/>
      <c r="F67" s="644"/>
      <c r="G67" s="644"/>
      <c r="H67" s="646"/>
      <c r="I67" s="647"/>
      <c r="J67" s="639" t="e">
        <f>IF(AND(Q67="",#REF!&gt;0,#REF!&lt;5),K67,)</f>
        <v>#REF!</v>
      </c>
      <c r="K67" s="640" t="str">
        <f>IF(D67="","ZZZ9",IF(AND(#REF!&gt;0,#REF!&lt;5),D67&amp;#REF!,D67&amp;"9"))</f>
        <v>ZZZ9</v>
      </c>
      <c r="L67" s="641">
        <f t="shared" si="0"/>
        <v>999</v>
      </c>
      <c r="M67" s="652">
        <f t="shared" si="1"/>
        <v>999</v>
      </c>
      <c r="N67" s="649"/>
      <c r="O67" s="644"/>
      <c r="P67" s="643">
        <f t="shared" si="2"/>
        <v>999</v>
      </c>
      <c r="Q67" s="644"/>
    </row>
    <row r="68" spans="1:17" s="645" customFormat="1" ht="18.899999999999999" customHeight="1" x14ac:dyDescent="0.25">
      <c r="A68" s="633">
        <v>62</v>
      </c>
      <c r="B68" s="634"/>
      <c r="C68" s="634"/>
      <c r="D68" s="635"/>
      <c r="E68" s="636"/>
      <c r="F68" s="644"/>
      <c r="G68" s="644"/>
      <c r="H68" s="646"/>
      <c r="I68" s="647"/>
      <c r="J68" s="639" t="e">
        <f>IF(AND(Q68="",#REF!&gt;0,#REF!&lt;5),K68,)</f>
        <v>#REF!</v>
      </c>
      <c r="K68" s="640" t="str">
        <f>IF(D68="","ZZZ9",IF(AND(#REF!&gt;0,#REF!&lt;5),D68&amp;#REF!,D68&amp;"9"))</f>
        <v>ZZZ9</v>
      </c>
      <c r="L68" s="641">
        <f t="shared" si="0"/>
        <v>999</v>
      </c>
      <c r="M68" s="652">
        <f t="shared" si="1"/>
        <v>999</v>
      </c>
      <c r="N68" s="649"/>
      <c r="O68" s="644"/>
      <c r="P68" s="643">
        <f t="shared" si="2"/>
        <v>999</v>
      </c>
      <c r="Q68" s="644"/>
    </row>
    <row r="69" spans="1:17" s="645" customFormat="1" ht="18.899999999999999" customHeight="1" x14ac:dyDescent="0.25">
      <c r="A69" s="633">
        <v>63</v>
      </c>
      <c r="B69" s="634"/>
      <c r="C69" s="634"/>
      <c r="D69" s="635"/>
      <c r="E69" s="636"/>
      <c r="F69" s="644"/>
      <c r="G69" s="644"/>
      <c r="H69" s="646"/>
      <c r="I69" s="647"/>
      <c r="J69" s="639" t="e">
        <f>IF(AND(Q69="",#REF!&gt;0,#REF!&lt;5),K69,)</f>
        <v>#REF!</v>
      </c>
      <c r="K69" s="640" t="str">
        <f>IF(D69="","ZZZ9",IF(AND(#REF!&gt;0,#REF!&lt;5),D69&amp;#REF!,D69&amp;"9"))</f>
        <v>ZZZ9</v>
      </c>
      <c r="L69" s="641">
        <f t="shared" si="0"/>
        <v>999</v>
      </c>
      <c r="M69" s="652">
        <f t="shared" si="1"/>
        <v>999</v>
      </c>
      <c r="N69" s="649"/>
      <c r="O69" s="644"/>
      <c r="P69" s="643">
        <f t="shared" si="2"/>
        <v>999</v>
      </c>
      <c r="Q69" s="644"/>
    </row>
    <row r="70" spans="1:17" s="645" customFormat="1" ht="18.899999999999999" customHeight="1" x14ac:dyDescent="0.25">
      <c r="A70" s="633">
        <v>64</v>
      </c>
      <c r="B70" s="634"/>
      <c r="C70" s="634"/>
      <c r="D70" s="635"/>
      <c r="E70" s="636"/>
      <c r="F70" s="644"/>
      <c r="G70" s="644"/>
      <c r="H70" s="646"/>
      <c r="I70" s="647"/>
      <c r="J70" s="639" t="e">
        <f>IF(AND(Q70="",#REF!&gt;0,#REF!&lt;5),K70,)</f>
        <v>#REF!</v>
      </c>
      <c r="K70" s="640" t="str">
        <f>IF(D70="","ZZZ9",IF(AND(#REF!&gt;0,#REF!&lt;5),D70&amp;#REF!,D70&amp;"9"))</f>
        <v>ZZZ9</v>
      </c>
      <c r="L70" s="641">
        <f t="shared" si="0"/>
        <v>999</v>
      </c>
      <c r="M70" s="652">
        <f t="shared" si="1"/>
        <v>999</v>
      </c>
      <c r="N70" s="649"/>
      <c r="O70" s="644"/>
      <c r="P70" s="643">
        <f t="shared" si="2"/>
        <v>999</v>
      </c>
      <c r="Q70" s="644"/>
    </row>
    <row r="71" spans="1:17" s="645" customFormat="1" ht="18.899999999999999" customHeight="1" x14ac:dyDescent="0.25">
      <c r="A71" s="633">
        <v>65</v>
      </c>
      <c r="B71" s="634"/>
      <c r="C71" s="634"/>
      <c r="D71" s="635"/>
      <c r="E71" s="636"/>
      <c r="F71" s="644"/>
      <c r="G71" s="644"/>
      <c r="H71" s="646"/>
      <c r="I71" s="647"/>
      <c r="J71" s="639" t="e">
        <f>IF(AND(Q71="",#REF!&gt;0,#REF!&lt;5),K71,)</f>
        <v>#REF!</v>
      </c>
      <c r="K71" s="640" t="str">
        <f>IF(D71="","ZZZ9",IF(AND(#REF!&gt;0,#REF!&lt;5),D71&amp;#REF!,D71&amp;"9"))</f>
        <v>ZZZ9</v>
      </c>
      <c r="L71" s="641">
        <f t="shared" si="0"/>
        <v>999</v>
      </c>
      <c r="M71" s="652">
        <f t="shared" si="1"/>
        <v>999</v>
      </c>
      <c r="N71" s="649"/>
      <c r="O71" s="644"/>
      <c r="P71" s="643">
        <f t="shared" si="2"/>
        <v>999</v>
      </c>
      <c r="Q71" s="644"/>
    </row>
    <row r="72" spans="1:17" s="645" customFormat="1" ht="18.899999999999999" customHeight="1" x14ac:dyDescent="0.25">
      <c r="A72" s="633">
        <v>66</v>
      </c>
      <c r="B72" s="634"/>
      <c r="C72" s="634"/>
      <c r="D72" s="635"/>
      <c r="E72" s="636"/>
      <c r="F72" s="644"/>
      <c r="G72" s="644"/>
      <c r="H72" s="646"/>
      <c r="I72" s="647"/>
      <c r="J72" s="639" t="e">
        <f>IF(AND(Q72="",#REF!&gt;0,#REF!&lt;5),K72,)</f>
        <v>#REF!</v>
      </c>
      <c r="K72" s="640" t="str">
        <f>IF(D72="","ZZZ9",IF(AND(#REF!&gt;0,#REF!&lt;5),D72&amp;#REF!,D72&amp;"9"))</f>
        <v>ZZZ9</v>
      </c>
      <c r="L72" s="641">
        <f t="shared" si="0"/>
        <v>999</v>
      </c>
      <c r="M72" s="652">
        <f t="shared" si="1"/>
        <v>999</v>
      </c>
      <c r="N72" s="649"/>
      <c r="O72" s="644"/>
      <c r="P72" s="643">
        <f t="shared" si="2"/>
        <v>999</v>
      </c>
      <c r="Q72" s="644"/>
    </row>
    <row r="73" spans="1:17" s="645" customFormat="1" ht="18.899999999999999" customHeight="1" x14ac:dyDescent="0.25">
      <c r="A73" s="633">
        <v>67</v>
      </c>
      <c r="B73" s="634"/>
      <c r="C73" s="634"/>
      <c r="D73" s="635"/>
      <c r="E73" s="636"/>
      <c r="F73" s="644"/>
      <c r="G73" s="644"/>
      <c r="H73" s="646"/>
      <c r="I73" s="647"/>
      <c r="J73" s="639" t="e">
        <f>IF(AND(Q73="",#REF!&gt;0,#REF!&lt;5),K73,)</f>
        <v>#REF!</v>
      </c>
      <c r="K73" s="640" t="str">
        <f>IF(D73="","ZZZ9",IF(AND(#REF!&gt;0,#REF!&lt;5),D73&amp;#REF!,D73&amp;"9"))</f>
        <v>ZZZ9</v>
      </c>
      <c r="L73" s="641">
        <f t="shared" si="0"/>
        <v>999</v>
      </c>
      <c r="M73" s="652">
        <f t="shared" si="1"/>
        <v>999</v>
      </c>
      <c r="N73" s="649"/>
      <c r="O73" s="644"/>
      <c r="P73" s="643">
        <f t="shared" si="2"/>
        <v>999</v>
      </c>
      <c r="Q73" s="644"/>
    </row>
    <row r="74" spans="1:17" s="645" customFormat="1" ht="18.899999999999999" customHeight="1" x14ac:dyDescent="0.25">
      <c r="A74" s="633">
        <v>68</v>
      </c>
      <c r="B74" s="634"/>
      <c r="C74" s="634"/>
      <c r="D74" s="635"/>
      <c r="E74" s="636"/>
      <c r="F74" s="644"/>
      <c r="G74" s="644"/>
      <c r="H74" s="646"/>
      <c r="I74" s="647"/>
      <c r="J74" s="639" t="e">
        <f>IF(AND(Q74="",#REF!&gt;0,#REF!&lt;5),K74,)</f>
        <v>#REF!</v>
      </c>
      <c r="K74" s="640" t="str">
        <f>IF(D74="","ZZZ9",IF(AND(#REF!&gt;0,#REF!&lt;5),D74&amp;#REF!,D74&amp;"9"))</f>
        <v>ZZZ9</v>
      </c>
      <c r="L74" s="641">
        <f t="shared" si="0"/>
        <v>999</v>
      </c>
      <c r="M74" s="652">
        <f t="shared" si="1"/>
        <v>999</v>
      </c>
      <c r="N74" s="649"/>
      <c r="O74" s="644"/>
      <c r="P74" s="643">
        <f t="shared" si="2"/>
        <v>999</v>
      </c>
      <c r="Q74" s="644"/>
    </row>
    <row r="75" spans="1:17" s="645" customFormat="1" ht="18.899999999999999" customHeight="1" x14ac:dyDescent="0.25">
      <c r="A75" s="633">
        <v>69</v>
      </c>
      <c r="B75" s="634"/>
      <c r="C75" s="634"/>
      <c r="D75" s="635"/>
      <c r="E75" s="636"/>
      <c r="F75" s="644"/>
      <c r="G75" s="644"/>
      <c r="H75" s="646"/>
      <c r="I75" s="647"/>
      <c r="J75" s="639" t="e">
        <f>IF(AND(Q75="",#REF!&gt;0,#REF!&lt;5),K75,)</f>
        <v>#REF!</v>
      </c>
      <c r="K75" s="640" t="str">
        <f>IF(D75="","ZZZ9",IF(AND(#REF!&gt;0,#REF!&lt;5),D75&amp;#REF!,D75&amp;"9"))</f>
        <v>ZZZ9</v>
      </c>
      <c r="L75" s="641">
        <f t="shared" si="0"/>
        <v>999</v>
      </c>
      <c r="M75" s="652">
        <f t="shared" si="1"/>
        <v>999</v>
      </c>
      <c r="N75" s="649"/>
      <c r="O75" s="644"/>
      <c r="P75" s="643">
        <f t="shared" si="2"/>
        <v>999</v>
      </c>
      <c r="Q75" s="644"/>
    </row>
    <row r="76" spans="1:17" s="645" customFormat="1" ht="18.899999999999999" customHeight="1" x14ac:dyDescent="0.25">
      <c r="A76" s="633">
        <v>70</v>
      </c>
      <c r="B76" s="634"/>
      <c r="C76" s="634"/>
      <c r="D76" s="635"/>
      <c r="E76" s="636"/>
      <c r="F76" s="644"/>
      <c r="G76" s="644"/>
      <c r="H76" s="646"/>
      <c r="I76" s="647"/>
      <c r="J76" s="639" t="e">
        <f>IF(AND(Q76="",#REF!&gt;0,#REF!&lt;5),K76,)</f>
        <v>#REF!</v>
      </c>
      <c r="K76" s="640" t="str">
        <f>IF(D76="","ZZZ9",IF(AND(#REF!&gt;0,#REF!&lt;5),D76&amp;#REF!,D76&amp;"9"))</f>
        <v>ZZZ9</v>
      </c>
      <c r="L76" s="641">
        <f t="shared" si="0"/>
        <v>999</v>
      </c>
      <c r="M76" s="652">
        <f t="shared" si="1"/>
        <v>999</v>
      </c>
      <c r="N76" s="649"/>
      <c r="O76" s="644"/>
      <c r="P76" s="643">
        <f t="shared" si="2"/>
        <v>999</v>
      </c>
      <c r="Q76" s="644"/>
    </row>
    <row r="77" spans="1:17" s="645" customFormat="1" ht="18.899999999999999" customHeight="1" x14ac:dyDescent="0.25">
      <c r="A77" s="633">
        <v>71</v>
      </c>
      <c r="B77" s="634"/>
      <c r="C77" s="634"/>
      <c r="D77" s="635"/>
      <c r="E77" s="636"/>
      <c r="F77" s="644"/>
      <c r="G77" s="644"/>
      <c r="H77" s="646"/>
      <c r="I77" s="647"/>
      <c r="J77" s="639" t="e">
        <f>IF(AND(Q77="",#REF!&gt;0,#REF!&lt;5),K77,)</f>
        <v>#REF!</v>
      </c>
      <c r="K77" s="640" t="str">
        <f>IF(D77="","ZZZ9",IF(AND(#REF!&gt;0,#REF!&lt;5),D77&amp;#REF!,D77&amp;"9"))</f>
        <v>ZZZ9</v>
      </c>
      <c r="L77" s="641">
        <f t="shared" si="0"/>
        <v>999</v>
      </c>
      <c r="M77" s="652">
        <f t="shared" si="1"/>
        <v>999</v>
      </c>
      <c r="N77" s="649"/>
      <c r="O77" s="644"/>
      <c r="P77" s="643">
        <f t="shared" si="2"/>
        <v>999</v>
      </c>
      <c r="Q77" s="644"/>
    </row>
    <row r="78" spans="1:17" s="645" customFormat="1" ht="18.899999999999999" customHeight="1" x14ac:dyDescent="0.25">
      <c r="A78" s="633">
        <v>72</v>
      </c>
      <c r="B78" s="634"/>
      <c r="C78" s="634"/>
      <c r="D78" s="635"/>
      <c r="E78" s="636"/>
      <c r="F78" s="644"/>
      <c r="G78" s="644"/>
      <c r="H78" s="646"/>
      <c r="I78" s="647"/>
      <c r="J78" s="639" t="e">
        <f>IF(AND(Q78="",#REF!&gt;0,#REF!&lt;5),K78,)</f>
        <v>#REF!</v>
      </c>
      <c r="K78" s="640" t="str">
        <f>IF(D78="","ZZZ9",IF(AND(#REF!&gt;0,#REF!&lt;5),D78&amp;#REF!,D78&amp;"9"))</f>
        <v>ZZZ9</v>
      </c>
      <c r="L78" s="641">
        <f t="shared" si="0"/>
        <v>999</v>
      </c>
      <c r="M78" s="652">
        <f t="shared" si="1"/>
        <v>999</v>
      </c>
      <c r="N78" s="649"/>
      <c r="O78" s="644"/>
      <c r="P78" s="643">
        <f t="shared" si="2"/>
        <v>999</v>
      </c>
      <c r="Q78" s="644"/>
    </row>
    <row r="79" spans="1:17" s="645" customFormat="1" ht="18.899999999999999" customHeight="1" x14ac:dyDescent="0.25">
      <c r="A79" s="633">
        <v>73</v>
      </c>
      <c r="B79" s="634"/>
      <c r="C79" s="634"/>
      <c r="D79" s="635"/>
      <c r="E79" s="636"/>
      <c r="F79" s="644"/>
      <c r="G79" s="644"/>
      <c r="H79" s="646"/>
      <c r="I79" s="647"/>
      <c r="J79" s="639" t="e">
        <f>IF(AND(Q79="",#REF!&gt;0,#REF!&lt;5),K79,)</f>
        <v>#REF!</v>
      </c>
      <c r="K79" s="640" t="str">
        <f>IF(D79="","ZZZ9",IF(AND(#REF!&gt;0,#REF!&lt;5),D79&amp;#REF!,D79&amp;"9"))</f>
        <v>ZZZ9</v>
      </c>
      <c r="L79" s="641">
        <f t="shared" si="0"/>
        <v>999</v>
      </c>
      <c r="M79" s="652">
        <f t="shared" si="1"/>
        <v>999</v>
      </c>
      <c r="N79" s="649"/>
      <c r="O79" s="644"/>
      <c r="P79" s="643">
        <f t="shared" si="2"/>
        <v>999</v>
      </c>
      <c r="Q79" s="644"/>
    </row>
    <row r="80" spans="1:17" s="645" customFormat="1" ht="18.899999999999999" customHeight="1" x14ac:dyDescent="0.25">
      <c r="A80" s="633">
        <v>74</v>
      </c>
      <c r="B80" s="634"/>
      <c r="C80" s="634"/>
      <c r="D80" s="635"/>
      <c r="E80" s="636"/>
      <c r="F80" s="644"/>
      <c r="G80" s="644"/>
      <c r="H80" s="646"/>
      <c r="I80" s="647"/>
      <c r="J80" s="639" t="e">
        <f>IF(AND(Q80="",#REF!&gt;0,#REF!&lt;5),K80,)</f>
        <v>#REF!</v>
      </c>
      <c r="K80" s="640" t="str">
        <f>IF(D80="","ZZZ9",IF(AND(#REF!&gt;0,#REF!&lt;5),D80&amp;#REF!,D80&amp;"9"))</f>
        <v>ZZZ9</v>
      </c>
      <c r="L80" s="641">
        <f t="shared" si="0"/>
        <v>999</v>
      </c>
      <c r="M80" s="652">
        <f t="shared" si="1"/>
        <v>999</v>
      </c>
      <c r="N80" s="649"/>
      <c r="O80" s="644"/>
      <c r="P80" s="643">
        <f t="shared" si="2"/>
        <v>999</v>
      </c>
      <c r="Q80" s="644"/>
    </row>
    <row r="81" spans="1:17" s="645" customFormat="1" ht="18.899999999999999" customHeight="1" x14ac:dyDescent="0.25">
      <c r="A81" s="633">
        <v>75</v>
      </c>
      <c r="B81" s="634"/>
      <c r="C81" s="634"/>
      <c r="D81" s="635"/>
      <c r="E81" s="636"/>
      <c r="F81" s="644"/>
      <c r="G81" s="644"/>
      <c r="H81" s="646"/>
      <c r="I81" s="647"/>
      <c r="J81" s="639" t="e">
        <f>IF(AND(Q81="",#REF!&gt;0,#REF!&lt;5),K81,)</f>
        <v>#REF!</v>
      </c>
      <c r="K81" s="640" t="str">
        <f>IF(D81="","ZZZ9",IF(AND(#REF!&gt;0,#REF!&lt;5),D81&amp;#REF!,D81&amp;"9"))</f>
        <v>ZZZ9</v>
      </c>
      <c r="L81" s="641">
        <f t="shared" si="0"/>
        <v>999</v>
      </c>
      <c r="M81" s="652">
        <f t="shared" si="1"/>
        <v>999</v>
      </c>
      <c r="N81" s="649"/>
      <c r="O81" s="644"/>
      <c r="P81" s="643">
        <f t="shared" si="2"/>
        <v>999</v>
      </c>
      <c r="Q81" s="644"/>
    </row>
    <row r="82" spans="1:17" s="645" customFormat="1" ht="18.899999999999999" customHeight="1" x14ac:dyDescent="0.25">
      <c r="A82" s="633">
        <v>76</v>
      </c>
      <c r="B82" s="634"/>
      <c r="C82" s="634"/>
      <c r="D82" s="635"/>
      <c r="E82" s="636"/>
      <c r="F82" s="644"/>
      <c r="G82" s="644"/>
      <c r="H82" s="646"/>
      <c r="I82" s="647"/>
      <c r="J82" s="639" t="e">
        <f>IF(AND(Q82="",#REF!&gt;0,#REF!&lt;5),K82,)</f>
        <v>#REF!</v>
      </c>
      <c r="K82" s="640" t="str">
        <f>IF(D82="","ZZZ9",IF(AND(#REF!&gt;0,#REF!&lt;5),D82&amp;#REF!,D82&amp;"9"))</f>
        <v>ZZZ9</v>
      </c>
      <c r="L82" s="641">
        <f t="shared" si="0"/>
        <v>999</v>
      </c>
      <c r="M82" s="652">
        <f t="shared" si="1"/>
        <v>999</v>
      </c>
      <c r="N82" s="649"/>
      <c r="O82" s="644"/>
      <c r="P82" s="643">
        <f t="shared" si="2"/>
        <v>999</v>
      </c>
      <c r="Q82" s="644"/>
    </row>
    <row r="83" spans="1:17" s="645" customFormat="1" ht="18.899999999999999" customHeight="1" x14ac:dyDescent="0.25">
      <c r="A83" s="633">
        <v>77</v>
      </c>
      <c r="B83" s="634"/>
      <c r="C83" s="634"/>
      <c r="D83" s="635"/>
      <c r="E83" s="636"/>
      <c r="F83" s="644"/>
      <c r="G83" s="644"/>
      <c r="H83" s="646"/>
      <c r="I83" s="647"/>
      <c r="J83" s="639" t="e">
        <f>IF(AND(Q83="",#REF!&gt;0,#REF!&lt;5),K83,)</f>
        <v>#REF!</v>
      </c>
      <c r="K83" s="640" t="str">
        <f>IF(D83="","ZZZ9",IF(AND(#REF!&gt;0,#REF!&lt;5),D83&amp;#REF!,D83&amp;"9"))</f>
        <v>ZZZ9</v>
      </c>
      <c r="L83" s="641">
        <f t="shared" si="0"/>
        <v>999</v>
      </c>
      <c r="M83" s="652">
        <f t="shared" si="1"/>
        <v>999</v>
      </c>
      <c r="N83" s="649"/>
      <c r="O83" s="644"/>
      <c r="P83" s="643">
        <f t="shared" si="2"/>
        <v>999</v>
      </c>
      <c r="Q83" s="644"/>
    </row>
    <row r="84" spans="1:17" s="645" customFormat="1" ht="18.899999999999999" customHeight="1" x14ac:dyDescent="0.25">
      <c r="A84" s="633">
        <v>78</v>
      </c>
      <c r="B84" s="634"/>
      <c r="C84" s="634"/>
      <c r="D84" s="635"/>
      <c r="E84" s="636"/>
      <c r="F84" s="644"/>
      <c r="G84" s="644"/>
      <c r="H84" s="646"/>
      <c r="I84" s="647"/>
      <c r="J84" s="639" t="e">
        <f>IF(AND(Q84="",#REF!&gt;0,#REF!&lt;5),K84,)</f>
        <v>#REF!</v>
      </c>
      <c r="K84" s="640" t="str">
        <f>IF(D84="","ZZZ9",IF(AND(#REF!&gt;0,#REF!&lt;5),D84&amp;#REF!,D84&amp;"9"))</f>
        <v>ZZZ9</v>
      </c>
      <c r="L84" s="641">
        <f t="shared" si="0"/>
        <v>999</v>
      </c>
      <c r="M84" s="652">
        <f t="shared" si="1"/>
        <v>999</v>
      </c>
      <c r="N84" s="649"/>
      <c r="O84" s="644"/>
      <c r="P84" s="643">
        <f t="shared" si="2"/>
        <v>999</v>
      </c>
      <c r="Q84" s="644"/>
    </row>
    <row r="85" spans="1:17" s="645" customFormat="1" ht="18.899999999999999" customHeight="1" x14ac:dyDescent="0.25">
      <c r="A85" s="633">
        <v>79</v>
      </c>
      <c r="B85" s="634"/>
      <c r="C85" s="634"/>
      <c r="D85" s="635"/>
      <c r="E85" s="636"/>
      <c r="F85" s="644"/>
      <c r="G85" s="644"/>
      <c r="H85" s="646"/>
      <c r="I85" s="647"/>
      <c r="J85" s="639" t="e">
        <f>IF(AND(Q85="",#REF!&gt;0,#REF!&lt;5),K85,)</f>
        <v>#REF!</v>
      </c>
      <c r="K85" s="640" t="str">
        <f>IF(D85="","ZZZ9",IF(AND(#REF!&gt;0,#REF!&lt;5),D85&amp;#REF!,D85&amp;"9"))</f>
        <v>ZZZ9</v>
      </c>
      <c r="L85" s="641">
        <f t="shared" si="0"/>
        <v>999</v>
      </c>
      <c r="M85" s="652">
        <f t="shared" si="1"/>
        <v>999</v>
      </c>
      <c r="N85" s="649"/>
      <c r="O85" s="644"/>
      <c r="P85" s="643">
        <f t="shared" si="2"/>
        <v>999</v>
      </c>
      <c r="Q85" s="644"/>
    </row>
    <row r="86" spans="1:17" s="645" customFormat="1" ht="18.899999999999999" customHeight="1" x14ac:dyDescent="0.25">
      <c r="A86" s="633">
        <v>80</v>
      </c>
      <c r="B86" s="634"/>
      <c r="C86" s="634"/>
      <c r="D86" s="635"/>
      <c r="E86" s="636"/>
      <c r="F86" s="644"/>
      <c r="G86" s="644"/>
      <c r="H86" s="646"/>
      <c r="I86" s="647"/>
      <c r="J86" s="639" t="e">
        <f>IF(AND(Q86="",#REF!&gt;0,#REF!&lt;5),K86,)</f>
        <v>#REF!</v>
      </c>
      <c r="K86" s="640" t="str">
        <f>IF(D86="","ZZZ9",IF(AND(#REF!&gt;0,#REF!&lt;5),D86&amp;#REF!,D86&amp;"9"))</f>
        <v>ZZZ9</v>
      </c>
      <c r="L86" s="641">
        <f t="shared" si="0"/>
        <v>999</v>
      </c>
      <c r="M86" s="652">
        <f t="shared" si="1"/>
        <v>999</v>
      </c>
      <c r="N86" s="649"/>
      <c r="O86" s="644"/>
      <c r="P86" s="643">
        <f t="shared" si="2"/>
        <v>999</v>
      </c>
      <c r="Q86" s="644"/>
    </row>
    <row r="87" spans="1:17" s="645" customFormat="1" ht="18.899999999999999" customHeight="1" x14ac:dyDescent="0.25">
      <c r="A87" s="633">
        <v>81</v>
      </c>
      <c r="B87" s="634"/>
      <c r="C87" s="634"/>
      <c r="D87" s="635"/>
      <c r="E87" s="636"/>
      <c r="F87" s="644"/>
      <c r="G87" s="644"/>
      <c r="H87" s="646"/>
      <c r="I87" s="647"/>
      <c r="J87" s="639" t="e">
        <f>IF(AND(Q87="",#REF!&gt;0,#REF!&lt;5),K87,)</f>
        <v>#REF!</v>
      </c>
      <c r="K87" s="640" t="str">
        <f>IF(D87="","ZZZ9",IF(AND(#REF!&gt;0,#REF!&lt;5),D87&amp;#REF!,D87&amp;"9"))</f>
        <v>ZZZ9</v>
      </c>
      <c r="L87" s="641">
        <f t="shared" si="0"/>
        <v>999</v>
      </c>
      <c r="M87" s="652">
        <f t="shared" si="1"/>
        <v>999</v>
      </c>
      <c r="N87" s="649"/>
      <c r="O87" s="644"/>
      <c r="P87" s="643">
        <f t="shared" si="2"/>
        <v>999</v>
      </c>
      <c r="Q87" s="644"/>
    </row>
    <row r="88" spans="1:17" s="645" customFormat="1" ht="18.899999999999999" customHeight="1" x14ac:dyDescent="0.25">
      <c r="A88" s="633">
        <v>82</v>
      </c>
      <c r="B88" s="634"/>
      <c r="C88" s="634"/>
      <c r="D88" s="635"/>
      <c r="E88" s="636"/>
      <c r="F88" s="644"/>
      <c r="G88" s="644"/>
      <c r="H88" s="646"/>
      <c r="I88" s="647"/>
      <c r="J88" s="639" t="e">
        <f>IF(AND(Q88="",#REF!&gt;0,#REF!&lt;5),K88,)</f>
        <v>#REF!</v>
      </c>
      <c r="K88" s="640" t="str">
        <f>IF(D88="","ZZZ9",IF(AND(#REF!&gt;0,#REF!&lt;5),D88&amp;#REF!,D88&amp;"9"))</f>
        <v>ZZZ9</v>
      </c>
      <c r="L88" s="641">
        <f t="shared" si="0"/>
        <v>999</v>
      </c>
      <c r="M88" s="652">
        <f t="shared" si="1"/>
        <v>999</v>
      </c>
      <c r="N88" s="649"/>
      <c r="O88" s="644"/>
      <c r="P88" s="643">
        <f t="shared" si="2"/>
        <v>999</v>
      </c>
      <c r="Q88" s="644"/>
    </row>
    <row r="89" spans="1:17" s="645" customFormat="1" ht="18.899999999999999" customHeight="1" x14ac:dyDescent="0.25">
      <c r="A89" s="633">
        <v>83</v>
      </c>
      <c r="B89" s="634"/>
      <c r="C89" s="634"/>
      <c r="D89" s="635"/>
      <c r="E89" s="636"/>
      <c r="F89" s="644"/>
      <c r="G89" s="644"/>
      <c r="H89" s="646"/>
      <c r="I89" s="647"/>
      <c r="J89" s="639" t="e">
        <f>IF(AND(Q89="",#REF!&gt;0,#REF!&lt;5),K89,)</f>
        <v>#REF!</v>
      </c>
      <c r="K89" s="640" t="str">
        <f>IF(D89="","ZZZ9",IF(AND(#REF!&gt;0,#REF!&lt;5),D89&amp;#REF!,D89&amp;"9"))</f>
        <v>ZZZ9</v>
      </c>
      <c r="L89" s="641">
        <f t="shared" si="0"/>
        <v>999</v>
      </c>
      <c r="M89" s="652">
        <f t="shared" si="1"/>
        <v>999</v>
      </c>
      <c r="N89" s="649"/>
      <c r="O89" s="644"/>
      <c r="P89" s="643">
        <f t="shared" si="2"/>
        <v>999</v>
      </c>
      <c r="Q89" s="644"/>
    </row>
    <row r="90" spans="1:17" s="645" customFormat="1" ht="18.899999999999999" customHeight="1" x14ac:dyDescent="0.25">
      <c r="A90" s="633">
        <v>84</v>
      </c>
      <c r="B90" s="634"/>
      <c r="C90" s="634"/>
      <c r="D90" s="635"/>
      <c r="E90" s="636"/>
      <c r="F90" s="644"/>
      <c r="G90" s="644"/>
      <c r="H90" s="646"/>
      <c r="I90" s="647"/>
      <c r="J90" s="639" t="e">
        <f>IF(AND(Q90="",#REF!&gt;0,#REF!&lt;5),K90,)</f>
        <v>#REF!</v>
      </c>
      <c r="K90" s="640" t="str">
        <f>IF(D90="","ZZZ9",IF(AND(#REF!&gt;0,#REF!&lt;5),D90&amp;#REF!,D90&amp;"9"))</f>
        <v>ZZZ9</v>
      </c>
      <c r="L90" s="641">
        <f t="shared" si="0"/>
        <v>999</v>
      </c>
      <c r="M90" s="652">
        <f t="shared" si="1"/>
        <v>999</v>
      </c>
      <c r="N90" s="649"/>
      <c r="O90" s="644"/>
      <c r="P90" s="643">
        <f t="shared" si="2"/>
        <v>999</v>
      </c>
      <c r="Q90" s="644"/>
    </row>
    <row r="91" spans="1:17" s="645" customFormat="1" ht="18.899999999999999" customHeight="1" x14ac:dyDescent="0.25">
      <c r="A91" s="633">
        <v>85</v>
      </c>
      <c r="B91" s="634"/>
      <c r="C91" s="634"/>
      <c r="D91" s="635"/>
      <c r="E91" s="636"/>
      <c r="F91" s="644"/>
      <c r="G91" s="644"/>
      <c r="H91" s="646"/>
      <c r="I91" s="647"/>
      <c r="J91" s="639" t="e">
        <f>IF(AND(Q91="",#REF!&gt;0,#REF!&lt;5),K91,)</f>
        <v>#REF!</v>
      </c>
      <c r="K91" s="640" t="str">
        <f>IF(D91="","ZZZ9",IF(AND(#REF!&gt;0,#REF!&lt;5),D91&amp;#REF!,D91&amp;"9"))</f>
        <v>ZZZ9</v>
      </c>
      <c r="L91" s="641">
        <f t="shared" si="0"/>
        <v>999</v>
      </c>
      <c r="M91" s="652">
        <f t="shared" si="1"/>
        <v>999</v>
      </c>
      <c r="N91" s="649"/>
      <c r="O91" s="644"/>
      <c r="P91" s="643">
        <f t="shared" si="2"/>
        <v>999</v>
      </c>
      <c r="Q91" s="644"/>
    </row>
    <row r="92" spans="1:17" s="645" customFormat="1" ht="18.899999999999999" customHeight="1" x14ac:dyDescent="0.25">
      <c r="A92" s="633">
        <v>86</v>
      </c>
      <c r="B92" s="634"/>
      <c r="C92" s="634"/>
      <c r="D92" s="635"/>
      <c r="E92" s="636"/>
      <c r="F92" s="644"/>
      <c r="G92" s="644"/>
      <c r="H92" s="646"/>
      <c r="I92" s="647"/>
      <c r="J92" s="639" t="e">
        <f>IF(AND(Q92="",#REF!&gt;0,#REF!&lt;5),K92,)</f>
        <v>#REF!</v>
      </c>
      <c r="K92" s="640" t="str">
        <f>IF(D92="","ZZZ9",IF(AND(#REF!&gt;0,#REF!&lt;5),D92&amp;#REF!,D92&amp;"9"))</f>
        <v>ZZZ9</v>
      </c>
      <c r="L92" s="641">
        <f t="shared" si="0"/>
        <v>999</v>
      </c>
      <c r="M92" s="652">
        <f t="shared" si="1"/>
        <v>999</v>
      </c>
      <c r="N92" s="649"/>
      <c r="O92" s="644"/>
      <c r="P92" s="643">
        <f t="shared" si="2"/>
        <v>999</v>
      </c>
      <c r="Q92" s="644"/>
    </row>
    <row r="93" spans="1:17" s="645" customFormat="1" ht="18.899999999999999" customHeight="1" x14ac:dyDescent="0.25">
      <c r="A93" s="633">
        <v>87</v>
      </c>
      <c r="B93" s="634"/>
      <c r="C93" s="634"/>
      <c r="D93" s="635"/>
      <c r="E93" s="636"/>
      <c r="F93" s="644"/>
      <c r="G93" s="644"/>
      <c r="H93" s="646"/>
      <c r="I93" s="647"/>
      <c r="J93" s="639" t="e">
        <f>IF(AND(Q93="",#REF!&gt;0,#REF!&lt;5),K93,)</f>
        <v>#REF!</v>
      </c>
      <c r="K93" s="640" t="str">
        <f>IF(D93="","ZZZ9",IF(AND(#REF!&gt;0,#REF!&lt;5),D93&amp;#REF!,D93&amp;"9"))</f>
        <v>ZZZ9</v>
      </c>
      <c r="L93" s="641">
        <f t="shared" si="0"/>
        <v>999</v>
      </c>
      <c r="M93" s="652">
        <f t="shared" si="1"/>
        <v>999</v>
      </c>
      <c r="N93" s="649"/>
      <c r="O93" s="644"/>
      <c r="P93" s="643">
        <f t="shared" si="2"/>
        <v>999</v>
      </c>
      <c r="Q93" s="644"/>
    </row>
    <row r="94" spans="1:17" s="645" customFormat="1" ht="18.899999999999999" customHeight="1" x14ac:dyDescent="0.25">
      <c r="A94" s="633">
        <v>88</v>
      </c>
      <c r="B94" s="634"/>
      <c r="C94" s="634"/>
      <c r="D94" s="635"/>
      <c r="E94" s="636"/>
      <c r="F94" s="644"/>
      <c r="G94" s="644"/>
      <c r="H94" s="646"/>
      <c r="I94" s="647"/>
      <c r="J94" s="639" t="e">
        <f>IF(AND(Q94="",#REF!&gt;0,#REF!&lt;5),K94,)</f>
        <v>#REF!</v>
      </c>
      <c r="K94" s="640" t="str">
        <f>IF(D94="","ZZZ9",IF(AND(#REF!&gt;0,#REF!&lt;5),D94&amp;#REF!,D94&amp;"9"))</f>
        <v>ZZZ9</v>
      </c>
      <c r="L94" s="641">
        <f t="shared" si="0"/>
        <v>999</v>
      </c>
      <c r="M94" s="652">
        <f t="shared" si="1"/>
        <v>999</v>
      </c>
      <c r="N94" s="649"/>
      <c r="O94" s="644"/>
      <c r="P94" s="643">
        <f t="shared" si="2"/>
        <v>999</v>
      </c>
      <c r="Q94" s="644"/>
    </row>
    <row r="95" spans="1:17" s="645" customFormat="1" ht="18.899999999999999" customHeight="1" x14ac:dyDescent="0.25">
      <c r="A95" s="633">
        <v>89</v>
      </c>
      <c r="B95" s="634"/>
      <c r="C95" s="634"/>
      <c r="D95" s="635"/>
      <c r="E95" s="636"/>
      <c r="F95" s="644"/>
      <c r="G95" s="644"/>
      <c r="H95" s="646"/>
      <c r="I95" s="647"/>
      <c r="J95" s="639" t="e">
        <f>IF(AND(Q95="",#REF!&gt;0,#REF!&lt;5),K95,)</f>
        <v>#REF!</v>
      </c>
      <c r="K95" s="640" t="str">
        <f>IF(D95="","ZZZ9",IF(AND(#REF!&gt;0,#REF!&lt;5),D95&amp;#REF!,D95&amp;"9"))</f>
        <v>ZZZ9</v>
      </c>
      <c r="L95" s="641">
        <f t="shared" si="0"/>
        <v>999</v>
      </c>
      <c r="M95" s="652">
        <f t="shared" si="1"/>
        <v>999</v>
      </c>
      <c r="N95" s="649"/>
      <c r="O95" s="644"/>
      <c r="P95" s="643">
        <f t="shared" si="2"/>
        <v>999</v>
      </c>
      <c r="Q95" s="644"/>
    </row>
    <row r="96" spans="1:17" s="645" customFormat="1" ht="18.899999999999999" customHeight="1" x14ac:dyDescent="0.25">
      <c r="A96" s="633">
        <v>90</v>
      </c>
      <c r="B96" s="634"/>
      <c r="C96" s="634"/>
      <c r="D96" s="635"/>
      <c r="E96" s="636"/>
      <c r="F96" s="644"/>
      <c r="G96" s="644"/>
      <c r="H96" s="646"/>
      <c r="I96" s="647"/>
      <c r="J96" s="639" t="e">
        <f>IF(AND(Q96="",#REF!&gt;0,#REF!&lt;5),K96,)</f>
        <v>#REF!</v>
      </c>
      <c r="K96" s="640" t="str">
        <f>IF(D96="","ZZZ9",IF(AND(#REF!&gt;0,#REF!&lt;5),D96&amp;#REF!,D96&amp;"9"))</f>
        <v>ZZZ9</v>
      </c>
      <c r="L96" s="641">
        <f t="shared" si="0"/>
        <v>999</v>
      </c>
      <c r="M96" s="652">
        <f t="shared" si="1"/>
        <v>999</v>
      </c>
      <c r="N96" s="649"/>
      <c r="O96" s="644"/>
      <c r="P96" s="643">
        <f t="shared" si="2"/>
        <v>999</v>
      </c>
      <c r="Q96" s="644"/>
    </row>
    <row r="97" spans="1:17" s="645" customFormat="1" ht="18.899999999999999" customHeight="1" x14ac:dyDescent="0.25">
      <c r="A97" s="633">
        <v>91</v>
      </c>
      <c r="B97" s="634"/>
      <c r="C97" s="634"/>
      <c r="D97" s="635"/>
      <c r="E97" s="636"/>
      <c r="F97" s="644"/>
      <c r="G97" s="644"/>
      <c r="H97" s="646"/>
      <c r="I97" s="647"/>
      <c r="J97" s="639" t="e">
        <f>IF(AND(Q97="",#REF!&gt;0,#REF!&lt;5),K97,)</f>
        <v>#REF!</v>
      </c>
      <c r="K97" s="640" t="str">
        <f>IF(D97="","ZZZ9",IF(AND(#REF!&gt;0,#REF!&lt;5),D97&amp;#REF!,D97&amp;"9"))</f>
        <v>ZZZ9</v>
      </c>
      <c r="L97" s="641">
        <f t="shared" si="0"/>
        <v>999</v>
      </c>
      <c r="M97" s="652">
        <f t="shared" si="1"/>
        <v>999</v>
      </c>
      <c r="N97" s="649"/>
      <c r="O97" s="644"/>
      <c r="P97" s="643">
        <f t="shared" si="2"/>
        <v>999</v>
      </c>
      <c r="Q97" s="644"/>
    </row>
    <row r="98" spans="1:17" s="645" customFormat="1" ht="18.899999999999999" customHeight="1" x14ac:dyDescent="0.25">
      <c r="A98" s="633">
        <v>92</v>
      </c>
      <c r="B98" s="634"/>
      <c r="C98" s="634"/>
      <c r="D98" s="635"/>
      <c r="E98" s="636"/>
      <c r="F98" s="644"/>
      <c r="G98" s="644"/>
      <c r="H98" s="646"/>
      <c r="I98" s="647"/>
      <c r="J98" s="639" t="e">
        <f>IF(AND(Q98="",#REF!&gt;0,#REF!&lt;5),K98,)</f>
        <v>#REF!</v>
      </c>
      <c r="K98" s="640" t="str">
        <f>IF(D98="","ZZZ9",IF(AND(#REF!&gt;0,#REF!&lt;5),D98&amp;#REF!,D98&amp;"9"))</f>
        <v>ZZZ9</v>
      </c>
      <c r="L98" s="641">
        <f t="shared" si="0"/>
        <v>999</v>
      </c>
      <c r="M98" s="652">
        <f t="shared" si="1"/>
        <v>999</v>
      </c>
      <c r="N98" s="649"/>
      <c r="O98" s="644"/>
      <c r="P98" s="643">
        <f t="shared" si="2"/>
        <v>999</v>
      </c>
      <c r="Q98" s="644"/>
    </row>
    <row r="99" spans="1:17" s="645" customFormat="1" ht="18.899999999999999" customHeight="1" x14ac:dyDescent="0.25">
      <c r="A99" s="633">
        <v>93</v>
      </c>
      <c r="B99" s="634"/>
      <c r="C99" s="634"/>
      <c r="D99" s="635"/>
      <c r="E99" s="636"/>
      <c r="F99" s="644"/>
      <c r="G99" s="644"/>
      <c r="H99" s="646"/>
      <c r="I99" s="647"/>
      <c r="J99" s="639" t="e">
        <f>IF(AND(Q99="",#REF!&gt;0,#REF!&lt;5),K99,)</f>
        <v>#REF!</v>
      </c>
      <c r="K99" s="640" t="str">
        <f>IF(D99="","ZZZ9",IF(AND(#REF!&gt;0,#REF!&lt;5),D99&amp;#REF!,D99&amp;"9"))</f>
        <v>ZZZ9</v>
      </c>
      <c r="L99" s="641">
        <f t="shared" si="0"/>
        <v>999</v>
      </c>
      <c r="M99" s="652">
        <f t="shared" si="1"/>
        <v>999</v>
      </c>
      <c r="N99" s="649"/>
      <c r="O99" s="644"/>
      <c r="P99" s="643">
        <f t="shared" si="2"/>
        <v>999</v>
      </c>
      <c r="Q99" s="644"/>
    </row>
    <row r="100" spans="1:17" s="645" customFormat="1" ht="18.899999999999999" customHeight="1" x14ac:dyDescent="0.25">
      <c r="A100" s="633">
        <v>94</v>
      </c>
      <c r="B100" s="634"/>
      <c r="C100" s="634"/>
      <c r="D100" s="635"/>
      <c r="E100" s="636"/>
      <c r="F100" s="644"/>
      <c r="G100" s="644"/>
      <c r="H100" s="646"/>
      <c r="I100" s="647"/>
      <c r="J100" s="639" t="e">
        <f>IF(AND(Q100="",#REF!&gt;0,#REF!&lt;5),K100,)</f>
        <v>#REF!</v>
      </c>
      <c r="K100" s="640" t="str">
        <f>IF(D100="","ZZZ9",IF(AND(#REF!&gt;0,#REF!&lt;5),D100&amp;#REF!,D100&amp;"9"))</f>
        <v>ZZZ9</v>
      </c>
      <c r="L100" s="641">
        <f t="shared" si="0"/>
        <v>999</v>
      </c>
      <c r="M100" s="652">
        <f t="shared" si="1"/>
        <v>999</v>
      </c>
      <c r="N100" s="649"/>
      <c r="O100" s="644"/>
      <c r="P100" s="643">
        <f t="shared" si="2"/>
        <v>999</v>
      </c>
      <c r="Q100" s="644"/>
    </row>
    <row r="101" spans="1:17" s="645" customFormat="1" ht="18.899999999999999" customHeight="1" x14ac:dyDescent="0.25">
      <c r="A101" s="633">
        <v>95</v>
      </c>
      <c r="B101" s="634"/>
      <c r="C101" s="634"/>
      <c r="D101" s="635"/>
      <c r="E101" s="636"/>
      <c r="F101" s="644"/>
      <c r="G101" s="644"/>
      <c r="H101" s="646"/>
      <c r="I101" s="647"/>
      <c r="J101" s="639" t="e">
        <f>IF(AND(Q101="",#REF!&gt;0,#REF!&lt;5),K101,)</f>
        <v>#REF!</v>
      </c>
      <c r="K101" s="640" t="str">
        <f>IF(D101="","ZZZ9",IF(AND(#REF!&gt;0,#REF!&lt;5),D101&amp;#REF!,D101&amp;"9"))</f>
        <v>ZZZ9</v>
      </c>
      <c r="L101" s="641">
        <f t="shared" si="0"/>
        <v>999</v>
      </c>
      <c r="M101" s="652">
        <f t="shared" si="1"/>
        <v>999</v>
      </c>
      <c r="N101" s="649"/>
      <c r="O101" s="644"/>
      <c r="P101" s="643">
        <f t="shared" si="2"/>
        <v>999</v>
      </c>
      <c r="Q101" s="644"/>
    </row>
    <row r="102" spans="1:17" s="645" customFormat="1" ht="18.899999999999999" customHeight="1" x14ac:dyDescent="0.25">
      <c r="A102" s="633">
        <v>96</v>
      </c>
      <c r="B102" s="634"/>
      <c r="C102" s="634"/>
      <c r="D102" s="635"/>
      <c r="E102" s="636"/>
      <c r="F102" s="644"/>
      <c r="G102" s="644"/>
      <c r="H102" s="646"/>
      <c r="I102" s="647"/>
      <c r="J102" s="639" t="e">
        <f>IF(AND(Q102="",#REF!&gt;0,#REF!&lt;5),K102,)</f>
        <v>#REF!</v>
      </c>
      <c r="K102" s="640" t="str">
        <f>IF(D102="","ZZZ9",IF(AND(#REF!&gt;0,#REF!&lt;5),D102&amp;#REF!,D102&amp;"9"))</f>
        <v>ZZZ9</v>
      </c>
      <c r="L102" s="641">
        <f t="shared" si="0"/>
        <v>999</v>
      </c>
      <c r="M102" s="652">
        <f t="shared" si="1"/>
        <v>999</v>
      </c>
      <c r="N102" s="649"/>
      <c r="O102" s="644"/>
      <c r="P102" s="643">
        <f t="shared" si="2"/>
        <v>999</v>
      </c>
      <c r="Q102" s="644"/>
    </row>
    <row r="103" spans="1:17" s="645" customFormat="1" ht="18.899999999999999" customHeight="1" x14ac:dyDescent="0.25">
      <c r="A103" s="633">
        <v>97</v>
      </c>
      <c r="B103" s="634"/>
      <c r="C103" s="634"/>
      <c r="D103" s="635"/>
      <c r="E103" s="636"/>
      <c r="F103" s="644"/>
      <c r="G103" s="644"/>
      <c r="H103" s="646"/>
      <c r="I103" s="647"/>
      <c r="J103" s="639" t="e">
        <f>IF(AND(Q103="",#REF!&gt;0,#REF!&lt;5),K103,)</f>
        <v>#REF!</v>
      </c>
      <c r="K103" s="640" t="str">
        <f>IF(D103="","ZZZ9",IF(AND(#REF!&gt;0,#REF!&lt;5),D103&amp;#REF!,D103&amp;"9"))</f>
        <v>ZZZ9</v>
      </c>
      <c r="L103" s="641">
        <f t="shared" si="0"/>
        <v>999</v>
      </c>
      <c r="M103" s="652">
        <f t="shared" si="1"/>
        <v>999</v>
      </c>
      <c r="N103" s="649"/>
      <c r="O103" s="644"/>
      <c r="P103" s="643">
        <f t="shared" si="2"/>
        <v>999</v>
      </c>
      <c r="Q103" s="644"/>
    </row>
    <row r="104" spans="1:17" s="645" customFormat="1" ht="18.899999999999999" customHeight="1" x14ac:dyDescent="0.25">
      <c r="A104" s="633">
        <v>98</v>
      </c>
      <c r="B104" s="634"/>
      <c r="C104" s="634"/>
      <c r="D104" s="635"/>
      <c r="E104" s="636"/>
      <c r="F104" s="644"/>
      <c r="G104" s="644"/>
      <c r="H104" s="646"/>
      <c r="I104" s="647"/>
      <c r="J104" s="639" t="e">
        <f>IF(AND(Q104="",#REF!&gt;0,#REF!&lt;5),K104,)</f>
        <v>#REF!</v>
      </c>
      <c r="K104" s="640" t="str">
        <f>IF(D104="","ZZZ9",IF(AND(#REF!&gt;0,#REF!&lt;5),D104&amp;#REF!,D104&amp;"9"))</f>
        <v>ZZZ9</v>
      </c>
      <c r="L104" s="641">
        <f t="shared" ref="L104:L156" si="3">IF(Q104="",999,Q104)</f>
        <v>999</v>
      </c>
      <c r="M104" s="652">
        <f t="shared" ref="M104:M156" si="4">IF(P104=999,999,1)</f>
        <v>999</v>
      </c>
      <c r="N104" s="649"/>
      <c r="O104" s="644"/>
      <c r="P104" s="643">
        <f t="shared" ref="P104:P156" si="5">IF(N104="DA",1,IF(N104="WC",2,IF(N104="SE",3,IF(N104="Q",4,IF(N104="LL",5,999)))))</f>
        <v>999</v>
      </c>
      <c r="Q104" s="644"/>
    </row>
    <row r="105" spans="1:17" s="645" customFormat="1" ht="18.899999999999999" customHeight="1" x14ac:dyDescent="0.25">
      <c r="A105" s="633">
        <v>99</v>
      </c>
      <c r="B105" s="634"/>
      <c r="C105" s="634"/>
      <c r="D105" s="635"/>
      <c r="E105" s="636"/>
      <c r="F105" s="644"/>
      <c r="G105" s="644"/>
      <c r="H105" s="646"/>
      <c r="I105" s="647"/>
      <c r="J105" s="639" t="e">
        <f>IF(AND(Q105="",#REF!&gt;0,#REF!&lt;5),K105,)</f>
        <v>#REF!</v>
      </c>
      <c r="K105" s="640" t="str">
        <f>IF(D105="","ZZZ9",IF(AND(#REF!&gt;0,#REF!&lt;5),D105&amp;#REF!,D105&amp;"9"))</f>
        <v>ZZZ9</v>
      </c>
      <c r="L105" s="641">
        <f t="shared" si="3"/>
        <v>999</v>
      </c>
      <c r="M105" s="652">
        <f t="shared" si="4"/>
        <v>999</v>
      </c>
      <c r="N105" s="649"/>
      <c r="O105" s="644"/>
      <c r="P105" s="643">
        <f t="shared" si="5"/>
        <v>999</v>
      </c>
      <c r="Q105" s="644"/>
    </row>
    <row r="106" spans="1:17" s="645" customFormat="1" ht="18.899999999999999" customHeight="1" x14ac:dyDescent="0.25">
      <c r="A106" s="633">
        <v>100</v>
      </c>
      <c r="B106" s="634"/>
      <c r="C106" s="634"/>
      <c r="D106" s="635"/>
      <c r="E106" s="636"/>
      <c r="F106" s="644"/>
      <c r="G106" s="644"/>
      <c r="H106" s="646"/>
      <c r="I106" s="647"/>
      <c r="J106" s="639" t="e">
        <f>IF(AND(Q106="",#REF!&gt;0,#REF!&lt;5),K106,)</f>
        <v>#REF!</v>
      </c>
      <c r="K106" s="640" t="str">
        <f>IF(D106="","ZZZ9",IF(AND(#REF!&gt;0,#REF!&lt;5),D106&amp;#REF!,D106&amp;"9"))</f>
        <v>ZZZ9</v>
      </c>
      <c r="L106" s="641">
        <f t="shared" si="3"/>
        <v>999</v>
      </c>
      <c r="M106" s="652">
        <f t="shared" si="4"/>
        <v>999</v>
      </c>
      <c r="N106" s="649"/>
      <c r="O106" s="644"/>
      <c r="P106" s="643">
        <f t="shared" si="5"/>
        <v>999</v>
      </c>
      <c r="Q106" s="644"/>
    </row>
    <row r="107" spans="1:17" s="645" customFormat="1" ht="18.899999999999999" customHeight="1" x14ac:dyDescent="0.25">
      <c r="A107" s="633">
        <v>101</v>
      </c>
      <c r="B107" s="634"/>
      <c r="C107" s="634"/>
      <c r="D107" s="635"/>
      <c r="E107" s="636"/>
      <c r="F107" s="644"/>
      <c r="G107" s="644"/>
      <c r="H107" s="646"/>
      <c r="I107" s="647"/>
      <c r="J107" s="639" t="e">
        <f>IF(AND(Q107="",#REF!&gt;0,#REF!&lt;5),K107,)</f>
        <v>#REF!</v>
      </c>
      <c r="K107" s="640" t="str">
        <f>IF(D107="","ZZZ9",IF(AND(#REF!&gt;0,#REF!&lt;5),D107&amp;#REF!,D107&amp;"9"))</f>
        <v>ZZZ9</v>
      </c>
      <c r="L107" s="641">
        <f t="shared" si="3"/>
        <v>999</v>
      </c>
      <c r="M107" s="652">
        <f t="shared" si="4"/>
        <v>999</v>
      </c>
      <c r="N107" s="649"/>
      <c r="O107" s="644"/>
      <c r="P107" s="643">
        <f t="shared" si="5"/>
        <v>999</v>
      </c>
      <c r="Q107" s="644"/>
    </row>
    <row r="108" spans="1:17" s="645" customFormat="1" ht="18.899999999999999" customHeight="1" x14ac:dyDescent="0.25">
      <c r="A108" s="633">
        <v>102</v>
      </c>
      <c r="B108" s="634"/>
      <c r="C108" s="634"/>
      <c r="D108" s="635"/>
      <c r="E108" s="636"/>
      <c r="F108" s="644"/>
      <c r="G108" s="644"/>
      <c r="H108" s="646"/>
      <c r="I108" s="647"/>
      <c r="J108" s="639" t="e">
        <f>IF(AND(Q108="",#REF!&gt;0,#REF!&lt;5),K108,)</f>
        <v>#REF!</v>
      </c>
      <c r="K108" s="640" t="str">
        <f>IF(D108="","ZZZ9",IF(AND(#REF!&gt;0,#REF!&lt;5),D108&amp;#REF!,D108&amp;"9"))</f>
        <v>ZZZ9</v>
      </c>
      <c r="L108" s="641">
        <f t="shared" si="3"/>
        <v>999</v>
      </c>
      <c r="M108" s="652">
        <f t="shared" si="4"/>
        <v>999</v>
      </c>
      <c r="N108" s="649"/>
      <c r="O108" s="644"/>
      <c r="P108" s="643">
        <f t="shared" si="5"/>
        <v>999</v>
      </c>
      <c r="Q108" s="644"/>
    </row>
    <row r="109" spans="1:17" s="645" customFormat="1" ht="18.899999999999999" customHeight="1" x14ac:dyDescent="0.25">
      <c r="A109" s="633">
        <v>103</v>
      </c>
      <c r="B109" s="634"/>
      <c r="C109" s="634"/>
      <c r="D109" s="635"/>
      <c r="E109" s="636"/>
      <c r="F109" s="644"/>
      <c r="G109" s="644"/>
      <c r="H109" s="646"/>
      <c r="I109" s="647"/>
      <c r="J109" s="639" t="e">
        <f>IF(AND(Q109="",#REF!&gt;0,#REF!&lt;5),K109,)</f>
        <v>#REF!</v>
      </c>
      <c r="K109" s="640" t="str">
        <f>IF(D109="","ZZZ9",IF(AND(#REF!&gt;0,#REF!&lt;5),D109&amp;#REF!,D109&amp;"9"))</f>
        <v>ZZZ9</v>
      </c>
      <c r="L109" s="641">
        <f t="shared" si="3"/>
        <v>999</v>
      </c>
      <c r="M109" s="652">
        <f t="shared" si="4"/>
        <v>999</v>
      </c>
      <c r="N109" s="649"/>
      <c r="O109" s="644"/>
      <c r="P109" s="643">
        <f t="shared" si="5"/>
        <v>999</v>
      </c>
      <c r="Q109" s="644"/>
    </row>
    <row r="110" spans="1:17" s="645" customFormat="1" ht="18.899999999999999" customHeight="1" x14ac:dyDescent="0.25">
      <c r="A110" s="633">
        <v>104</v>
      </c>
      <c r="B110" s="634"/>
      <c r="C110" s="634"/>
      <c r="D110" s="635"/>
      <c r="E110" s="636"/>
      <c r="F110" s="644"/>
      <c r="G110" s="644"/>
      <c r="H110" s="646"/>
      <c r="I110" s="647"/>
      <c r="J110" s="639" t="e">
        <f>IF(AND(Q110="",#REF!&gt;0,#REF!&lt;5),K110,)</f>
        <v>#REF!</v>
      </c>
      <c r="K110" s="640" t="str">
        <f>IF(D110="","ZZZ9",IF(AND(#REF!&gt;0,#REF!&lt;5),D110&amp;#REF!,D110&amp;"9"))</f>
        <v>ZZZ9</v>
      </c>
      <c r="L110" s="641">
        <f t="shared" si="3"/>
        <v>999</v>
      </c>
      <c r="M110" s="652">
        <f t="shared" si="4"/>
        <v>999</v>
      </c>
      <c r="N110" s="649"/>
      <c r="O110" s="644"/>
      <c r="P110" s="643">
        <f t="shared" si="5"/>
        <v>999</v>
      </c>
      <c r="Q110" s="644"/>
    </row>
    <row r="111" spans="1:17" s="645" customFormat="1" ht="18.899999999999999" customHeight="1" x14ac:dyDescent="0.25">
      <c r="A111" s="633">
        <v>105</v>
      </c>
      <c r="B111" s="634"/>
      <c r="C111" s="634"/>
      <c r="D111" s="635"/>
      <c r="E111" s="636"/>
      <c r="F111" s="644"/>
      <c r="G111" s="644"/>
      <c r="H111" s="646"/>
      <c r="I111" s="647"/>
      <c r="J111" s="639" t="e">
        <f>IF(AND(Q111="",#REF!&gt;0,#REF!&lt;5),K111,)</f>
        <v>#REF!</v>
      </c>
      <c r="K111" s="640" t="str">
        <f>IF(D111="","ZZZ9",IF(AND(#REF!&gt;0,#REF!&lt;5),D111&amp;#REF!,D111&amp;"9"))</f>
        <v>ZZZ9</v>
      </c>
      <c r="L111" s="641">
        <f t="shared" si="3"/>
        <v>999</v>
      </c>
      <c r="M111" s="652">
        <f t="shared" si="4"/>
        <v>999</v>
      </c>
      <c r="N111" s="649"/>
      <c r="O111" s="644"/>
      <c r="P111" s="643">
        <f t="shared" si="5"/>
        <v>999</v>
      </c>
      <c r="Q111" s="644"/>
    </row>
    <row r="112" spans="1:17" s="645" customFormat="1" ht="18.899999999999999" customHeight="1" x14ac:dyDescent="0.25">
      <c r="A112" s="633">
        <v>106</v>
      </c>
      <c r="B112" s="634"/>
      <c r="C112" s="634"/>
      <c r="D112" s="635"/>
      <c r="E112" s="636"/>
      <c r="F112" s="644"/>
      <c r="G112" s="644"/>
      <c r="H112" s="646"/>
      <c r="I112" s="647"/>
      <c r="J112" s="639" t="e">
        <f>IF(AND(Q112="",#REF!&gt;0,#REF!&lt;5),K112,)</f>
        <v>#REF!</v>
      </c>
      <c r="K112" s="640" t="str">
        <f>IF(D112="","ZZZ9",IF(AND(#REF!&gt;0,#REF!&lt;5),D112&amp;#REF!,D112&amp;"9"))</f>
        <v>ZZZ9</v>
      </c>
      <c r="L112" s="641">
        <f t="shared" si="3"/>
        <v>999</v>
      </c>
      <c r="M112" s="652">
        <f t="shared" si="4"/>
        <v>999</v>
      </c>
      <c r="N112" s="649"/>
      <c r="O112" s="644"/>
      <c r="P112" s="643">
        <f t="shared" si="5"/>
        <v>999</v>
      </c>
      <c r="Q112" s="644"/>
    </row>
    <row r="113" spans="1:17" s="645" customFormat="1" ht="18.899999999999999" customHeight="1" x14ac:dyDescent="0.25">
      <c r="A113" s="633">
        <v>107</v>
      </c>
      <c r="B113" s="634"/>
      <c r="C113" s="634"/>
      <c r="D113" s="635"/>
      <c r="E113" s="636"/>
      <c r="F113" s="644"/>
      <c r="G113" s="644"/>
      <c r="H113" s="646"/>
      <c r="I113" s="647"/>
      <c r="J113" s="639" t="e">
        <f>IF(AND(Q113="",#REF!&gt;0,#REF!&lt;5),K113,)</f>
        <v>#REF!</v>
      </c>
      <c r="K113" s="640" t="str">
        <f>IF(D113="","ZZZ9",IF(AND(#REF!&gt;0,#REF!&lt;5),D113&amp;#REF!,D113&amp;"9"))</f>
        <v>ZZZ9</v>
      </c>
      <c r="L113" s="641">
        <f t="shared" si="3"/>
        <v>999</v>
      </c>
      <c r="M113" s="652">
        <f t="shared" si="4"/>
        <v>999</v>
      </c>
      <c r="N113" s="649"/>
      <c r="O113" s="644"/>
      <c r="P113" s="643">
        <f t="shared" si="5"/>
        <v>999</v>
      </c>
      <c r="Q113" s="644"/>
    </row>
    <row r="114" spans="1:17" s="645" customFormat="1" ht="18.899999999999999" customHeight="1" x14ac:dyDescent="0.25">
      <c r="A114" s="633">
        <v>108</v>
      </c>
      <c r="B114" s="634"/>
      <c r="C114" s="634"/>
      <c r="D114" s="635"/>
      <c r="E114" s="636"/>
      <c r="F114" s="644"/>
      <c r="G114" s="644"/>
      <c r="H114" s="646"/>
      <c r="I114" s="647"/>
      <c r="J114" s="639" t="e">
        <f>IF(AND(Q114="",#REF!&gt;0,#REF!&lt;5),K114,)</f>
        <v>#REF!</v>
      </c>
      <c r="K114" s="640" t="str">
        <f>IF(D114="","ZZZ9",IF(AND(#REF!&gt;0,#REF!&lt;5),D114&amp;#REF!,D114&amp;"9"))</f>
        <v>ZZZ9</v>
      </c>
      <c r="L114" s="641">
        <f t="shared" si="3"/>
        <v>999</v>
      </c>
      <c r="M114" s="652">
        <f t="shared" si="4"/>
        <v>999</v>
      </c>
      <c r="N114" s="649"/>
      <c r="O114" s="644"/>
      <c r="P114" s="643">
        <f t="shared" si="5"/>
        <v>999</v>
      </c>
      <c r="Q114" s="644"/>
    </row>
    <row r="115" spans="1:17" s="645" customFormat="1" ht="18.899999999999999" customHeight="1" x14ac:dyDescent="0.25">
      <c r="A115" s="633">
        <v>109</v>
      </c>
      <c r="B115" s="634"/>
      <c r="C115" s="634"/>
      <c r="D115" s="635"/>
      <c r="E115" s="636"/>
      <c r="F115" s="644"/>
      <c r="G115" s="644"/>
      <c r="H115" s="646"/>
      <c r="I115" s="647"/>
      <c r="J115" s="639" t="e">
        <f>IF(AND(Q115="",#REF!&gt;0,#REF!&lt;5),K115,)</f>
        <v>#REF!</v>
      </c>
      <c r="K115" s="640" t="str">
        <f>IF(D115="","ZZZ9",IF(AND(#REF!&gt;0,#REF!&lt;5),D115&amp;#REF!,D115&amp;"9"))</f>
        <v>ZZZ9</v>
      </c>
      <c r="L115" s="641">
        <f t="shared" si="3"/>
        <v>999</v>
      </c>
      <c r="M115" s="652">
        <f t="shared" si="4"/>
        <v>999</v>
      </c>
      <c r="N115" s="649"/>
      <c r="O115" s="644"/>
      <c r="P115" s="643">
        <f t="shared" si="5"/>
        <v>999</v>
      </c>
      <c r="Q115" s="644"/>
    </row>
    <row r="116" spans="1:17" s="645" customFormat="1" ht="18.899999999999999" customHeight="1" x14ac:dyDescent="0.25">
      <c r="A116" s="633">
        <v>110</v>
      </c>
      <c r="B116" s="634"/>
      <c r="C116" s="634"/>
      <c r="D116" s="635"/>
      <c r="E116" s="636"/>
      <c r="F116" s="644"/>
      <c r="G116" s="644"/>
      <c r="H116" s="646"/>
      <c r="I116" s="647"/>
      <c r="J116" s="639" t="e">
        <f>IF(AND(Q116="",#REF!&gt;0,#REF!&lt;5),K116,)</f>
        <v>#REF!</v>
      </c>
      <c r="K116" s="640" t="str">
        <f>IF(D116="","ZZZ9",IF(AND(#REF!&gt;0,#REF!&lt;5),D116&amp;#REF!,D116&amp;"9"))</f>
        <v>ZZZ9</v>
      </c>
      <c r="L116" s="641">
        <f t="shared" si="3"/>
        <v>999</v>
      </c>
      <c r="M116" s="652">
        <f t="shared" si="4"/>
        <v>999</v>
      </c>
      <c r="N116" s="649"/>
      <c r="O116" s="644"/>
      <c r="P116" s="643">
        <f t="shared" si="5"/>
        <v>999</v>
      </c>
      <c r="Q116" s="644"/>
    </row>
    <row r="117" spans="1:17" s="645" customFormat="1" ht="18.899999999999999" customHeight="1" x14ac:dyDescent="0.25">
      <c r="A117" s="633">
        <v>111</v>
      </c>
      <c r="B117" s="634"/>
      <c r="C117" s="634"/>
      <c r="D117" s="635"/>
      <c r="E117" s="636"/>
      <c r="F117" s="644"/>
      <c r="G117" s="644"/>
      <c r="H117" s="646"/>
      <c r="I117" s="647"/>
      <c r="J117" s="639" t="e">
        <f>IF(AND(Q117="",#REF!&gt;0,#REF!&lt;5),K117,)</f>
        <v>#REF!</v>
      </c>
      <c r="K117" s="640" t="str">
        <f>IF(D117="","ZZZ9",IF(AND(#REF!&gt;0,#REF!&lt;5),D117&amp;#REF!,D117&amp;"9"))</f>
        <v>ZZZ9</v>
      </c>
      <c r="L117" s="641">
        <f t="shared" si="3"/>
        <v>999</v>
      </c>
      <c r="M117" s="652">
        <f t="shared" si="4"/>
        <v>999</v>
      </c>
      <c r="N117" s="649"/>
      <c r="O117" s="644"/>
      <c r="P117" s="643">
        <f t="shared" si="5"/>
        <v>999</v>
      </c>
      <c r="Q117" s="644"/>
    </row>
    <row r="118" spans="1:17" s="645" customFormat="1" ht="18.899999999999999" customHeight="1" x14ac:dyDescent="0.25">
      <c r="A118" s="633">
        <v>112</v>
      </c>
      <c r="B118" s="634"/>
      <c r="C118" s="634"/>
      <c r="D118" s="635"/>
      <c r="E118" s="636"/>
      <c r="F118" s="644"/>
      <c r="G118" s="644"/>
      <c r="H118" s="646"/>
      <c r="I118" s="647"/>
      <c r="J118" s="639" t="e">
        <f>IF(AND(Q118="",#REF!&gt;0,#REF!&lt;5),K118,)</f>
        <v>#REF!</v>
      </c>
      <c r="K118" s="640" t="str">
        <f>IF(D118="","ZZZ9",IF(AND(#REF!&gt;0,#REF!&lt;5),D118&amp;#REF!,D118&amp;"9"))</f>
        <v>ZZZ9</v>
      </c>
      <c r="L118" s="641">
        <f t="shared" si="3"/>
        <v>999</v>
      </c>
      <c r="M118" s="652">
        <f t="shared" si="4"/>
        <v>999</v>
      </c>
      <c r="N118" s="649"/>
      <c r="O118" s="644"/>
      <c r="P118" s="643">
        <f t="shared" si="5"/>
        <v>999</v>
      </c>
      <c r="Q118" s="644"/>
    </row>
    <row r="119" spans="1:17" s="645" customFormat="1" ht="18.899999999999999" customHeight="1" x14ac:dyDescent="0.25">
      <c r="A119" s="633">
        <v>113</v>
      </c>
      <c r="B119" s="634"/>
      <c r="C119" s="634"/>
      <c r="D119" s="635"/>
      <c r="E119" s="636"/>
      <c r="F119" s="644"/>
      <c r="G119" s="644"/>
      <c r="H119" s="646"/>
      <c r="I119" s="647"/>
      <c r="J119" s="639" t="e">
        <f>IF(AND(Q119="",#REF!&gt;0,#REF!&lt;5),K119,)</f>
        <v>#REF!</v>
      </c>
      <c r="K119" s="640" t="str">
        <f>IF(D119="","ZZZ9",IF(AND(#REF!&gt;0,#REF!&lt;5),D119&amp;#REF!,D119&amp;"9"))</f>
        <v>ZZZ9</v>
      </c>
      <c r="L119" s="641">
        <f t="shared" si="3"/>
        <v>999</v>
      </c>
      <c r="M119" s="652">
        <f t="shared" si="4"/>
        <v>999</v>
      </c>
      <c r="N119" s="649"/>
      <c r="O119" s="644"/>
      <c r="P119" s="643">
        <f t="shared" si="5"/>
        <v>999</v>
      </c>
      <c r="Q119" s="644"/>
    </row>
    <row r="120" spans="1:17" s="645" customFormat="1" ht="18.899999999999999" customHeight="1" x14ac:dyDescent="0.25">
      <c r="A120" s="633">
        <v>114</v>
      </c>
      <c r="B120" s="634"/>
      <c r="C120" s="634"/>
      <c r="D120" s="635"/>
      <c r="E120" s="636"/>
      <c r="F120" s="644"/>
      <c r="G120" s="644"/>
      <c r="H120" s="646"/>
      <c r="I120" s="647"/>
      <c r="J120" s="639" t="e">
        <f>IF(AND(Q120="",#REF!&gt;0,#REF!&lt;5),K120,)</f>
        <v>#REF!</v>
      </c>
      <c r="K120" s="640" t="str">
        <f>IF(D120="","ZZZ9",IF(AND(#REF!&gt;0,#REF!&lt;5),D120&amp;#REF!,D120&amp;"9"))</f>
        <v>ZZZ9</v>
      </c>
      <c r="L120" s="641">
        <f t="shared" si="3"/>
        <v>999</v>
      </c>
      <c r="M120" s="652">
        <f t="shared" si="4"/>
        <v>999</v>
      </c>
      <c r="N120" s="649"/>
      <c r="O120" s="644"/>
      <c r="P120" s="643">
        <f t="shared" si="5"/>
        <v>999</v>
      </c>
      <c r="Q120" s="644"/>
    </row>
    <row r="121" spans="1:17" s="645" customFormat="1" ht="18.899999999999999" customHeight="1" x14ac:dyDescent="0.25">
      <c r="A121" s="633">
        <v>115</v>
      </c>
      <c r="B121" s="634"/>
      <c r="C121" s="634"/>
      <c r="D121" s="635"/>
      <c r="E121" s="636"/>
      <c r="F121" s="644"/>
      <c r="G121" s="644"/>
      <c r="H121" s="646"/>
      <c r="I121" s="647"/>
      <c r="J121" s="639" t="e">
        <f>IF(AND(Q121="",#REF!&gt;0,#REF!&lt;5),K121,)</f>
        <v>#REF!</v>
      </c>
      <c r="K121" s="640" t="str">
        <f>IF(D121="","ZZZ9",IF(AND(#REF!&gt;0,#REF!&lt;5),D121&amp;#REF!,D121&amp;"9"))</f>
        <v>ZZZ9</v>
      </c>
      <c r="L121" s="641">
        <f t="shared" si="3"/>
        <v>999</v>
      </c>
      <c r="M121" s="652">
        <f t="shared" si="4"/>
        <v>999</v>
      </c>
      <c r="N121" s="649"/>
      <c r="O121" s="644"/>
      <c r="P121" s="643">
        <f t="shared" si="5"/>
        <v>999</v>
      </c>
      <c r="Q121" s="644"/>
    </row>
    <row r="122" spans="1:17" s="645" customFormat="1" ht="18.899999999999999" customHeight="1" x14ac:dyDescent="0.25">
      <c r="A122" s="633">
        <v>116</v>
      </c>
      <c r="B122" s="634"/>
      <c r="C122" s="634"/>
      <c r="D122" s="635"/>
      <c r="E122" s="636"/>
      <c r="F122" s="644"/>
      <c r="G122" s="644"/>
      <c r="H122" s="646"/>
      <c r="I122" s="647"/>
      <c r="J122" s="639" t="e">
        <f>IF(AND(Q122="",#REF!&gt;0,#REF!&lt;5),K122,)</f>
        <v>#REF!</v>
      </c>
      <c r="K122" s="640" t="str">
        <f>IF(D122="","ZZZ9",IF(AND(#REF!&gt;0,#REF!&lt;5),D122&amp;#REF!,D122&amp;"9"))</f>
        <v>ZZZ9</v>
      </c>
      <c r="L122" s="641">
        <f t="shared" si="3"/>
        <v>999</v>
      </c>
      <c r="M122" s="652">
        <f t="shared" si="4"/>
        <v>999</v>
      </c>
      <c r="N122" s="649"/>
      <c r="O122" s="644"/>
      <c r="P122" s="643">
        <f t="shared" si="5"/>
        <v>999</v>
      </c>
      <c r="Q122" s="644"/>
    </row>
    <row r="123" spans="1:17" s="645" customFormat="1" ht="18.899999999999999" customHeight="1" x14ac:dyDescent="0.25">
      <c r="A123" s="633">
        <v>117</v>
      </c>
      <c r="B123" s="634"/>
      <c r="C123" s="634"/>
      <c r="D123" s="635"/>
      <c r="E123" s="636"/>
      <c r="F123" s="644"/>
      <c r="G123" s="644"/>
      <c r="H123" s="646"/>
      <c r="I123" s="647"/>
      <c r="J123" s="639" t="e">
        <f>IF(AND(Q123="",#REF!&gt;0,#REF!&lt;5),K123,)</f>
        <v>#REF!</v>
      </c>
      <c r="K123" s="640" t="str">
        <f>IF(D123="","ZZZ9",IF(AND(#REF!&gt;0,#REF!&lt;5),D123&amp;#REF!,D123&amp;"9"))</f>
        <v>ZZZ9</v>
      </c>
      <c r="L123" s="641">
        <f t="shared" si="3"/>
        <v>999</v>
      </c>
      <c r="M123" s="652">
        <f t="shared" si="4"/>
        <v>999</v>
      </c>
      <c r="N123" s="649"/>
      <c r="O123" s="644"/>
      <c r="P123" s="643">
        <f t="shared" si="5"/>
        <v>999</v>
      </c>
      <c r="Q123" s="644"/>
    </row>
    <row r="124" spans="1:17" s="645" customFormat="1" ht="18.899999999999999" customHeight="1" x14ac:dyDescent="0.25">
      <c r="A124" s="633">
        <v>118</v>
      </c>
      <c r="B124" s="634"/>
      <c r="C124" s="634"/>
      <c r="D124" s="635"/>
      <c r="E124" s="636"/>
      <c r="F124" s="644"/>
      <c r="G124" s="644"/>
      <c r="H124" s="646"/>
      <c r="I124" s="647"/>
      <c r="J124" s="639" t="e">
        <f>IF(AND(Q124="",#REF!&gt;0,#REF!&lt;5),K124,)</f>
        <v>#REF!</v>
      </c>
      <c r="K124" s="640" t="str">
        <f>IF(D124="","ZZZ9",IF(AND(#REF!&gt;0,#REF!&lt;5),D124&amp;#REF!,D124&amp;"9"))</f>
        <v>ZZZ9</v>
      </c>
      <c r="L124" s="641">
        <f t="shared" si="3"/>
        <v>999</v>
      </c>
      <c r="M124" s="652">
        <f t="shared" si="4"/>
        <v>999</v>
      </c>
      <c r="N124" s="649"/>
      <c r="O124" s="644"/>
      <c r="P124" s="643">
        <f t="shared" si="5"/>
        <v>999</v>
      </c>
      <c r="Q124" s="644"/>
    </row>
    <row r="125" spans="1:17" s="645" customFormat="1" ht="18.899999999999999" customHeight="1" x14ac:dyDescent="0.25">
      <c r="A125" s="633">
        <v>119</v>
      </c>
      <c r="B125" s="634"/>
      <c r="C125" s="634"/>
      <c r="D125" s="635"/>
      <c r="E125" s="636"/>
      <c r="F125" s="644"/>
      <c r="G125" s="644"/>
      <c r="H125" s="646"/>
      <c r="I125" s="647"/>
      <c r="J125" s="639" t="e">
        <f>IF(AND(Q125="",#REF!&gt;0,#REF!&lt;5),K125,)</f>
        <v>#REF!</v>
      </c>
      <c r="K125" s="640" t="str">
        <f>IF(D125="","ZZZ9",IF(AND(#REF!&gt;0,#REF!&lt;5),D125&amp;#REF!,D125&amp;"9"))</f>
        <v>ZZZ9</v>
      </c>
      <c r="L125" s="641">
        <f t="shared" si="3"/>
        <v>999</v>
      </c>
      <c r="M125" s="652">
        <f t="shared" si="4"/>
        <v>999</v>
      </c>
      <c r="N125" s="649"/>
      <c r="O125" s="644"/>
      <c r="P125" s="643">
        <f t="shared" si="5"/>
        <v>999</v>
      </c>
      <c r="Q125" s="644"/>
    </row>
    <row r="126" spans="1:17" s="645" customFormat="1" ht="18.899999999999999" customHeight="1" x14ac:dyDescent="0.25">
      <c r="A126" s="633">
        <v>120</v>
      </c>
      <c r="B126" s="634"/>
      <c r="C126" s="634"/>
      <c r="D126" s="635"/>
      <c r="E126" s="636"/>
      <c r="F126" s="644"/>
      <c r="G126" s="644"/>
      <c r="H126" s="646"/>
      <c r="I126" s="647"/>
      <c r="J126" s="639" t="e">
        <f>IF(AND(Q126="",#REF!&gt;0,#REF!&lt;5),K126,)</f>
        <v>#REF!</v>
      </c>
      <c r="K126" s="640" t="str">
        <f>IF(D126="","ZZZ9",IF(AND(#REF!&gt;0,#REF!&lt;5),D126&amp;#REF!,D126&amp;"9"))</f>
        <v>ZZZ9</v>
      </c>
      <c r="L126" s="641">
        <f t="shared" si="3"/>
        <v>999</v>
      </c>
      <c r="M126" s="652">
        <f t="shared" si="4"/>
        <v>999</v>
      </c>
      <c r="N126" s="649"/>
      <c r="O126" s="644"/>
      <c r="P126" s="643">
        <f t="shared" si="5"/>
        <v>999</v>
      </c>
      <c r="Q126" s="644"/>
    </row>
    <row r="127" spans="1:17" s="645" customFormat="1" ht="18.899999999999999" customHeight="1" x14ac:dyDescent="0.25">
      <c r="A127" s="633">
        <v>121</v>
      </c>
      <c r="B127" s="634"/>
      <c r="C127" s="634"/>
      <c r="D127" s="635"/>
      <c r="E127" s="636"/>
      <c r="F127" s="644"/>
      <c r="G127" s="644"/>
      <c r="H127" s="646"/>
      <c r="I127" s="647"/>
      <c r="J127" s="639" t="e">
        <f>IF(AND(Q127="",#REF!&gt;0,#REF!&lt;5),K127,)</f>
        <v>#REF!</v>
      </c>
      <c r="K127" s="640" t="str">
        <f>IF(D127="","ZZZ9",IF(AND(#REF!&gt;0,#REF!&lt;5),D127&amp;#REF!,D127&amp;"9"))</f>
        <v>ZZZ9</v>
      </c>
      <c r="L127" s="641">
        <f t="shared" si="3"/>
        <v>999</v>
      </c>
      <c r="M127" s="652">
        <f t="shared" si="4"/>
        <v>999</v>
      </c>
      <c r="N127" s="649"/>
      <c r="O127" s="644"/>
      <c r="P127" s="643">
        <f t="shared" si="5"/>
        <v>999</v>
      </c>
      <c r="Q127" s="644"/>
    </row>
    <row r="128" spans="1:17" s="645" customFormat="1" ht="18.899999999999999" customHeight="1" x14ac:dyDescent="0.25">
      <c r="A128" s="633">
        <v>122</v>
      </c>
      <c r="B128" s="634"/>
      <c r="C128" s="634"/>
      <c r="D128" s="635"/>
      <c r="E128" s="636"/>
      <c r="F128" s="644"/>
      <c r="G128" s="644"/>
      <c r="H128" s="646"/>
      <c r="I128" s="647"/>
      <c r="J128" s="639" t="e">
        <f>IF(AND(Q128="",#REF!&gt;0,#REF!&lt;5),K128,)</f>
        <v>#REF!</v>
      </c>
      <c r="K128" s="640" t="str">
        <f>IF(D128="","ZZZ9",IF(AND(#REF!&gt;0,#REF!&lt;5),D128&amp;#REF!,D128&amp;"9"))</f>
        <v>ZZZ9</v>
      </c>
      <c r="L128" s="641">
        <f t="shared" si="3"/>
        <v>999</v>
      </c>
      <c r="M128" s="652">
        <f t="shared" si="4"/>
        <v>999</v>
      </c>
      <c r="N128" s="649"/>
      <c r="O128" s="644"/>
      <c r="P128" s="643">
        <f t="shared" si="5"/>
        <v>999</v>
      </c>
      <c r="Q128" s="644"/>
    </row>
    <row r="129" spans="1:17" s="645" customFormat="1" ht="18.899999999999999" customHeight="1" x14ac:dyDescent="0.25">
      <c r="A129" s="633">
        <v>123</v>
      </c>
      <c r="B129" s="634"/>
      <c r="C129" s="634"/>
      <c r="D129" s="635"/>
      <c r="E129" s="636"/>
      <c r="F129" s="644"/>
      <c r="G129" s="644"/>
      <c r="H129" s="646"/>
      <c r="I129" s="647"/>
      <c r="J129" s="639" t="e">
        <f>IF(AND(Q129="",#REF!&gt;0,#REF!&lt;5),K129,)</f>
        <v>#REF!</v>
      </c>
      <c r="K129" s="640" t="str">
        <f>IF(D129="","ZZZ9",IF(AND(#REF!&gt;0,#REF!&lt;5),D129&amp;#REF!,D129&amp;"9"))</f>
        <v>ZZZ9</v>
      </c>
      <c r="L129" s="641">
        <f t="shared" si="3"/>
        <v>999</v>
      </c>
      <c r="M129" s="652">
        <f t="shared" si="4"/>
        <v>999</v>
      </c>
      <c r="N129" s="649"/>
      <c r="O129" s="644"/>
      <c r="P129" s="643">
        <f t="shared" si="5"/>
        <v>999</v>
      </c>
      <c r="Q129" s="644"/>
    </row>
    <row r="130" spans="1:17" s="645" customFormat="1" ht="18.899999999999999" customHeight="1" x14ac:dyDescent="0.25">
      <c r="A130" s="633">
        <v>124</v>
      </c>
      <c r="B130" s="634"/>
      <c r="C130" s="634"/>
      <c r="D130" s="635"/>
      <c r="E130" s="636"/>
      <c r="F130" s="644"/>
      <c r="G130" s="644"/>
      <c r="H130" s="646"/>
      <c r="I130" s="647"/>
      <c r="J130" s="639" t="e">
        <f>IF(AND(Q130="",#REF!&gt;0,#REF!&lt;5),K130,)</f>
        <v>#REF!</v>
      </c>
      <c r="K130" s="640" t="str">
        <f>IF(D130="","ZZZ9",IF(AND(#REF!&gt;0,#REF!&lt;5),D130&amp;#REF!,D130&amp;"9"))</f>
        <v>ZZZ9</v>
      </c>
      <c r="L130" s="641">
        <f t="shared" si="3"/>
        <v>999</v>
      </c>
      <c r="M130" s="652">
        <f t="shared" si="4"/>
        <v>999</v>
      </c>
      <c r="N130" s="649"/>
      <c r="O130" s="644"/>
      <c r="P130" s="643">
        <f t="shared" si="5"/>
        <v>999</v>
      </c>
      <c r="Q130" s="644"/>
    </row>
    <row r="131" spans="1:17" s="645" customFormat="1" ht="18.899999999999999" customHeight="1" x14ac:dyDescent="0.25">
      <c r="A131" s="633">
        <v>125</v>
      </c>
      <c r="B131" s="634"/>
      <c r="C131" s="634"/>
      <c r="D131" s="635"/>
      <c r="E131" s="636"/>
      <c r="F131" s="644"/>
      <c r="G131" s="644"/>
      <c r="H131" s="646"/>
      <c r="I131" s="647"/>
      <c r="J131" s="639" t="e">
        <f>IF(AND(Q131="",#REF!&gt;0,#REF!&lt;5),K131,)</f>
        <v>#REF!</v>
      </c>
      <c r="K131" s="640" t="str">
        <f>IF(D131="","ZZZ9",IF(AND(#REF!&gt;0,#REF!&lt;5),D131&amp;#REF!,D131&amp;"9"))</f>
        <v>ZZZ9</v>
      </c>
      <c r="L131" s="641">
        <f t="shared" si="3"/>
        <v>999</v>
      </c>
      <c r="M131" s="652">
        <f t="shared" si="4"/>
        <v>999</v>
      </c>
      <c r="N131" s="649"/>
      <c r="O131" s="644"/>
      <c r="P131" s="643">
        <f t="shared" si="5"/>
        <v>999</v>
      </c>
      <c r="Q131" s="644"/>
    </row>
    <row r="132" spans="1:17" s="645" customFormat="1" ht="18.899999999999999" customHeight="1" x14ac:dyDescent="0.25">
      <c r="A132" s="633">
        <v>126</v>
      </c>
      <c r="B132" s="634"/>
      <c r="C132" s="634"/>
      <c r="D132" s="635"/>
      <c r="E132" s="636"/>
      <c r="F132" s="644"/>
      <c r="G132" s="644"/>
      <c r="H132" s="646"/>
      <c r="I132" s="647"/>
      <c r="J132" s="639" t="e">
        <f>IF(AND(Q132="",#REF!&gt;0,#REF!&lt;5),K132,)</f>
        <v>#REF!</v>
      </c>
      <c r="K132" s="640" t="str">
        <f>IF(D132="","ZZZ9",IF(AND(#REF!&gt;0,#REF!&lt;5),D132&amp;#REF!,D132&amp;"9"))</f>
        <v>ZZZ9</v>
      </c>
      <c r="L132" s="641">
        <f t="shared" si="3"/>
        <v>999</v>
      </c>
      <c r="M132" s="652">
        <f t="shared" si="4"/>
        <v>999</v>
      </c>
      <c r="N132" s="649"/>
      <c r="O132" s="644"/>
      <c r="P132" s="643">
        <f t="shared" si="5"/>
        <v>999</v>
      </c>
      <c r="Q132" s="644"/>
    </row>
    <row r="133" spans="1:17" s="645" customFormat="1" ht="18.899999999999999" customHeight="1" x14ac:dyDescent="0.25">
      <c r="A133" s="633">
        <v>127</v>
      </c>
      <c r="B133" s="634"/>
      <c r="C133" s="634"/>
      <c r="D133" s="635"/>
      <c r="E133" s="636"/>
      <c r="F133" s="644"/>
      <c r="G133" s="644"/>
      <c r="H133" s="646"/>
      <c r="I133" s="647"/>
      <c r="J133" s="639" t="e">
        <f>IF(AND(Q133="",#REF!&gt;0,#REF!&lt;5),K133,)</f>
        <v>#REF!</v>
      </c>
      <c r="K133" s="640" t="str">
        <f>IF(D133="","ZZZ9",IF(AND(#REF!&gt;0,#REF!&lt;5),D133&amp;#REF!,D133&amp;"9"))</f>
        <v>ZZZ9</v>
      </c>
      <c r="L133" s="641">
        <f t="shared" si="3"/>
        <v>999</v>
      </c>
      <c r="M133" s="652">
        <f t="shared" si="4"/>
        <v>999</v>
      </c>
      <c r="N133" s="649"/>
      <c r="O133" s="644"/>
      <c r="P133" s="643">
        <f t="shared" si="5"/>
        <v>999</v>
      </c>
      <c r="Q133" s="644"/>
    </row>
    <row r="134" spans="1:17" s="645" customFormat="1" ht="18.899999999999999" customHeight="1" x14ac:dyDescent="0.25">
      <c r="A134" s="633">
        <v>128</v>
      </c>
      <c r="B134" s="634"/>
      <c r="C134" s="634"/>
      <c r="D134" s="635"/>
      <c r="E134" s="636"/>
      <c r="F134" s="644"/>
      <c r="G134" s="644"/>
      <c r="H134" s="646"/>
      <c r="I134" s="647"/>
      <c r="J134" s="639" t="e">
        <f>IF(AND(Q134="",#REF!&gt;0,#REF!&lt;5),K134,)</f>
        <v>#REF!</v>
      </c>
      <c r="K134" s="640" t="str">
        <f>IF(D134="","ZZZ9",IF(AND(#REF!&gt;0,#REF!&lt;5),D134&amp;#REF!,D134&amp;"9"))</f>
        <v>ZZZ9</v>
      </c>
      <c r="L134" s="641">
        <f t="shared" si="3"/>
        <v>999</v>
      </c>
      <c r="M134" s="652">
        <f t="shared" si="4"/>
        <v>999</v>
      </c>
      <c r="N134" s="649"/>
      <c r="O134" s="647"/>
      <c r="P134" s="658">
        <f t="shared" si="5"/>
        <v>999</v>
      </c>
      <c r="Q134" s="647"/>
    </row>
    <row r="135" spans="1:17" x14ac:dyDescent="0.25">
      <c r="A135" s="633">
        <v>129</v>
      </c>
      <c r="B135" s="634"/>
      <c r="C135" s="634"/>
      <c r="D135" s="635"/>
      <c r="E135" s="636"/>
      <c r="F135" s="644"/>
      <c r="G135" s="644"/>
      <c r="H135" s="646"/>
      <c r="I135" s="647"/>
      <c r="J135" s="639" t="e">
        <f>IF(AND(Q135="",#REF!&gt;0,#REF!&lt;5),K135,)</f>
        <v>#REF!</v>
      </c>
      <c r="K135" s="640" t="str">
        <f>IF(D135="","ZZZ9",IF(AND(#REF!&gt;0,#REF!&lt;5),D135&amp;#REF!,D135&amp;"9"))</f>
        <v>ZZZ9</v>
      </c>
      <c r="L135" s="641">
        <f t="shared" si="3"/>
        <v>999</v>
      </c>
      <c r="M135" s="652">
        <f t="shared" si="4"/>
        <v>999</v>
      </c>
      <c r="N135" s="649"/>
      <c r="O135" s="644"/>
      <c r="P135" s="643">
        <f t="shared" si="5"/>
        <v>999</v>
      </c>
      <c r="Q135" s="644"/>
    </row>
    <row r="136" spans="1:17" x14ac:dyDescent="0.25">
      <c r="A136" s="633">
        <v>130</v>
      </c>
      <c r="B136" s="634"/>
      <c r="C136" s="634"/>
      <c r="D136" s="635"/>
      <c r="E136" s="636"/>
      <c r="F136" s="644"/>
      <c r="G136" s="644"/>
      <c r="H136" s="646"/>
      <c r="I136" s="647"/>
      <c r="J136" s="639" t="e">
        <f>IF(AND(Q136="",#REF!&gt;0,#REF!&lt;5),K136,)</f>
        <v>#REF!</v>
      </c>
      <c r="K136" s="640" t="str">
        <f>IF(D136="","ZZZ9",IF(AND(#REF!&gt;0,#REF!&lt;5),D136&amp;#REF!,D136&amp;"9"))</f>
        <v>ZZZ9</v>
      </c>
      <c r="L136" s="641">
        <f t="shared" si="3"/>
        <v>999</v>
      </c>
      <c r="M136" s="652">
        <f t="shared" si="4"/>
        <v>999</v>
      </c>
      <c r="N136" s="649"/>
      <c r="O136" s="644"/>
      <c r="P136" s="643">
        <f t="shared" si="5"/>
        <v>999</v>
      </c>
      <c r="Q136" s="644"/>
    </row>
    <row r="137" spans="1:17" x14ac:dyDescent="0.25">
      <c r="A137" s="633">
        <v>131</v>
      </c>
      <c r="B137" s="634"/>
      <c r="C137" s="634"/>
      <c r="D137" s="635"/>
      <c r="E137" s="636"/>
      <c r="F137" s="644"/>
      <c r="G137" s="644"/>
      <c r="H137" s="646"/>
      <c r="I137" s="647"/>
      <c r="J137" s="639" t="e">
        <f>IF(AND(Q137="",#REF!&gt;0,#REF!&lt;5),K137,)</f>
        <v>#REF!</v>
      </c>
      <c r="K137" s="640" t="str">
        <f>IF(D137="","ZZZ9",IF(AND(#REF!&gt;0,#REF!&lt;5),D137&amp;#REF!,D137&amp;"9"))</f>
        <v>ZZZ9</v>
      </c>
      <c r="L137" s="641">
        <f t="shared" si="3"/>
        <v>999</v>
      </c>
      <c r="M137" s="652">
        <f t="shared" si="4"/>
        <v>999</v>
      </c>
      <c r="N137" s="649"/>
      <c r="O137" s="644"/>
      <c r="P137" s="643">
        <f t="shared" si="5"/>
        <v>999</v>
      </c>
      <c r="Q137" s="644"/>
    </row>
    <row r="138" spans="1:17" x14ac:dyDescent="0.25">
      <c r="A138" s="633">
        <v>132</v>
      </c>
      <c r="B138" s="634"/>
      <c r="C138" s="634"/>
      <c r="D138" s="635"/>
      <c r="E138" s="636"/>
      <c r="F138" s="644"/>
      <c r="G138" s="644"/>
      <c r="H138" s="646"/>
      <c r="I138" s="647"/>
      <c r="J138" s="639" t="e">
        <f>IF(AND(Q138="",#REF!&gt;0,#REF!&lt;5),K138,)</f>
        <v>#REF!</v>
      </c>
      <c r="K138" s="640" t="str">
        <f>IF(D138="","ZZZ9",IF(AND(#REF!&gt;0,#REF!&lt;5),D138&amp;#REF!,D138&amp;"9"))</f>
        <v>ZZZ9</v>
      </c>
      <c r="L138" s="641">
        <f t="shared" si="3"/>
        <v>999</v>
      </c>
      <c r="M138" s="652">
        <f t="shared" si="4"/>
        <v>999</v>
      </c>
      <c r="N138" s="649"/>
      <c r="O138" s="644"/>
      <c r="P138" s="643">
        <f t="shared" si="5"/>
        <v>999</v>
      </c>
      <c r="Q138" s="644"/>
    </row>
    <row r="139" spans="1:17" x14ac:dyDescent="0.25">
      <c r="A139" s="633">
        <v>133</v>
      </c>
      <c r="B139" s="634"/>
      <c r="C139" s="634"/>
      <c r="D139" s="635"/>
      <c r="E139" s="636"/>
      <c r="F139" s="644"/>
      <c r="G139" s="644"/>
      <c r="H139" s="646"/>
      <c r="I139" s="647"/>
      <c r="J139" s="639" t="e">
        <f>IF(AND(Q139="",#REF!&gt;0,#REF!&lt;5),K139,)</f>
        <v>#REF!</v>
      </c>
      <c r="K139" s="640" t="str">
        <f>IF(D139="","ZZZ9",IF(AND(#REF!&gt;0,#REF!&lt;5),D139&amp;#REF!,D139&amp;"9"))</f>
        <v>ZZZ9</v>
      </c>
      <c r="L139" s="641">
        <f t="shared" si="3"/>
        <v>999</v>
      </c>
      <c r="M139" s="652">
        <f t="shared" si="4"/>
        <v>999</v>
      </c>
      <c r="N139" s="649"/>
      <c r="O139" s="644"/>
      <c r="P139" s="643">
        <f t="shared" si="5"/>
        <v>999</v>
      </c>
      <c r="Q139" s="644"/>
    </row>
    <row r="140" spans="1:17" x14ac:dyDescent="0.25">
      <c r="A140" s="633">
        <v>134</v>
      </c>
      <c r="B140" s="634"/>
      <c r="C140" s="634"/>
      <c r="D140" s="635"/>
      <c r="E140" s="636"/>
      <c r="F140" s="644"/>
      <c r="G140" s="644"/>
      <c r="H140" s="646"/>
      <c r="I140" s="647"/>
      <c r="J140" s="639" t="e">
        <f>IF(AND(Q140="",#REF!&gt;0,#REF!&lt;5),K140,)</f>
        <v>#REF!</v>
      </c>
      <c r="K140" s="640" t="str">
        <f>IF(D140="","ZZZ9",IF(AND(#REF!&gt;0,#REF!&lt;5),D140&amp;#REF!,D140&amp;"9"))</f>
        <v>ZZZ9</v>
      </c>
      <c r="L140" s="641">
        <f t="shared" si="3"/>
        <v>999</v>
      </c>
      <c r="M140" s="652">
        <f t="shared" si="4"/>
        <v>999</v>
      </c>
      <c r="N140" s="649"/>
      <c r="O140" s="644"/>
      <c r="P140" s="643">
        <f t="shared" si="5"/>
        <v>999</v>
      </c>
      <c r="Q140" s="644"/>
    </row>
    <row r="141" spans="1:17" x14ac:dyDescent="0.25">
      <c r="A141" s="633">
        <v>135</v>
      </c>
      <c r="B141" s="634"/>
      <c r="C141" s="634"/>
      <c r="D141" s="635"/>
      <c r="E141" s="636"/>
      <c r="F141" s="644"/>
      <c r="G141" s="644"/>
      <c r="H141" s="646"/>
      <c r="I141" s="647"/>
      <c r="J141" s="639" t="e">
        <f>IF(AND(Q141="",#REF!&gt;0,#REF!&lt;5),K141,)</f>
        <v>#REF!</v>
      </c>
      <c r="K141" s="640" t="str">
        <f>IF(D141="","ZZZ9",IF(AND(#REF!&gt;0,#REF!&lt;5),D141&amp;#REF!,D141&amp;"9"))</f>
        <v>ZZZ9</v>
      </c>
      <c r="L141" s="641">
        <f t="shared" si="3"/>
        <v>999</v>
      </c>
      <c r="M141" s="652">
        <f t="shared" si="4"/>
        <v>999</v>
      </c>
      <c r="N141" s="649"/>
      <c r="O141" s="647"/>
      <c r="P141" s="658">
        <f t="shared" si="5"/>
        <v>999</v>
      </c>
      <c r="Q141" s="647"/>
    </row>
    <row r="142" spans="1:17" x14ac:dyDescent="0.25">
      <c r="A142" s="633">
        <v>136</v>
      </c>
      <c r="B142" s="634"/>
      <c r="C142" s="634"/>
      <c r="D142" s="635"/>
      <c r="E142" s="636"/>
      <c r="F142" s="644"/>
      <c r="G142" s="644"/>
      <c r="H142" s="646"/>
      <c r="I142" s="647"/>
      <c r="J142" s="639" t="e">
        <f>IF(AND(Q142="",#REF!&gt;0,#REF!&lt;5),K142,)</f>
        <v>#REF!</v>
      </c>
      <c r="K142" s="640" t="str">
        <f>IF(D142="","ZZZ9",IF(AND(#REF!&gt;0,#REF!&lt;5),D142&amp;#REF!,D142&amp;"9"))</f>
        <v>ZZZ9</v>
      </c>
      <c r="L142" s="641">
        <f t="shared" si="3"/>
        <v>999</v>
      </c>
      <c r="M142" s="652">
        <f t="shared" si="4"/>
        <v>999</v>
      </c>
      <c r="N142" s="649"/>
      <c r="O142" s="644"/>
      <c r="P142" s="643">
        <f t="shared" si="5"/>
        <v>999</v>
      </c>
      <c r="Q142" s="644"/>
    </row>
    <row r="143" spans="1:17" x14ac:dyDescent="0.25">
      <c r="A143" s="633">
        <v>137</v>
      </c>
      <c r="B143" s="634"/>
      <c r="C143" s="634"/>
      <c r="D143" s="635"/>
      <c r="E143" s="636"/>
      <c r="F143" s="644"/>
      <c r="G143" s="644"/>
      <c r="H143" s="646"/>
      <c r="I143" s="647"/>
      <c r="J143" s="639" t="e">
        <f>IF(AND(Q143="",#REF!&gt;0,#REF!&lt;5),K143,)</f>
        <v>#REF!</v>
      </c>
      <c r="K143" s="640" t="str">
        <f>IF(D143="","ZZZ9",IF(AND(#REF!&gt;0,#REF!&lt;5),D143&amp;#REF!,D143&amp;"9"))</f>
        <v>ZZZ9</v>
      </c>
      <c r="L143" s="641">
        <f t="shared" si="3"/>
        <v>999</v>
      </c>
      <c r="M143" s="652">
        <f t="shared" si="4"/>
        <v>999</v>
      </c>
      <c r="N143" s="649"/>
      <c r="O143" s="644"/>
      <c r="P143" s="643">
        <f t="shared" si="5"/>
        <v>999</v>
      </c>
      <c r="Q143" s="644"/>
    </row>
    <row r="144" spans="1:17" x14ac:dyDescent="0.25">
      <c r="A144" s="633">
        <v>138</v>
      </c>
      <c r="B144" s="634"/>
      <c r="C144" s="634"/>
      <c r="D144" s="635"/>
      <c r="E144" s="636"/>
      <c r="F144" s="644"/>
      <c r="G144" s="644"/>
      <c r="H144" s="646"/>
      <c r="I144" s="647"/>
      <c r="J144" s="639" t="e">
        <f>IF(AND(Q144="",#REF!&gt;0,#REF!&lt;5),K144,)</f>
        <v>#REF!</v>
      </c>
      <c r="K144" s="640" t="str">
        <f>IF(D144="","ZZZ9",IF(AND(#REF!&gt;0,#REF!&lt;5),D144&amp;#REF!,D144&amp;"9"))</f>
        <v>ZZZ9</v>
      </c>
      <c r="L144" s="641">
        <f t="shared" si="3"/>
        <v>999</v>
      </c>
      <c r="M144" s="652">
        <f t="shared" si="4"/>
        <v>999</v>
      </c>
      <c r="N144" s="649"/>
      <c r="O144" s="644"/>
      <c r="P144" s="643">
        <f t="shared" si="5"/>
        <v>999</v>
      </c>
      <c r="Q144" s="644"/>
    </row>
    <row r="145" spans="1:17" x14ac:dyDescent="0.25">
      <c r="A145" s="633">
        <v>139</v>
      </c>
      <c r="B145" s="634"/>
      <c r="C145" s="634"/>
      <c r="D145" s="635"/>
      <c r="E145" s="636"/>
      <c r="F145" s="644"/>
      <c r="G145" s="644"/>
      <c r="H145" s="646"/>
      <c r="I145" s="647"/>
      <c r="J145" s="639" t="e">
        <f>IF(AND(Q145="",#REF!&gt;0,#REF!&lt;5),K145,)</f>
        <v>#REF!</v>
      </c>
      <c r="K145" s="640" t="str">
        <f>IF(D145="","ZZZ9",IF(AND(#REF!&gt;0,#REF!&lt;5),D145&amp;#REF!,D145&amp;"9"))</f>
        <v>ZZZ9</v>
      </c>
      <c r="L145" s="641">
        <f t="shared" si="3"/>
        <v>999</v>
      </c>
      <c r="M145" s="652">
        <f t="shared" si="4"/>
        <v>999</v>
      </c>
      <c r="N145" s="649"/>
      <c r="O145" s="644"/>
      <c r="P145" s="643">
        <f t="shared" si="5"/>
        <v>999</v>
      </c>
      <c r="Q145" s="644"/>
    </row>
    <row r="146" spans="1:17" x14ac:dyDescent="0.25">
      <c r="A146" s="633">
        <v>140</v>
      </c>
      <c r="B146" s="634"/>
      <c r="C146" s="634"/>
      <c r="D146" s="635"/>
      <c r="E146" s="636"/>
      <c r="F146" s="644"/>
      <c r="G146" s="644"/>
      <c r="H146" s="646"/>
      <c r="I146" s="647"/>
      <c r="J146" s="639" t="e">
        <f>IF(AND(Q146="",#REF!&gt;0,#REF!&lt;5),K146,)</f>
        <v>#REF!</v>
      </c>
      <c r="K146" s="640" t="str">
        <f>IF(D146="","ZZZ9",IF(AND(#REF!&gt;0,#REF!&lt;5),D146&amp;#REF!,D146&amp;"9"))</f>
        <v>ZZZ9</v>
      </c>
      <c r="L146" s="641">
        <f t="shared" si="3"/>
        <v>999</v>
      </c>
      <c r="M146" s="652">
        <f t="shared" si="4"/>
        <v>999</v>
      </c>
      <c r="N146" s="649"/>
      <c r="O146" s="644"/>
      <c r="P146" s="643">
        <f t="shared" si="5"/>
        <v>999</v>
      </c>
      <c r="Q146" s="644"/>
    </row>
    <row r="147" spans="1:17" x14ac:dyDescent="0.25">
      <c r="A147" s="633">
        <v>141</v>
      </c>
      <c r="B147" s="634"/>
      <c r="C147" s="634"/>
      <c r="D147" s="635"/>
      <c r="E147" s="636"/>
      <c r="F147" s="644"/>
      <c r="G147" s="644"/>
      <c r="H147" s="646"/>
      <c r="I147" s="647"/>
      <c r="J147" s="639" t="e">
        <f>IF(AND(Q147="",#REF!&gt;0,#REF!&lt;5),K147,)</f>
        <v>#REF!</v>
      </c>
      <c r="K147" s="640" t="str">
        <f>IF(D147="","ZZZ9",IF(AND(#REF!&gt;0,#REF!&lt;5),D147&amp;#REF!,D147&amp;"9"))</f>
        <v>ZZZ9</v>
      </c>
      <c r="L147" s="641">
        <f t="shared" si="3"/>
        <v>999</v>
      </c>
      <c r="M147" s="652">
        <f t="shared" si="4"/>
        <v>999</v>
      </c>
      <c r="N147" s="649"/>
      <c r="O147" s="644"/>
      <c r="P147" s="643">
        <f t="shared" si="5"/>
        <v>999</v>
      </c>
      <c r="Q147" s="644"/>
    </row>
    <row r="148" spans="1:17" x14ac:dyDescent="0.25">
      <c r="A148" s="633">
        <v>142</v>
      </c>
      <c r="B148" s="634"/>
      <c r="C148" s="634"/>
      <c r="D148" s="635"/>
      <c r="E148" s="636"/>
      <c r="F148" s="644"/>
      <c r="G148" s="644"/>
      <c r="H148" s="646"/>
      <c r="I148" s="647"/>
      <c r="J148" s="639" t="e">
        <f>IF(AND(Q148="",#REF!&gt;0,#REF!&lt;5),K148,)</f>
        <v>#REF!</v>
      </c>
      <c r="K148" s="640" t="str">
        <f>IF(D148="","ZZZ9",IF(AND(#REF!&gt;0,#REF!&lt;5),D148&amp;#REF!,D148&amp;"9"))</f>
        <v>ZZZ9</v>
      </c>
      <c r="L148" s="641">
        <f t="shared" si="3"/>
        <v>999</v>
      </c>
      <c r="M148" s="652">
        <f t="shared" si="4"/>
        <v>999</v>
      </c>
      <c r="N148" s="649"/>
      <c r="O148" s="647"/>
      <c r="P148" s="658">
        <f t="shared" si="5"/>
        <v>999</v>
      </c>
      <c r="Q148" s="647"/>
    </row>
    <row r="149" spans="1:17" x14ac:dyDescent="0.25">
      <c r="A149" s="633">
        <v>143</v>
      </c>
      <c r="B149" s="634"/>
      <c r="C149" s="634"/>
      <c r="D149" s="635"/>
      <c r="E149" s="636"/>
      <c r="F149" s="644"/>
      <c r="G149" s="644"/>
      <c r="H149" s="646"/>
      <c r="I149" s="647"/>
      <c r="J149" s="639" t="e">
        <f>IF(AND(Q149="",#REF!&gt;0,#REF!&lt;5),K149,)</f>
        <v>#REF!</v>
      </c>
      <c r="K149" s="640" t="str">
        <f>IF(D149="","ZZZ9",IF(AND(#REF!&gt;0,#REF!&lt;5),D149&amp;#REF!,D149&amp;"9"))</f>
        <v>ZZZ9</v>
      </c>
      <c r="L149" s="641">
        <f t="shared" si="3"/>
        <v>999</v>
      </c>
      <c r="M149" s="652">
        <f t="shared" si="4"/>
        <v>999</v>
      </c>
      <c r="N149" s="649"/>
      <c r="O149" s="644"/>
      <c r="P149" s="643">
        <f t="shared" si="5"/>
        <v>999</v>
      </c>
      <c r="Q149" s="644"/>
    </row>
    <row r="150" spans="1:17" x14ac:dyDescent="0.25">
      <c r="A150" s="633">
        <v>144</v>
      </c>
      <c r="B150" s="634"/>
      <c r="C150" s="634"/>
      <c r="D150" s="635"/>
      <c r="E150" s="636"/>
      <c r="F150" s="644"/>
      <c r="G150" s="644"/>
      <c r="H150" s="646"/>
      <c r="I150" s="647"/>
      <c r="J150" s="639" t="e">
        <f>IF(AND(Q150="",#REF!&gt;0,#REF!&lt;5),K150,)</f>
        <v>#REF!</v>
      </c>
      <c r="K150" s="640" t="str">
        <f>IF(D150="","ZZZ9",IF(AND(#REF!&gt;0,#REF!&lt;5),D150&amp;#REF!,D150&amp;"9"))</f>
        <v>ZZZ9</v>
      </c>
      <c r="L150" s="641">
        <f t="shared" si="3"/>
        <v>999</v>
      </c>
      <c r="M150" s="652">
        <f t="shared" si="4"/>
        <v>999</v>
      </c>
      <c r="N150" s="649"/>
      <c r="O150" s="644"/>
      <c r="P150" s="643">
        <f t="shared" si="5"/>
        <v>999</v>
      </c>
      <c r="Q150" s="644"/>
    </row>
    <row r="151" spans="1:17" x14ac:dyDescent="0.25">
      <c r="A151" s="633">
        <v>145</v>
      </c>
      <c r="B151" s="634"/>
      <c r="C151" s="634"/>
      <c r="D151" s="635"/>
      <c r="E151" s="636"/>
      <c r="F151" s="644"/>
      <c r="G151" s="644"/>
      <c r="H151" s="646"/>
      <c r="I151" s="647"/>
      <c r="J151" s="639" t="e">
        <f>IF(AND(Q151="",#REF!&gt;0,#REF!&lt;5),K151,)</f>
        <v>#REF!</v>
      </c>
      <c r="K151" s="640" t="str">
        <f>IF(D151="","ZZZ9",IF(AND(#REF!&gt;0,#REF!&lt;5),D151&amp;#REF!,D151&amp;"9"))</f>
        <v>ZZZ9</v>
      </c>
      <c r="L151" s="641">
        <f t="shared" si="3"/>
        <v>999</v>
      </c>
      <c r="M151" s="652">
        <f t="shared" si="4"/>
        <v>999</v>
      </c>
      <c r="N151" s="649"/>
      <c r="O151" s="644"/>
      <c r="P151" s="643">
        <f t="shared" si="5"/>
        <v>999</v>
      </c>
      <c r="Q151" s="644"/>
    </row>
    <row r="152" spans="1:17" x14ac:dyDescent="0.25">
      <c r="A152" s="633">
        <v>146</v>
      </c>
      <c r="B152" s="634"/>
      <c r="C152" s="634"/>
      <c r="D152" s="635"/>
      <c r="E152" s="636"/>
      <c r="F152" s="644"/>
      <c r="G152" s="644"/>
      <c r="H152" s="646"/>
      <c r="I152" s="647"/>
      <c r="J152" s="639" t="e">
        <f>IF(AND(Q152="",#REF!&gt;0,#REF!&lt;5),K152,)</f>
        <v>#REF!</v>
      </c>
      <c r="K152" s="640" t="str">
        <f>IF(D152="","ZZZ9",IF(AND(#REF!&gt;0,#REF!&lt;5),D152&amp;#REF!,D152&amp;"9"))</f>
        <v>ZZZ9</v>
      </c>
      <c r="L152" s="641">
        <f t="shared" si="3"/>
        <v>999</v>
      </c>
      <c r="M152" s="652">
        <f t="shared" si="4"/>
        <v>999</v>
      </c>
      <c r="N152" s="649"/>
      <c r="O152" s="644"/>
      <c r="P152" s="643">
        <f t="shared" si="5"/>
        <v>999</v>
      </c>
      <c r="Q152" s="644"/>
    </row>
    <row r="153" spans="1:17" x14ac:dyDescent="0.25">
      <c r="A153" s="633">
        <v>147</v>
      </c>
      <c r="B153" s="634"/>
      <c r="C153" s="634"/>
      <c r="D153" s="635"/>
      <c r="E153" s="636"/>
      <c r="F153" s="644"/>
      <c r="G153" s="644"/>
      <c r="H153" s="646"/>
      <c r="I153" s="647"/>
      <c r="J153" s="639" t="e">
        <f>IF(AND(Q153="",#REF!&gt;0,#REF!&lt;5),K153,)</f>
        <v>#REF!</v>
      </c>
      <c r="K153" s="640" t="str">
        <f>IF(D153="","ZZZ9",IF(AND(#REF!&gt;0,#REF!&lt;5),D153&amp;#REF!,D153&amp;"9"))</f>
        <v>ZZZ9</v>
      </c>
      <c r="L153" s="641">
        <f t="shared" si="3"/>
        <v>999</v>
      </c>
      <c r="M153" s="652">
        <f t="shared" si="4"/>
        <v>999</v>
      </c>
      <c r="N153" s="649"/>
      <c r="O153" s="644"/>
      <c r="P153" s="643">
        <f t="shared" si="5"/>
        <v>999</v>
      </c>
      <c r="Q153" s="644"/>
    </row>
    <row r="154" spans="1:17" x14ac:dyDescent="0.25">
      <c r="A154" s="633">
        <v>148</v>
      </c>
      <c r="B154" s="634"/>
      <c r="C154" s="634"/>
      <c r="D154" s="635"/>
      <c r="E154" s="636"/>
      <c r="F154" s="644"/>
      <c r="G154" s="644"/>
      <c r="H154" s="646"/>
      <c r="I154" s="647"/>
      <c r="J154" s="639" t="e">
        <f>IF(AND(Q154="",#REF!&gt;0,#REF!&lt;5),K154,)</f>
        <v>#REF!</v>
      </c>
      <c r="K154" s="640" t="str">
        <f>IF(D154="","ZZZ9",IF(AND(#REF!&gt;0,#REF!&lt;5),D154&amp;#REF!,D154&amp;"9"))</f>
        <v>ZZZ9</v>
      </c>
      <c r="L154" s="641">
        <f t="shared" si="3"/>
        <v>999</v>
      </c>
      <c r="M154" s="652">
        <f t="shared" si="4"/>
        <v>999</v>
      </c>
      <c r="N154" s="649"/>
      <c r="O154" s="644"/>
      <c r="P154" s="643">
        <f t="shared" si="5"/>
        <v>999</v>
      </c>
      <c r="Q154" s="644"/>
    </row>
    <row r="155" spans="1:17" x14ac:dyDescent="0.25">
      <c r="A155" s="633">
        <v>149</v>
      </c>
      <c r="B155" s="634"/>
      <c r="C155" s="634"/>
      <c r="D155" s="635"/>
      <c r="E155" s="636"/>
      <c r="F155" s="644"/>
      <c r="G155" s="644"/>
      <c r="H155" s="646"/>
      <c r="I155" s="647"/>
      <c r="J155" s="639" t="e">
        <f>IF(AND(Q155="",#REF!&gt;0,#REF!&lt;5),K155,)</f>
        <v>#REF!</v>
      </c>
      <c r="K155" s="640" t="str">
        <f>IF(D155="","ZZZ9",IF(AND(#REF!&gt;0,#REF!&lt;5),D155&amp;#REF!,D155&amp;"9"))</f>
        <v>ZZZ9</v>
      </c>
      <c r="L155" s="641">
        <f t="shared" si="3"/>
        <v>999</v>
      </c>
      <c r="M155" s="652">
        <f t="shared" si="4"/>
        <v>999</v>
      </c>
      <c r="N155" s="649"/>
      <c r="O155" s="644"/>
      <c r="P155" s="643">
        <f t="shared" si="5"/>
        <v>999</v>
      </c>
      <c r="Q155" s="644"/>
    </row>
    <row r="156" spans="1:17" x14ac:dyDescent="0.25">
      <c r="A156" s="633">
        <v>150</v>
      </c>
      <c r="B156" s="634"/>
      <c r="C156" s="634"/>
      <c r="D156" s="635"/>
      <c r="E156" s="636"/>
      <c r="F156" s="644"/>
      <c r="G156" s="644"/>
      <c r="H156" s="646"/>
      <c r="I156" s="647"/>
      <c r="J156" s="639" t="e">
        <f>IF(AND(Q156="",#REF!&gt;0,#REF!&lt;5),K156,)</f>
        <v>#REF!</v>
      </c>
      <c r="K156" s="640" t="str">
        <f>IF(D156="","ZZZ9",IF(AND(#REF!&gt;0,#REF!&lt;5),D156&amp;#REF!,D156&amp;"9"))</f>
        <v>ZZZ9</v>
      </c>
      <c r="L156" s="641">
        <f t="shared" si="3"/>
        <v>999</v>
      </c>
      <c r="M156" s="652">
        <f t="shared" si="4"/>
        <v>999</v>
      </c>
      <c r="N156" s="649"/>
      <c r="O156" s="644"/>
      <c r="P156" s="643">
        <f t="shared" si="5"/>
        <v>999</v>
      </c>
      <c r="Q156" s="644"/>
    </row>
  </sheetData>
  <conditionalFormatting sqref="A7:D156">
    <cfRule type="expression" dxfId="51" priority="18" stopIfTrue="1">
      <formula>$Q7&gt;=1</formula>
    </cfRule>
  </conditionalFormatting>
  <conditionalFormatting sqref="B7:D37">
    <cfRule type="expression" dxfId="50" priority="1" stopIfTrue="1">
      <formula>$Q7&gt;=1</formula>
    </cfRule>
  </conditionalFormatting>
  <conditionalFormatting sqref="E7:E14">
    <cfRule type="expression" dxfId="49" priority="6" stopIfTrue="1">
      <formula>AND(ROUNDDOWN(($A$4-E7)/365.25,0)&lt;=13,G7&lt;&gt;"OK")</formula>
    </cfRule>
    <cfRule type="expression" dxfId="48" priority="7" stopIfTrue="1">
      <formula>AND(ROUNDDOWN(($A$4-E7)/365.25,0)&lt;=14,G7&lt;&gt;"OK")</formula>
    </cfRule>
    <cfRule type="expression" dxfId="47" priority="8" stopIfTrue="1">
      <formula>AND(ROUNDDOWN(($A$4-E7)/365.25,0)&lt;=17,G7&lt;&gt;"OK")</formula>
    </cfRule>
    <cfRule type="expression" dxfId="46" priority="11" stopIfTrue="1">
      <formula>AND(ROUNDDOWN(($A$4-E7)/365.25,0)&lt;=13,G7&lt;&gt;"OK")</formula>
    </cfRule>
    <cfRule type="expression" dxfId="45" priority="12" stopIfTrue="1">
      <formula>AND(ROUNDDOWN(($A$4-E7)/365.25,0)&lt;=14,G7&lt;&gt;"OK")</formula>
    </cfRule>
    <cfRule type="expression" dxfId="44" priority="13" stopIfTrue="1">
      <formula>AND(ROUNDDOWN(($A$4-E7)/365.25,0)&lt;=17,G7&lt;&gt;"OK")</formula>
    </cfRule>
  </conditionalFormatting>
  <conditionalFormatting sqref="E7:E27 E29:E37">
    <cfRule type="expression" dxfId="43" priority="2" stopIfTrue="1">
      <formula>AND(ROUNDDOWN(($A$4-E7)/365.25,0)&lt;=13,G7&lt;&gt;"OK")</formula>
    </cfRule>
    <cfRule type="expression" dxfId="42" priority="3" stopIfTrue="1">
      <formula>AND(ROUNDDOWN(($A$4-E7)/365.25,0)&lt;=14,G7&lt;&gt;"OK")</formula>
    </cfRule>
    <cfRule type="expression" dxfId="41" priority="4" stopIfTrue="1">
      <formula>AND(ROUNDDOWN(($A$4-E7)/365.25,0)&lt;=17,G7&lt;&gt;"OK")</formula>
    </cfRule>
  </conditionalFormatting>
  <conditionalFormatting sqref="E7:E156">
    <cfRule type="expression" dxfId="40" priority="14" stopIfTrue="1">
      <formula>AND(ROUNDDOWN(($A$4-E7)/365.25,0)&lt;=13,G7&lt;&gt;"OK")</formula>
    </cfRule>
    <cfRule type="expression" dxfId="39" priority="15" stopIfTrue="1">
      <formula>AND(ROUNDDOWN(($A$4-E7)/365.25,0)&lt;=14,G7&lt;&gt;"OK")</formula>
    </cfRule>
    <cfRule type="expression" dxfId="38" priority="16" stopIfTrue="1">
      <formula>AND(ROUNDDOWN(($A$4-E7)/365.25,0)&lt;=17,G7&lt;&gt;"OK")</formula>
    </cfRule>
  </conditionalFormatting>
  <conditionalFormatting sqref="J7:J156">
    <cfRule type="cellIs" dxfId="37"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2]!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C5B9-D9CA-411E-9326-3B0741B904BD}">
  <sheetPr codeName="Munka6">
    <tabColor indexed="11"/>
  </sheetPr>
  <dimension ref="A1:AS140"/>
  <sheetViews>
    <sheetView workbookViewId="0">
      <selection activeCell="B11" sqref="B11"/>
    </sheetView>
  </sheetViews>
  <sheetFormatPr defaultRowHeight="13.2" x14ac:dyDescent="0.25"/>
  <cols>
    <col min="1" max="2" width="3.33203125" style="476" customWidth="1"/>
    <col min="3" max="4" width="4.6640625" style="476" customWidth="1"/>
    <col min="5" max="5" width="4.33203125" style="476" customWidth="1"/>
    <col min="6" max="6" width="12.6640625" style="476" customWidth="1"/>
    <col min="7" max="7" width="2.6640625" style="476" customWidth="1"/>
    <col min="8" max="8" width="7.6640625" style="476" customWidth="1"/>
    <col min="9" max="9" width="5.88671875" style="476" customWidth="1"/>
    <col min="10" max="10" width="1.6640625" style="763" customWidth="1"/>
    <col min="11" max="11" width="10.6640625" style="476" customWidth="1"/>
    <col min="12" max="12" width="1.6640625" style="763" customWidth="1"/>
    <col min="13" max="13" width="10.6640625" style="476" customWidth="1"/>
    <col min="14" max="14" width="1.6640625" style="764" customWidth="1"/>
    <col min="15" max="15" width="10.6640625" style="476" customWidth="1"/>
    <col min="16" max="16" width="1.6640625" style="763" customWidth="1"/>
    <col min="17" max="17" width="10.6640625" style="476" customWidth="1"/>
    <col min="18" max="18" width="1.6640625" style="764" customWidth="1"/>
    <col min="19" max="19" width="9.109375" style="476" hidden="1" customWidth="1"/>
    <col min="20" max="20" width="8.6640625" style="476" customWidth="1"/>
    <col min="21" max="21" width="9.109375" style="476" hidden="1" customWidth="1"/>
    <col min="22" max="24" width="8.88671875" style="476"/>
    <col min="25" max="27" width="0" style="476" hidden="1" customWidth="1"/>
    <col min="28" max="28" width="10.33203125" style="476" hidden="1" customWidth="1"/>
    <col min="29" max="34" width="0" style="476" hidden="1" customWidth="1"/>
    <col min="35" max="37" width="9.109375" style="508" customWidth="1"/>
    <col min="38" max="256" width="8.88671875" style="476"/>
    <col min="257" max="258" width="3.33203125" style="476" customWidth="1"/>
    <col min="259" max="260" width="4.6640625" style="476" customWidth="1"/>
    <col min="261" max="261" width="4.33203125" style="476" customWidth="1"/>
    <col min="262" max="262" width="12.6640625" style="476" customWidth="1"/>
    <col min="263" max="263" width="2.6640625" style="476" customWidth="1"/>
    <col min="264" max="264" width="7.6640625" style="476" customWidth="1"/>
    <col min="265" max="265" width="5.88671875" style="476" customWidth="1"/>
    <col min="266" max="266" width="1.6640625" style="476" customWidth="1"/>
    <col min="267" max="267" width="10.6640625" style="476" customWidth="1"/>
    <col min="268" max="268" width="1.6640625" style="476" customWidth="1"/>
    <col min="269" max="269" width="10.6640625" style="476" customWidth="1"/>
    <col min="270" max="270" width="1.6640625" style="476" customWidth="1"/>
    <col min="271" max="271" width="10.6640625" style="476" customWidth="1"/>
    <col min="272" max="272" width="1.6640625" style="476" customWidth="1"/>
    <col min="273" max="273" width="10.6640625" style="476" customWidth="1"/>
    <col min="274" max="274" width="1.6640625" style="476" customWidth="1"/>
    <col min="275" max="275" width="0" style="476" hidden="1" customWidth="1"/>
    <col min="276" max="276" width="8.6640625" style="476" customWidth="1"/>
    <col min="277" max="277" width="0" style="476" hidden="1" customWidth="1"/>
    <col min="278" max="280" width="8.88671875" style="476"/>
    <col min="281" max="290" width="0" style="476" hidden="1" customWidth="1"/>
    <col min="291" max="293" width="9.109375" style="476" customWidth="1"/>
    <col min="294" max="512" width="8.88671875" style="476"/>
    <col min="513" max="514" width="3.33203125" style="476" customWidth="1"/>
    <col min="515" max="516" width="4.6640625" style="476" customWidth="1"/>
    <col min="517" max="517" width="4.33203125" style="476" customWidth="1"/>
    <col min="518" max="518" width="12.6640625" style="476" customWidth="1"/>
    <col min="519" max="519" width="2.6640625" style="476" customWidth="1"/>
    <col min="520" max="520" width="7.6640625" style="476" customWidth="1"/>
    <col min="521" max="521" width="5.88671875" style="476" customWidth="1"/>
    <col min="522" max="522" width="1.6640625" style="476" customWidth="1"/>
    <col min="523" max="523" width="10.6640625" style="476" customWidth="1"/>
    <col min="524" max="524" width="1.6640625" style="476" customWidth="1"/>
    <col min="525" max="525" width="10.6640625" style="476" customWidth="1"/>
    <col min="526" max="526" width="1.6640625" style="476" customWidth="1"/>
    <col min="527" max="527" width="10.6640625" style="476" customWidth="1"/>
    <col min="528" max="528" width="1.6640625" style="476" customWidth="1"/>
    <col min="529" max="529" width="10.6640625" style="476" customWidth="1"/>
    <col min="530" max="530" width="1.6640625" style="476" customWidth="1"/>
    <col min="531" max="531" width="0" style="476" hidden="1" customWidth="1"/>
    <col min="532" max="532" width="8.6640625" style="476" customWidth="1"/>
    <col min="533" max="533" width="0" style="476" hidden="1" customWidth="1"/>
    <col min="534" max="536" width="8.88671875" style="476"/>
    <col min="537" max="546" width="0" style="476" hidden="1" customWidth="1"/>
    <col min="547" max="549" width="9.109375" style="476" customWidth="1"/>
    <col min="550" max="768" width="8.88671875" style="476"/>
    <col min="769" max="770" width="3.33203125" style="476" customWidth="1"/>
    <col min="771" max="772" width="4.6640625" style="476" customWidth="1"/>
    <col min="773" max="773" width="4.33203125" style="476" customWidth="1"/>
    <col min="774" max="774" width="12.6640625" style="476" customWidth="1"/>
    <col min="775" max="775" width="2.6640625" style="476" customWidth="1"/>
    <col min="776" max="776" width="7.6640625" style="476" customWidth="1"/>
    <col min="777" max="777" width="5.88671875" style="476" customWidth="1"/>
    <col min="778" max="778" width="1.6640625" style="476" customWidth="1"/>
    <col min="779" max="779" width="10.6640625" style="476" customWidth="1"/>
    <col min="780" max="780" width="1.6640625" style="476" customWidth="1"/>
    <col min="781" max="781" width="10.6640625" style="476" customWidth="1"/>
    <col min="782" max="782" width="1.6640625" style="476" customWidth="1"/>
    <col min="783" max="783" width="10.6640625" style="476" customWidth="1"/>
    <col min="784" max="784" width="1.6640625" style="476" customWidth="1"/>
    <col min="785" max="785" width="10.6640625" style="476" customWidth="1"/>
    <col min="786" max="786" width="1.6640625" style="476" customWidth="1"/>
    <col min="787" max="787" width="0" style="476" hidden="1" customWidth="1"/>
    <col min="788" max="788" width="8.6640625" style="476" customWidth="1"/>
    <col min="789" max="789" width="0" style="476" hidden="1" customWidth="1"/>
    <col min="790" max="792" width="8.88671875" style="476"/>
    <col min="793" max="802" width="0" style="476" hidden="1" customWidth="1"/>
    <col min="803" max="805" width="9.109375" style="476" customWidth="1"/>
    <col min="806" max="1024" width="8.88671875" style="476"/>
    <col min="1025" max="1026" width="3.33203125" style="476" customWidth="1"/>
    <col min="1027" max="1028" width="4.6640625" style="476" customWidth="1"/>
    <col min="1029" max="1029" width="4.33203125" style="476" customWidth="1"/>
    <col min="1030" max="1030" width="12.6640625" style="476" customWidth="1"/>
    <col min="1031" max="1031" width="2.6640625" style="476" customWidth="1"/>
    <col min="1032" max="1032" width="7.6640625" style="476" customWidth="1"/>
    <col min="1033" max="1033" width="5.88671875" style="476" customWidth="1"/>
    <col min="1034" max="1034" width="1.6640625" style="476" customWidth="1"/>
    <col min="1035" max="1035" width="10.6640625" style="476" customWidth="1"/>
    <col min="1036" max="1036" width="1.6640625" style="476" customWidth="1"/>
    <col min="1037" max="1037" width="10.6640625" style="476" customWidth="1"/>
    <col min="1038" max="1038" width="1.6640625" style="476" customWidth="1"/>
    <col min="1039" max="1039" width="10.6640625" style="476" customWidth="1"/>
    <col min="1040" max="1040" width="1.6640625" style="476" customWidth="1"/>
    <col min="1041" max="1041" width="10.6640625" style="476" customWidth="1"/>
    <col min="1042" max="1042" width="1.6640625" style="476" customWidth="1"/>
    <col min="1043" max="1043" width="0" style="476" hidden="1" customWidth="1"/>
    <col min="1044" max="1044" width="8.6640625" style="476" customWidth="1"/>
    <col min="1045" max="1045" width="0" style="476" hidden="1" customWidth="1"/>
    <col min="1046" max="1048" width="8.88671875" style="476"/>
    <col min="1049" max="1058" width="0" style="476" hidden="1" customWidth="1"/>
    <col min="1059" max="1061" width="9.109375" style="476" customWidth="1"/>
    <col min="1062" max="1280" width="8.88671875" style="476"/>
    <col min="1281" max="1282" width="3.33203125" style="476" customWidth="1"/>
    <col min="1283" max="1284" width="4.6640625" style="476" customWidth="1"/>
    <col min="1285" max="1285" width="4.33203125" style="476" customWidth="1"/>
    <col min="1286" max="1286" width="12.6640625" style="476" customWidth="1"/>
    <col min="1287" max="1287" width="2.6640625" style="476" customWidth="1"/>
    <col min="1288" max="1288" width="7.6640625" style="476" customWidth="1"/>
    <col min="1289" max="1289" width="5.88671875" style="476" customWidth="1"/>
    <col min="1290" max="1290" width="1.6640625" style="476" customWidth="1"/>
    <col min="1291" max="1291" width="10.6640625" style="476" customWidth="1"/>
    <col min="1292" max="1292" width="1.6640625" style="476" customWidth="1"/>
    <col min="1293" max="1293" width="10.6640625" style="476" customWidth="1"/>
    <col min="1294" max="1294" width="1.6640625" style="476" customWidth="1"/>
    <col min="1295" max="1295" width="10.6640625" style="476" customWidth="1"/>
    <col min="1296" max="1296" width="1.6640625" style="476" customWidth="1"/>
    <col min="1297" max="1297" width="10.6640625" style="476" customWidth="1"/>
    <col min="1298" max="1298" width="1.6640625" style="476" customWidth="1"/>
    <col min="1299" max="1299" width="0" style="476" hidden="1" customWidth="1"/>
    <col min="1300" max="1300" width="8.6640625" style="476" customWidth="1"/>
    <col min="1301" max="1301" width="0" style="476" hidden="1" customWidth="1"/>
    <col min="1302" max="1304" width="8.88671875" style="476"/>
    <col min="1305" max="1314" width="0" style="476" hidden="1" customWidth="1"/>
    <col min="1315" max="1317" width="9.109375" style="476" customWidth="1"/>
    <col min="1318" max="1536" width="8.88671875" style="476"/>
    <col min="1537" max="1538" width="3.33203125" style="476" customWidth="1"/>
    <col min="1539" max="1540" width="4.6640625" style="476" customWidth="1"/>
    <col min="1541" max="1541" width="4.33203125" style="476" customWidth="1"/>
    <col min="1542" max="1542" width="12.6640625" style="476" customWidth="1"/>
    <col min="1543" max="1543" width="2.6640625" style="476" customWidth="1"/>
    <col min="1544" max="1544" width="7.6640625" style="476" customWidth="1"/>
    <col min="1545" max="1545" width="5.88671875" style="476" customWidth="1"/>
    <col min="1546" max="1546" width="1.6640625" style="476" customWidth="1"/>
    <col min="1547" max="1547" width="10.6640625" style="476" customWidth="1"/>
    <col min="1548" max="1548" width="1.6640625" style="476" customWidth="1"/>
    <col min="1549" max="1549" width="10.6640625" style="476" customWidth="1"/>
    <col min="1550" max="1550" width="1.6640625" style="476" customWidth="1"/>
    <col min="1551" max="1551" width="10.6640625" style="476" customWidth="1"/>
    <col min="1552" max="1552" width="1.6640625" style="476" customWidth="1"/>
    <col min="1553" max="1553" width="10.6640625" style="476" customWidth="1"/>
    <col min="1554" max="1554" width="1.6640625" style="476" customWidth="1"/>
    <col min="1555" max="1555" width="0" style="476" hidden="1" customWidth="1"/>
    <col min="1556" max="1556" width="8.6640625" style="476" customWidth="1"/>
    <col min="1557" max="1557" width="0" style="476" hidden="1" customWidth="1"/>
    <col min="1558" max="1560" width="8.88671875" style="476"/>
    <col min="1561" max="1570" width="0" style="476" hidden="1" customWidth="1"/>
    <col min="1571" max="1573" width="9.109375" style="476" customWidth="1"/>
    <col min="1574" max="1792" width="8.88671875" style="476"/>
    <col min="1793" max="1794" width="3.33203125" style="476" customWidth="1"/>
    <col min="1795" max="1796" width="4.6640625" style="476" customWidth="1"/>
    <col min="1797" max="1797" width="4.33203125" style="476" customWidth="1"/>
    <col min="1798" max="1798" width="12.6640625" style="476" customWidth="1"/>
    <col min="1799" max="1799" width="2.6640625" style="476" customWidth="1"/>
    <col min="1800" max="1800" width="7.6640625" style="476" customWidth="1"/>
    <col min="1801" max="1801" width="5.88671875" style="476" customWidth="1"/>
    <col min="1802" max="1802" width="1.6640625" style="476" customWidth="1"/>
    <col min="1803" max="1803" width="10.6640625" style="476" customWidth="1"/>
    <col min="1804" max="1804" width="1.6640625" style="476" customWidth="1"/>
    <col min="1805" max="1805" width="10.6640625" style="476" customWidth="1"/>
    <col min="1806" max="1806" width="1.6640625" style="476" customWidth="1"/>
    <col min="1807" max="1807" width="10.6640625" style="476" customWidth="1"/>
    <col min="1808" max="1808" width="1.6640625" style="476" customWidth="1"/>
    <col min="1809" max="1809" width="10.6640625" style="476" customWidth="1"/>
    <col min="1810" max="1810" width="1.6640625" style="476" customWidth="1"/>
    <col min="1811" max="1811" width="0" style="476" hidden="1" customWidth="1"/>
    <col min="1812" max="1812" width="8.6640625" style="476" customWidth="1"/>
    <col min="1813" max="1813" width="0" style="476" hidden="1" customWidth="1"/>
    <col min="1814" max="1816" width="8.88671875" style="476"/>
    <col min="1817" max="1826" width="0" style="476" hidden="1" customWidth="1"/>
    <col min="1827" max="1829" width="9.109375" style="476" customWidth="1"/>
    <col min="1830" max="2048" width="8.88671875" style="476"/>
    <col min="2049" max="2050" width="3.33203125" style="476" customWidth="1"/>
    <col min="2051" max="2052" width="4.6640625" style="476" customWidth="1"/>
    <col min="2053" max="2053" width="4.33203125" style="476" customWidth="1"/>
    <col min="2054" max="2054" width="12.6640625" style="476" customWidth="1"/>
    <col min="2055" max="2055" width="2.6640625" style="476" customWidth="1"/>
    <col min="2056" max="2056" width="7.6640625" style="476" customWidth="1"/>
    <col min="2057" max="2057" width="5.88671875" style="476" customWidth="1"/>
    <col min="2058" max="2058" width="1.6640625" style="476" customWidth="1"/>
    <col min="2059" max="2059" width="10.6640625" style="476" customWidth="1"/>
    <col min="2060" max="2060" width="1.6640625" style="476" customWidth="1"/>
    <col min="2061" max="2061" width="10.6640625" style="476" customWidth="1"/>
    <col min="2062" max="2062" width="1.6640625" style="476" customWidth="1"/>
    <col min="2063" max="2063" width="10.6640625" style="476" customWidth="1"/>
    <col min="2064" max="2064" width="1.6640625" style="476" customWidth="1"/>
    <col min="2065" max="2065" width="10.6640625" style="476" customWidth="1"/>
    <col min="2066" max="2066" width="1.6640625" style="476" customWidth="1"/>
    <col min="2067" max="2067" width="0" style="476" hidden="1" customWidth="1"/>
    <col min="2068" max="2068" width="8.6640625" style="476" customWidth="1"/>
    <col min="2069" max="2069" width="0" style="476" hidden="1" customWidth="1"/>
    <col min="2070" max="2072" width="8.88671875" style="476"/>
    <col min="2073" max="2082" width="0" style="476" hidden="1" customWidth="1"/>
    <col min="2083" max="2085" width="9.109375" style="476" customWidth="1"/>
    <col min="2086" max="2304" width="8.88671875" style="476"/>
    <col min="2305" max="2306" width="3.33203125" style="476" customWidth="1"/>
    <col min="2307" max="2308" width="4.6640625" style="476" customWidth="1"/>
    <col min="2309" max="2309" width="4.33203125" style="476" customWidth="1"/>
    <col min="2310" max="2310" width="12.6640625" style="476" customWidth="1"/>
    <col min="2311" max="2311" width="2.6640625" style="476" customWidth="1"/>
    <col min="2312" max="2312" width="7.6640625" style="476" customWidth="1"/>
    <col min="2313" max="2313" width="5.88671875" style="476" customWidth="1"/>
    <col min="2314" max="2314" width="1.6640625" style="476" customWidth="1"/>
    <col min="2315" max="2315" width="10.6640625" style="476" customWidth="1"/>
    <col min="2316" max="2316" width="1.6640625" style="476" customWidth="1"/>
    <col min="2317" max="2317" width="10.6640625" style="476" customWidth="1"/>
    <col min="2318" max="2318" width="1.6640625" style="476" customWidth="1"/>
    <col min="2319" max="2319" width="10.6640625" style="476" customWidth="1"/>
    <col min="2320" max="2320" width="1.6640625" style="476" customWidth="1"/>
    <col min="2321" max="2321" width="10.6640625" style="476" customWidth="1"/>
    <col min="2322" max="2322" width="1.6640625" style="476" customWidth="1"/>
    <col min="2323" max="2323" width="0" style="476" hidden="1" customWidth="1"/>
    <col min="2324" max="2324" width="8.6640625" style="476" customWidth="1"/>
    <col min="2325" max="2325" width="0" style="476" hidden="1" customWidth="1"/>
    <col min="2326" max="2328" width="8.88671875" style="476"/>
    <col min="2329" max="2338" width="0" style="476" hidden="1" customWidth="1"/>
    <col min="2339" max="2341" width="9.109375" style="476" customWidth="1"/>
    <col min="2342" max="2560" width="8.88671875" style="476"/>
    <col min="2561" max="2562" width="3.33203125" style="476" customWidth="1"/>
    <col min="2563" max="2564" width="4.6640625" style="476" customWidth="1"/>
    <col min="2565" max="2565" width="4.33203125" style="476" customWidth="1"/>
    <col min="2566" max="2566" width="12.6640625" style="476" customWidth="1"/>
    <col min="2567" max="2567" width="2.6640625" style="476" customWidth="1"/>
    <col min="2568" max="2568" width="7.6640625" style="476" customWidth="1"/>
    <col min="2569" max="2569" width="5.88671875" style="476" customWidth="1"/>
    <col min="2570" max="2570" width="1.6640625" style="476" customWidth="1"/>
    <col min="2571" max="2571" width="10.6640625" style="476" customWidth="1"/>
    <col min="2572" max="2572" width="1.6640625" style="476" customWidth="1"/>
    <col min="2573" max="2573" width="10.6640625" style="476" customWidth="1"/>
    <col min="2574" max="2574" width="1.6640625" style="476" customWidth="1"/>
    <col min="2575" max="2575" width="10.6640625" style="476" customWidth="1"/>
    <col min="2576" max="2576" width="1.6640625" style="476" customWidth="1"/>
    <col min="2577" max="2577" width="10.6640625" style="476" customWidth="1"/>
    <col min="2578" max="2578" width="1.6640625" style="476" customWidth="1"/>
    <col min="2579" max="2579" width="0" style="476" hidden="1" customWidth="1"/>
    <col min="2580" max="2580" width="8.6640625" style="476" customWidth="1"/>
    <col min="2581" max="2581" width="0" style="476" hidden="1" customWidth="1"/>
    <col min="2582" max="2584" width="8.88671875" style="476"/>
    <col min="2585" max="2594" width="0" style="476" hidden="1" customWidth="1"/>
    <col min="2595" max="2597" width="9.109375" style="476" customWidth="1"/>
    <col min="2598" max="2816" width="8.88671875" style="476"/>
    <col min="2817" max="2818" width="3.33203125" style="476" customWidth="1"/>
    <col min="2819" max="2820" width="4.6640625" style="476" customWidth="1"/>
    <col min="2821" max="2821" width="4.33203125" style="476" customWidth="1"/>
    <col min="2822" max="2822" width="12.6640625" style="476" customWidth="1"/>
    <col min="2823" max="2823" width="2.6640625" style="476" customWidth="1"/>
    <col min="2824" max="2824" width="7.6640625" style="476" customWidth="1"/>
    <col min="2825" max="2825" width="5.88671875" style="476" customWidth="1"/>
    <col min="2826" max="2826" width="1.6640625" style="476" customWidth="1"/>
    <col min="2827" max="2827" width="10.6640625" style="476" customWidth="1"/>
    <col min="2828" max="2828" width="1.6640625" style="476" customWidth="1"/>
    <col min="2829" max="2829" width="10.6640625" style="476" customWidth="1"/>
    <col min="2830" max="2830" width="1.6640625" style="476" customWidth="1"/>
    <col min="2831" max="2831" width="10.6640625" style="476" customWidth="1"/>
    <col min="2832" max="2832" width="1.6640625" style="476" customWidth="1"/>
    <col min="2833" max="2833" width="10.6640625" style="476" customWidth="1"/>
    <col min="2834" max="2834" width="1.6640625" style="476" customWidth="1"/>
    <col min="2835" max="2835" width="0" style="476" hidden="1" customWidth="1"/>
    <col min="2836" max="2836" width="8.6640625" style="476" customWidth="1"/>
    <col min="2837" max="2837" width="0" style="476" hidden="1" customWidth="1"/>
    <col min="2838" max="2840" width="8.88671875" style="476"/>
    <col min="2841" max="2850" width="0" style="476" hidden="1" customWidth="1"/>
    <col min="2851" max="2853" width="9.109375" style="476" customWidth="1"/>
    <col min="2854" max="3072" width="8.88671875" style="476"/>
    <col min="3073" max="3074" width="3.33203125" style="476" customWidth="1"/>
    <col min="3075" max="3076" width="4.6640625" style="476" customWidth="1"/>
    <col min="3077" max="3077" width="4.33203125" style="476" customWidth="1"/>
    <col min="3078" max="3078" width="12.6640625" style="476" customWidth="1"/>
    <col min="3079" max="3079" width="2.6640625" style="476" customWidth="1"/>
    <col min="3080" max="3080" width="7.6640625" style="476" customWidth="1"/>
    <col min="3081" max="3081" width="5.88671875" style="476" customWidth="1"/>
    <col min="3082" max="3082" width="1.6640625" style="476" customWidth="1"/>
    <col min="3083" max="3083" width="10.6640625" style="476" customWidth="1"/>
    <col min="3084" max="3084" width="1.6640625" style="476" customWidth="1"/>
    <col min="3085" max="3085" width="10.6640625" style="476" customWidth="1"/>
    <col min="3086" max="3086" width="1.6640625" style="476" customWidth="1"/>
    <col min="3087" max="3087" width="10.6640625" style="476" customWidth="1"/>
    <col min="3088" max="3088" width="1.6640625" style="476" customWidth="1"/>
    <col min="3089" max="3089" width="10.6640625" style="476" customWidth="1"/>
    <col min="3090" max="3090" width="1.6640625" style="476" customWidth="1"/>
    <col min="3091" max="3091" width="0" style="476" hidden="1" customWidth="1"/>
    <col min="3092" max="3092" width="8.6640625" style="476" customWidth="1"/>
    <col min="3093" max="3093" width="0" style="476" hidden="1" customWidth="1"/>
    <col min="3094" max="3096" width="8.88671875" style="476"/>
    <col min="3097" max="3106" width="0" style="476" hidden="1" customWidth="1"/>
    <col min="3107" max="3109" width="9.109375" style="476" customWidth="1"/>
    <col min="3110" max="3328" width="8.88671875" style="476"/>
    <col min="3329" max="3330" width="3.33203125" style="476" customWidth="1"/>
    <col min="3331" max="3332" width="4.6640625" style="476" customWidth="1"/>
    <col min="3333" max="3333" width="4.33203125" style="476" customWidth="1"/>
    <col min="3334" max="3334" width="12.6640625" style="476" customWidth="1"/>
    <col min="3335" max="3335" width="2.6640625" style="476" customWidth="1"/>
    <col min="3336" max="3336" width="7.6640625" style="476" customWidth="1"/>
    <col min="3337" max="3337" width="5.88671875" style="476" customWidth="1"/>
    <col min="3338" max="3338" width="1.6640625" style="476" customWidth="1"/>
    <col min="3339" max="3339" width="10.6640625" style="476" customWidth="1"/>
    <col min="3340" max="3340" width="1.6640625" style="476" customWidth="1"/>
    <col min="3341" max="3341" width="10.6640625" style="476" customWidth="1"/>
    <col min="3342" max="3342" width="1.6640625" style="476" customWidth="1"/>
    <col min="3343" max="3343" width="10.6640625" style="476" customWidth="1"/>
    <col min="3344" max="3344" width="1.6640625" style="476" customWidth="1"/>
    <col min="3345" max="3345" width="10.6640625" style="476" customWidth="1"/>
    <col min="3346" max="3346" width="1.6640625" style="476" customWidth="1"/>
    <col min="3347" max="3347" width="0" style="476" hidden="1" customWidth="1"/>
    <col min="3348" max="3348" width="8.6640625" style="476" customWidth="1"/>
    <col min="3349" max="3349" width="0" style="476" hidden="1" customWidth="1"/>
    <col min="3350" max="3352" width="8.88671875" style="476"/>
    <col min="3353" max="3362" width="0" style="476" hidden="1" customWidth="1"/>
    <col min="3363" max="3365" width="9.109375" style="476" customWidth="1"/>
    <col min="3366" max="3584" width="8.88671875" style="476"/>
    <col min="3585" max="3586" width="3.33203125" style="476" customWidth="1"/>
    <col min="3587" max="3588" width="4.6640625" style="476" customWidth="1"/>
    <col min="3589" max="3589" width="4.33203125" style="476" customWidth="1"/>
    <col min="3590" max="3590" width="12.6640625" style="476" customWidth="1"/>
    <col min="3591" max="3591" width="2.6640625" style="476" customWidth="1"/>
    <col min="3592" max="3592" width="7.6640625" style="476" customWidth="1"/>
    <col min="3593" max="3593" width="5.88671875" style="476" customWidth="1"/>
    <col min="3594" max="3594" width="1.6640625" style="476" customWidth="1"/>
    <col min="3595" max="3595" width="10.6640625" style="476" customWidth="1"/>
    <col min="3596" max="3596" width="1.6640625" style="476" customWidth="1"/>
    <col min="3597" max="3597" width="10.6640625" style="476" customWidth="1"/>
    <col min="3598" max="3598" width="1.6640625" style="476" customWidth="1"/>
    <col min="3599" max="3599" width="10.6640625" style="476" customWidth="1"/>
    <col min="3600" max="3600" width="1.6640625" style="476" customWidth="1"/>
    <col min="3601" max="3601" width="10.6640625" style="476" customWidth="1"/>
    <col min="3602" max="3602" width="1.6640625" style="476" customWidth="1"/>
    <col min="3603" max="3603" width="0" style="476" hidden="1" customWidth="1"/>
    <col min="3604" max="3604" width="8.6640625" style="476" customWidth="1"/>
    <col min="3605" max="3605" width="0" style="476" hidden="1" customWidth="1"/>
    <col min="3606" max="3608" width="8.88671875" style="476"/>
    <col min="3609" max="3618" width="0" style="476" hidden="1" customWidth="1"/>
    <col min="3619" max="3621" width="9.109375" style="476" customWidth="1"/>
    <col min="3622" max="3840" width="8.88671875" style="476"/>
    <col min="3841" max="3842" width="3.33203125" style="476" customWidth="1"/>
    <col min="3843" max="3844" width="4.6640625" style="476" customWidth="1"/>
    <col min="3845" max="3845" width="4.33203125" style="476" customWidth="1"/>
    <col min="3846" max="3846" width="12.6640625" style="476" customWidth="1"/>
    <col min="3847" max="3847" width="2.6640625" style="476" customWidth="1"/>
    <col min="3848" max="3848" width="7.6640625" style="476" customWidth="1"/>
    <col min="3849" max="3849" width="5.88671875" style="476" customWidth="1"/>
    <col min="3850" max="3850" width="1.6640625" style="476" customWidth="1"/>
    <col min="3851" max="3851" width="10.6640625" style="476" customWidth="1"/>
    <col min="3852" max="3852" width="1.6640625" style="476" customWidth="1"/>
    <col min="3853" max="3853" width="10.6640625" style="476" customWidth="1"/>
    <col min="3854" max="3854" width="1.6640625" style="476" customWidth="1"/>
    <col min="3855" max="3855" width="10.6640625" style="476" customWidth="1"/>
    <col min="3856" max="3856" width="1.6640625" style="476" customWidth="1"/>
    <col min="3857" max="3857" width="10.6640625" style="476" customWidth="1"/>
    <col min="3858" max="3858" width="1.6640625" style="476" customWidth="1"/>
    <col min="3859" max="3859" width="0" style="476" hidden="1" customWidth="1"/>
    <col min="3860" max="3860" width="8.6640625" style="476" customWidth="1"/>
    <col min="3861" max="3861" width="0" style="476" hidden="1" customWidth="1"/>
    <col min="3862" max="3864" width="8.88671875" style="476"/>
    <col min="3865" max="3874" width="0" style="476" hidden="1" customWidth="1"/>
    <col min="3875" max="3877" width="9.109375" style="476" customWidth="1"/>
    <col min="3878" max="4096" width="8.88671875" style="476"/>
    <col min="4097" max="4098" width="3.33203125" style="476" customWidth="1"/>
    <col min="4099" max="4100" width="4.6640625" style="476" customWidth="1"/>
    <col min="4101" max="4101" width="4.33203125" style="476" customWidth="1"/>
    <col min="4102" max="4102" width="12.6640625" style="476" customWidth="1"/>
    <col min="4103" max="4103" width="2.6640625" style="476" customWidth="1"/>
    <col min="4104" max="4104" width="7.6640625" style="476" customWidth="1"/>
    <col min="4105" max="4105" width="5.88671875" style="476" customWidth="1"/>
    <col min="4106" max="4106" width="1.6640625" style="476" customWidth="1"/>
    <col min="4107" max="4107" width="10.6640625" style="476" customWidth="1"/>
    <col min="4108" max="4108" width="1.6640625" style="476" customWidth="1"/>
    <col min="4109" max="4109" width="10.6640625" style="476" customWidth="1"/>
    <col min="4110" max="4110" width="1.6640625" style="476" customWidth="1"/>
    <col min="4111" max="4111" width="10.6640625" style="476" customWidth="1"/>
    <col min="4112" max="4112" width="1.6640625" style="476" customWidth="1"/>
    <col min="4113" max="4113" width="10.6640625" style="476" customWidth="1"/>
    <col min="4114" max="4114" width="1.6640625" style="476" customWidth="1"/>
    <col min="4115" max="4115" width="0" style="476" hidden="1" customWidth="1"/>
    <col min="4116" max="4116" width="8.6640625" style="476" customWidth="1"/>
    <col min="4117" max="4117" width="0" style="476" hidden="1" customWidth="1"/>
    <col min="4118" max="4120" width="8.88671875" style="476"/>
    <col min="4121" max="4130" width="0" style="476" hidden="1" customWidth="1"/>
    <col min="4131" max="4133" width="9.109375" style="476" customWidth="1"/>
    <col min="4134" max="4352" width="8.88671875" style="476"/>
    <col min="4353" max="4354" width="3.33203125" style="476" customWidth="1"/>
    <col min="4355" max="4356" width="4.6640625" style="476" customWidth="1"/>
    <col min="4357" max="4357" width="4.33203125" style="476" customWidth="1"/>
    <col min="4358" max="4358" width="12.6640625" style="476" customWidth="1"/>
    <col min="4359" max="4359" width="2.6640625" style="476" customWidth="1"/>
    <col min="4360" max="4360" width="7.6640625" style="476" customWidth="1"/>
    <col min="4361" max="4361" width="5.88671875" style="476" customWidth="1"/>
    <col min="4362" max="4362" width="1.6640625" style="476" customWidth="1"/>
    <col min="4363" max="4363" width="10.6640625" style="476" customWidth="1"/>
    <col min="4364" max="4364" width="1.6640625" style="476" customWidth="1"/>
    <col min="4365" max="4365" width="10.6640625" style="476" customWidth="1"/>
    <col min="4366" max="4366" width="1.6640625" style="476" customWidth="1"/>
    <col min="4367" max="4367" width="10.6640625" style="476" customWidth="1"/>
    <col min="4368" max="4368" width="1.6640625" style="476" customWidth="1"/>
    <col min="4369" max="4369" width="10.6640625" style="476" customWidth="1"/>
    <col min="4370" max="4370" width="1.6640625" style="476" customWidth="1"/>
    <col min="4371" max="4371" width="0" style="476" hidden="1" customWidth="1"/>
    <col min="4372" max="4372" width="8.6640625" style="476" customWidth="1"/>
    <col min="4373" max="4373" width="0" style="476" hidden="1" customWidth="1"/>
    <col min="4374" max="4376" width="8.88671875" style="476"/>
    <col min="4377" max="4386" width="0" style="476" hidden="1" customWidth="1"/>
    <col min="4387" max="4389" width="9.109375" style="476" customWidth="1"/>
    <col min="4390" max="4608" width="8.88671875" style="476"/>
    <col min="4609" max="4610" width="3.33203125" style="476" customWidth="1"/>
    <col min="4611" max="4612" width="4.6640625" style="476" customWidth="1"/>
    <col min="4613" max="4613" width="4.33203125" style="476" customWidth="1"/>
    <col min="4614" max="4614" width="12.6640625" style="476" customWidth="1"/>
    <col min="4615" max="4615" width="2.6640625" style="476" customWidth="1"/>
    <col min="4616" max="4616" width="7.6640625" style="476" customWidth="1"/>
    <col min="4617" max="4617" width="5.88671875" style="476" customWidth="1"/>
    <col min="4618" max="4618" width="1.6640625" style="476" customWidth="1"/>
    <col min="4619" max="4619" width="10.6640625" style="476" customWidth="1"/>
    <col min="4620" max="4620" width="1.6640625" style="476" customWidth="1"/>
    <col min="4621" max="4621" width="10.6640625" style="476" customWidth="1"/>
    <col min="4622" max="4622" width="1.6640625" style="476" customWidth="1"/>
    <col min="4623" max="4623" width="10.6640625" style="476" customWidth="1"/>
    <col min="4624" max="4624" width="1.6640625" style="476" customWidth="1"/>
    <col min="4625" max="4625" width="10.6640625" style="476" customWidth="1"/>
    <col min="4626" max="4626" width="1.6640625" style="476" customWidth="1"/>
    <col min="4627" max="4627" width="0" style="476" hidden="1" customWidth="1"/>
    <col min="4628" max="4628" width="8.6640625" style="476" customWidth="1"/>
    <col min="4629" max="4629" width="0" style="476" hidden="1" customWidth="1"/>
    <col min="4630" max="4632" width="8.88671875" style="476"/>
    <col min="4633" max="4642" width="0" style="476" hidden="1" customWidth="1"/>
    <col min="4643" max="4645" width="9.109375" style="476" customWidth="1"/>
    <col min="4646" max="4864" width="8.88671875" style="476"/>
    <col min="4865" max="4866" width="3.33203125" style="476" customWidth="1"/>
    <col min="4867" max="4868" width="4.6640625" style="476" customWidth="1"/>
    <col min="4869" max="4869" width="4.33203125" style="476" customWidth="1"/>
    <col min="4870" max="4870" width="12.6640625" style="476" customWidth="1"/>
    <col min="4871" max="4871" width="2.6640625" style="476" customWidth="1"/>
    <col min="4872" max="4872" width="7.6640625" style="476" customWidth="1"/>
    <col min="4873" max="4873" width="5.88671875" style="476" customWidth="1"/>
    <col min="4874" max="4874" width="1.6640625" style="476" customWidth="1"/>
    <col min="4875" max="4875" width="10.6640625" style="476" customWidth="1"/>
    <col min="4876" max="4876" width="1.6640625" style="476" customWidth="1"/>
    <col min="4877" max="4877" width="10.6640625" style="476" customWidth="1"/>
    <col min="4878" max="4878" width="1.6640625" style="476" customWidth="1"/>
    <col min="4879" max="4879" width="10.6640625" style="476" customWidth="1"/>
    <col min="4880" max="4880" width="1.6640625" style="476" customWidth="1"/>
    <col min="4881" max="4881" width="10.6640625" style="476" customWidth="1"/>
    <col min="4882" max="4882" width="1.6640625" style="476" customWidth="1"/>
    <col min="4883" max="4883" width="0" style="476" hidden="1" customWidth="1"/>
    <col min="4884" max="4884" width="8.6640625" style="476" customWidth="1"/>
    <col min="4885" max="4885" width="0" style="476" hidden="1" customWidth="1"/>
    <col min="4886" max="4888" width="8.88671875" style="476"/>
    <col min="4889" max="4898" width="0" style="476" hidden="1" customWidth="1"/>
    <col min="4899" max="4901" width="9.109375" style="476" customWidth="1"/>
    <col min="4902" max="5120" width="8.88671875" style="476"/>
    <col min="5121" max="5122" width="3.33203125" style="476" customWidth="1"/>
    <col min="5123" max="5124" width="4.6640625" style="476" customWidth="1"/>
    <col min="5125" max="5125" width="4.33203125" style="476" customWidth="1"/>
    <col min="5126" max="5126" width="12.6640625" style="476" customWidth="1"/>
    <col min="5127" max="5127" width="2.6640625" style="476" customWidth="1"/>
    <col min="5128" max="5128" width="7.6640625" style="476" customWidth="1"/>
    <col min="5129" max="5129" width="5.88671875" style="476" customWidth="1"/>
    <col min="5130" max="5130" width="1.6640625" style="476" customWidth="1"/>
    <col min="5131" max="5131" width="10.6640625" style="476" customWidth="1"/>
    <col min="5132" max="5132" width="1.6640625" style="476" customWidth="1"/>
    <col min="5133" max="5133" width="10.6640625" style="476" customWidth="1"/>
    <col min="5134" max="5134" width="1.6640625" style="476" customWidth="1"/>
    <col min="5135" max="5135" width="10.6640625" style="476" customWidth="1"/>
    <col min="5136" max="5136" width="1.6640625" style="476" customWidth="1"/>
    <col min="5137" max="5137" width="10.6640625" style="476" customWidth="1"/>
    <col min="5138" max="5138" width="1.6640625" style="476" customWidth="1"/>
    <col min="5139" max="5139" width="0" style="476" hidden="1" customWidth="1"/>
    <col min="5140" max="5140" width="8.6640625" style="476" customWidth="1"/>
    <col min="5141" max="5141" width="0" style="476" hidden="1" customWidth="1"/>
    <col min="5142" max="5144" width="8.88671875" style="476"/>
    <col min="5145" max="5154" width="0" style="476" hidden="1" customWidth="1"/>
    <col min="5155" max="5157" width="9.109375" style="476" customWidth="1"/>
    <col min="5158" max="5376" width="8.88671875" style="476"/>
    <col min="5377" max="5378" width="3.33203125" style="476" customWidth="1"/>
    <col min="5379" max="5380" width="4.6640625" style="476" customWidth="1"/>
    <col min="5381" max="5381" width="4.33203125" style="476" customWidth="1"/>
    <col min="5382" max="5382" width="12.6640625" style="476" customWidth="1"/>
    <col min="5383" max="5383" width="2.6640625" style="476" customWidth="1"/>
    <col min="5384" max="5384" width="7.6640625" style="476" customWidth="1"/>
    <col min="5385" max="5385" width="5.88671875" style="476" customWidth="1"/>
    <col min="5386" max="5386" width="1.6640625" style="476" customWidth="1"/>
    <col min="5387" max="5387" width="10.6640625" style="476" customWidth="1"/>
    <col min="5388" max="5388" width="1.6640625" style="476" customWidth="1"/>
    <col min="5389" max="5389" width="10.6640625" style="476" customWidth="1"/>
    <col min="5390" max="5390" width="1.6640625" style="476" customWidth="1"/>
    <col min="5391" max="5391" width="10.6640625" style="476" customWidth="1"/>
    <col min="5392" max="5392" width="1.6640625" style="476" customWidth="1"/>
    <col min="5393" max="5393" width="10.6640625" style="476" customWidth="1"/>
    <col min="5394" max="5394" width="1.6640625" style="476" customWidth="1"/>
    <col min="5395" max="5395" width="0" style="476" hidden="1" customWidth="1"/>
    <col min="5396" max="5396" width="8.6640625" style="476" customWidth="1"/>
    <col min="5397" max="5397" width="0" style="476" hidden="1" customWidth="1"/>
    <col min="5398" max="5400" width="8.88671875" style="476"/>
    <col min="5401" max="5410" width="0" style="476" hidden="1" customWidth="1"/>
    <col min="5411" max="5413" width="9.109375" style="476" customWidth="1"/>
    <col min="5414" max="5632" width="8.88671875" style="476"/>
    <col min="5633" max="5634" width="3.33203125" style="476" customWidth="1"/>
    <col min="5635" max="5636" width="4.6640625" style="476" customWidth="1"/>
    <col min="5637" max="5637" width="4.33203125" style="476" customWidth="1"/>
    <col min="5638" max="5638" width="12.6640625" style="476" customWidth="1"/>
    <col min="5639" max="5639" width="2.6640625" style="476" customWidth="1"/>
    <col min="5640" max="5640" width="7.6640625" style="476" customWidth="1"/>
    <col min="5641" max="5641" width="5.88671875" style="476" customWidth="1"/>
    <col min="5642" max="5642" width="1.6640625" style="476" customWidth="1"/>
    <col min="5643" max="5643" width="10.6640625" style="476" customWidth="1"/>
    <col min="5644" max="5644" width="1.6640625" style="476" customWidth="1"/>
    <col min="5645" max="5645" width="10.6640625" style="476" customWidth="1"/>
    <col min="5646" max="5646" width="1.6640625" style="476" customWidth="1"/>
    <col min="5647" max="5647" width="10.6640625" style="476" customWidth="1"/>
    <col min="5648" max="5648" width="1.6640625" style="476" customWidth="1"/>
    <col min="5649" max="5649" width="10.6640625" style="476" customWidth="1"/>
    <col min="5650" max="5650" width="1.6640625" style="476" customWidth="1"/>
    <col min="5651" max="5651" width="0" style="476" hidden="1" customWidth="1"/>
    <col min="5652" max="5652" width="8.6640625" style="476" customWidth="1"/>
    <col min="5653" max="5653" width="0" style="476" hidden="1" customWidth="1"/>
    <col min="5654" max="5656" width="8.88671875" style="476"/>
    <col min="5657" max="5666" width="0" style="476" hidden="1" customWidth="1"/>
    <col min="5667" max="5669" width="9.109375" style="476" customWidth="1"/>
    <col min="5670" max="5888" width="8.88671875" style="476"/>
    <col min="5889" max="5890" width="3.33203125" style="476" customWidth="1"/>
    <col min="5891" max="5892" width="4.6640625" style="476" customWidth="1"/>
    <col min="5893" max="5893" width="4.33203125" style="476" customWidth="1"/>
    <col min="5894" max="5894" width="12.6640625" style="476" customWidth="1"/>
    <col min="5895" max="5895" width="2.6640625" style="476" customWidth="1"/>
    <col min="5896" max="5896" width="7.6640625" style="476" customWidth="1"/>
    <col min="5897" max="5897" width="5.88671875" style="476" customWidth="1"/>
    <col min="5898" max="5898" width="1.6640625" style="476" customWidth="1"/>
    <col min="5899" max="5899" width="10.6640625" style="476" customWidth="1"/>
    <col min="5900" max="5900" width="1.6640625" style="476" customWidth="1"/>
    <col min="5901" max="5901" width="10.6640625" style="476" customWidth="1"/>
    <col min="5902" max="5902" width="1.6640625" style="476" customWidth="1"/>
    <col min="5903" max="5903" width="10.6640625" style="476" customWidth="1"/>
    <col min="5904" max="5904" width="1.6640625" style="476" customWidth="1"/>
    <col min="5905" max="5905" width="10.6640625" style="476" customWidth="1"/>
    <col min="5906" max="5906" width="1.6640625" style="476" customWidth="1"/>
    <col min="5907" max="5907" width="0" style="476" hidden="1" customWidth="1"/>
    <col min="5908" max="5908" width="8.6640625" style="476" customWidth="1"/>
    <col min="5909" max="5909" width="0" style="476" hidden="1" customWidth="1"/>
    <col min="5910" max="5912" width="8.88671875" style="476"/>
    <col min="5913" max="5922" width="0" style="476" hidden="1" customWidth="1"/>
    <col min="5923" max="5925" width="9.109375" style="476" customWidth="1"/>
    <col min="5926" max="6144" width="8.88671875" style="476"/>
    <col min="6145" max="6146" width="3.33203125" style="476" customWidth="1"/>
    <col min="6147" max="6148" width="4.6640625" style="476" customWidth="1"/>
    <col min="6149" max="6149" width="4.33203125" style="476" customWidth="1"/>
    <col min="6150" max="6150" width="12.6640625" style="476" customWidth="1"/>
    <col min="6151" max="6151" width="2.6640625" style="476" customWidth="1"/>
    <col min="6152" max="6152" width="7.6640625" style="476" customWidth="1"/>
    <col min="6153" max="6153" width="5.88671875" style="476" customWidth="1"/>
    <col min="6154" max="6154" width="1.6640625" style="476" customWidth="1"/>
    <col min="6155" max="6155" width="10.6640625" style="476" customWidth="1"/>
    <col min="6156" max="6156" width="1.6640625" style="476" customWidth="1"/>
    <col min="6157" max="6157" width="10.6640625" style="476" customWidth="1"/>
    <col min="6158" max="6158" width="1.6640625" style="476" customWidth="1"/>
    <col min="6159" max="6159" width="10.6640625" style="476" customWidth="1"/>
    <col min="6160" max="6160" width="1.6640625" style="476" customWidth="1"/>
    <col min="6161" max="6161" width="10.6640625" style="476" customWidth="1"/>
    <col min="6162" max="6162" width="1.6640625" style="476" customWidth="1"/>
    <col min="6163" max="6163" width="0" style="476" hidden="1" customWidth="1"/>
    <col min="6164" max="6164" width="8.6640625" style="476" customWidth="1"/>
    <col min="6165" max="6165" width="0" style="476" hidden="1" customWidth="1"/>
    <col min="6166" max="6168" width="8.88671875" style="476"/>
    <col min="6169" max="6178" width="0" style="476" hidden="1" customWidth="1"/>
    <col min="6179" max="6181" width="9.109375" style="476" customWidth="1"/>
    <col min="6182" max="6400" width="8.88671875" style="476"/>
    <col min="6401" max="6402" width="3.33203125" style="476" customWidth="1"/>
    <col min="6403" max="6404" width="4.6640625" style="476" customWidth="1"/>
    <col min="6405" max="6405" width="4.33203125" style="476" customWidth="1"/>
    <col min="6406" max="6406" width="12.6640625" style="476" customWidth="1"/>
    <col min="6407" max="6407" width="2.6640625" style="476" customWidth="1"/>
    <col min="6408" max="6408" width="7.6640625" style="476" customWidth="1"/>
    <col min="6409" max="6409" width="5.88671875" style="476" customWidth="1"/>
    <col min="6410" max="6410" width="1.6640625" style="476" customWidth="1"/>
    <col min="6411" max="6411" width="10.6640625" style="476" customWidth="1"/>
    <col min="6412" max="6412" width="1.6640625" style="476" customWidth="1"/>
    <col min="6413" max="6413" width="10.6640625" style="476" customWidth="1"/>
    <col min="6414" max="6414" width="1.6640625" style="476" customWidth="1"/>
    <col min="6415" max="6415" width="10.6640625" style="476" customWidth="1"/>
    <col min="6416" max="6416" width="1.6640625" style="476" customWidth="1"/>
    <col min="6417" max="6417" width="10.6640625" style="476" customWidth="1"/>
    <col min="6418" max="6418" width="1.6640625" style="476" customWidth="1"/>
    <col min="6419" max="6419" width="0" style="476" hidden="1" customWidth="1"/>
    <col min="6420" max="6420" width="8.6640625" style="476" customWidth="1"/>
    <col min="6421" max="6421" width="0" style="476" hidden="1" customWidth="1"/>
    <col min="6422" max="6424" width="8.88671875" style="476"/>
    <col min="6425" max="6434" width="0" style="476" hidden="1" customWidth="1"/>
    <col min="6435" max="6437" width="9.109375" style="476" customWidth="1"/>
    <col min="6438" max="6656" width="8.88671875" style="476"/>
    <col min="6657" max="6658" width="3.33203125" style="476" customWidth="1"/>
    <col min="6659" max="6660" width="4.6640625" style="476" customWidth="1"/>
    <col min="6661" max="6661" width="4.33203125" style="476" customWidth="1"/>
    <col min="6662" max="6662" width="12.6640625" style="476" customWidth="1"/>
    <col min="6663" max="6663" width="2.6640625" style="476" customWidth="1"/>
    <col min="6664" max="6664" width="7.6640625" style="476" customWidth="1"/>
    <col min="6665" max="6665" width="5.88671875" style="476" customWidth="1"/>
    <col min="6666" max="6666" width="1.6640625" style="476" customWidth="1"/>
    <col min="6667" max="6667" width="10.6640625" style="476" customWidth="1"/>
    <col min="6668" max="6668" width="1.6640625" style="476" customWidth="1"/>
    <col min="6669" max="6669" width="10.6640625" style="476" customWidth="1"/>
    <col min="6670" max="6670" width="1.6640625" style="476" customWidth="1"/>
    <col min="6671" max="6671" width="10.6640625" style="476" customWidth="1"/>
    <col min="6672" max="6672" width="1.6640625" style="476" customWidth="1"/>
    <col min="6673" max="6673" width="10.6640625" style="476" customWidth="1"/>
    <col min="6674" max="6674" width="1.6640625" style="476" customWidth="1"/>
    <col min="6675" max="6675" width="0" style="476" hidden="1" customWidth="1"/>
    <col min="6676" max="6676" width="8.6640625" style="476" customWidth="1"/>
    <col min="6677" max="6677" width="0" style="476" hidden="1" customWidth="1"/>
    <col min="6678" max="6680" width="8.88671875" style="476"/>
    <col min="6681" max="6690" width="0" style="476" hidden="1" customWidth="1"/>
    <col min="6691" max="6693" width="9.109375" style="476" customWidth="1"/>
    <col min="6694" max="6912" width="8.88671875" style="476"/>
    <col min="6913" max="6914" width="3.33203125" style="476" customWidth="1"/>
    <col min="6915" max="6916" width="4.6640625" style="476" customWidth="1"/>
    <col min="6917" max="6917" width="4.33203125" style="476" customWidth="1"/>
    <col min="6918" max="6918" width="12.6640625" style="476" customWidth="1"/>
    <col min="6919" max="6919" width="2.6640625" style="476" customWidth="1"/>
    <col min="6920" max="6920" width="7.6640625" style="476" customWidth="1"/>
    <col min="6921" max="6921" width="5.88671875" style="476" customWidth="1"/>
    <col min="6922" max="6922" width="1.6640625" style="476" customWidth="1"/>
    <col min="6923" max="6923" width="10.6640625" style="476" customWidth="1"/>
    <col min="6924" max="6924" width="1.6640625" style="476" customWidth="1"/>
    <col min="6925" max="6925" width="10.6640625" style="476" customWidth="1"/>
    <col min="6926" max="6926" width="1.6640625" style="476" customWidth="1"/>
    <col min="6927" max="6927" width="10.6640625" style="476" customWidth="1"/>
    <col min="6928" max="6928" width="1.6640625" style="476" customWidth="1"/>
    <col min="6929" max="6929" width="10.6640625" style="476" customWidth="1"/>
    <col min="6930" max="6930" width="1.6640625" style="476" customWidth="1"/>
    <col min="6931" max="6931" width="0" style="476" hidden="1" customWidth="1"/>
    <col min="6932" max="6932" width="8.6640625" style="476" customWidth="1"/>
    <col min="6933" max="6933" width="0" style="476" hidden="1" customWidth="1"/>
    <col min="6934" max="6936" width="8.88671875" style="476"/>
    <col min="6937" max="6946" width="0" style="476" hidden="1" customWidth="1"/>
    <col min="6947" max="6949" width="9.109375" style="476" customWidth="1"/>
    <col min="6950" max="7168" width="8.88671875" style="476"/>
    <col min="7169" max="7170" width="3.33203125" style="476" customWidth="1"/>
    <col min="7171" max="7172" width="4.6640625" style="476" customWidth="1"/>
    <col min="7173" max="7173" width="4.33203125" style="476" customWidth="1"/>
    <col min="7174" max="7174" width="12.6640625" style="476" customWidth="1"/>
    <col min="7175" max="7175" width="2.6640625" style="476" customWidth="1"/>
    <col min="7176" max="7176" width="7.6640625" style="476" customWidth="1"/>
    <col min="7177" max="7177" width="5.88671875" style="476" customWidth="1"/>
    <col min="7178" max="7178" width="1.6640625" style="476" customWidth="1"/>
    <col min="7179" max="7179" width="10.6640625" style="476" customWidth="1"/>
    <col min="7180" max="7180" width="1.6640625" style="476" customWidth="1"/>
    <col min="7181" max="7181" width="10.6640625" style="476" customWidth="1"/>
    <col min="7182" max="7182" width="1.6640625" style="476" customWidth="1"/>
    <col min="7183" max="7183" width="10.6640625" style="476" customWidth="1"/>
    <col min="7184" max="7184" width="1.6640625" style="476" customWidth="1"/>
    <col min="7185" max="7185" width="10.6640625" style="476" customWidth="1"/>
    <col min="7186" max="7186" width="1.6640625" style="476" customWidth="1"/>
    <col min="7187" max="7187" width="0" style="476" hidden="1" customWidth="1"/>
    <col min="7188" max="7188" width="8.6640625" style="476" customWidth="1"/>
    <col min="7189" max="7189" width="0" style="476" hidden="1" customWidth="1"/>
    <col min="7190" max="7192" width="8.88671875" style="476"/>
    <col min="7193" max="7202" width="0" style="476" hidden="1" customWidth="1"/>
    <col min="7203" max="7205" width="9.109375" style="476" customWidth="1"/>
    <col min="7206" max="7424" width="8.88671875" style="476"/>
    <col min="7425" max="7426" width="3.33203125" style="476" customWidth="1"/>
    <col min="7427" max="7428" width="4.6640625" style="476" customWidth="1"/>
    <col min="7429" max="7429" width="4.33203125" style="476" customWidth="1"/>
    <col min="7430" max="7430" width="12.6640625" style="476" customWidth="1"/>
    <col min="7431" max="7431" width="2.6640625" style="476" customWidth="1"/>
    <col min="7432" max="7432" width="7.6640625" style="476" customWidth="1"/>
    <col min="7433" max="7433" width="5.88671875" style="476" customWidth="1"/>
    <col min="7434" max="7434" width="1.6640625" style="476" customWidth="1"/>
    <col min="7435" max="7435" width="10.6640625" style="476" customWidth="1"/>
    <col min="7436" max="7436" width="1.6640625" style="476" customWidth="1"/>
    <col min="7437" max="7437" width="10.6640625" style="476" customWidth="1"/>
    <col min="7438" max="7438" width="1.6640625" style="476" customWidth="1"/>
    <col min="7439" max="7439" width="10.6640625" style="476" customWidth="1"/>
    <col min="7440" max="7440" width="1.6640625" style="476" customWidth="1"/>
    <col min="7441" max="7441" width="10.6640625" style="476" customWidth="1"/>
    <col min="7442" max="7442" width="1.6640625" style="476" customWidth="1"/>
    <col min="7443" max="7443" width="0" style="476" hidden="1" customWidth="1"/>
    <col min="7444" max="7444" width="8.6640625" style="476" customWidth="1"/>
    <col min="7445" max="7445" width="0" style="476" hidden="1" customWidth="1"/>
    <col min="7446" max="7448" width="8.88671875" style="476"/>
    <col min="7449" max="7458" width="0" style="476" hidden="1" customWidth="1"/>
    <col min="7459" max="7461" width="9.109375" style="476" customWidth="1"/>
    <col min="7462" max="7680" width="8.88671875" style="476"/>
    <col min="7681" max="7682" width="3.33203125" style="476" customWidth="1"/>
    <col min="7683" max="7684" width="4.6640625" style="476" customWidth="1"/>
    <col min="7685" max="7685" width="4.33203125" style="476" customWidth="1"/>
    <col min="7686" max="7686" width="12.6640625" style="476" customWidth="1"/>
    <col min="7687" max="7687" width="2.6640625" style="476" customWidth="1"/>
    <col min="7688" max="7688" width="7.6640625" style="476" customWidth="1"/>
    <col min="7689" max="7689" width="5.88671875" style="476" customWidth="1"/>
    <col min="7690" max="7690" width="1.6640625" style="476" customWidth="1"/>
    <col min="7691" max="7691" width="10.6640625" style="476" customWidth="1"/>
    <col min="7692" max="7692" width="1.6640625" style="476" customWidth="1"/>
    <col min="7693" max="7693" width="10.6640625" style="476" customWidth="1"/>
    <col min="7694" max="7694" width="1.6640625" style="476" customWidth="1"/>
    <col min="7695" max="7695" width="10.6640625" style="476" customWidth="1"/>
    <col min="7696" max="7696" width="1.6640625" style="476" customWidth="1"/>
    <col min="7697" max="7697" width="10.6640625" style="476" customWidth="1"/>
    <col min="7698" max="7698" width="1.6640625" style="476" customWidth="1"/>
    <col min="7699" max="7699" width="0" style="476" hidden="1" customWidth="1"/>
    <col min="7700" max="7700" width="8.6640625" style="476" customWidth="1"/>
    <col min="7701" max="7701" width="0" style="476" hidden="1" customWidth="1"/>
    <col min="7702" max="7704" width="8.88671875" style="476"/>
    <col min="7705" max="7714" width="0" style="476" hidden="1" customWidth="1"/>
    <col min="7715" max="7717" width="9.109375" style="476" customWidth="1"/>
    <col min="7718" max="7936" width="8.88671875" style="476"/>
    <col min="7937" max="7938" width="3.33203125" style="476" customWidth="1"/>
    <col min="7939" max="7940" width="4.6640625" style="476" customWidth="1"/>
    <col min="7941" max="7941" width="4.33203125" style="476" customWidth="1"/>
    <col min="7942" max="7942" width="12.6640625" style="476" customWidth="1"/>
    <col min="7943" max="7943" width="2.6640625" style="476" customWidth="1"/>
    <col min="7944" max="7944" width="7.6640625" style="476" customWidth="1"/>
    <col min="7945" max="7945" width="5.88671875" style="476" customWidth="1"/>
    <col min="7946" max="7946" width="1.6640625" style="476" customWidth="1"/>
    <col min="7947" max="7947" width="10.6640625" style="476" customWidth="1"/>
    <col min="7948" max="7948" width="1.6640625" style="476" customWidth="1"/>
    <col min="7949" max="7949" width="10.6640625" style="476" customWidth="1"/>
    <col min="7950" max="7950" width="1.6640625" style="476" customWidth="1"/>
    <col min="7951" max="7951" width="10.6640625" style="476" customWidth="1"/>
    <col min="7952" max="7952" width="1.6640625" style="476" customWidth="1"/>
    <col min="7953" max="7953" width="10.6640625" style="476" customWidth="1"/>
    <col min="7954" max="7954" width="1.6640625" style="476" customWidth="1"/>
    <col min="7955" max="7955" width="0" style="476" hidden="1" customWidth="1"/>
    <col min="7956" max="7956" width="8.6640625" style="476" customWidth="1"/>
    <col min="7957" max="7957" width="0" style="476" hidden="1" customWidth="1"/>
    <col min="7958" max="7960" width="8.88671875" style="476"/>
    <col min="7961" max="7970" width="0" style="476" hidden="1" customWidth="1"/>
    <col min="7971" max="7973" width="9.109375" style="476" customWidth="1"/>
    <col min="7974" max="8192" width="8.88671875" style="476"/>
    <col min="8193" max="8194" width="3.33203125" style="476" customWidth="1"/>
    <col min="8195" max="8196" width="4.6640625" style="476" customWidth="1"/>
    <col min="8197" max="8197" width="4.33203125" style="476" customWidth="1"/>
    <col min="8198" max="8198" width="12.6640625" style="476" customWidth="1"/>
    <col min="8199" max="8199" width="2.6640625" style="476" customWidth="1"/>
    <col min="8200" max="8200" width="7.6640625" style="476" customWidth="1"/>
    <col min="8201" max="8201" width="5.88671875" style="476" customWidth="1"/>
    <col min="8202" max="8202" width="1.6640625" style="476" customWidth="1"/>
    <col min="8203" max="8203" width="10.6640625" style="476" customWidth="1"/>
    <col min="8204" max="8204" width="1.6640625" style="476" customWidth="1"/>
    <col min="8205" max="8205" width="10.6640625" style="476" customWidth="1"/>
    <col min="8206" max="8206" width="1.6640625" style="476" customWidth="1"/>
    <col min="8207" max="8207" width="10.6640625" style="476" customWidth="1"/>
    <col min="8208" max="8208" width="1.6640625" style="476" customWidth="1"/>
    <col min="8209" max="8209" width="10.6640625" style="476" customWidth="1"/>
    <col min="8210" max="8210" width="1.6640625" style="476" customWidth="1"/>
    <col min="8211" max="8211" width="0" style="476" hidden="1" customWidth="1"/>
    <col min="8212" max="8212" width="8.6640625" style="476" customWidth="1"/>
    <col min="8213" max="8213" width="0" style="476" hidden="1" customWidth="1"/>
    <col min="8214" max="8216" width="8.88671875" style="476"/>
    <col min="8217" max="8226" width="0" style="476" hidden="1" customWidth="1"/>
    <col min="8227" max="8229" width="9.109375" style="476" customWidth="1"/>
    <col min="8230" max="8448" width="8.88671875" style="476"/>
    <col min="8449" max="8450" width="3.33203125" style="476" customWidth="1"/>
    <col min="8451" max="8452" width="4.6640625" style="476" customWidth="1"/>
    <col min="8453" max="8453" width="4.33203125" style="476" customWidth="1"/>
    <col min="8454" max="8454" width="12.6640625" style="476" customWidth="1"/>
    <col min="8455" max="8455" width="2.6640625" style="476" customWidth="1"/>
    <col min="8456" max="8456" width="7.6640625" style="476" customWidth="1"/>
    <col min="8457" max="8457" width="5.88671875" style="476" customWidth="1"/>
    <col min="8458" max="8458" width="1.6640625" style="476" customWidth="1"/>
    <col min="8459" max="8459" width="10.6640625" style="476" customWidth="1"/>
    <col min="8460" max="8460" width="1.6640625" style="476" customWidth="1"/>
    <col min="8461" max="8461" width="10.6640625" style="476" customWidth="1"/>
    <col min="8462" max="8462" width="1.6640625" style="476" customWidth="1"/>
    <col min="8463" max="8463" width="10.6640625" style="476" customWidth="1"/>
    <col min="8464" max="8464" width="1.6640625" style="476" customWidth="1"/>
    <col min="8465" max="8465" width="10.6640625" style="476" customWidth="1"/>
    <col min="8466" max="8466" width="1.6640625" style="476" customWidth="1"/>
    <col min="8467" max="8467" width="0" style="476" hidden="1" customWidth="1"/>
    <col min="8468" max="8468" width="8.6640625" style="476" customWidth="1"/>
    <col min="8469" max="8469" width="0" style="476" hidden="1" customWidth="1"/>
    <col min="8470" max="8472" width="8.88671875" style="476"/>
    <col min="8473" max="8482" width="0" style="476" hidden="1" customWidth="1"/>
    <col min="8483" max="8485" width="9.109375" style="476" customWidth="1"/>
    <col min="8486" max="8704" width="8.88671875" style="476"/>
    <col min="8705" max="8706" width="3.33203125" style="476" customWidth="1"/>
    <col min="8707" max="8708" width="4.6640625" style="476" customWidth="1"/>
    <col min="8709" max="8709" width="4.33203125" style="476" customWidth="1"/>
    <col min="8710" max="8710" width="12.6640625" style="476" customWidth="1"/>
    <col min="8711" max="8711" width="2.6640625" style="476" customWidth="1"/>
    <col min="8712" max="8712" width="7.6640625" style="476" customWidth="1"/>
    <col min="8713" max="8713" width="5.88671875" style="476" customWidth="1"/>
    <col min="8714" max="8714" width="1.6640625" style="476" customWidth="1"/>
    <col min="8715" max="8715" width="10.6640625" style="476" customWidth="1"/>
    <col min="8716" max="8716" width="1.6640625" style="476" customWidth="1"/>
    <col min="8717" max="8717" width="10.6640625" style="476" customWidth="1"/>
    <col min="8718" max="8718" width="1.6640625" style="476" customWidth="1"/>
    <col min="8719" max="8719" width="10.6640625" style="476" customWidth="1"/>
    <col min="8720" max="8720" width="1.6640625" style="476" customWidth="1"/>
    <col min="8721" max="8721" width="10.6640625" style="476" customWidth="1"/>
    <col min="8722" max="8722" width="1.6640625" style="476" customWidth="1"/>
    <col min="8723" max="8723" width="0" style="476" hidden="1" customWidth="1"/>
    <col min="8724" max="8724" width="8.6640625" style="476" customWidth="1"/>
    <col min="8725" max="8725" width="0" style="476" hidden="1" customWidth="1"/>
    <col min="8726" max="8728" width="8.88671875" style="476"/>
    <col min="8729" max="8738" width="0" style="476" hidden="1" customWidth="1"/>
    <col min="8739" max="8741" width="9.109375" style="476" customWidth="1"/>
    <col min="8742" max="8960" width="8.88671875" style="476"/>
    <col min="8961" max="8962" width="3.33203125" style="476" customWidth="1"/>
    <col min="8963" max="8964" width="4.6640625" style="476" customWidth="1"/>
    <col min="8965" max="8965" width="4.33203125" style="476" customWidth="1"/>
    <col min="8966" max="8966" width="12.6640625" style="476" customWidth="1"/>
    <col min="8967" max="8967" width="2.6640625" style="476" customWidth="1"/>
    <col min="8968" max="8968" width="7.6640625" style="476" customWidth="1"/>
    <col min="8969" max="8969" width="5.88671875" style="476" customWidth="1"/>
    <col min="8970" max="8970" width="1.6640625" style="476" customWidth="1"/>
    <col min="8971" max="8971" width="10.6640625" style="476" customWidth="1"/>
    <col min="8972" max="8972" width="1.6640625" style="476" customWidth="1"/>
    <col min="8973" max="8973" width="10.6640625" style="476" customWidth="1"/>
    <col min="8974" max="8974" width="1.6640625" style="476" customWidth="1"/>
    <col min="8975" max="8975" width="10.6640625" style="476" customWidth="1"/>
    <col min="8976" max="8976" width="1.6640625" style="476" customWidth="1"/>
    <col min="8977" max="8977" width="10.6640625" style="476" customWidth="1"/>
    <col min="8978" max="8978" width="1.6640625" style="476" customWidth="1"/>
    <col min="8979" max="8979" width="0" style="476" hidden="1" customWidth="1"/>
    <col min="8980" max="8980" width="8.6640625" style="476" customWidth="1"/>
    <col min="8981" max="8981" width="0" style="476" hidden="1" customWidth="1"/>
    <col min="8982" max="8984" width="8.88671875" style="476"/>
    <col min="8985" max="8994" width="0" style="476" hidden="1" customWidth="1"/>
    <col min="8995" max="8997" width="9.109375" style="476" customWidth="1"/>
    <col min="8998" max="9216" width="8.88671875" style="476"/>
    <col min="9217" max="9218" width="3.33203125" style="476" customWidth="1"/>
    <col min="9219" max="9220" width="4.6640625" style="476" customWidth="1"/>
    <col min="9221" max="9221" width="4.33203125" style="476" customWidth="1"/>
    <col min="9222" max="9222" width="12.6640625" style="476" customWidth="1"/>
    <col min="9223" max="9223" width="2.6640625" style="476" customWidth="1"/>
    <col min="9224" max="9224" width="7.6640625" style="476" customWidth="1"/>
    <col min="9225" max="9225" width="5.88671875" style="476" customWidth="1"/>
    <col min="9226" max="9226" width="1.6640625" style="476" customWidth="1"/>
    <col min="9227" max="9227" width="10.6640625" style="476" customWidth="1"/>
    <col min="9228" max="9228" width="1.6640625" style="476" customWidth="1"/>
    <col min="9229" max="9229" width="10.6640625" style="476" customWidth="1"/>
    <col min="9230" max="9230" width="1.6640625" style="476" customWidth="1"/>
    <col min="9231" max="9231" width="10.6640625" style="476" customWidth="1"/>
    <col min="9232" max="9232" width="1.6640625" style="476" customWidth="1"/>
    <col min="9233" max="9233" width="10.6640625" style="476" customWidth="1"/>
    <col min="9234" max="9234" width="1.6640625" style="476" customWidth="1"/>
    <col min="9235" max="9235" width="0" style="476" hidden="1" customWidth="1"/>
    <col min="9236" max="9236" width="8.6640625" style="476" customWidth="1"/>
    <col min="9237" max="9237" width="0" style="476" hidden="1" customWidth="1"/>
    <col min="9238" max="9240" width="8.88671875" style="476"/>
    <col min="9241" max="9250" width="0" style="476" hidden="1" customWidth="1"/>
    <col min="9251" max="9253" width="9.109375" style="476" customWidth="1"/>
    <col min="9254" max="9472" width="8.88671875" style="476"/>
    <col min="9473" max="9474" width="3.33203125" style="476" customWidth="1"/>
    <col min="9475" max="9476" width="4.6640625" style="476" customWidth="1"/>
    <col min="9477" max="9477" width="4.33203125" style="476" customWidth="1"/>
    <col min="9478" max="9478" width="12.6640625" style="476" customWidth="1"/>
    <col min="9479" max="9479" width="2.6640625" style="476" customWidth="1"/>
    <col min="9480" max="9480" width="7.6640625" style="476" customWidth="1"/>
    <col min="9481" max="9481" width="5.88671875" style="476" customWidth="1"/>
    <col min="9482" max="9482" width="1.6640625" style="476" customWidth="1"/>
    <col min="9483" max="9483" width="10.6640625" style="476" customWidth="1"/>
    <col min="9484" max="9484" width="1.6640625" style="476" customWidth="1"/>
    <col min="9485" max="9485" width="10.6640625" style="476" customWidth="1"/>
    <col min="9486" max="9486" width="1.6640625" style="476" customWidth="1"/>
    <col min="9487" max="9487" width="10.6640625" style="476" customWidth="1"/>
    <col min="9488" max="9488" width="1.6640625" style="476" customWidth="1"/>
    <col min="9489" max="9489" width="10.6640625" style="476" customWidth="1"/>
    <col min="9490" max="9490" width="1.6640625" style="476" customWidth="1"/>
    <col min="9491" max="9491" width="0" style="476" hidden="1" customWidth="1"/>
    <col min="9492" max="9492" width="8.6640625" style="476" customWidth="1"/>
    <col min="9493" max="9493" width="0" style="476" hidden="1" customWidth="1"/>
    <col min="9494" max="9496" width="8.88671875" style="476"/>
    <col min="9497" max="9506" width="0" style="476" hidden="1" customWidth="1"/>
    <col min="9507" max="9509" width="9.109375" style="476" customWidth="1"/>
    <col min="9510" max="9728" width="8.88671875" style="476"/>
    <col min="9729" max="9730" width="3.33203125" style="476" customWidth="1"/>
    <col min="9731" max="9732" width="4.6640625" style="476" customWidth="1"/>
    <col min="9733" max="9733" width="4.33203125" style="476" customWidth="1"/>
    <col min="9734" max="9734" width="12.6640625" style="476" customWidth="1"/>
    <col min="9735" max="9735" width="2.6640625" style="476" customWidth="1"/>
    <col min="9736" max="9736" width="7.6640625" style="476" customWidth="1"/>
    <col min="9737" max="9737" width="5.88671875" style="476" customWidth="1"/>
    <col min="9738" max="9738" width="1.6640625" style="476" customWidth="1"/>
    <col min="9739" max="9739" width="10.6640625" style="476" customWidth="1"/>
    <col min="9740" max="9740" width="1.6640625" style="476" customWidth="1"/>
    <col min="9741" max="9741" width="10.6640625" style="476" customWidth="1"/>
    <col min="9742" max="9742" width="1.6640625" style="476" customWidth="1"/>
    <col min="9743" max="9743" width="10.6640625" style="476" customWidth="1"/>
    <col min="9744" max="9744" width="1.6640625" style="476" customWidth="1"/>
    <col min="9745" max="9745" width="10.6640625" style="476" customWidth="1"/>
    <col min="9746" max="9746" width="1.6640625" style="476" customWidth="1"/>
    <col min="9747" max="9747" width="0" style="476" hidden="1" customWidth="1"/>
    <col min="9748" max="9748" width="8.6640625" style="476" customWidth="1"/>
    <col min="9749" max="9749" width="0" style="476" hidden="1" customWidth="1"/>
    <col min="9750" max="9752" width="8.88671875" style="476"/>
    <col min="9753" max="9762" width="0" style="476" hidden="1" customWidth="1"/>
    <col min="9763" max="9765" width="9.109375" style="476" customWidth="1"/>
    <col min="9766" max="9984" width="8.88671875" style="476"/>
    <col min="9985" max="9986" width="3.33203125" style="476" customWidth="1"/>
    <col min="9987" max="9988" width="4.6640625" style="476" customWidth="1"/>
    <col min="9989" max="9989" width="4.33203125" style="476" customWidth="1"/>
    <col min="9990" max="9990" width="12.6640625" style="476" customWidth="1"/>
    <col min="9991" max="9991" width="2.6640625" style="476" customWidth="1"/>
    <col min="9992" max="9992" width="7.6640625" style="476" customWidth="1"/>
    <col min="9993" max="9993" width="5.88671875" style="476" customWidth="1"/>
    <col min="9994" max="9994" width="1.6640625" style="476" customWidth="1"/>
    <col min="9995" max="9995" width="10.6640625" style="476" customWidth="1"/>
    <col min="9996" max="9996" width="1.6640625" style="476" customWidth="1"/>
    <col min="9997" max="9997" width="10.6640625" style="476" customWidth="1"/>
    <col min="9998" max="9998" width="1.6640625" style="476" customWidth="1"/>
    <col min="9999" max="9999" width="10.6640625" style="476" customWidth="1"/>
    <col min="10000" max="10000" width="1.6640625" style="476" customWidth="1"/>
    <col min="10001" max="10001" width="10.6640625" style="476" customWidth="1"/>
    <col min="10002" max="10002" width="1.6640625" style="476" customWidth="1"/>
    <col min="10003" max="10003" width="0" style="476" hidden="1" customWidth="1"/>
    <col min="10004" max="10004" width="8.6640625" style="476" customWidth="1"/>
    <col min="10005" max="10005" width="0" style="476" hidden="1" customWidth="1"/>
    <col min="10006" max="10008" width="8.88671875" style="476"/>
    <col min="10009" max="10018" width="0" style="476" hidden="1" customWidth="1"/>
    <col min="10019" max="10021" width="9.109375" style="476" customWidth="1"/>
    <col min="10022" max="10240" width="8.88671875" style="476"/>
    <col min="10241" max="10242" width="3.33203125" style="476" customWidth="1"/>
    <col min="10243" max="10244" width="4.6640625" style="476" customWidth="1"/>
    <col min="10245" max="10245" width="4.33203125" style="476" customWidth="1"/>
    <col min="10246" max="10246" width="12.6640625" style="476" customWidth="1"/>
    <col min="10247" max="10247" width="2.6640625" style="476" customWidth="1"/>
    <col min="10248" max="10248" width="7.6640625" style="476" customWidth="1"/>
    <col min="10249" max="10249" width="5.88671875" style="476" customWidth="1"/>
    <col min="10250" max="10250" width="1.6640625" style="476" customWidth="1"/>
    <col min="10251" max="10251" width="10.6640625" style="476" customWidth="1"/>
    <col min="10252" max="10252" width="1.6640625" style="476" customWidth="1"/>
    <col min="10253" max="10253" width="10.6640625" style="476" customWidth="1"/>
    <col min="10254" max="10254" width="1.6640625" style="476" customWidth="1"/>
    <col min="10255" max="10255" width="10.6640625" style="476" customWidth="1"/>
    <col min="10256" max="10256" width="1.6640625" style="476" customWidth="1"/>
    <col min="10257" max="10257" width="10.6640625" style="476" customWidth="1"/>
    <col min="10258" max="10258" width="1.6640625" style="476" customWidth="1"/>
    <col min="10259" max="10259" width="0" style="476" hidden="1" customWidth="1"/>
    <col min="10260" max="10260" width="8.6640625" style="476" customWidth="1"/>
    <col min="10261" max="10261" width="0" style="476" hidden="1" customWidth="1"/>
    <col min="10262" max="10264" width="8.88671875" style="476"/>
    <col min="10265" max="10274" width="0" style="476" hidden="1" customWidth="1"/>
    <col min="10275" max="10277" width="9.109375" style="476" customWidth="1"/>
    <col min="10278" max="10496" width="8.88671875" style="476"/>
    <col min="10497" max="10498" width="3.33203125" style="476" customWidth="1"/>
    <col min="10499" max="10500" width="4.6640625" style="476" customWidth="1"/>
    <col min="10501" max="10501" width="4.33203125" style="476" customWidth="1"/>
    <col min="10502" max="10502" width="12.6640625" style="476" customWidth="1"/>
    <col min="10503" max="10503" width="2.6640625" style="476" customWidth="1"/>
    <col min="10504" max="10504" width="7.6640625" style="476" customWidth="1"/>
    <col min="10505" max="10505" width="5.88671875" style="476" customWidth="1"/>
    <col min="10506" max="10506" width="1.6640625" style="476" customWidth="1"/>
    <col min="10507" max="10507" width="10.6640625" style="476" customWidth="1"/>
    <col min="10508" max="10508" width="1.6640625" style="476" customWidth="1"/>
    <col min="10509" max="10509" width="10.6640625" style="476" customWidth="1"/>
    <col min="10510" max="10510" width="1.6640625" style="476" customWidth="1"/>
    <col min="10511" max="10511" width="10.6640625" style="476" customWidth="1"/>
    <col min="10512" max="10512" width="1.6640625" style="476" customWidth="1"/>
    <col min="10513" max="10513" width="10.6640625" style="476" customWidth="1"/>
    <col min="10514" max="10514" width="1.6640625" style="476" customWidth="1"/>
    <col min="10515" max="10515" width="0" style="476" hidden="1" customWidth="1"/>
    <col min="10516" max="10516" width="8.6640625" style="476" customWidth="1"/>
    <col min="10517" max="10517" width="0" style="476" hidden="1" customWidth="1"/>
    <col min="10518" max="10520" width="8.88671875" style="476"/>
    <col min="10521" max="10530" width="0" style="476" hidden="1" customWidth="1"/>
    <col min="10531" max="10533" width="9.109375" style="476" customWidth="1"/>
    <col min="10534" max="10752" width="8.88671875" style="476"/>
    <col min="10753" max="10754" width="3.33203125" style="476" customWidth="1"/>
    <col min="10755" max="10756" width="4.6640625" style="476" customWidth="1"/>
    <col min="10757" max="10757" width="4.33203125" style="476" customWidth="1"/>
    <col min="10758" max="10758" width="12.6640625" style="476" customWidth="1"/>
    <col min="10759" max="10759" width="2.6640625" style="476" customWidth="1"/>
    <col min="10760" max="10760" width="7.6640625" style="476" customWidth="1"/>
    <col min="10761" max="10761" width="5.88671875" style="476" customWidth="1"/>
    <col min="10762" max="10762" width="1.6640625" style="476" customWidth="1"/>
    <col min="10763" max="10763" width="10.6640625" style="476" customWidth="1"/>
    <col min="10764" max="10764" width="1.6640625" style="476" customWidth="1"/>
    <col min="10765" max="10765" width="10.6640625" style="476" customWidth="1"/>
    <col min="10766" max="10766" width="1.6640625" style="476" customWidth="1"/>
    <col min="10767" max="10767" width="10.6640625" style="476" customWidth="1"/>
    <col min="10768" max="10768" width="1.6640625" style="476" customWidth="1"/>
    <col min="10769" max="10769" width="10.6640625" style="476" customWidth="1"/>
    <col min="10770" max="10770" width="1.6640625" style="476" customWidth="1"/>
    <col min="10771" max="10771" width="0" style="476" hidden="1" customWidth="1"/>
    <col min="10772" max="10772" width="8.6640625" style="476" customWidth="1"/>
    <col min="10773" max="10773" width="0" style="476" hidden="1" customWidth="1"/>
    <col min="10774" max="10776" width="8.88671875" style="476"/>
    <col min="10777" max="10786" width="0" style="476" hidden="1" customWidth="1"/>
    <col min="10787" max="10789" width="9.109375" style="476" customWidth="1"/>
    <col min="10790" max="11008" width="8.88671875" style="476"/>
    <col min="11009" max="11010" width="3.33203125" style="476" customWidth="1"/>
    <col min="11011" max="11012" width="4.6640625" style="476" customWidth="1"/>
    <col min="11013" max="11013" width="4.33203125" style="476" customWidth="1"/>
    <col min="11014" max="11014" width="12.6640625" style="476" customWidth="1"/>
    <col min="11015" max="11015" width="2.6640625" style="476" customWidth="1"/>
    <col min="11016" max="11016" width="7.6640625" style="476" customWidth="1"/>
    <col min="11017" max="11017" width="5.88671875" style="476" customWidth="1"/>
    <col min="11018" max="11018" width="1.6640625" style="476" customWidth="1"/>
    <col min="11019" max="11019" width="10.6640625" style="476" customWidth="1"/>
    <col min="11020" max="11020" width="1.6640625" style="476" customWidth="1"/>
    <col min="11021" max="11021" width="10.6640625" style="476" customWidth="1"/>
    <col min="11022" max="11022" width="1.6640625" style="476" customWidth="1"/>
    <col min="11023" max="11023" width="10.6640625" style="476" customWidth="1"/>
    <col min="11024" max="11024" width="1.6640625" style="476" customWidth="1"/>
    <col min="11025" max="11025" width="10.6640625" style="476" customWidth="1"/>
    <col min="11026" max="11026" width="1.6640625" style="476" customWidth="1"/>
    <col min="11027" max="11027" width="0" style="476" hidden="1" customWidth="1"/>
    <col min="11028" max="11028" width="8.6640625" style="476" customWidth="1"/>
    <col min="11029" max="11029" width="0" style="476" hidden="1" customWidth="1"/>
    <col min="11030" max="11032" width="8.88671875" style="476"/>
    <col min="11033" max="11042" width="0" style="476" hidden="1" customWidth="1"/>
    <col min="11043" max="11045" width="9.109375" style="476" customWidth="1"/>
    <col min="11046" max="11264" width="8.88671875" style="476"/>
    <col min="11265" max="11266" width="3.33203125" style="476" customWidth="1"/>
    <col min="11267" max="11268" width="4.6640625" style="476" customWidth="1"/>
    <col min="11269" max="11269" width="4.33203125" style="476" customWidth="1"/>
    <col min="11270" max="11270" width="12.6640625" style="476" customWidth="1"/>
    <col min="11271" max="11271" width="2.6640625" style="476" customWidth="1"/>
    <col min="11272" max="11272" width="7.6640625" style="476" customWidth="1"/>
    <col min="11273" max="11273" width="5.88671875" style="476" customWidth="1"/>
    <col min="11274" max="11274" width="1.6640625" style="476" customWidth="1"/>
    <col min="11275" max="11275" width="10.6640625" style="476" customWidth="1"/>
    <col min="11276" max="11276" width="1.6640625" style="476" customWidth="1"/>
    <col min="11277" max="11277" width="10.6640625" style="476" customWidth="1"/>
    <col min="11278" max="11278" width="1.6640625" style="476" customWidth="1"/>
    <col min="11279" max="11279" width="10.6640625" style="476" customWidth="1"/>
    <col min="11280" max="11280" width="1.6640625" style="476" customWidth="1"/>
    <col min="11281" max="11281" width="10.6640625" style="476" customWidth="1"/>
    <col min="11282" max="11282" width="1.6640625" style="476" customWidth="1"/>
    <col min="11283" max="11283" width="0" style="476" hidden="1" customWidth="1"/>
    <col min="11284" max="11284" width="8.6640625" style="476" customWidth="1"/>
    <col min="11285" max="11285" width="0" style="476" hidden="1" customWidth="1"/>
    <col min="11286" max="11288" width="8.88671875" style="476"/>
    <col min="11289" max="11298" width="0" style="476" hidden="1" customWidth="1"/>
    <col min="11299" max="11301" width="9.109375" style="476" customWidth="1"/>
    <col min="11302" max="11520" width="8.88671875" style="476"/>
    <col min="11521" max="11522" width="3.33203125" style="476" customWidth="1"/>
    <col min="11523" max="11524" width="4.6640625" style="476" customWidth="1"/>
    <col min="11525" max="11525" width="4.33203125" style="476" customWidth="1"/>
    <col min="11526" max="11526" width="12.6640625" style="476" customWidth="1"/>
    <col min="11527" max="11527" width="2.6640625" style="476" customWidth="1"/>
    <col min="11528" max="11528" width="7.6640625" style="476" customWidth="1"/>
    <col min="11529" max="11529" width="5.88671875" style="476" customWidth="1"/>
    <col min="11530" max="11530" width="1.6640625" style="476" customWidth="1"/>
    <col min="11531" max="11531" width="10.6640625" style="476" customWidth="1"/>
    <col min="11532" max="11532" width="1.6640625" style="476" customWidth="1"/>
    <col min="11533" max="11533" width="10.6640625" style="476" customWidth="1"/>
    <col min="11534" max="11534" width="1.6640625" style="476" customWidth="1"/>
    <col min="11535" max="11535" width="10.6640625" style="476" customWidth="1"/>
    <col min="11536" max="11536" width="1.6640625" style="476" customWidth="1"/>
    <col min="11537" max="11537" width="10.6640625" style="476" customWidth="1"/>
    <col min="11538" max="11538" width="1.6640625" style="476" customWidth="1"/>
    <col min="11539" max="11539" width="0" style="476" hidden="1" customWidth="1"/>
    <col min="11540" max="11540" width="8.6640625" style="476" customWidth="1"/>
    <col min="11541" max="11541" width="0" style="476" hidden="1" customWidth="1"/>
    <col min="11542" max="11544" width="8.88671875" style="476"/>
    <col min="11545" max="11554" width="0" style="476" hidden="1" customWidth="1"/>
    <col min="11555" max="11557" width="9.109375" style="476" customWidth="1"/>
    <col min="11558" max="11776" width="8.88671875" style="476"/>
    <col min="11777" max="11778" width="3.33203125" style="476" customWidth="1"/>
    <col min="11779" max="11780" width="4.6640625" style="476" customWidth="1"/>
    <col min="11781" max="11781" width="4.33203125" style="476" customWidth="1"/>
    <col min="11782" max="11782" width="12.6640625" style="476" customWidth="1"/>
    <col min="11783" max="11783" width="2.6640625" style="476" customWidth="1"/>
    <col min="11784" max="11784" width="7.6640625" style="476" customWidth="1"/>
    <col min="11785" max="11785" width="5.88671875" style="476" customWidth="1"/>
    <col min="11786" max="11786" width="1.6640625" style="476" customWidth="1"/>
    <col min="11787" max="11787" width="10.6640625" style="476" customWidth="1"/>
    <col min="11788" max="11788" width="1.6640625" style="476" customWidth="1"/>
    <col min="11789" max="11789" width="10.6640625" style="476" customWidth="1"/>
    <col min="11790" max="11790" width="1.6640625" style="476" customWidth="1"/>
    <col min="11791" max="11791" width="10.6640625" style="476" customWidth="1"/>
    <col min="11792" max="11792" width="1.6640625" style="476" customWidth="1"/>
    <col min="11793" max="11793" width="10.6640625" style="476" customWidth="1"/>
    <col min="11794" max="11794" width="1.6640625" style="476" customWidth="1"/>
    <col min="11795" max="11795" width="0" style="476" hidden="1" customWidth="1"/>
    <col min="11796" max="11796" width="8.6640625" style="476" customWidth="1"/>
    <col min="11797" max="11797" width="0" style="476" hidden="1" customWidth="1"/>
    <col min="11798" max="11800" width="8.88671875" style="476"/>
    <col min="11801" max="11810" width="0" style="476" hidden="1" customWidth="1"/>
    <col min="11811" max="11813" width="9.109375" style="476" customWidth="1"/>
    <col min="11814" max="12032" width="8.88671875" style="476"/>
    <col min="12033" max="12034" width="3.33203125" style="476" customWidth="1"/>
    <col min="12035" max="12036" width="4.6640625" style="476" customWidth="1"/>
    <col min="12037" max="12037" width="4.33203125" style="476" customWidth="1"/>
    <col min="12038" max="12038" width="12.6640625" style="476" customWidth="1"/>
    <col min="12039" max="12039" width="2.6640625" style="476" customWidth="1"/>
    <col min="12040" max="12040" width="7.6640625" style="476" customWidth="1"/>
    <col min="12041" max="12041" width="5.88671875" style="476" customWidth="1"/>
    <col min="12042" max="12042" width="1.6640625" style="476" customWidth="1"/>
    <col min="12043" max="12043" width="10.6640625" style="476" customWidth="1"/>
    <col min="12044" max="12044" width="1.6640625" style="476" customWidth="1"/>
    <col min="12045" max="12045" width="10.6640625" style="476" customWidth="1"/>
    <col min="12046" max="12046" width="1.6640625" style="476" customWidth="1"/>
    <col min="12047" max="12047" width="10.6640625" style="476" customWidth="1"/>
    <col min="12048" max="12048" width="1.6640625" style="476" customWidth="1"/>
    <col min="12049" max="12049" width="10.6640625" style="476" customWidth="1"/>
    <col min="12050" max="12050" width="1.6640625" style="476" customWidth="1"/>
    <col min="12051" max="12051" width="0" style="476" hidden="1" customWidth="1"/>
    <col min="12052" max="12052" width="8.6640625" style="476" customWidth="1"/>
    <col min="12053" max="12053" width="0" style="476" hidden="1" customWidth="1"/>
    <col min="12054" max="12056" width="8.88671875" style="476"/>
    <col min="12057" max="12066" width="0" style="476" hidden="1" customWidth="1"/>
    <col min="12067" max="12069" width="9.109375" style="476" customWidth="1"/>
    <col min="12070" max="12288" width="8.88671875" style="476"/>
    <col min="12289" max="12290" width="3.33203125" style="476" customWidth="1"/>
    <col min="12291" max="12292" width="4.6640625" style="476" customWidth="1"/>
    <col min="12293" max="12293" width="4.33203125" style="476" customWidth="1"/>
    <col min="12294" max="12294" width="12.6640625" style="476" customWidth="1"/>
    <col min="12295" max="12295" width="2.6640625" style="476" customWidth="1"/>
    <col min="12296" max="12296" width="7.6640625" style="476" customWidth="1"/>
    <col min="12297" max="12297" width="5.88671875" style="476" customWidth="1"/>
    <col min="12298" max="12298" width="1.6640625" style="476" customWidth="1"/>
    <col min="12299" max="12299" width="10.6640625" style="476" customWidth="1"/>
    <col min="12300" max="12300" width="1.6640625" style="476" customWidth="1"/>
    <col min="12301" max="12301" width="10.6640625" style="476" customWidth="1"/>
    <col min="12302" max="12302" width="1.6640625" style="476" customWidth="1"/>
    <col min="12303" max="12303" width="10.6640625" style="476" customWidth="1"/>
    <col min="12304" max="12304" width="1.6640625" style="476" customWidth="1"/>
    <col min="12305" max="12305" width="10.6640625" style="476" customWidth="1"/>
    <col min="12306" max="12306" width="1.6640625" style="476" customWidth="1"/>
    <col min="12307" max="12307" width="0" style="476" hidden="1" customWidth="1"/>
    <col min="12308" max="12308" width="8.6640625" style="476" customWidth="1"/>
    <col min="12309" max="12309" width="0" style="476" hidden="1" customWidth="1"/>
    <col min="12310" max="12312" width="8.88671875" style="476"/>
    <col min="12313" max="12322" width="0" style="476" hidden="1" customWidth="1"/>
    <col min="12323" max="12325" width="9.109375" style="476" customWidth="1"/>
    <col min="12326" max="12544" width="8.88671875" style="476"/>
    <col min="12545" max="12546" width="3.33203125" style="476" customWidth="1"/>
    <col min="12547" max="12548" width="4.6640625" style="476" customWidth="1"/>
    <col min="12549" max="12549" width="4.33203125" style="476" customWidth="1"/>
    <col min="12550" max="12550" width="12.6640625" style="476" customWidth="1"/>
    <col min="12551" max="12551" width="2.6640625" style="476" customWidth="1"/>
    <col min="12552" max="12552" width="7.6640625" style="476" customWidth="1"/>
    <col min="12553" max="12553" width="5.88671875" style="476" customWidth="1"/>
    <col min="12554" max="12554" width="1.6640625" style="476" customWidth="1"/>
    <col min="12555" max="12555" width="10.6640625" style="476" customWidth="1"/>
    <col min="12556" max="12556" width="1.6640625" style="476" customWidth="1"/>
    <col min="12557" max="12557" width="10.6640625" style="476" customWidth="1"/>
    <col min="12558" max="12558" width="1.6640625" style="476" customWidth="1"/>
    <col min="12559" max="12559" width="10.6640625" style="476" customWidth="1"/>
    <col min="12560" max="12560" width="1.6640625" style="476" customWidth="1"/>
    <col min="12561" max="12561" width="10.6640625" style="476" customWidth="1"/>
    <col min="12562" max="12562" width="1.6640625" style="476" customWidth="1"/>
    <col min="12563" max="12563" width="0" style="476" hidden="1" customWidth="1"/>
    <col min="12564" max="12564" width="8.6640625" style="476" customWidth="1"/>
    <col min="12565" max="12565" width="0" style="476" hidden="1" customWidth="1"/>
    <col min="12566" max="12568" width="8.88671875" style="476"/>
    <col min="12569" max="12578" width="0" style="476" hidden="1" customWidth="1"/>
    <col min="12579" max="12581" width="9.109375" style="476" customWidth="1"/>
    <col min="12582" max="12800" width="8.88671875" style="476"/>
    <col min="12801" max="12802" width="3.33203125" style="476" customWidth="1"/>
    <col min="12803" max="12804" width="4.6640625" style="476" customWidth="1"/>
    <col min="12805" max="12805" width="4.33203125" style="476" customWidth="1"/>
    <col min="12806" max="12806" width="12.6640625" style="476" customWidth="1"/>
    <col min="12807" max="12807" width="2.6640625" style="476" customWidth="1"/>
    <col min="12808" max="12808" width="7.6640625" style="476" customWidth="1"/>
    <col min="12809" max="12809" width="5.88671875" style="476" customWidth="1"/>
    <col min="12810" max="12810" width="1.6640625" style="476" customWidth="1"/>
    <col min="12811" max="12811" width="10.6640625" style="476" customWidth="1"/>
    <col min="12812" max="12812" width="1.6640625" style="476" customWidth="1"/>
    <col min="12813" max="12813" width="10.6640625" style="476" customWidth="1"/>
    <col min="12814" max="12814" width="1.6640625" style="476" customWidth="1"/>
    <col min="12815" max="12815" width="10.6640625" style="476" customWidth="1"/>
    <col min="12816" max="12816" width="1.6640625" style="476" customWidth="1"/>
    <col min="12817" max="12817" width="10.6640625" style="476" customWidth="1"/>
    <col min="12818" max="12818" width="1.6640625" style="476" customWidth="1"/>
    <col min="12819" max="12819" width="0" style="476" hidden="1" customWidth="1"/>
    <col min="12820" max="12820" width="8.6640625" style="476" customWidth="1"/>
    <col min="12821" max="12821" width="0" style="476" hidden="1" customWidth="1"/>
    <col min="12822" max="12824" width="8.88671875" style="476"/>
    <col min="12825" max="12834" width="0" style="476" hidden="1" customWidth="1"/>
    <col min="12835" max="12837" width="9.109375" style="476" customWidth="1"/>
    <col min="12838" max="13056" width="8.88671875" style="476"/>
    <col min="13057" max="13058" width="3.33203125" style="476" customWidth="1"/>
    <col min="13059" max="13060" width="4.6640625" style="476" customWidth="1"/>
    <col min="13061" max="13061" width="4.33203125" style="476" customWidth="1"/>
    <col min="13062" max="13062" width="12.6640625" style="476" customWidth="1"/>
    <col min="13063" max="13063" width="2.6640625" style="476" customWidth="1"/>
    <col min="13064" max="13064" width="7.6640625" style="476" customWidth="1"/>
    <col min="13065" max="13065" width="5.88671875" style="476" customWidth="1"/>
    <col min="13066" max="13066" width="1.6640625" style="476" customWidth="1"/>
    <col min="13067" max="13067" width="10.6640625" style="476" customWidth="1"/>
    <col min="13068" max="13068" width="1.6640625" style="476" customWidth="1"/>
    <col min="13069" max="13069" width="10.6640625" style="476" customWidth="1"/>
    <col min="13070" max="13070" width="1.6640625" style="476" customWidth="1"/>
    <col min="13071" max="13071" width="10.6640625" style="476" customWidth="1"/>
    <col min="13072" max="13072" width="1.6640625" style="476" customWidth="1"/>
    <col min="13073" max="13073" width="10.6640625" style="476" customWidth="1"/>
    <col min="13074" max="13074" width="1.6640625" style="476" customWidth="1"/>
    <col min="13075" max="13075" width="0" style="476" hidden="1" customWidth="1"/>
    <col min="13076" max="13076" width="8.6640625" style="476" customWidth="1"/>
    <col min="13077" max="13077" width="0" style="476" hidden="1" customWidth="1"/>
    <col min="13078" max="13080" width="8.88671875" style="476"/>
    <col min="13081" max="13090" width="0" style="476" hidden="1" customWidth="1"/>
    <col min="13091" max="13093" width="9.109375" style="476" customWidth="1"/>
    <col min="13094" max="13312" width="8.88671875" style="476"/>
    <col min="13313" max="13314" width="3.33203125" style="476" customWidth="1"/>
    <col min="13315" max="13316" width="4.6640625" style="476" customWidth="1"/>
    <col min="13317" max="13317" width="4.33203125" style="476" customWidth="1"/>
    <col min="13318" max="13318" width="12.6640625" style="476" customWidth="1"/>
    <col min="13319" max="13319" width="2.6640625" style="476" customWidth="1"/>
    <col min="13320" max="13320" width="7.6640625" style="476" customWidth="1"/>
    <col min="13321" max="13321" width="5.88671875" style="476" customWidth="1"/>
    <col min="13322" max="13322" width="1.6640625" style="476" customWidth="1"/>
    <col min="13323" max="13323" width="10.6640625" style="476" customWidth="1"/>
    <col min="13324" max="13324" width="1.6640625" style="476" customWidth="1"/>
    <col min="13325" max="13325" width="10.6640625" style="476" customWidth="1"/>
    <col min="13326" max="13326" width="1.6640625" style="476" customWidth="1"/>
    <col min="13327" max="13327" width="10.6640625" style="476" customWidth="1"/>
    <col min="13328" max="13328" width="1.6640625" style="476" customWidth="1"/>
    <col min="13329" max="13329" width="10.6640625" style="476" customWidth="1"/>
    <col min="13330" max="13330" width="1.6640625" style="476" customWidth="1"/>
    <col min="13331" max="13331" width="0" style="476" hidden="1" customWidth="1"/>
    <col min="13332" max="13332" width="8.6640625" style="476" customWidth="1"/>
    <col min="13333" max="13333" width="0" style="476" hidden="1" customWidth="1"/>
    <col min="13334" max="13336" width="8.88671875" style="476"/>
    <col min="13337" max="13346" width="0" style="476" hidden="1" customWidth="1"/>
    <col min="13347" max="13349" width="9.109375" style="476" customWidth="1"/>
    <col min="13350" max="13568" width="8.88671875" style="476"/>
    <col min="13569" max="13570" width="3.33203125" style="476" customWidth="1"/>
    <col min="13571" max="13572" width="4.6640625" style="476" customWidth="1"/>
    <col min="13573" max="13573" width="4.33203125" style="476" customWidth="1"/>
    <col min="13574" max="13574" width="12.6640625" style="476" customWidth="1"/>
    <col min="13575" max="13575" width="2.6640625" style="476" customWidth="1"/>
    <col min="13576" max="13576" width="7.6640625" style="476" customWidth="1"/>
    <col min="13577" max="13577" width="5.88671875" style="476" customWidth="1"/>
    <col min="13578" max="13578" width="1.6640625" style="476" customWidth="1"/>
    <col min="13579" max="13579" width="10.6640625" style="476" customWidth="1"/>
    <col min="13580" max="13580" width="1.6640625" style="476" customWidth="1"/>
    <col min="13581" max="13581" width="10.6640625" style="476" customWidth="1"/>
    <col min="13582" max="13582" width="1.6640625" style="476" customWidth="1"/>
    <col min="13583" max="13583" width="10.6640625" style="476" customWidth="1"/>
    <col min="13584" max="13584" width="1.6640625" style="476" customWidth="1"/>
    <col min="13585" max="13585" width="10.6640625" style="476" customWidth="1"/>
    <col min="13586" max="13586" width="1.6640625" style="476" customWidth="1"/>
    <col min="13587" max="13587" width="0" style="476" hidden="1" customWidth="1"/>
    <col min="13588" max="13588" width="8.6640625" style="476" customWidth="1"/>
    <col min="13589" max="13589" width="0" style="476" hidden="1" customWidth="1"/>
    <col min="13590" max="13592" width="8.88671875" style="476"/>
    <col min="13593" max="13602" width="0" style="476" hidden="1" customWidth="1"/>
    <col min="13603" max="13605" width="9.109375" style="476" customWidth="1"/>
    <col min="13606" max="13824" width="8.88671875" style="476"/>
    <col min="13825" max="13826" width="3.33203125" style="476" customWidth="1"/>
    <col min="13827" max="13828" width="4.6640625" style="476" customWidth="1"/>
    <col min="13829" max="13829" width="4.33203125" style="476" customWidth="1"/>
    <col min="13830" max="13830" width="12.6640625" style="476" customWidth="1"/>
    <col min="13831" max="13831" width="2.6640625" style="476" customWidth="1"/>
    <col min="13832" max="13832" width="7.6640625" style="476" customWidth="1"/>
    <col min="13833" max="13833" width="5.88671875" style="476" customWidth="1"/>
    <col min="13834" max="13834" width="1.6640625" style="476" customWidth="1"/>
    <col min="13835" max="13835" width="10.6640625" style="476" customWidth="1"/>
    <col min="13836" max="13836" width="1.6640625" style="476" customWidth="1"/>
    <col min="13837" max="13837" width="10.6640625" style="476" customWidth="1"/>
    <col min="13838" max="13838" width="1.6640625" style="476" customWidth="1"/>
    <col min="13839" max="13839" width="10.6640625" style="476" customWidth="1"/>
    <col min="13840" max="13840" width="1.6640625" style="476" customWidth="1"/>
    <col min="13841" max="13841" width="10.6640625" style="476" customWidth="1"/>
    <col min="13842" max="13842" width="1.6640625" style="476" customWidth="1"/>
    <col min="13843" max="13843" width="0" style="476" hidden="1" customWidth="1"/>
    <col min="13844" max="13844" width="8.6640625" style="476" customWidth="1"/>
    <col min="13845" max="13845" width="0" style="476" hidden="1" customWidth="1"/>
    <col min="13846" max="13848" width="8.88671875" style="476"/>
    <col min="13849" max="13858" width="0" style="476" hidden="1" customWidth="1"/>
    <col min="13859" max="13861" width="9.109375" style="476" customWidth="1"/>
    <col min="13862" max="14080" width="8.88671875" style="476"/>
    <col min="14081" max="14082" width="3.33203125" style="476" customWidth="1"/>
    <col min="14083" max="14084" width="4.6640625" style="476" customWidth="1"/>
    <col min="14085" max="14085" width="4.33203125" style="476" customWidth="1"/>
    <col min="14086" max="14086" width="12.6640625" style="476" customWidth="1"/>
    <col min="14087" max="14087" width="2.6640625" style="476" customWidth="1"/>
    <col min="14088" max="14088" width="7.6640625" style="476" customWidth="1"/>
    <col min="14089" max="14089" width="5.88671875" style="476" customWidth="1"/>
    <col min="14090" max="14090" width="1.6640625" style="476" customWidth="1"/>
    <col min="14091" max="14091" width="10.6640625" style="476" customWidth="1"/>
    <col min="14092" max="14092" width="1.6640625" style="476" customWidth="1"/>
    <col min="14093" max="14093" width="10.6640625" style="476" customWidth="1"/>
    <col min="14094" max="14094" width="1.6640625" style="476" customWidth="1"/>
    <col min="14095" max="14095" width="10.6640625" style="476" customWidth="1"/>
    <col min="14096" max="14096" width="1.6640625" style="476" customWidth="1"/>
    <col min="14097" max="14097" width="10.6640625" style="476" customWidth="1"/>
    <col min="14098" max="14098" width="1.6640625" style="476" customWidth="1"/>
    <col min="14099" max="14099" width="0" style="476" hidden="1" customWidth="1"/>
    <col min="14100" max="14100" width="8.6640625" style="476" customWidth="1"/>
    <col min="14101" max="14101" width="0" style="476" hidden="1" customWidth="1"/>
    <col min="14102" max="14104" width="8.88671875" style="476"/>
    <col min="14105" max="14114" width="0" style="476" hidden="1" customWidth="1"/>
    <col min="14115" max="14117" width="9.109375" style="476" customWidth="1"/>
    <col min="14118" max="14336" width="8.88671875" style="476"/>
    <col min="14337" max="14338" width="3.33203125" style="476" customWidth="1"/>
    <col min="14339" max="14340" width="4.6640625" style="476" customWidth="1"/>
    <col min="14341" max="14341" width="4.33203125" style="476" customWidth="1"/>
    <col min="14342" max="14342" width="12.6640625" style="476" customWidth="1"/>
    <col min="14343" max="14343" width="2.6640625" style="476" customWidth="1"/>
    <col min="14344" max="14344" width="7.6640625" style="476" customWidth="1"/>
    <col min="14345" max="14345" width="5.88671875" style="476" customWidth="1"/>
    <col min="14346" max="14346" width="1.6640625" style="476" customWidth="1"/>
    <col min="14347" max="14347" width="10.6640625" style="476" customWidth="1"/>
    <col min="14348" max="14348" width="1.6640625" style="476" customWidth="1"/>
    <col min="14349" max="14349" width="10.6640625" style="476" customWidth="1"/>
    <col min="14350" max="14350" width="1.6640625" style="476" customWidth="1"/>
    <col min="14351" max="14351" width="10.6640625" style="476" customWidth="1"/>
    <col min="14352" max="14352" width="1.6640625" style="476" customWidth="1"/>
    <col min="14353" max="14353" width="10.6640625" style="476" customWidth="1"/>
    <col min="14354" max="14354" width="1.6640625" style="476" customWidth="1"/>
    <col min="14355" max="14355" width="0" style="476" hidden="1" customWidth="1"/>
    <col min="14356" max="14356" width="8.6640625" style="476" customWidth="1"/>
    <col min="14357" max="14357" width="0" style="476" hidden="1" customWidth="1"/>
    <col min="14358" max="14360" width="8.88671875" style="476"/>
    <col min="14361" max="14370" width="0" style="476" hidden="1" customWidth="1"/>
    <col min="14371" max="14373" width="9.109375" style="476" customWidth="1"/>
    <col min="14374" max="14592" width="8.88671875" style="476"/>
    <col min="14593" max="14594" width="3.33203125" style="476" customWidth="1"/>
    <col min="14595" max="14596" width="4.6640625" style="476" customWidth="1"/>
    <col min="14597" max="14597" width="4.33203125" style="476" customWidth="1"/>
    <col min="14598" max="14598" width="12.6640625" style="476" customWidth="1"/>
    <col min="14599" max="14599" width="2.6640625" style="476" customWidth="1"/>
    <col min="14600" max="14600" width="7.6640625" style="476" customWidth="1"/>
    <col min="14601" max="14601" width="5.88671875" style="476" customWidth="1"/>
    <col min="14602" max="14602" width="1.6640625" style="476" customWidth="1"/>
    <col min="14603" max="14603" width="10.6640625" style="476" customWidth="1"/>
    <col min="14604" max="14604" width="1.6640625" style="476" customWidth="1"/>
    <col min="14605" max="14605" width="10.6640625" style="476" customWidth="1"/>
    <col min="14606" max="14606" width="1.6640625" style="476" customWidth="1"/>
    <col min="14607" max="14607" width="10.6640625" style="476" customWidth="1"/>
    <col min="14608" max="14608" width="1.6640625" style="476" customWidth="1"/>
    <col min="14609" max="14609" width="10.6640625" style="476" customWidth="1"/>
    <col min="14610" max="14610" width="1.6640625" style="476" customWidth="1"/>
    <col min="14611" max="14611" width="0" style="476" hidden="1" customWidth="1"/>
    <col min="14612" max="14612" width="8.6640625" style="476" customWidth="1"/>
    <col min="14613" max="14613" width="0" style="476" hidden="1" customWidth="1"/>
    <col min="14614" max="14616" width="8.88671875" style="476"/>
    <col min="14617" max="14626" width="0" style="476" hidden="1" customWidth="1"/>
    <col min="14627" max="14629" width="9.109375" style="476" customWidth="1"/>
    <col min="14630" max="14848" width="8.88671875" style="476"/>
    <col min="14849" max="14850" width="3.33203125" style="476" customWidth="1"/>
    <col min="14851" max="14852" width="4.6640625" style="476" customWidth="1"/>
    <col min="14853" max="14853" width="4.33203125" style="476" customWidth="1"/>
    <col min="14854" max="14854" width="12.6640625" style="476" customWidth="1"/>
    <col min="14855" max="14855" width="2.6640625" style="476" customWidth="1"/>
    <col min="14856" max="14856" width="7.6640625" style="476" customWidth="1"/>
    <col min="14857" max="14857" width="5.88671875" style="476" customWidth="1"/>
    <col min="14858" max="14858" width="1.6640625" style="476" customWidth="1"/>
    <col min="14859" max="14859" width="10.6640625" style="476" customWidth="1"/>
    <col min="14860" max="14860" width="1.6640625" style="476" customWidth="1"/>
    <col min="14861" max="14861" width="10.6640625" style="476" customWidth="1"/>
    <col min="14862" max="14862" width="1.6640625" style="476" customWidth="1"/>
    <col min="14863" max="14863" width="10.6640625" style="476" customWidth="1"/>
    <col min="14864" max="14864" width="1.6640625" style="476" customWidth="1"/>
    <col min="14865" max="14865" width="10.6640625" style="476" customWidth="1"/>
    <col min="14866" max="14866" width="1.6640625" style="476" customWidth="1"/>
    <col min="14867" max="14867" width="0" style="476" hidden="1" customWidth="1"/>
    <col min="14868" max="14868" width="8.6640625" style="476" customWidth="1"/>
    <col min="14869" max="14869" width="0" style="476" hidden="1" customWidth="1"/>
    <col min="14870" max="14872" width="8.88671875" style="476"/>
    <col min="14873" max="14882" width="0" style="476" hidden="1" customWidth="1"/>
    <col min="14883" max="14885" width="9.109375" style="476" customWidth="1"/>
    <col min="14886" max="15104" width="8.88671875" style="476"/>
    <col min="15105" max="15106" width="3.33203125" style="476" customWidth="1"/>
    <col min="15107" max="15108" width="4.6640625" style="476" customWidth="1"/>
    <col min="15109" max="15109" width="4.33203125" style="476" customWidth="1"/>
    <col min="15110" max="15110" width="12.6640625" style="476" customWidth="1"/>
    <col min="15111" max="15111" width="2.6640625" style="476" customWidth="1"/>
    <col min="15112" max="15112" width="7.6640625" style="476" customWidth="1"/>
    <col min="15113" max="15113" width="5.88671875" style="476" customWidth="1"/>
    <col min="15114" max="15114" width="1.6640625" style="476" customWidth="1"/>
    <col min="15115" max="15115" width="10.6640625" style="476" customWidth="1"/>
    <col min="15116" max="15116" width="1.6640625" style="476" customWidth="1"/>
    <col min="15117" max="15117" width="10.6640625" style="476" customWidth="1"/>
    <col min="15118" max="15118" width="1.6640625" style="476" customWidth="1"/>
    <col min="15119" max="15119" width="10.6640625" style="476" customWidth="1"/>
    <col min="15120" max="15120" width="1.6640625" style="476" customWidth="1"/>
    <col min="15121" max="15121" width="10.6640625" style="476" customWidth="1"/>
    <col min="15122" max="15122" width="1.6640625" style="476" customWidth="1"/>
    <col min="15123" max="15123" width="0" style="476" hidden="1" customWidth="1"/>
    <col min="15124" max="15124" width="8.6640625" style="476" customWidth="1"/>
    <col min="15125" max="15125" width="0" style="476" hidden="1" customWidth="1"/>
    <col min="15126" max="15128" width="8.88671875" style="476"/>
    <col min="15129" max="15138" width="0" style="476" hidden="1" customWidth="1"/>
    <col min="15139" max="15141" width="9.109375" style="476" customWidth="1"/>
    <col min="15142" max="15360" width="8.88671875" style="476"/>
    <col min="15361" max="15362" width="3.33203125" style="476" customWidth="1"/>
    <col min="15363" max="15364" width="4.6640625" style="476" customWidth="1"/>
    <col min="15365" max="15365" width="4.33203125" style="476" customWidth="1"/>
    <col min="15366" max="15366" width="12.6640625" style="476" customWidth="1"/>
    <col min="15367" max="15367" width="2.6640625" style="476" customWidth="1"/>
    <col min="15368" max="15368" width="7.6640625" style="476" customWidth="1"/>
    <col min="15369" max="15369" width="5.88671875" style="476" customWidth="1"/>
    <col min="15370" max="15370" width="1.6640625" style="476" customWidth="1"/>
    <col min="15371" max="15371" width="10.6640625" style="476" customWidth="1"/>
    <col min="15372" max="15372" width="1.6640625" style="476" customWidth="1"/>
    <col min="15373" max="15373" width="10.6640625" style="476" customWidth="1"/>
    <col min="15374" max="15374" width="1.6640625" style="476" customWidth="1"/>
    <col min="15375" max="15375" width="10.6640625" style="476" customWidth="1"/>
    <col min="15376" max="15376" width="1.6640625" style="476" customWidth="1"/>
    <col min="15377" max="15377" width="10.6640625" style="476" customWidth="1"/>
    <col min="15378" max="15378" width="1.6640625" style="476" customWidth="1"/>
    <col min="15379" max="15379" width="0" style="476" hidden="1" customWidth="1"/>
    <col min="15380" max="15380" width="8.6640625" style="476" customWidth="1"/>
    <col min="15381" max="15381" width="0" style="476" hidden="1" customWidth="1"/>
    <col min="15382" max="15384" width="8.88671875" style="476"/>
    <col min="15385" max="15394" width="0" style="476" hidden="1" customWidth="1"/>
    <col min="15395" max="15397" width="9.109375" style="476" customWidth="1"/>
    <col min="15398" max="15616" width="8.88671875" style="476"/>
    <col min="15617" max="15618" width="3.33203125" style="476" customWidth="1"/>
    <col min="15619" max="15620" width="4.6640625" style="476" customWidth="1"/>
    <col min="15621" max="15621" width="4.33203125" style="476" customWidth="1"/>
    <col min="15622" max="15622" width="12.6640625" style="476" customWidth="1"/>
    <col min="15623" max="15623" width="2.6640625" style="476" customWidth="1"/>
    <col min="15624" max="15624" width="7.6640625" style="476" customWidth="1"/>
    <col min="15625" max="15625" width="5.88671875" style="476" customWidth="1"/>
    <col min="15626" max="15626" width="1.6640625" style="476" customWidth="1"/>
    <col min="15627" max="15627" width="10.6640625" style="476" customWidth="1"/>
    <col min="15628" max="15628" width="1.6640625" style="476" customWidth="1"/>
    <col min="15629" max="15629" width="10.6640625" style="476" customWidth="1"/>
    <col min="15630" max="15630" width="1.6640625" style="476" customWidth="1"/>
    <col min="15631" max="15631" width="10.6640625" style="476" customWidth="1"/>
    <col min="15632" max="15632" width="1.6640625" style="476" customWidth="1"/>
    <col min="15633" max="15633" width="10.6640625" style="476" customWidth="1"/>
    <col min="15634" max="15634" width="1.6640625" style="476" customWidth="1"/>
    <col min="15635" max="15635" width="0" style="476" hidden="1" customWidth="1"/>
    <col min="15636" max="15636" width="8.6640625" style="476" customWidth="1"/>
    <col min="15637" max="15637" width="0" style="476" hidden="1" customWidth="1"/>
    <col min="15638" max="15640" width="8.88671875" style="476"/>
    <col min="15641" max="15650" width="0" style="476" hidden="1" customWidth="1"/>
    <col min="15651" max="15653" width="9.109375" style="476" customWidth="1"/>
    <col min="15654" max="15872" width="8.88671875" style="476"/>
    <col min="15873" max="15874" width="3.33203125" style="476" customWidth="1"/>
    <col min="15875" max="15876" width="4.6640625" style="476" customWidth="1"/>
    <col min="15877" max="15877" width="4.33203125" style="476" customWidth="1"/>
    <col min="15878" max="15878" width="12.6640625" style="476" customWidth="1"/>
    <col min="15879" max="15879" width="2.6640625" style="476" customWidth="1"/>
    <col min="15880" max="15880" width="7.6640625" style="476" customWidth="1"/>
    <col min="15881" max="15881" width="5.88671875" style="476" customWidth="1"/>
    <col min="15882" max="15882" width="1.6640625" style="476" customWidth="1"/>
    <col min="15883" max="15883" width="10.6640625" style="476" customWidth="1"/>
    <col min="15884" max="15884" width="1.6640625" style="476" customWidth="1"/>
    <col min="15885" max="15885" width="10.6640625" style="476" customWidth="1"/>
    <col min="15886" max="15886" width="1.6640625" style="476" customWidth="1"/>
    <col min="15887" max="15887" width="10.6640625" style="476" customWidth="1"/>
    <col min="15888" max="15888" width="1.6640625" style="476" customWidth="1"/>
    <col min="15889" max="15889" width="10.6640625" style="476" customWidth="1"/>
    <col min="15890" max="15890" width="1.6640625" style="476" customWidth="1"/>
    <col min="15891" max="15891" width="0" style="476" hidden="1" customWidth="1"/>
    <col min="15892" max="15892" width="8.6640625" style="476" customWidth="1"/>
    <col min="15893" max="15893" width="0" style="476" hidden="1" customWidth="1"/>
    <col min="15894" max="15896" width="8.88671875" style="476"/>
    <col min="15897" max="15906" width="0" style="476" hidden="1" customWidth="1"/>
    <col min="15907" max="15909" width="9.109375" style="476" customWidth="1"/>
    <col min="15910" max="16128" width="8.88671875" style="476"/>
    <col min="16129" max="16130" width="3.33203125" style="476" customWidth="1"/>
    <col min="16131" max="16132" width="4.6640625" style="476" customWidth="1"/>
    <col min="16133" max="16133" width="4.33203125" style="476" customWidth="1"/>
    <col min="16134" max="16134" width="12.6640625" style="476" customWidth="1"/>
    <col min="16135" max="16135" width="2.6640625" style="476" customWidth="1"/>
    <col min="16136" max="16136" width="7.6640625" style="476" customWidth="1"/>
    <col min="16137" max="16137" width="5.88671875" style="476" customWidth="1"/>
    <col min="16138" max="16138" width="1.6640625" style="476" customWidth="1"/>
    <col min="16139" max="16139" width="10.6640625" style="476" customWidth="1"/>
    <col min="16140" max="16140" width="1.6640625" style="476" customWidth="1"/>
    <col min="16141" max="16141" width="10.6640625" style="476" customWidth="1"/>
    <col min="16142" max="16142" width="1.6640625" style="476" customWidth="1"/>
    <col min="16143" max="16143" width="10.6640625" style="476" customWidth="1"/>
    <col min="16144" max="16144" width="1.6640625" style="476" customWidth="1"/>
    <col min="16145" max="16145" width="10.6640625" style="476" customWidth="1"/>
    <col min="16146" max="16146" width="1.6640625" style="476" customWidth="1"/>
    <col min="16147" max="16147" width="0" style="476" hidden="1" customWidth="1"/>
    <col min="16148" max="16148" width="8.6640625" style="476" customWidth="1"/>
    <col min="16149" max="16149" width="0" style="476" hidden="1" customWidth="1"/>
    <col min="16150" max="16152" width="8.88671875" style="476"/>
    <col min="16153" max="16162" width="0" style="476" hidden="1" customWidth="1"/>
    <col min="16163" max="16165" width="9.109375" style="476" customWidth="1"/>
    <col min="16166" max="16384" width="8.88671875" style="476"/>
  </cols>
  <sheetData>
    <row r="1" spans="1:45" s="662" customFormat="1" ht="21.75" customHeight="1" x14ac:dyDescent="0.25">
      <c r="A1" s="661" t="str">
        <f>[2]Altalanos!$A$6</f>
        <v>OB</v>
      </c>
      <c r="B1" s="661"/>
      <c r="C1" s="472"/>
      <c r="D1" s="472"/>
      <c r="E1" s="472"/>
      <c r="F1" s="472"/>
      <c r="G1" s="472"/>
      <c r="H1" s="661"/>
      <c r="I1" s="474"/>
      <c r="J1" s="475"/>
      <c r="K1" s="473" t="s">
        <v>52</v>
      </c>
      <c r="L1" s="477"/>
      <c r="M1" s="478"/>
      <c r="N1" s="475"/>
      <c r="O1" s="475" t="s">
        <v>13</v>
      </c>
      <c r="P1" s="475"/>
      <c r="Q1" s="472"/>
      <c r="R1" s="475"/>
      <c r="T1" s="663"/>
      <c r="U1" s="663"/>
      <c r="V1" s="663"/>
      <c r="W1" s="663"/>
      <c r="X1" s="663"/>
      <c r="Y1" s="663"/>
      <c r="Z1" s="663"/>
      <c r="AA1" s="663"/>
      <c r="AB1" s="664" t="e">
        <f>IF($Y$5=1,CONCATENATE(VLOOKUP($Y$3,$AA$2:$AH$14,2)),CONCATENATE(VLOOKUP($Y$3,$AA$16:$AH$25,2)))</f>
        <v>#N/A</v>
      </c>
      <c r="AC1" s="664" t="e">
        <f>IF($Y$5=1,CONCATENATE(VLOOKUP($Y$3,$AA$2:$AH$14,3)),CONCATENATE(VLOOKUP($Y$3,$AA$16:$AH$25,3)))</f>
        <v>#N/A</v>
      </c>
      <c r="AD1" s="664" t="e">
        <f>IF($Y$5=1,CONCATENATE(VLOOKUP($Y$3,$AA$2:$AH$14,4)),CONCATENATE(VLOOKUP($Y$3,$AA$16:$AH$25,4)))</f>
        <v>#N/A</v>
      </c>
      <c r="AE1" s="664" t="e">
        <f>IF($Y$5=1,CONCATENATE(VLOOKUP($Y$3,$AA$2:$AH$14,5)),CONCATENATE(VLOOKUP($Y$3,$AA$16:$AH$25,5)))</f>
        <v>#N/A</v>
      </c>
      <c r="AF1" s="664" t="e">
        <f>IF($Y$5=1,CONCATENATE(VLOOKUP($Y$3,$AA$2:$AH$14,6)),CONCATENATE(VLOOKUP($Y$3,$AA$16:$AH$25,6)))</f>
        <v>#N/A</v>
      </c>
      <c r="AG1" s="664" t="e">
        <f>IF($Y$5=1,CONCATENATE(VLOOKUP($Y$3,$AA$2:$AH$14,7)),CONCATENATE(VLOOKUP($Y$3,$AA$16:$AH$25,7)))</f>
        <v>#N/A</v>
      </c>
      <c r="AH1" s="664" t="e">
        <f>IF($Y$5=1,CONCATENATE(VLOOKUP($Y$3,$AA$2:$AH$14,8)),CONCATENATE(VLOOKUP($Y$3,$AA$16:$AH$25,8)))</f>
        <v>#N/A</v>
      </c>
      <c r="AI1" s="665"/>
      <c r="AJ1" s="665"/>
      <c r="AK1" s="665"/>
    </row>
    <row r="2" spans="1:45" s="666" customFormat="1" x14ac:dyDescent="0.25">
      <c r="A2" s="481" t="s">
        <v>51</v>
      </c>
      <c r="B2" s="482"/>
      <c r="C2" s="482"/>
      <c r="D2" s="482"/>
      <c r="E2" s="482">
        <f>[2]Altalanos!$A$8</f>
        <v>0</v>
      </c>
      <c r="F2" s="482"/>
      <c r="G2" s="483"/>
      <c r="H2" s="484"/>
      <c r="I2" s="484"/>
      <c r="J2" s="485"/>
      <c r="K2" s="477"/>
      <c r="L2" s="477"/>
      <c r="M2" s="477"/>
      <c r="N2" s="485"/>
      <c r="O2" s="484"/>
      <c r="P2" s="485"/>
      <c r="Q2" s="484"/>
      <c r="R2" s="485"/>
      <c r="T2" s="667"/>
      <c r="U2" s="667"/>
      <c r="V2" s="667"/>
      <c r="W2" s="667"/>
      <c r="X2" s="667"/>
      <c r="Y2" s="668"/>
      <c r="Z2" s="669"/>
      <c r="AA2" s="669" t="s">
        <v>68</v>
      </c>
      <c r="AB2" s="494">
        <v>300</v>
      </c>
      <c r="AC2" s="494">
        <v>250</v>
      </c>
      <c r="AD2" s="494">
        <v>200</v>
      </c>
      <c r="AE2" s="494">
        <v>150</v>
      </c>
      <c r="AF2" s="494">
        <v>120</v>
      </c>
      <c r="AG2" s="494">
        <v>90</v>
      </c>
      <c r="AH2" s="494">
        <v>40</v>
      </c>
      <c r="AI2" s="508"/>
      <c r="AJ2" s="508"/>
      <c r="AK2" s="508"/>
      <c r="AL2" s="667"/>
      <c r="AM2" s="667"/>
      <c r="AN2" s="667"/>
      <c r="AO2" s="667"/>
      <c r="AP2" s="667"/>
      <c r="AQ2" s="667"/>
      <c r="AR2" s="667"/>
      <c r="AS2" s="667"/>
    </row>
    <row r="3" spans="1:45" s="670" customFormat="1" ht="11.25" customHeight="1" x14ac:dyDescent="0.25">
      <c r="A3" s="488" t="s">
        <v>24</v>
      </c>
      <c r="B3" s="488"/>
      <c r="C3" s="488"/>
      <c r="D3" s="488"/>
      <c r="E3" s="488"/>
      <c r="F3" s="488"/>
      <c r="G3" s="488" t="s">
        <v>21</v>
      </c>
      <c r="H3" s="488"/>
      <c r="I3" s="488"/>
      <c r="J3" s="489"/>
      <c r="K3" s="488" t="s">
        <v>29</v>
      </c>
      <c r="L3" s="489"/>
      <c r="M3" s="488"/>
      <c r="N3" s="489"/>
      <c r="O3" s="488"/>
      <c r="P3" s="489"/>
      <c r="Q3" s="488"/>
      <c r="R3" s="490" t="s">
        <v>30</v>
      </c>
      <c r="T3" s="671"/>
      <c r="U3" s="671"/>
      <c r="V3" s="671"/>
      <c r="W3" s="671"/>
      <c r="X3" s="671"/>
      <c r="Y3" s="669" t="str">
        <f>IF(K4="OB","A",IF(K4="IX","W",IF(K4="","",K4)))</f>
        <v/>
      </c>
      <c r="Z3" s="669"/>
      <c r="AA3" s="669" t="s">
        <v>69</v>
      </c>
      <c r="AB3" s="494">
        <v>280</v>
      </c>
      <c r="AC3" s="494">
        <v>230</v>
      </c>
      <c r="AD3" s="494">
        <v>180</v>
      </c>
      <c r="AE3" s="494">
        <v>140</v>
      </c>
      <c r="AF3" s="494">
        <v>80</v>
      </c>
      <c r="AG3" s="494">
        <v>0</v>
      </c>
      <c r="AH3" s="494">
        <v>0</v>
      </c>
      <c r="AI3" s="508"/>
      <c r="AJ3" s="508"/>
      <c r="AK3" s="508"/>
      <c r="AL3" s="671"/>
      <c r="AM3" s="671"/>
      <c r="AN3" s="671"/>
      <c r="AO3" s="671"/>
      <c r="AP3" s="671"/>
      <c r="AQ3" s="671"/>
      <c r="AR3" s="671"/>
      <c r="AS3" s="671"/>
    </row>
    <row r="4" spans="1:45" s="674" customFormat="1" ht="11.25" customHeight="1" thickBot="1" x14ac:dyDescent="0.3">
      <c r="A4" s="822">
        <f>[2]Altalanos!$A$10</f>
        <v>0</v>
      </c>
      <c r="B4" s="822"/>
      <c r="C4" s="822"/>
      <c r="D4" s="496"/>
      <c r="E4" s="497"/>
      <c r="F4" s="497"/>
      <c r="G4" s="497">
        <f>[2]Altalanos!$C$10</f>
        <v>0</v>
      </c>
      <c r="H4" s="672"/>
      <c r="I4" s="497"/>
      <c r="J4" s="498"/>
      <c r="K4" s="307"/>
      <c r="L4" s="498"/>
      <c r="M4" s="673"/>
      <c r="N4" s="498"/>
      <c r="O4" s="497"/>
      <c r="P4" s="498"/>
      <c r="Q4" s="497"/>
      <c r="R4" s="499">
        <f>[2]Altalanos!$E$10</f>
        <v>0</v>
      </c>
      <c r="T4" s="675"/>
      <c r="U4" s="675"/>
      <c r="V4" s="675"/>
      <c r="W4" s="675"/>
      <c r="X4" s="675"/>
      <c r="Y4" s="669"/>
      <c r="Z4" s="669"/>
      <c r="AA4" s="669" t="s">
        <v>85</v>
      </c>
      <c r="AB4" s="494">
        <v>250</v>
      </c>
      <c r="AC4" s="494">
        <v>200</v>
      </c>
      <c r="AD4" s="494">
        <v>150</v>
      </c>
      <c r="AE4" s="494">
        <v>120</v>
      </c>
      <c r="AF4" s="494">
        <v>90</v>
      </c>
      <c r="AG4" s="494">
        <v>60</v>
      </c>
      <c r="AH4" s="494">
        <v>25</v>
      </c>
      <c r="AI4" s="508"/>
      <c r="AJ4" s="508"/>
      <c r="AK4" s="508"/>
      <c r="AL4" s="675"/>
      <c r="AM4" s="675"/>
      <c r="AN4" s="675"/>
      <c r="AO4" s="675"/>
      <c r="AP4" s="675"/>
      <c r="AQ4" s="675"/>
      <c r="AR4" s="675"/>
      <c r="AS4" s="675"/>
    </row>
    <row r="5" spans="1:45" s="670" customFormat="1" x14ac:dyDescent="0.25">
      <c r="A5" s="559"/>
      <c r="B5" s="676" t="s">
        <v>3</v>
      </c>
      <c r="C5" s="677" t="s">
        <v>43</v>
      </c>
      <c r="D5" s="676" t="s">
        <v>42</v>
      </c>
      <c r="E5" s="676" t="s">
        <v>40</v>
      </c>
      <c r="F5" s="678" t="s">
        <v>27</v>
      </c>
      <c r="G5" s="678" t="s">
        <v>28</v>
      </c>
      <c r="H5" s="678"/>
      <c r="I5" s="678" t="s">
        <v>31</v>
      </c>
      <c r="J5" s="678"/>
      <c r="K5" s="676" t="s">
        <v>41</v>
      </c>
      <c r="L5" s="679"/>
      <c r="M5" s="676" t="s">
        <v>58</v>
      </c>
      <c r="N5" s="679"/>
      <c r="O5" s="676" t="s">
        <v>57</v>
      </c>
      <c r="P5" s="679"/>
      <c r="Q5" s="676"/>
      <c r="R5" s="680"/>
      <c r="T5" s="671"/>
      <c r="U5" s="671"/>
      <c r="V5" s="671"/>
      <c r="W5" s="671"/>
      <c r="X5" s="671"/>
      <c r="Y5" s="669">
        <f>IF(OR([2]Altalanos!$A$8="F1",[2]Altalanos!$A$8="F2",[2]Altalanos!$A$8="N1",[2]Altalanos!$A$8="N2"),1,2)</f>
        <v>2</v>
      </c>
      <c r="Z5" s="669"/>
      <c r="AA5" s="669" t="s">
        <v>86</v>
      </c>
      <c r="AB5" s="494">
        <v>200</v>
      </c>
      <c r="AC5" s="494">
        <v>150</v>
      </c>
      <c r="AD5" s="494">
        <v>120</v>
      </c>
      <c r="AE5" s="494">
        <v>90</v>
      </c>
      <c r="AF5" s="494">
        <v>60</v>
      </c>
      <c r="AG5" s="494">
        <v>40</v>
      </c>
      <c r="AH5" s="494">
        <v>15</v>
      </c>
      <c r="AI5" s="508"/>
      <c r="AJ5" s="508"/>
      <c r="AK5" s="508"/>
      <c r="AL5" s="671"/>
      <c r="AM5" s="671"/>
      <c r="AN5" s="671"/>
      <c r="AO5" s="671"/>
      <c r="AP5" s="671"/>
      <c r="AQ5" s="671"/>
      <c r="AR5" s="671"/>
      <c r="AS5" s="671"/>
    </row>
    <row r="6" spans="1:45" s="670" customFormat="1" ht="11.1" customHeight="1" thickBot="1" x14ac:dyDescent="0.3">
      <c r="A6" s="681"/>
      <c r="B6" s="682"/>
      <c r="C6" s="682"/>
      <c r="D6" s="682"/>
      <c r="E6" s="682"/>
      <c r="F6" s="681" t="str">
        <f>IF(Y3="","",CONCATENATE(VLOOKUP(Y3,AB1:AH1,4)," pont"))</f>
        <v/>
      </c>
      <c r="G6" s="683"/>
      <c r="H6" s="684"/>
      <c r="I6" s="683"/>
      <c r="J6" s="685"/>
      <c r="K6" s="682" t="str">
        <f>IF(Y3="","",CONCATENATE(VLOOKUP(Y3,AB1:AH1,3)," pont"))</f>
        <v/>
      </c>
      <c r="L6" s="685"/>
      <c r="M6" s="682" t="str">
        <f>IF(Y3="","",CONCATENATE(VLOOKUP(Y3,AB1:AH1,2)," pont"))</f>
        <v/>
      </c>
      <c r="N6" s="685"/>
      <c r="O6" s="682" t="str">
        <f>IF(Y3="","",CONCATENATE(VLOOKUP(Y3,AB1:AH1,1)," pont"))</f>
        <v/>
      </c>
      <c r="P6" s="685"/>
      <c r="Q6" s="682"/>
      <c r="R6" s="686"/>
      <c r="T6" s="671"/>
      <c r="U6" s="671"/>
      <c r="V6" s="671"/>
      <c r="W6" s="671"/>
      <c r="X6" s="671"/>
      <c r="Y6" s="669"/>
      <c r="Z6" s="669"/>
      <c r="AA6" s="669" t="s">
        <v>87</v>
      </c>
      <c r="AB6" s="494">
        <v>150</v>
      </c>
      <c r="AC6" s="494">
        <v>120</v>
      </c>
      <c r="AD6" s="494">
        <v>90</v>
      </c>
      <c r="AE6" s="494">
        <v>60</v>
      </c>
      <c r="AF6" s="494">
        <v>40</v>
      </c>
      <c r="AG6" s="494">
        <v>25</v>
      </c>
      <c r="AH6" s="494">
        <v>10</v>
      </c>
      <c r="AI6" s="508"/>
      <c r="AJ6" s="508"/>
      <c r="AK6" s="508"/>
      <c r="AL6" s="671"/>
      <c r="AM6" s="671"/>
      <c r="AN6" s="671"/>
      <c r="AO6" s="671"/>
      <c r="AP6" s="671"/>
      <c r="AQ6" s="671"/>
      <c r="AR6" s="671"/>
      <c r="AS6" s="671"/>
    </row>
    <row r="7" spans="1:45" s="699" customFormat="1" ht="12.9" customHeight="1" x14ac:dyDescent="0.25">
      <c r="A7" s="687">
        <v>1</v>
      </c>
      <c r="B7" s="688" t="str">
        <f>IF($E7="","",VLOOKUP($E7,'F VIGASZ ELO'!$A$7:$O$22,14))</f>
        <v/>
      </c>
      <c r="C7" s="510" t="str">
        <f>IF($E7="","",VLOOKUP($E7,'F VIGASZ ELO'!$A$7:$O$22,15))</f>
        <v/>
      </c>
      <c r="D7" s="510" t="str">
        <f>IF($E7="","",VLOOKUP($E7,'F VIGASZ ELO'!$A$7:$O$22,5))</f>
        <v/>
      </c>
      <c r="E7" s="689"/>
      <c r="F7" s="690" t="str">
        <f>UPPER(IF($E7="","",VLOOKUP($E7,'F VIGASZ ELO'!$A$7:$O$22,2)))</f>
        <v/>
      </c>
      <c r="G7" s="690" t="str">
        <f>IF($E7="","",VLOOKUP($E7,'F VIGASZ ELO'!$A$7:$O$22,3))</f>
        <v/>
      </c>
      <c r="H7" s="690"/>
      <c r="I7" s="690" t="str">
        <f>IF($E7="","",VLOOKUP($E7,'F VIGASZ ELO'!$A$7:$O$22,4))</f>
        <v/>
      </c>
      <c r="J7" s="691"/>
      <c r="K7" s="692"/>
      <c r="L7" s="692"/>
      <c r="M7" s="692"/>
      <c r="N7" s="692"/>
      <c r="O7" s="693"/>
      <c r="P7" s="694"/>
      <c r="Q7" s="695"/>
      <c r="R7" s="696"/>
      <c r="S7" s="697"/>
      <c r="T7" s="697"/>
      <c r="U7" s="698" t="str">
        <f>[2]Birók!P21</f>
        <v>Bíró</v>
      </c>
      <c r="V7" s="697"/>
      <c r="W7" s="697"/>
      <c r="X7" s="697"/>
      <c r="Y7" s="669"/>
      <c r="Z7" s="669"/>
      <c r="AA7" s="669" t="s">
        <v>88</v>
      </c>
      <c r="AB7" s="494">
        <v>120</v>
      </c>
      <c r="AC7" s="494">
        <v>90</v>
      </c>
      <c r="AD7" s="494">
        <v>60</v>
      </c>
      <c r="AE7" s="494">
        <v>40</v>
      </c>
      <c r="AF7" s="494">
        <v>25</v>
      </c>
      <c r="AG7" s="494">
        <v>10</v>
      </c>
      <c r="AH7" s="494">
        <v>5</v>
      </c>
      <c r="AI7" s="508"/>
      <c r="AJ7" s="508"/>
      <c r="AK7" s="508"/>
      <c r="AL7" s="697"/>
      <c r="AM7" s="697"/>
      <c r="AN7" s="697"/>
      <c r="AO7" s="697"/>
      <c r="AP7" s="697"/>
      <c r="AQ7" s="697"/>
      <c r="AR7" s="697"/>
      <c r="AS7" s="697"/>
    </row>
    <row r="8" spans="1:45" s="699" customFormat="1" ht="12.9" customHeight="1" x14ac:dyDescent="0.25">
      <c r="A8" s="700"/>
      <c r="B8" s="701"/>
      <c r="C8" s="511"/>
      <c r="D8" s="511"/>
      <c r="E8" s="702"/>
      <c r="F8" s="703"/>
      <c r="G8" s="703"/>
      <c r="H8" s="704"/>
      <c r="I8" s="705" t="s">
        <v>0</v>
      </c>
      <c r="J8" s="706"/>
      <c r="K8" s="707" t="str">
        <f>UPPER(IF(OR(J8="a",J8="as"),F7,IF(OR(J8="b",J8="bs"),F9,)))</f>
        <v/>
      </c>
      <c r="L8" s="707"/>
      <c r="M8" s="692"/>
      <c r="N8" s="692"/>
      <c r="O8" s="693"/>
      <c r="P8" s="694"/>
      <c r="Q8" s="695"/>
      <c r="R8" s="696"/>
      <c r="S8" s="697"/>
      <c r="T8" s="697"/>
      <c r="U8" s="708" t="str">
        <f>[2]Birók!P22</f>
        <v xml:space="preserve"> </v>
      </c>
      <c r="V8" s="697"/>
      <c r="W8" s="697"/>
      <c r="X8" s="697"/>
      <c r="Y8" s="669"/>
      <c r="Z8" s="669"/>
      <c r="AA8" s="669" t="s">
        <v>89</v>
      </c>
      <c r="AB8" s="494">
        <v>90</v>
      </c>
      <c r="AC8" s="494">
        <v>60</v>
      </c>
      <c r="AD8" s="494">
        <v>40</v>
      </c>
      <c r="AE8" s="494">
        <v>25</v>
      </c>
      <c r="AF8" s="494">
        <v>10</v>
      </c>
      <c r="AG8" s="494">
        <v>5</v>
      </c>
      <c r="AH8" s="494">
        <v>2</v>
      </c>
      <c r="AI8" s="508"/>
      <c r="AJ8" s="508"/>
      <c r="AK8" s="508"/>
      <c r="AL8" s="697"/>
      <c r="AM8" s="697"/>
      <c r="AN8" s="697"/>
      <c r="AO8" s="697"/>
      <c r="AP8" s="697"/>
      <c r="AQ8" s="697"/>
      <c r="AR8" s="697"/>
      <c r="AS8" s="697"/>
    </row>
    <row r="9" spans="1:45" s="699" customFormat="1" ht="12.9" customHeight="1" x14ac:dyDescent="0.25">
      <c r="A9" s="700">
        <v>2</v>
      </c>
      <c r="B9" s="688" t="str">
        <f>IF($E9="","",VLOOKUP($E9,'F VIGASZ ELO'!$A$7:$O$22,14))</f>
        <v/>
      </c>
      <c r="C9" s="510" t="str">
        <f>IF($E9="","",VLOOKUP($E9,'F VIGASZ ELO'!$A$7:$O$22,15))</f>
        <v/>
      </c>
      <c r="D9" s="510" t="str">
        <f>IF($E9="","",VLOOKUP($E9,'F VIGASZ ELO'!$A$7:$O$22,5))</f>
        <v/>
      </c>
      <c r="E9" s="709"/>
      <c r="F9" s="512" t="str">
        <f>UPPER(IF($E9="","",VLOOKUP($E9,'F VIGASZ ELO'!$A$7:$O$22,2)))</f>
        <v/>
      </c>
      <c r="G9" s="512" t="str">
        <f>IF($E9="","",VLOOKUP($E9,'F VIGASZ ELO'!$A$7:$O$22,3))</f>
        <v/>
      </c>
      <c r="H9" s="512"/>
      <c r="I9" s="512" t="str">
        <f>IF($E9="","",VLOOKUP($E9,'F VIGASZ ELO'!$A$7:$O$22,4))</f>
        <v/>
      </c>
      <c r="J9" s="710"/>
      <c r="K9" s="692"/>
      <c r="L9" s="711"/>
      <c r="M9" s="692"/>
      <c r="N9" s="692"/>
      <c r="O9" s="693"/>
      <c r="P9" s="694"/>
      <c r="Q9" s="695"/>
      <c r="R9" s="696"/>
      <c r="S9" s="697"/>
      <c r="T9" s="697"/>
      <c r="U9" s="708" t="str">
        <f>[2]Birók!P23</f>
        <v xml:space="preserve"> </v>
      </c>
      <c r="V9" s="697"/>
      <c r="W9" s="697"/>
      <c r="X9" s="697"/>
      <c r="Y9" s="669"/>
      <c r="Z9" s="669"/>
      <c r="AA9" s="669" t="s">
        <v>90</v>
      </c>
      <c r="AB9" s="494">
        <v>60</v>
      </c>
      <c r="AC9" s="494">
        <v>40</v>
      </c>
      <c r="AD9" s="494">
        <v>25</v>
      </c>
      <c r="AE9" s="494">
        <v>10</v>
      </c>
      <c r="AF9" s="494">
        <v>5</v>
      </c>
      <c r="AG9" s="494">
        <v>2</v>
      </c>
      <c r="AH9" s="494">
        <v>1</v>
      </c>
      <c r="AI9" s="508"/>
      <c r="AJ9" s="508"/>
      <c r="AK9" s="508"/>
      <c r="AL9" s="697"/>
      <c r="AM9" s="697"/>
      <c r="AN9" s="697"/>
      <c r="AO9" s="697"/>
      <c r="AP9" s="697"/>
      <c r="AQ9" s="697"/>
      <c r="AR9" s="697"/>
      <c r="AS9" s="697"/>
    </row>
    <row r="10" spans="1:45" s="699" customFormat="1" ht="12.9" customHeight="1" x14ac:dyDescent="0.25">
      <c r="A10" s="700"/>
      <c r="B10" s="701"/>
      <c r="C10" s="511"/>
      <c r="D10" s="511"/>
      <c r="E10" s="712"/>
      <c r="F10" s="703"/>
      <c r="G10" s="703"/>
      <c r="H10" s="704"/>
      <c r="I10" s="703"/>
      <c r="J10" s="713"/>
      <c r="K10" s="705" t="s">
        <v>0</v>
      </c>
      <c r="L10" s="714"/>
      <c r="M10" s="707" t="str">
        <f>UPPER(IF(OR(L10="a",L10="as"),K8,IF(OR(L10="b",L10="bs"),K12,)))</f>
        <v/>
      </c>
      <c r="N10" s="715"/>
      <c r="O10" s="716"/>
      <c r="P10" s="716"/>
      <c r="Q10" s="695"/>
      <c r="R10" s="696"/>
      <c r="S10" s="697"/>
      <c r="T10" s="697"/>
      <c r="U10" s="708" t="str">
        <f>[2]Birók!P24</f>
        <v xml:space="preserve"> </v>
      </c>
      <c r="V10" s="697"/>
      <c r="W10" s="697"/>
      <c r="X10" s="697"/>
      <c r="Y10" s="669"/>
      <c r="Z10" s="669"/>
      <c r="AA10" s="669" t="s">
        <v>91</v>
      </c>
      <c r="AB10" s="494">
        <v>40</v>
      </c>
      <c r="AC10" s="494">
        <v>25</v>
      </c>
      <c r="AD10" s="494">
        <v>15</v>
      </c>
      <c r="AE10" s="494">
        <v>7</v>
      </c>
      <c r="AF10" s="494">
        <v>4</v>
      </c>
      <c r="AG10" s="494">
        <v>1</v>
      </c>
      <c r="AH10" s="494">
        <v>0</v>
      </c>
      <c r="AI10" s="508"/>
      <c r="AJ10" s="508"/>
      <c r="AK10" s="508"/>
      <c r="AL10" s="697"/>
      <c r="AM10" s="697"/>
      <c r="AN10" s="697"/>
      <c r="AO10" s="697"/>
      <c r="AP10" s="697"/>
      <c r="AQ10" s="697"/>
      <c r="AR10" s="697"/>
      <c r="AS10" s="697"/>
    </row>
    <row r="11" spans="1:45" s="699" customFormat="1" ht="12.9" customHeight="1" x14ac:dyDescent="0.25">
      <c r="A11" s="700">
        <v>3</v>
      </c>
      <c r="B11" s="688" t="str">
        <f>IF($E11="","",VLOOKUP($E11,'F VIGASZ ELO'!$A$7:$O$22,14))</f>
        <v/>
      </c>
      <c r="C11" s="510" t="str">
        <f>IF($E11="","",VLOOKUP($E11,'F VIGASZ ELO'!$A$7:$O$22,15))</f>
        <v/>
      </c>
      <c r="D11" s="510" t="str">
        <f>IF($E11="","",VLOOKUP($E11,'F VIGASZ ELO'!$A$7:$O$22,5))</f>
        <v/>
      </c>
      <c r="E11" s="709"/>
      <c r="F11" s="512" t="str">
        <f>UPPER(IF($E11="","",VLOOKUP($E11,'F VIGASZ ELO'!$A$7:$O$22,2)))</f>
        <v/>
      </c>
      <c r="G11" s="512" t="str">
        <f>IF($E11="","",VLOOKUP($E11,'F VIGASZ ELO'!$A$7:$O$22,3))</f>
        <v/>
      </c>
      <c r="H11" s="512"/>
      <c r="I11" s="512" t="str">
        <f>IF($E11="","",VLOOKUP($E11,'F VIGASZ ELO'!$A$7:$O$22,4))</f>
        <v/>
      </c>
      <c r="J11" s="691"/>
      <c r="K11" s="692"/>
      <c r="L11" s="717"/>
      <c r="M11" s="692"/>
      <c r="N11" s="718"/>
      <c r="O11" s="716"/>
      <c r="P11" s="716"/>
      <c r="Q11" s="695"/>
      <c r="R11" s="696"/>
      <c r="S11" s="697"/>
      <c r="T11" s="697"/>
      <c r="U11" s="708" t="str">
        <f>[2]Birók!P25</f>
        <v xml:space="preserve"> </v>
      </c>
      <c r="V11" s="697"/>
      <c r="W11" s="697"/>
      <c r="X11" s="697"/>
      <c r="Y11" s="669"/>
      <c r="Z11" s="669"/>
      <c r="AA11" s="669" t="s">
        <v>92</v>
      </c>
      <c r="AB11" s="494">
        <v>25</v>
      </c>
      <c r="AC11" s="494">
        <v>15</v>
      </c>
      <c r="AD11" s="494">
        <v>10</v>
      </c>
      <c r="AE11" s="494">
        <v>6</v>
      </c>
      <c r="AF11" s="494">
        <v>3</v>
      </c>
      <c r="AG11" s="494">
        <v>1</v>
      </c>
      <c r="AH11" s="494">
        <v>0</v>
      </c>
      <c r="AI11" s="508"/>
      <c r="AJ11" s="508"/>
      <c r="AK11" s="508"/>
      <c r="AL11" s="697"/>
      <c r="AM11" s="697"/>
      <c r="AN11" s="697"/>
      <c r="AO11" s="697"/>
      <c r="AP11" s="697"/>
      <c r="AQ11" s="697"/>
      <c r="AR11" s="697"/>
      <c r="AS11" s="697"/>
    </row>
    <row r="12" spans="1:45" s="699" customFormat="1" ht="12.9" customHeight="1" x14ac:dyDescent="0.25">
      <c r="A12" s="700"/>
      <c r="B12" s="701"/>
      <c r="C12" s="511"/>
      <c r="D12" s="511"/>
      <c r="E12" s="712"/>
      <c r="F12" s="703"/>
      <c r="G12" s="703"/>
      <c r="H12" s="704"/>
      <c r="I12" s="705" t="s">
        <v>0</v>
      </c>
      <c r="J12" s="706"/>
      <c r="K12" s="707" t="str">
        <f>UPPER(IF(OR(J12="a",J12="as"),F11,IF(OR(J12="b",J12="bs"),F13,)))</f>
        <v/>
      </c>
      <c r="L12" s="719"/>
      <c r="M12" s="692"/>
      <c r="N12" s="718"/>
      <c r="O12" s="716"/>
      <c r="P12" s="716"/>
      <c r="Q12" s="695"/>
      <c r="R12" s="696"/>
      <c r="S12" s="697"/>
      <c r="T12" s="697"/>
      <c r="U12" s="708" t="str">
        <f>[2]Birók!P26</f>
        <v xml:space="preserve"> </v>
      </c>
      <c r="V12" s="697"/>
      <c r="W12" s="697"/>
      <c r="X12" s="697"/>
      <c r="Y12" s="669"/>
      <c r="Z12" s="669"/>
      <c r="AA12" s="669" t="s">
        <v>97</v>
      </c>
      <c r="AB12" s="494">
        <v>15</v>
      </c>
      <c r="AC12" s="494">
        <v>10</v>
      </c>
      <c r="AD12" s="494">
        <v>6</v>
      </c>
      <c r="AE12" s="494">
        <v>3</v>
      </c>
      <c r="AF12" s="494">
        <v>1</v>
      </c>
      <c r="AG12" s="494">
        <v>0</v>
      </c>
      <c r="AH12" s="494">
        <v>0</v>
      </c>
      <c r="AI12" s="508"/>
      <c r="AJ12" s="508"/>
      <c r="AK12" s="508"/>
      <c r="AL12" s="697"/>
      <c r="AM12" s="697"/>
      <c r="AN12" s="697"/>
      <c r="AO12" s="697"/>
      <c r="AP12" s="697"/>
      <c r="AQ12" s="697"/>
      <c r="AR12" s="697"/>
      <c r="AS12" s="697"/>
    </row>
    <row r="13" spans="1:45" s="699" customFormat="1" ht="12.9" customHeight="1" x14ac:dyDescent="0.25">
      <c r="A13" s="700">
        <v>4</v>
      </c>
      <c r="B13" s="688" t="str">
        <f>IF($E13="","",VLOOKUP($E13,'F VIGASZ ELO'!$A$7:$O$22,14))</f>
        <v/>
      </c>
      <c r="C13" s="510" t="str">
        <f>IF($E13="","",VLOOKUP($E13,'F VIGASZ ELO'!$A$7:$O$22,15))</f>
        <v/>
      </c>
      <c r="D13" s="510" t="str">
        <f>IF($E13="","",VLOOKUP($E13,'F VIGASZ ELO'!$A$7:$O$22,5))</f>
        <v/>
      </c>
      <c r="E13" s="709"/>
      <c r="F13" s="512" t="str">
        <f>UPPER(IF($E13="","",VLOOKUP($E13,'F VIGASZ ELO'!$A$7:$O$22,2)))</f>
        <v/>
      </c>
      <c r="G13" s="512" t="str">
        <f>IF($E13="","",VLOOKUP($E13,'F VIGASZ ELO'!$A$7:$O$22,3))</f>
        <v/>
      </c>
      <c r="H13" s="512"/>
      <c r="I13" s="512" t="str">
        <f>IF($E13="","",VLOOKUP($E13,'F VIGASZ ELO'!$A$7:$O$22,4))</f>
        <v/>
      </c>
      <c r="J13" s="720"/>
      <c r="K13" s="692"/>
      <c r="L13" s="692"/>
      <c r="M13" s="692"/>
      <c r="N13" s="718"/>
      <c r="O13" s="716"/>
      <c r="P13" s="716"/>
      <c r="Q13" s="695"/>
      <c r="R13" s="696"/>
      <c r="S13" s="697"/>
      <c r="T13" s="697"/>
      <c r="U13" s="708" t="str">
        <f>[2]Birók!P27</f>
        <v xml:space="preserve"> </v>
      </c>
      <c r="V13" s="697"/>
      <c r="W13" s="697"/>
      <c r="X13" s="697"/>
      <c r="Y13" s="669"/>
      <c r="Z13" s="669"/>
      <c r="AA13" s="669" t="s">
        <v>93</v>
      </c>
      <c r="AB13" s="494">
        <v>10</v>
      </c>
      <c r="AC13" s="494">
        <v>6</v>
      </c>
      <c r="AD13" s="494">
        <v>3</v>
      </c>
      <c r="AE13" s="494">
        <v>1</v>
      </c>
      <c r="AF13" s="494">
        <v>0</v>
      </c>
      <c r="AG13" s="494">
        <v>0</v>
      </c>
      <c r="AH13" s="494">
        <v>0</v>
      </c>
      <c r="AI13" s="508"/>
      <c r="AJ13" s="508"/>
      <c r="AK13" s="508"/>
      <c r="AL13" s="697"/>
      <c r="AM13" s="697"/>
      <c r="AN13" s="697"/>
      <c r="AO13" s="697"/>
      <c r="AP13" s="697"/>
      <c r="AQ13" s="697"/>
      <c r="AR13" s="697"/>
      <c r="AS13" s="697"/>
    </row>
    <row r="14" spans="1:45" s="699" customFormat="1" ht="12.9" customHeight="1" x14ac:dyDescent="0.25">
      <c r="A14" s="700"/>
      <c r="B14" s="701"/>
      <c r="C14" s="511"/>
      <c r="D14" s="511"/>
      <c r="E14" s="712"/>
      <c r="F14" s="703"/>
      <c r="G14" s="703"/>
      <c r="H14" s="704"/>
      <c r="I14" s="703"/>
      <c r="J14" s="713"/>
      <c r="K14" s="692"/>
      <c r="L14" s="692"/>
      <c r="M14" s="705" t="s">
        <v>0</v>
      </c>
      <c r="N14" s="714"/>
      <c r="O14" s="707" t="str">
        <f>UPPER(IF(OR(N14="a",N14="as"),M10,IF(OR(N14="b",N14="bs"),M18,)))</f>
        <v/>
      </c>
      <c r="P14" s="715"/>
      <c r="Q14" s="695"/>
      <c r="R14" s="696"/>
      <c r="S14" s="697"/>
      <c r="T14" s="697"/>
      <c r="U14" s="708" t="str">
        <f>[2]Birók!P28</f>
        <v xml:space="preserve"> </v>
      </c>
      <c r="V14" s="697"/>
      <c r="W14" s="697"/>
      <c r="X14" s="697"/>
      <c r="Y14" s="669"/>
      <c r="Z14" s="669"/>
      <c r="AA14" s="669" t="s">
        <v>94</v>
      </c>
      <c r="AB14" s="494">
        <v>3</v>
      </c>
      <c r="AC14" s="494">
        <v>2</v>
      </c>
      <c r="AD14" s="494">
        <v>1</v>
      </c>
      <c r="AE14" s="494">
        <v>0</v>
      </c>
      <c r="AF14" s="494">
        <v>0</v>
      </c>
      <c r="AG14" s="494">
        <v>0</v>
      </c>
      <c r="AH14" s="494">
        <v>0</v>
      </c>
      <c r="AI14" s="508"/>
      <c r="AJ14" s="508"/>
      <c r="AK14" s="508"/>
      <c r="AL14" s="697"/>
      <c r="AM14" s="697"/>
      <c r="AN14" s="697"/>
      <c r="AO14" s="697"/>
      <c r="AP14" s="697"/>
      <c r="AQ14" s="697"/>
      <c r="AR14" s="697"/>
      <c r="AS14" s="697"/>
    </row>
    <row r="15" spans="1:45" s="699" customFormat="1" ht="12.9" customHeight="1" x14ac:dyDescent="0.25">
      <c r="A15" s="721">
        <v>5</v>
      </c>
      <c r="B15" s="688" t="str">
        <f>IF($E15="","",VLOOKUP($E15,'F VIGASZ ELO'!$A$7:$O$22,14))</f>
        <v/>
      </c>
      <c r="C15" s="510" t="str">
        <f>IF($E15="","",VLOOKUP($E15,'F VIGASZ ELO'!$A$7:$O$22,15))</f>
        <v/>
      </c>
      <c r="D15" s="510" t="str">
        <f>IF($E15="","",VLOOKUP($E15,'F VIGASZ ELO'!$A$7:$O$22,5))</f>
        <v/>
      </c>
      <c r="E15" s="709"/>
      <c r="F15" s="512" t="str">
        <f>UPPER(IF($E15="","",VLOOKUP($E15,'F VIGASZ ELO'!$A$7:$O$22,2)))</f>
        <v/>
      </c>
      <c r="G15" s="512" t="str">
        <f>IF($E15="","",VLOOKUP($E15,'F VIGASZ ELO'!$A$7:$O$22,3))</f>
        <v/>
      </c>
      <c r="H15" s="512"/>
      <c r="I15" s="512" t="str">
        <f>IF($E15="","",VLOOKUP($E15,'F VIGASZ ELO'!$A$7:$O$22,4))</f>
        <v/>
      </c>
      <c r="J15" s="722"/>
      <c r="K15" s="692"/>
      <c r="L15" s="692"/>
      <c r="M15" s="692"/>
      <c r="N15" s="718"/>
      <c r="O15" s="692"/>
      <c r="P15" s="716"/>
      <c r="Q15" s="695"/>
      <c r="R15" s="696"/>
      <c r="S15" s="697"/>
      <c r="T15" s="697"/>
      <c r="U15" s="708" t="str">
        <f>[2]Birók!P29</f>
        <v xml:space="preserve"> </v>
      </c>
      <c r="V15" s="697"/>
      <c r="W15" s="697"/>
      <c r="X15" s="697"/>
      <c r="Y15" s="669"/>
      <c r="Z15" s="669"/>
      <c r="AA15" s="669"/>
      <c r="AB15" s="669"/>
      <c r="AC15" s="669"/>
      <c r="AD15" s="669"/>
      <c r="AE15" s="669"/>
      <c r="AF15" s="669"/>
      <c r="AG15" s="669"/>
      <c r="AH15" s="669"/>
      <c r="AI15" s="508"/>
      <c r="AJ15" s="508"/>
      <c r="AK15" s="508"/>
      <c r="AL15" s="697"/>
      <c r="AM15" s="697"/>
      <c r="AN15" s="697"/>
      <c r="AO15" s="697"/>
      <c r="AP15" s="697"/>
      <c r="AQ15" s="697"/>
      <c r="AR15" s="697"/>
      <c r="AS15" s="697"/>
    </row>
    <row r="16" spans="1:45" s="699" customFormat="1" ht="12.9" customHeight="1" thickBot="1" x14ac:dyDescent="0.3">
      <c r="A16" s="700"/>
      <c r="B16" s="701"/>
      <c r="C16" s="511"/>
      <c r="D16" s="511"/>
      <c r="E16" s="712"/>
      <c r="F16" s="703"/>
      <c r="G16" s="703"/>
      <c r="H16" s="704"/>
      <c r="I16" s="705" t="s">
        <v>0</v>
      </c>
      <c r="J16" s="706"/>
      <c r="K16" s="707" t="str">
        <f>UPPER(IF(OR(J16="a",J16="as"),F15,IF(OR(J16="b",J16="bs"),F17,)))</f>
        <v/>
      </c>
      <c r="L16" s="707"/>
      <c r="M16" s="692"/>
      <c r="N16" s="718"/>
      <c r="O16" s="705"/>
      <c r="P16" s="716"/>
      <c r="Q16" s="695"/>
      <c r="R16" s="696"/>
      <c r="S16" s="697"/>
      <c r="T16" s="697"/>
      <c r="U16" s="723" t="str">
        <f>[2]Birók!P30</f>
        <v>Egyik sem</v>
      </c>
      <c r="V16" s="697"/>
      <c r="W16" s="697"/>
      <c r="X16" s="697"/>
      <c r="Y16" s="669"/>
      <c r="Z16" s="669"/>
      <c r="AA16" s="669" t="s">
        <v>68</v>
      </c>
      <c r="AB16" s="494">
        <v>150</v>
      </c>
      <c r="AC16" s="494">
        <v>120</v>
      </c>
      <c r="AD16" s="494">
        <v>90</v>
      </c>
      <c r="AE16" s="494">
        <v>60</v>
      </c>
      <c r="AF16" s="494">
        <v>40</v>
      </c>
      <c r="AG16" s="494">
        <v>25</v>
      </c>
      <c r="AH16" s="494">
        <v>15</v>
      </c>
      <c r="AI16" s="508"/>
      <c r="AJ16" s="508"/>
      <c r="AK16" s="508"/>
      <c r="AL16" s="697"/>
      <c r="AM16" s="697"/>
      <c r="AN16" s="697"/>
      <c r="AO16" s="697"/>
      <c r="AP16" s="697"/>
      <c r="AQ16" s="697"/>
      <c r="AR16" s="697"/>
      <c r="AS16" s="697"/>
    </row>
    <row r="17" spans="1:45" s="699" customFormat="1" ht="12.9" customHeight="1" x14ac:dyDescent="0.25">
      <c r="A17" s="700">
        <v>6</v>
      </c>
      <c r="B17" s="688" t="str">
        <f>IF($E17="","",VLOOKUP($E17,'F VIGASZ ELO'!$A$7:$O$22,14))</f>
        <v/>
      </c>
      <c r="C17" s="510" t="str">
        <f>IF($E17="","",VLOOKUP($E17,'F VIGASZ ELO'!$A$7:$O$22,15))</f>
        <v/>
      </c>
      <c r="D17" s="510" t="str">
        <f>IF($E17="","",VLOOKUP($E17,'F VIGASZ ELO'!$A$7:$O$22,5))</f>
        <v/>
      </c>
      <c r="E17" s="709"/>
      <c r="F17" s="512" t="str">
        <f>UPPER(IF($E17="","",VLOOKUP($E17,'F VIGASZ ELO'!$A$7:$O$22,2)))</f>
        <v/>
      </c>
      <c r="G17" s="512" t="str">
        <f>IF($E17="","",VLOOKUP($E17,'F VIGASZ ELO'!$A$7:$O$22,3))</f>
        <v/>
      </c>
      <c r="H17" s="512"/>
      <c r="I17" s="512" t="str">
        <f>IF($E17="","",VLOOKUP($E17,'F VIGASZ ELO'!$A$7:$O$22,4))</f>
        <v/>
      </c>
      <c r="J17" s="710"/>
      <c r="K17" s="692"/>
      <c r="L17" s="711"/>
      <c r="M17" s="692"/>
      <c r="N17" s="718"/>
      <c r="O17" s="716"/>
      <c r="P17" s="716"/>
      <c r="Q17" s="695"/>
      <c r="R17" s="696"/>
      <c r="S17" s="697"/>
      <c r="T17" s="697"/>
      <c r="U17" s="697"/>
      <c r="V17" s="697"/>
      <c r="W17" s="697"/>
      <c r="X17" s="697"/>
      <c r="Y17" s="669"/>
      <c r="Z17" s="669"/>
      <c r="AA17" s="669" t="s">
        <v>85</v>
      </c>
      <c r="AB17" s="494">
        <v>120</v>
      </c>
      <c r="AC17" s="494">
        <v>90</v>
      </c>
      <c r="AD17" s="494">
        <v>60</v>
      </c>
      <c r="AE17" s="494">
        <v>40</v>
      </c>
      <c r="AF17" s="494">
        <v>25</v>
      </c>
      <c r="AG17" s="494">
        <v>15</v>
      </c>
      <c r="AH17" s="494">
        <v>8</v>
      </c>
      <c r="AI17" s="508"/>
      <c r="AJ17" s="508"/>
      <c r="AK17" s="508"/>
      <c r="AL17" s="697"/>
      <c r="AM17" s="697"/>
      <c r="AN17" s="697"/>
      <c r="AO17" s="697"/>
      <c r="AP17" s="697"/>
      <c r="AQ17" s="697"/>
      <c r="AR17" s="697"/>
      <c r="AS17" s="697"/>
    </row>
    <row r="18" spans="1:45" s="699" customFormat="1" ht="12.9" customHeight="1" x14ac:dyDescent="0.25">
      <c r="A18" s="700"/>
      <c r="B18" s="701"/>
      <c r="C18" s="511"/>
      <c r="D18" s="511"/>
      <c r="E18" s="712"/>
      <c r="F18" s="703"/>
      <c r="G18" s="703"/>
      <c r="H18" s="704"/>
      <c r="I18" s="703"/>
      <c r="J18" s="713"/>
      <c r="K18" s="705" t="s">
        <v>0</v>
      </c>
      <c r="L18" s="714"/>
      <c r="M18" s="707" t="str">
        <f>UPPER(IF(OR(L18="a",L18="as"),K16,IF(OR(L18="b",L18="bs"),K20,)))</f>
        <v/>
      </c>
      <c r="N18" s="724"/>
      <c r="O18" s="716"/>
      <c r="P18" s="716"/>
      <c r="Q18" s="695"/>
      <c r="R18" s="696"/>
      <c r="S18" s="697"/>
      <c r="T18" s="697"/>
      <c r="U18" s="697"/>
      <c r="V18" s="697"/>
      <c r="W18" s="697"/>
      <c r="X18" s="697"/>
      <c r="Y18" s="669"/>
      <c r="Z18" s="669"/>
      <c r="AA18" s="669" t="s">
        <v>86</v>
      </c>
      <c r="AB18" s="494">
        <v>90</v>
      </c>
      <c r="AC18" s="494">
        <v>60</v>
      </c>
      <c r="AD18" s="494">
        <v>40</v>
      </c>
      <c r="AE18" s="494">
        <v>25</v>
      </c>
      <c r="AF18" s="494">
        <v>15</v>
      </c>
      <c r="AG18" s="494">
        <v>8</v>
      </c>
      <c r="AH18" s="494">
        <v>4</v>
      </c>
      <c r="AI18" s="508"/>
      <c r="AJ18" s="508"/>
      <c r="AK18" s="508"/>
      <c r="AL18" s="697"/>
      <c r="AM18" s="697"/>
      <c r="AN18" s="697"/>
      <c r="AO18" s="697"/>
      <c r="AP18" s="697"/>
      <c r="AQ18" s="697"/>
      <c r="AR18" s="697"/>
      <c r="AS18" s="697"/>
    </row>
    <row r="19" spans="1:45" s="699" customFormat="1" ht="12.9" customHeight="1" x14ac:dyDescent="0.25">
      <c r="A19" s="700">
        <v>7</v>
      </c>
      <c r="B19" s="688" t="str">
        <f>IF($E19="","",VLOOKUP($E19,'F VIGASZ ELO'!$A$7:$O$22,14))</f>
        <v/>
      </c>
      <c r="C19" s="510" t="str">
        <f>IF($E19="","",VLOOKUP($E19,'F VIGASZ ELO'!$A$7:$O$22,15))</f>
        <v/>
      </c>
      <c r="D19" s="510" t="str">
        <f>IF($E19="","",VLOOKUP($E19,'F VIGASZ ELO'!$A$7:$O$22,5))</f>
        <v/>
      </c>
      <c r="E19" s="709"/>
      <c r="F19" s="512" t="str">
        <f>UPPER(IF($E19="","",VLOOKUP($E19,'F VIGASZ ELO'!$A$7:$O$22,2)))</f>
        <v/>
      </c>
      <c r="G19" s="512" t="str">
        <f>IF($E19="","",VLOOKUP($E19,'F VIGASZ ELO'!$A$7:$O$22,3))</f>
        <v/>
      </c>
      <c r="H19" s="512"/>
      <c r="I19" s="512" t="str">
        <f>IF($E19="","",VLOOKUP($E19,'F VIGASZ ELO'!$A$7:$O$22,4))</f>
        <v/>
      </c>
      <c r="J19" s="691"/>
      <c r="K19" s="692"/>
      <c r="L19" s="717"/>
      <c r="M19" s="692"/>
      <c r="N19" s="716"/>
      <c r="O19" s="716"/>
      <c r="P19" s="716"/>
      <c r="Q19" s="695"/>
      <c r="R19" s="696"/>
      <c r="S19" s="697"/>
      <c r="T19" s="697"/>
      <c r="U19" s="697"/>
      <c r="V19" s="697"/>
      <c r="W19" s="697"/>
      <c r="X19" s="697"/>
      <c r="Y19" s="669"/>
      <c r="Z19" s="669"/>
      <c r="AA19" s="669" t="s">
        <v>87</v>
      </c>
      <c r="AB19" s="494">
        <v>60</v>
      </c>
      <c r="AC19" s="494">
        <v>40</v>
      </c>
      <c r="AD19" s="494">
        <v>25</v>
      </c>
      <c r="AE19" s="494">
        <v>15</v>
      </c>
      <c r="AF19" s="494">
        <v>8</v>
      </c>
      <c r="AG19" s="494">
        <v>4</v>
      </c>
      <c r="AH19" s="494">
        <v>2</v>
      </c>
      <c r="AI19" s="508"/>
      <c r="AJ19" s="508"/>
      <c r="AK19" s="508"/>
      <c r="AL19" s="697"/>
      <c r="AM19" s="697"/>
      <c r="AN19" s="697"/>
      <c r="AO19" s="697"/>
      <c r="AP19" s="697"/>
      <c r="AQ19" s="697"/>
      <c r="AR19" s="697"/>
      <c r="AS19" s="697"/>
    </row>
    <row r="20" spans="1:45" s="699" customFormat="1" ht="12.9" customHeight="1" x14ac:dyDescent="0.25">
      <c r="A20" s="700"/>
      <c r="B20" s="701"/>
      <c r="C20" s="511"/>
      <c r="D20" s="511"/>
      <c r="E20" s="702"/>
      <c r="F20" s="703"/>
      <c r="G20" s="703"/>
      <c r="H20" s="704"/>
      <c r="I20" s="705" t="s">
        <v>0</v>
      </c>
      <c r="J20" s="706"/>
      <c r="K20" s="707" t="str">
        <f>UPPER(IF(OR(J20="a",J20="as"),F19,IF(OR(J20="b",J20="bs"),F21,)))</f>
        <v/>
      </c>
      <c r="L20" s="719"/>
      <c r="M20" s="692"/>
      <c r="N20" s="716"/>
      <c r="O20" s="716"/>
      <c r="P20" s="716"/>
      <c r="Q20" s="695"/>
      <c r="R20" s="696"/>
      <c r="S20" s="697"/>
      <c r="T20" s="697"/>
      <c r="U20" s="697"/>
      <c r="V20" s="697"/>
      <c r="W20" s="697"/>
      <c r="X20" s="697"/>
      <c r="Y20" s="669"/>
      <c r="Z20" s="669"/>
      <c r="AA20" s="669" t="s">
        <v>88</v>
      </c>
      <c r="AB20" s="494">
        <v>40</v>
      </c>
      <c r="AC20" s="494">
        <v>25</v>
      </c>
      <c r="AD20" s="494">
        <v>15</v>
      </c>
      <c r="AE20" s="494">
        <v>8</v>
      </c>
      <c r="AF20" s="494">
        <v>4</v>
      </c>
      <c r="AG20" s="494">
        <v>2</v>
      </c>
      <c r="AH20" s="494">
        <v>1</v>
      </c>
      <c r="AI20" s="508"/>
      <c r="AJ20" s="508"/>
      <c r="AK20" s="508"/>
      <c r="AL20" s="697"/>
      <c r="AM20" s="697"/>
      <c r="AN20" s="697"/>
      <c r="AO20" s="697"/>
      <c r="AP20" s="697"/>
      <c r="AQ20" s="697"/>
      <c r="AR20" s="697"/>
      <c r="AS20" s="697"/>
    </row>
    <row r="21" spans="1:45" s="699" customFormat="1" ht="12.9" customHeight="1" x14ac:dyDescent="0.25">
      <c r="A21" s="725">
        <v>8</v>
      </c>
      <c r="B21" s="688" t="str">
        <f>IF($E21="","",VLOOKUP($E21,'F VIGASZ ELO'!$A$7:$O$22,14))</f>
        <v/>
      </c>
      <c r="C21" s="510" t="str">
        <f>IF($E21="","",VLOOKUP($E21,'F VIGASZ ELO'!$A$7:$O$22,15))</f>
        <v/>
      </c>
      <c r="D21" s="510" t="str">
        <f>IF($E21="","",VLOOKUP($E21,'F VIGASZ ELO'!$A$7:$O$22,5))</f>
        <v/>
      </c>
      <c r="E21" s="689"/>
      <c r="F21" s="726" t="str">
        <f>UPPER(IF($E21="","",VLOOKUP($E21,'F VIGASZ ELO'!$A$7:$O$22,2)))</f>
        <v/>
      </c>
      <c r="G21" s="726" t="str">
        <f>IF($E21="","",VLOOKUP($E21,'F VIGASZ ELO'!$A$7:$O$22,3))</f>
        <v/>
      </c>
      <c r="H21" s="726"/>
      <c r="I21" s="726" t="str">
        <f>IF($E21="","",VLOOKUP($E21,'F VIGASZ ELO'!$A$7:$O$22,4))</f>
        <v/>
      </c>
      <c r="J21" s="720"/>
      <c r="K21" s="692"/>
      <c r="L21" s="692"/>
      <c r="M21" s="692"/>
      <c r="N21" s="716"/>
      <c r="O21" s="716"/>
      <c r="P21" s="716"/>
      <c r="Q21" s="695"/>
      <c r="R21" s="696"/>
      <c r="S21" s="697"/>
      <c r="T21" s="697"/>
      <c r="U21" s="697"/>
      <c r="V21" s="697"/>
      <c r="W21" s="697"/>
      <c r="X21" s="697"/>
      <c r="Y21" s="669"/>
      <c r="Z21" s="669"/>
      <c r="AA21" s="669" t="s">
        <v>89</v>
      </c>
      <c r="AB21" s="494">
        <v>25</v>
      </c>
      <c r="AC21" s="494">
        <v>15</v>
      </c>
      <c r="AD21" s="494">
        <v>10</v>
      </c>
      <c r="AE21" s="494">
        <v>6</v>
      </c>
      <c r="AF21" s="494">
        <v>3</v>
      </c>
      <c r="AG21" s="494">
        <v>1</v>
      </c>
      <c r="AH21" s="494">
        <v>0</v>
      </c>
      <c r="AI21" s="508"/>
      <c r="AJ21" s="508"/>
      <c r="AK21" s="508"/>
      <c r="AL21" s="697"/>
      <c r="AM21" s="697"/>
      <c r="AN21" s="697"/>
      <c r="AO21" s="697"/>
      <c r="AP21" s="697"/>
      <c r="AQ21" s="697"/>
      <c r="AR21" s="697"/>
      <c r="AS21" s="697"/>
    </row>
    <row r="22" spans="1:45" s="699" customFormat="1" ht="9.6" customHeight="1" x14ac:dyDescent="0.25">
      <c r="A22" s="727"/>
      <c r="B22" s="693"/>
      <c r="C22" s="693"/>
      <c r="D22" s="693"/>
      <c r="E22" s="702"/>
      <c r="F22" s="693"/>
      <c r="G22" s="693"/>
      <c r="H22" s="693"/>
      <c r="I22" s="693"/>
      <c r="J22" s="702"/>
      <c r="K22" s="693"/>
      <c r="L22" s="693"/>
      <c r="M22" s="693"/>
      <c r="N22" s="695"/>
      <c r="O22" s="695"/>
      <c r="P22" s="695"/>
      <c r="Q22" s="695"/>
      <c r="R22" s="696"/>
      <c r="S22" s="697"/>
      <c r="T22" s="697"/>
      <c r="U22" s="697"/>
      <c r="V22" s="697"/>
      <c r="W22" s="697"/>
      <c r="X22" s="697"/>
      <c r="Y22" s="669"/>
      <c r="Z22" s="669"/>
      <c r="AA22" s="669" t="s">
        <v>90</v>
      </c>
      <c r="AB22" s="494">
        <v>15</v>
      </c>
      <c r="AC22" s="494">
        <v>10</v>
      </c>
      <c r="AD22" s="494">
        <v>6</v>
      </c>
      <c r="AE22" s="494">
        <v>3</v>
      </c>
      <c r="AF22" s="494">
        <v>1</v>
      </c>
      <c r="AG22" s="494">
        <v>0</v>
      </c>
      <c r="AH22" s="494">
        <v>0</v>
      </c>
      <c r="AI22" s="508"/>
      <c r="AJ22" s="508"/>
      <c r="AK22" s="508"/>
      <c r="AL22" s="697"/>
      <c r="AM22" s="697"/>
      <c r="AN22" s="697"/>
      <c r="AO22" s="697"/>
      <c r="AP22" s="697"/>
      <c r="AQ22" s="697"/>
      <c r="AR22" s="697"/>
      <c r="AS22" s="697"/>
    </row>
    <row r="23" spans="1:45" s="699" customFormat="1" ht="9.6" customHeight="1" x14ac:dyDescent="0.25">
      <c r="A23" s="728"/>
      <c r="B23" s="702"/>
      <c r="C23" s="702"/>
      <c r="D23" s="702"/>
      <c r="E23" s="702"/>
      <c r="F23" s="693"/>
      <c r="G23" s="693"/>
      <c r="H23" s="697"/>
      <c r="I23" s="729"/>
      <c r="J23" s="702"/>
      <c r="K23" s="693"/>
      <c r="L23" s="693"/>
      <c r="M23" s="693"/>
      <c r="N23" s="695"/>
      <c r="O23" s="695"/>
      <c r="P23" s="695"/>
      <c r="Q23" s="695"/>
      <c r="R23" s="696"/>
      <c r="S23" s="697"/>
      <c r="T23" s="697"/>
      <c r="U23" s="697"/>
      <c r="V23" s="697"/>
      <c r="W23" s="697"/>
      <c r="X23" s="697"/>
      <c r="Y23" s="669"/>
      <c r="Z23" s="669"/>
      <c r="AA23" s="669" t="s">
        <v>91</v>
      </c>
      <c r="AB23" s="494">
        <v>10</v>
      </c>
      <c r="AC23" s="494">
        <v>6</v>
      </c>
      <c r="AD23" s="494">
        <v>3</v>
      </c>
      <c r="AE23" s="494">
        <v>1</v>
      </c>
      <c r="AF23" s="494">
        <v>0</v>
      </c>
      <c r="AG23" s="494">
        <v>0</v>
      </c>
      <c r="AH23" s="494">
        <v>0</v>
      </c>
      <c r="AI23" s="508"/>
      <c r="AJ23" s="508"/>
      <c r="AK23" s="508"/>
      <c r="AL23" s="697"/>
      <c r="AM23" s="697"/>
      <c r="AN23" s="697"/>
      <c r="AO23" s="697"/>
      <c r="AP23" s="697"/>
      <c r="AQ23" s="697"/>
      <c r="AR23" s="697"/>
      <c r="AS23" s="697"/>
    </row>
    <row r="24" spans="1:45" s="699" customFormat="1" ht="9.6" customHeight="1" x14ac:dyDescent="0.25">
      <c r="A24" s="728"/>
      <c r="B24" s="693"/>
      <c r="C24" s="693"/>
      <c r="D24" s="693"/>
      <c r="E24" s="702"/>
      <c r="F24" s="693"/>
      <c r="G24" s="693"/>
      <c r="H24" s="693"/>
      <c r="I24" s="693"/>
      <c r="J24" s="702"/>
      <c r="K24" s="693"/>
      <c r="L24" s="730"/>
      <c r="M24" s="693"/>
      <c r="N24" s="695"/>
      <c r="O24" s="695"/>
      <c r="P24" s="695"/>
      <c r="Q24" s="695"/>
      <c r="R24" s="696"/>
      <c r="S24" s="697"/>
      <c r="T24" s="697"/>
      <c r="U24" s="697"/>
      <c r="V24" s="697"/>
      <c r="W24" s="697"/>
      <c r="X24" s="697"/>
      <c r="Y24" s="669"/>
      <c r="Z24" s="669"/>
      <c r="AA24" s="669" t="s">
        <v>92</v>
      </c>
      <c r="AB24" s="494">
        <v>6</v>
      </c>
      <c r="AC24" s="494">
        <v>3</v>
      </c>
      <c r="AD24" s="494">
        <v>1</v>
      </c>
      <c r="AE24" s="494">
        <v>0</v>
      </c>
      <c r="AF24" s="494">
        <v>0</v>
      </c>
      <c r="AG24" s="494">
        <v>0</v>
      </c>
      <c r="AH24" s="494">
        <v>0</v>
      </c>
      <c r="AI24" s="508"/>
      <c r="AJ24" s="508"/>
      <c r="AK24" s="508"/>
      <c r="AL24" s="697"/>
      <c r="AM24" s="697"/>
      <c r="AN24" s="697"/>
      <c r="AO24" s="697"/>
      <c r="AP24" s="697"/>
      <c r="AQ24" s="697"/>
      <c r="AR24" s="697"/>
      <c r="AS24" s="697"/>
    </row>
    <row r="25" spans="1:45" s="699" customFormat="1" ht="9.6" customHeight="1" x14ac:dyDescent="0.25">
      <c r="A25" s="728"/>
      <c r="B25" s="702"/>
      <c r="C25" s="702"/>
      <c r="D25" s="702"/>
      <c r="E25" s="702"/>
      <c r="F25" s="693"/>
      <c r="G25" s="693"/>
      <c r="H25" s="697"/>
      <c r="I25" s="693"/>
      <c r="J25" s="702"/>
      <c r="K25" s="729"/>
      <c r="L25" s="702"/>
      <c r="M25" s="693"/>
      <c r="N25" s="695"/>
      <c r="O25" s="695"/>
      <c r="P25" s="695"/>
      <c r="Q25" s="695"/>
      <c r="R25" s="696"/>
      <c r="S25" s="697"/>
      <c r="T25" s="697"/>
      <c r="U25" s="697"/>
      <c r="V25" s="697"/>
      <c r="W25" s="697"/>
      <c r="X25" s="697"/>
      <c r="Y25" s="669"/>
      <c r="Z25" s="669"/>
      <c r="AA25" s="669" t="s">
        <v>97</v>
      </c>
      <c r="AB25" s="494">
        <v>3</v>
      </c>
      <c r="AC25" s="494">
        <v>2</v>
      </c>
      <c r="AD25" s="494">
        <v>1</v>
      </c>
      <c r="AE25" s="494">
        <v>0</v>
      </c>
      <c r="AF25" s="494">
        <v>0</v>
      </c>
      <c r="AG25" s="494">
        <v>0</v>
      </c>
      <c r="AH25" s="494">
        <v>0</v>
      </c>
      <c r="AI25" s="508"/>
      <c r="AJ25" s="508"/>
      <c r="AK25" s="508"/>
      <c r="AL25" s="697"/>
      <c r="AM25" s="697"/>
      <c r="AN25" s="697"/>
      <c r="AO25" s="697"/>
      <c r="AP25" s="697"/>
      <c r="AQ25" s="697"/>
      <c r="AR25" s="697"/>
      <c r="AS25" s="697"/>
    </row>
    <row r="26" spans="1:45" s="699" customFormat="1" ht="9.6" customHeight="1" x14ac:dyDescent="0.25">
      <c r="A26" s="728"/>
      <c r="B26" s="693"/>
      <c r="C26" s="693"/>
      <c r="D26" s="693"/>
      <c r="E26" s="702"/>
      <c r="F26" s="693"/>
      <c r="G26" s="693"/>
      <c r="H26" s="693"/>
      <c r="I26" s="693"/>
      <c r="J26" s="702"/>
      <c r="K26" s="693"/>
      <c r="L26" s="693"/>
      <c r="M26" s="693"/>
      <c r="N26" s="695"/>
      <c r="O26" s="695"/>
      <c r="P26" s="695"/>
      <c r="Q26" s="695"/>
      <c r="R26" s="696"/>
      <c r="S26" s="731"/>
      <c r="T26" s="697"/>
      <c r="U26" s="697"/>
      <c r="V26" s="697"/>
      <c r="W26" s="697"/>
      <c r="X26" s="697"/>
      <c r="Y26" s="476"/>
      <c r="Z26" s="476"/>
      <c r="AA26" s="476"/>
      <c r="AB26" s="476"/>
      <c r="AC26" s="476"/>
      <c r="AD26" s="476"/>
      <c r="AE26" s="476"/>
      <c r="AF26" s="476"/>
      <c r="AG26" s="476"/>
      <c r="AH26" s="476"/>
      <c r="AI26" s="508"/>
      <c r="AJ26" s="508"/>
      <c r="AK26" s="508"/>
      <c r="AL26" s="697"/>
      <c r="AM26" s="697"/>
      <c r="AN26" s="697"/>
      <c r="AO26" s="697"/>
      <c r="AP26" s="697"/>
      <c r="AQ26" s="697"/>
      <c r="AR26" s="697"/>
      <c r="AS26" s="697"/>
    </row>
    <row r="27" spans="1:45" s="699" customFormat="1" ht="9.6" customHeight="1" x14ac:dyDescent="0.25">
      <c r="A27" s="728"/>
      <c r="B27" s="702"/>
      <c r="C27" s="702"/>
      <c r="D27" s="702"/>
      <c r="E27" s="702"/>
      <c r="F27" s="693"/>
      <c r="G27" s="693"/>
      <c r="H27" s="697"/>
      <c r="I27" s="729"/>
      <c r="J27" s="702"/>
      <c r="K27" s="693"/>
      <c r="L27" s="693"/>
      <c r="M27" s="693"/>
      <c r="N27" s="695"/>
      <c r="O27" s="695"/>
      <c r="P27" s="695"/>
      <c r="Q27" s="695"/>
      <c r="R27" s="696"/>
      <c r="S27" s="697"/>
      <c r="T27" s="697"/>
      <c r="U27" s="697"/>
      <c r="V27" s="697"/>
      <c r="W27" s="697"/>
      <c r="X27" s="697"/>
      <c r="Y27" s="476"/>
      <c r="Z27" s="476"/>
      <c r="AA27" s="476"/>
      <c r="AB27" s="476"/>
      <c r="AC27" s="476"/>
      <c r="AD27" s="476"/>
      <c r="AE27" s="476"/>
      <c r="AF27" s="476"/>
      <c r="AG27" s="476"/>
      <c r="AH27" s="476"/>
      <c r="AI27" s="508"/>
      <c r="AJ27" s="508"/>
      <c r="AK27" s="508"/>
      <c r="AL27" s="697"/>
      <c r="AM27" s="697"/>
      <c r="AN27" s="697"/>
      <c r="AO27" s="697"/>
      <c r="AP27" s="697"/>
      <c r="AQ27" s="697"/>
      <c r="AR27" s="697"/>
      <c r="AS27" s="697"/>
    </row>
    <row r="28" spans="1:45" s="699" customFormat="1" ht="9.6" customHeight="1" x14ac:dyDescent="0.25">
      <c r="A28" s="728"/>
      <c r="B28" s="693"/>
      <c r="C28" s="693"/>
      <c r="D28" s="693"/>
      <c r="E28" s="702"/>
      <c r="F28" s="693"/>
      <c r="G28" s="693"/>
      <c r="H28" s="693"/>
      <c r="I28" s="693"/>
      <c r="J28" s="702"/>
      <c r="K28" s="693"/>
      <c r="L28" s="693"/>
      <c r="M28" s="693"/>
      <c r="N28" s="695"/>
      <c r="O28" s="695"/>
      <c r="P28" s="695"/>
      <c r="Q28" s="695"/>
      <c r="R28" s="696"/>
      <c r="S28" s="697"/>
      <c r="T28" s="697"/>
      <c r="U28" s="697"/>
      <c r="V28" s="697"/>
      <c r="W28" s="697"/>
      <c r="X28" s="697"/>
      <c r="Y28" s="697"/>
      <c r="Z28" s="697"/>
      <c r="AA28" s="697"/>
      <c r="AB28" s="697"/>
      <c r="AC28" s="697"/>
      <c r="AD28" s="697"/>
      <c r="AE28" s="697"/>
      <c r="AF28" s="697"/>
      <c r="AG28" s="697"/>
      <c r="AH28" s="697"/>
      <c r="AI28" s="732"/>
      <c r="AJ28" s="732"/>
      <c r="AK28" s="732"/>
      <c r="AL28" s="697"/>
      <c r="AM28" s="697"/>
      <c r="AN28" s="697"/>
      <c r="AO28" s="697"/>
      <c r="AP28" s="697"/>
      <c r="AQ28" s="697"/>
      <c r="AR28" s="697"/>
      <c r="AS28" s="697"/>
    </row>
    <row r="29" spans="1:45" s="699" customFormat="1" ht="9.6" customHeight="1" x14ac:dyDescent="0.25">
      <c r="A29" s="728"/>
      <c r="B29" s="702"/>
      <c r="C29" s="702"/>
      <c r="D29" s="702"/>
      <c r="E29" s="702"/>
      <c r="F29" s="693"/>
      <c r="G29" s="693"/>
      <c r="H29" s="697"/>
      <c r="I29" s="693"/>
      <c r="J29" s="702"/>
      <c r="K29" s="693"/>
      <c r="L29" s="693"/>
      <c r="M29" s="729"/>
      <c r="N29" s="702"/>
      <c r="O29" s="693"/>
      <c r="P29" s="695"/>
      <c r="Q29" s="695"/>
      <c r="R29" s="696"/>
      <c r="S29" s="697"/>
      <c r="T29" s="697"/>
      <c r="U29" s="697"/>
      <c r="V29" s="697"/>
      <c r="W29" s="697"/>
      <c r="X29" s="697"/>
      <c r="Y29" s="697"/>
      <c r="Z29" s="697"/>
      <c r="AA29" s="697"/>
      <c r="AB29" s="697"/>
      <c r="AC29" s="697"/>
      <c r="AD29" s="697"/>
      <c r="AE29" s="697"/>
      <c r="AF29" s="697"/>
      <c r="AG29" s="697"/>
      <c r="AH29" s="697"/>
      <c r="AI29" s="732"/>
      <c r="AJ29" s="732"/>
      <c r="AK29" s="732"/>
      <c r="AL29" s="697"/>
      <c r="AM29" s="697"/>
      <c r="AN29" s="697"/>
      <c r="AO29" s="697"/>
      <c r="AP29" s="697"/>
      <c r="AQ29" s="697"/>
      <c r="AR29" s="697"/>
      <c r="AS29" s="697"/>
    </row>
    <row r="30" spans="1:45" s="699" customFormat="1" ht="9.6" customHeight="1" x14ac:dyDescent="0.25">
      <c r="A30" s="728"/>
      <c r="B30" s="693"/>
      <c r="C30" s="693"/>
      <c r="D30" s="693"/>
      <c r="E30" s="702"/>
      <c r="F30" s="693"/>
      <c r="G30" s="693"/>
      <c r="H30" s="693"/>
      <c r="I30" s="693"/>
      <c r="J30" s="702"/>
      <c r="K30" s="693"/>
      <c r="L30" s="693"/>
      <c r="M30" s="693"/>
      <c r="N30" s="695"/>
      <c r="O30" s="693"/>
      <c r="P30" s="695"/>
      <c r="Q30" s="695"/>
      <c r="R30" s="696"/>
      <c r="S30" s="697"/>
      <c r="T30" s="697"/>
      <c r="U30" s="697"/>
      <c r="V30" s="697"/>
      <c r="W30" s="697"/>
      <c r="X30" s="697"/>
      <c r="Y30" s="697"/>
      <c r="Z30" s="697"/>
      <c r="AA30" s="697"/>
      <c r="AB30" s="697"/>
      <c r="AC30" s="697"/>
      <c r="AD30" s="697"/>
      <c r="AE30" s="697"/>
      <c r="AF30" s="697"/>
      <c r="AG30" s="697"/>
      <c r="AH30" s="697"/>
      <c r="AI30" s="732"/>
      <c r="AJ30" s="732"/>
      <c r="AK30" s="732"/>
      <c r="AL30" s="697"/>
      <c r="AM30" s="697"/>
      <c r="AN30" s="697"/>
      <c r="AO30" s="697"/>
      <c r="AP30" s="697"/>
      <c r="AQ30" s="697"/>
      <c r="AR30" s="697"/>
      <c r="AS30" s="697"/>
    </row>
    <row r="31" spans="1:45" s="699" customFormat="1" ht="9.6" customHeight="1" x14ac:dyDescent="0.25">
      <c r="A31" s="728"/>
      <c r="B31" s="702"/>
      <c r="C31" s="702"/>
      <c r="D31" s="702"/>
      <c r="E31" s="702"/>
      <c r="F31" s="693"/>
      <c r="G31" s="693"/>
      <c r="H31" s="697"/>
      <c r="I31" s="729"/>
      <c r="J31" s="702"/>
      <c r="K31" s="693"/>
      <c r="L31" s="693"/>
      <c r="M31" s="693"/>
      <c r="N31" s="695"/>
      <c r="O31" s="695"/>
      <c r="P31" s="695"/>
      <c r="Q31" s="695"/>
      <c r="R31" s="696"/>
      <c r="S31" s="697"/>
      <c r="T31" s="697"/>
      <c r="U31" s="697"/>
      <c r="V31" s="697"/>
      <c r="W31" s="697"/>
      <c r="X31" s="697"/>
      <c r="Y31" s="697"/>
      <c r="Z31" s="697"/>
      <c r="AA31" s="697"/>
      <c r="AB31" s="697"/>
      <c r="AC31" s="697"/>
      <c r="AD31" s="697"/>
      <c r="AE31" s="697"/>
      <c r="AF31" s="697"/>
      <c r="AG31" s="697"/>
      <c r="AH31" s="697"/>
      <c r="AI31" s="732"/>
      <c r="AJ31" s="732"/>
      <c r="AK31" s="732"/>
      <c r="AL31" s="697"/>
      <c r="AM31" s="697"/>
      <c r="AN31" s="697"/>
      <c r="AO31" s="697"/>
      <c r="AP31" s="697"/>
      <c r="AQ31" s="697"/>
      <c r="AR31" s="697"/>
      <c r="AS31" s="697"/>
    </row>
    <row r="32" spans="1:45" s="699" customFormat="1" ht="9.6" customHeight="1" x14ac:dyDescent="0.25">
      <c r="A32" s="728"/>
      <c r="B32" s="693"/>
      <c r="C32" s="693"/>
      <c r="D32" s="693"/>
      <c r="E32" s="702"/>
      <c r="F32" s="693"/>
      <c r="G32" s="693"/>
      <c r="H32" s="693"/>
      <c r="I32" s="693"/>
      <c r="J32" s="702"/>
      <c r="K32" s="693"/>
      <c r="L32" s="730"/>
      <c r="M32" s="693"/>
      <c r="N32" s="695"/>
      <c r="O32" s="695"/>
      <c r="P32" s="695"/>
      <c r="Q32" s="695"/>
      <c r="R32" s="696"/>
      <c r="S32" s="697"/>
      <c r="T32" s="697"/>
      <c r="U32" s="697"/>
      <c r="V32" s="697"/>
      <c r="W32" s="697"/>
      <c r="X32" s="697"/>
      <c r="Y32" s="697"/>
      <c r="Z32" s="697"/>
      <c r="AA32" s="697"/>
      <c r="AB32" s="697"/>
      <c r="AC32" s="697"/>
      <c r="AD32" s="697"/>
      <c r="AE32" s="697"/>
      <c r="AF32" s="697"/>
      <c r="AG32" s="697"/>
      <c r="AH32" s="697"/>
      <c r="AI32" s="732"/>
      <c r="AJ32" s="732"/>
      <c r="AK32" s="732"/>
      <c r="AL32" s="697"/>
      <c r="AM32" s="697"/>
      <c r="AN32" s="697"/>
      <c r="AO32" s="697"/>
      <c r="AP32" s="697"/>
      <c r="AQ32" s="697"/>
      <c r="AR32" s="697"/>
      <c r="AS32" s="697"/>
    </row>
    <row r="33" spans="1:45" s="699" customFormat="1" ht="9.6" customHeight="1" x14ac:dyDescent="0.25">
      <c r="A33" s="728"/>
      <c r="B33" s="702"/>
      <c r="C33" s="702"/>
      <c r="D33" s="702"/>
      <c r="E33" s="702"/>
      <c r="F33" s="693"/>
      <c r="G33" s="693"/>
      <c r="H33" s="697"/>
      <c r="I33" s="693"/>
      <c r="J33" s="702"/>
      <c r="K33" s="729"/>
      <c r="L33" s="702"/>
      <c r="M33" s="693"/>
      <c r="N33" s="695"/>
      <c r="O33" s="695"/>
      <c r="P33" s="695"/>
      <c r="Q33" s="695"/>
      <c r="R33" s="696"/>
      <c r="S33" s="697"/>
      <c r="T33" s="697"/>
      <c r="U33" s="697"/>
      <c r="V33" s="697"/>
      <c r="W33" s="697"/>
      <c r="X33" s="697"/>
      <c r="Y33" s="697"/>
      <c r="Z33" s="697"/>
      <c r="AA33" s="697"/>
      <c r="AB33" s="697"/>
      <c r="AC33" s="697"/>
      <c r="AD33" s="697"/>
      <c r="AE33" s="697"/>
      <c r="AF33" s="697"/>
      <c r="AG33" s="697"/>
      <c r="AH33" s="697"/>
      <c r="AI33" s="732"/>
      <c r="AJ33" s="732"/>
      <c r="AK33" s="732"/>
      <c r="AL33" s="697"/>
      <c r="AM33" s="697"/>
      <c r="AN33" s="697"/>
      <c r="AO33" s="697"/>
      <c r="AP33" s="697"/>
      <c r="AQ33" s="697"/>
      <c r="AR33" s="697"/>
      <c r="AS33" s="697"/>
    </row>
    <row r="34" spans="1:45" s="699" customFormat="1" ht="9.6" customHeight="1" x14ac:dyDescent="0.25">
      <c r="A34" s="728"/>
      <c r="B34" s="693"/>
      <c r="C34" s="693"/>
      <c r="D34" s="693"/>
      <c r="E34" s="702"/>
      <c r="F34" s="693"/>
      <c r="G34" s="693"/>
      <c r="H34" s="693"/>
      <c r="I34" s="693"/>
      <c r="J34" s="702"/>
      <c r="K34" s="693"/>
      <c r="L34" s="693"/>
      <c r="M34" s="693"/>
      <c r="N34" s="695"/>
      <c r="O34" s="695"/>
      <c r="P34" s="695"/>
      <c r="Q34" s="695"/>
      <c r="R34" s="696"/>
      <c r="S34" s="697"/>
      <c r="T34" s="697"/>
      <c r="U34" s="697"/>
      <c r="V34" s="697"/>
      <c r="W34" s="697"/>
      <c r="X34" s="697"/>
      <c r="Y34" s="697"/>
      <c r="Z34" s="697"/>
      <c r="AA34" s="697"/>
      <c r="AB34" s="697"/>
      <c r="AC34" s="697"/>
      <c r="AD34" s="697"/>
      <c r="AE34" s="697"/>
      <c r="AF34" s="697"/>
      <c r="AG34" s="697"/>
      <c r="AH34" s="697"/>
      <c r="AI34" s="732"/>
      <c r="AJ34" s="732"/>
      <c r="AK34" s="732"/>
      <c r="AL34" s="697"/>
      <c r="AM34" s="697"/>
      <c r="AN34" s="697"/>
      <c r="AO34" s="697"/>
      <c r="AP34" s="697"/>
      <c r="AQ34" s="697"/>
      <c r="AR34" s="697"/>
      <c r="AS34" s="697"/>
    </row>
    <row r="35" spans="1:45" s="699" customFormat="1" ht="9.6" customHeight="1" x14ac:dyDescent="0.25">
      <c r="A35" s="728"/>
      <c r="B35" s="702"/>
      <c r="C35" s="702"/>
      <c r="D35" s="702"/>
      <c r="E35" s="702"/>
      <c r="F35" s="693"/>
      <c r="G35" s="693"/>
      <c r="H35" s="697"/>
      <c r="I35" s="729"/>
      <c r="J35" s="702"/>
      <c r="K35" s="693"/>
      <c r="L35" s="693"/>
      <c r="M35" s="693"/>
      <c r="N35" s="695"/>
      <c r="O35" s="695"/>
      <c r="P35" s="695"/>
      <c r="Q35" s="695"/>
      <c r="R35" s="696"/>
      <c r="S35" s="697"/>
      <c r="T35" s="697"/>
      <c r="U35" s="697"/>
      <c r="V35" s="697"/>
      <c r="W35" s="697"/>
      <c r="X35" s="697"/>
      <c r="Y35" s="697"/>
      <c r="Z35" s="697"/>
      <c r="AA35" s="697"/>
      <c r="AB35" s="697"/>
      <c r="AC35" s="697"/>
      <c r="AD35" s="697"/>
      <c r="AE35" s="697"/>
      <c r="AF35" s="697"/>
      <c r="AG35" s="697"/>
      <c r="AH35" s="697"/>
      <c r="AI35" s="732"/>
      <c r="AJ35" s="732"/>
      <c r="AK35" s="732"/>
      <c r="AL35" s="697"/>
      <c r="AM35" s="697"/>
      <c r="AN35" s="697"/>
      <c r="AO35" s="697"/>
      <c r="AP35" s="697"/>
      <c r="AQ35" s="697"/>
      <c r="AR35" s="697"/>
      <c r="AS35" s="697"/>
    </row>
    <row r="36" spans="1:45" s="699" customFormat="1" ht="9.6" customHeight="1" x14ac:dyDescent="0.25">
      <c r="A36" s="727"/>
      <c r="B36" s="693"/>
      <c r="C36" s="693"/>
      <c r="D36" s="693"/>
      <c r="E36" s="702"/>
      <c r="F36" s="693"/>
      <c r="G36" s="693"/>
      <c r="H36" s="693"/>
      <c r="I36" s="693"/>
      <c r="J36" s="702"/>
      <c r="K36" s="693"/>
      <c r="L36" s="693"/>
      <c r="M36" s="693"/>
      <c r="N36" s="693"/>
      <c r="O36" s="693"/>
      <c r="P36" s="693"/>
      <c r="Q36" s="695"/>
      <c r="R36" s="696"/>
      <c r="S36" s="697"/>
      <c r="T36" s="697"/>
      <c r="U36" s="697"/>
      <c r="V36" s="697"/>
      <c r="W36" s="697"/>
      <c r="X36" s="697"/>
      <c r="Y36" s="697"/>
      <c r="Z36" s="697"/>
      <c r="AA36" s="697"/>
      <c r="AB36" s="697"/>
      <c r="AC36" s="697"/>
      <c r="AD36" s="697"/>
      <c r="AE36" s="697"/>
      <c r="AF36" s="697"/>
      <c r="AG36" s="697"/>
      <c r="AH36" s="697"/>
      <c r="AI36" s="732"/>
      <c r="AJ36" s="732"/>
      <c r="AK36" s="732"/>
      <c r="AL36" s="697"/>
      <c r="AM36" s="697"/>
      <c r="AN36" s="697"/>
      <c r="AO36" s="697"/>
      <c r="AP36" s="697"/>
      <c r="AQ36" s="697"/>
      <c r="AR36" s="697"/>
      <c r="AS36" s="697"/>
    </row>
    <row r="37" spans="1:45" s="699" customFormat="1" ht="9.6" customHeight="1" x14ac:dyDescent="0.25">
      <c r="A37" s="728"/>
      <c r="B37" s="702"/>
      <c r="C37" s="702"/>
      <c r="D37" s="702"/>
      <c r="E37" s="702"/>
      <c r="F37" s="733"/>
      <c r="G37" s="733"/>
      <c r="H37" s="734"/>
      <c r="I37" s="692"/>
      <c r="J37" s="713"/>
      <c r="K37" s="692"/>
      <c r="L37" s="692"/>
      <c r="M37" s="692"/>
      <c r="N37" s="716"/>
      <c r="O37" s="716"/>
      <c r="P37" s="716"/>
      <c r="Q37" s="695"/>
      <c r="R37" s="696"/>
      <c r="S37" s="697"/>
      <c r="T37" s="697"/>
      <c r="U37" s="697"/>
      <c r="V37" s="697"/>
      <c r="W37" s="697"/>
      <c r="X37" s="697"/>
      <c r="Y37" s="697"/>
      <c r="Z37" s="697"/>
      <c r="AA37" s="697"/>
      <c r="AB37" s="697"/>
      <c r="AC37" s="697"/>
      <c r="AD37" s="697"/>
      <c r="AE37" s="697"/>
      <c r="AF37" s="697"/>
      <c r="AG37" s="697"/>
      <c r="AH37" s="697"/>
      <c r="AI37" s="732"/>
      <c r="AJ37" s="732"/>
      <c r="AK37" s="732"/>
      <c r="AL37" s="697"/>
      <c r="AM37" s="697"/>
      <c r="AN37" s="697"/>
      <c r="AO37" s="697"/>
      <c r="AP37" s="697"/>
      <c r="AQ37" s="697"/>
      <c r="AR37" s="697"/>
      <c r="AS37" s="697"/>
    </row>
    <row r="38" spans="1:45" s="699" customFormat="1" ht="9.6" customHeight="1" x14ac:dyDescent="0.25">
      <c r="A38" s="727"/>
      <c r="B38" s="693"/>
      <c r="C38" s="693"/>
      <c r="D38" s="693"/>
      <c r="E38" s="702"/>
      <c r="F38" s="693"/>
      <c r="G38" s="693"/>
      <c r="H38" s="693"/>
      <c r="I38" s="693"/>
      <c r="J38" s="702"/>
      <c r="K38" s="693"/>
      <c r="L38" s="693"/>
      <c r="M38" s="693"/>
      <c r="N38" s="695"/>
      <c r="O38" s="695"/>
      <c r="P38" s="695"/>
      <c r="Q38" s="695"/>
      <c r="R38" s="696"/>
      <c r="S38" s="697"/>
      <c r="T38" s="697"/>
      <c r="U38" s="697"/>
      <c r="V38" s="697"/>
      <c r="W38" s="697"/>
      <c r="X38" s="697"/>
      <c r="Y38" s="697"/>
      <c r="Z38" s="697"/>
      <c r="AA38" s="697"/>
      <c r="AB38" s="697"/>
      <c r="AC38" s="697"/>
      <c r="AD38" s="697"/>
      <c r="AE38" s="697"/>
      <c r="AF38" s="697"/>
      <c r="AG38" s="697"/>
      <c r="AH38" s="697"/>
      <c r="AI38" s="732"/>
      <c r="AJ38" s="732"/>
      <c r="AK38" s="732"/>
      <c r="AL38" s="697"/>
      <c r="AM38" s="697"/>
      <c r="AN38" s="697"/>
      <c r="AO38" s="697"/>
      <c r="AP38" s="697"/>
      <c r="AQ38" s="697"/>
      <c r="AR38" s="697"/>
      <c r="AS38" s="697"/>
    </row>
    <row r="39" spans="1:45" s="699" customFormat="1" ht="9.6" customHeight="1" x14ac:dyDescent="0.25">
      <c r="A39" s="728"/>
      <c r="B39" s="702"/>
      <c r="C39" s="702"/>
      <c r="D39" s="702"/>
      <c r="E39" s="702"/>
      <c r="F39" s="693"/>
      <c r="G39" s="693"/>
      <c r="H39" s="697"/>
      <c r="I39" s="729"/>
      <c r="J39" s="702"/>
      <c r="K39" s="693"/>
      <c r="L39" s="693"/>
      <c r="M39" s="693"/>
      <c r="N39" s="695"/>
      <c r="O39" s="695"/>
      <c r="P39" s="695"/>
      <c r="Q39" s="695"/>
      <c r="R39" s="696"/>
      <c r="S39" s="697"/>
      <c r="T39" s="697"/>
      <c r="U39" s="697"/>
      <c r="V39" s="697"/>
      <c r="W39" s="697"/>
      <c r="X39" s="697"/>
      <c r="Y39" s="697"/>
      <c r="Z39" s="697"/>
      <c r="AA39" s="697"/>
      <c r="AB39" s="697"/>
      <c r="AC39" s="697"/>
      <c r="AD39" s="697"/>
      <c r="AE39" s="697"/>
      <c r="AF39" s="697"/>
      <c r="AG39" s="697"/>
      <c r="AH39" s="697"/>
      <c r="AI39" s="732"/>
      <c r="AJ39" s="732"/>
      <c r="AK39" s="732"/>
      <c r="AL39" s="697"/>
      <c r="AM39" s="697"/>
      <c r="AN39" s="697"/>
      <c r="AO39" s="697"/>
      <c r="AP39" s="697"/>
      <c r="AQ39" s="697"/>
      <c r="AR39" s="697"/>
      <c r="AS39" s="697"/>
    </row>
    <row r="40" spans="1:45" s="699" customFormat="1" ht="9.6" customHeight="1" x14ac:dyDescent="0.25">
      <c r="A40" s="728"/>
      <c r="B40" s="693"/>
      <c r="C40" s="693"/>
      <c r="D40" s="693"/>
      <c r="E40" s="702"/>
      <c r="F40" s="693"/>
      <c r="G40" s="693"/>
      <c r="H40" s="693"/>
      <c r="I40" s="693"/>
      <c r="J40" s="702"/>
      <c r="K40" s="693"/>
      <c r="L40" s="730"/>
      <c r="M40" s="693"/>
      <c r="N40" s="695"/>
      <c r="O40" s="695"/>
      <c r="P40" s="695"/>
      <c r="Q40" s="695"/>
      <c r="R40" s="696"/>
      <c r="S40" s="697"/>
      <c r="T40" s="697"/>
      <c r="U40" s="697"/>
      <c r="V40" s="697"/>
      <c r="W40" s="697"/>
      <c r="X40" s="697"/>
      <c r="Y40" s="697"/>
      <c r="Z40" s="697"/>
      <c r="AA40" s="697"/>
      <c r="AB40" s="697"/>
      <c r="AC40" s="697"/>
      <c r="AD40" s="697"/>
      <c r="AE40" s="697"/>
      <c r="AF40" s="697"/>
      <c r="AG40" s="697"/>
      <c r="AH40" s="697"/>
      <c r="AI40" s="732"/>
      <c r="AJ40" s="732"/>
      <c r="AK40" s="732"/>
      <c r="AL40" s="697"/>
      <c r="AM40" s="697"/>
      <c r="AN40" s="697"/>
      <c r="AO40" s="697"/>
      <c r="AP40" s="697"/>
      <c r="AQ40" s="697"/>
      <c r="AR40" s="697"/>
      <c r="AS40" s="697"/>
    </row>
    <row r="41" spans="1:45" s="699" customFormat="1" ht="9.6" customHeight="1" x14ac:dyDescent="0.25">
      <c r="A41" s="728"/>
      <c r="B41" s="702"/>
      <c r="C41" s="702"/>
      <c r="D41" s="702"/>
      <c r="E41" s="702"/>
      <c r="F41" s="693"/>
      <c r="G41" s="693"/>
      <c r="H41" s="697"/>
      <c r="I41" s="693"/>
      <c r="J41" s="702"/>
      <c r="K41" s="729"/>
      <c r="L41" s="702"/>
      <c r="M41" s="693"/>
      <c r="N41" s="695"/>
      <c r="O41" s="695"/>
      <c r="P41" s="695"/>
      <c r="Q41" s="695"/>
      <c r="R41" s="696"/>
      <c r="S41" s="697"/>
      <c r="T41" s="697"/>
      <c r="U41" s="697"/>
      <c r="V41" s="697"/>
      <c r="W41" s="697"/>
      <c r="X41" s="697"/>
      <c r="Y41" s="697"/>
      <c r="Z41" s="697"/>
      <c r="AA41" s="697"/>
      <c r="AB41" s="697"/>
      <c r="AC41" s="697"/>
      <c r="AD41" s="697"/>
      <c r="AE41" s="697"/>
      <c r="AF41" s="697"/>
      <c r="AG41" s="697"/>
      <c r="AH41" s="697"/>
      <c r="AI41" s="732"/>
      <c r="AJ41" s="732"/>
      <c r="AK41" s="732"/>
      <c r="AL41" s="697"/>
      <c r="AM41" s="697"/>
      <c r="AN41" s="697"/>
      <c r="AO41" s="697"/>
      <c r="AP41" s="697"/>
      <c r="AQ41" s="697"/>
      <c r="AR41" s="697"/>
      <c r="AS41" s="697"/>
    </row>
    <row r="42" spans="1:45" s="699" customFormat="1" ht="9.6" customHeight="1" x14ac:dyDescent="0.25">
      <c r="A42" s="728"/>
      <c r="B42" s="693"/>
      <c r="C42" s="693"/>
      <c r="D42" s="693"/>
      <c r="E42" s="702"/>
      <c r="F42" s="693"/>
      <c r="G42" s="693"/>
      <c r="H42" s="693"/>
      <c r="I42" s="693"/>
      <c r="J42" s="702"/>
      <c r="K42" s="693"/>
      <c r="L42" s="693"/>
      <c r="M42" s="693"/>
      <c r="N42" s="695"/>
      <c r="O42" s="695"/>
      <c r="P42" s="695"/>
      <c r="Q42" s="695"/>
      <c r="R42" s="696"/>
      <c r="S42" s="731"/>
      <c r="T42" s="697"/>
      <c r="U42" s="697"/>
      <c r="V42" s="697"/>
      <c r="W42" s="697"/>
      <c r="X42" s="697"/>
      <c r="Y42" s="697"/>
      <c r="Z42" s="697"/>
      <c r="AA42" s="697"/>
      <c r="AB42" s="697"/>
      <c r="AC42" s="697"/>
      <c r="AD42" s="697"/>
      <c r="AE42" s="697"/>
      <c r="AF42" s="697"/>
      <c r="AG42" s="697"/>
      <c r="AH42" s="697"/>
      <c r="AI42" s="732"/>
      <c r="AJ42" s="732"/>
      <c r="AK42" s="732"/>
      <c r="AL42" s="697"/>
      <c r="AM42" s="697"/>
      <c r="AN42" s="697"/>
      <c r="AO42" s="697"/>
      <c r="AP42" s="697"/>
      <c r="AQ42" s="697"/>
      <c r="AR42" s="697"/>
      <c r="AS42" s="697"/>
    </row>
    <row r="43" spans="1:45" s="699" customFormat="1" ht="9.6" customHeight="1" x14ac:dyDescent="0.25">
      <c r="A43" s="728"/>
      <c r="B43" s="702"/>
      <c r="C43" s="702"/>
      <c r="D43" s="702"/>
      <c r="E43" s="702"/>
      <c r="F43" s="693"/>
      <c r="G43" s="693"/>
      <c r="H43" s="697"/>
      <c r="I43" s="729"/>
      <c r="J43" s="702"/>
      <c r="K43" s="693"/>
      <c r="L43" s="693"/>
      <c r="M43" s="693"/>
      <c r="N43" s="695"/>
      <c r="O43" s="695"/>
      <c r="P43" s="695"/>
      <c r="Q43" s="695"/>
      <c r="R43" s="696"/>
      <c r="S43" s="697"/>
      <c r="T43" s="697"/>
      <c r="U43" s="697"/>
      <c r="V43" s="697"/>
      <c r="W43" s="697"/>
      <c r="X43" s="697"/>
      <c r="Y43" s="697"/>
      <c r="Z43" s="697"/>
      <c r="AA43" s="697"/>
      <c r="AB43" s="697"/>
      <c r="AC43" s="697"/>
      <c r="AD43" s="697"/>
      <c r="AE43" s="697"/>
      <c r="AF43" s="697"/>
      <c r="AG43" s="697"/>
      <c r="AH43" s="697"/>
      <c r="AI43" s="732"/>
      <c r="AJ43" s="732"/>
      <c r="AK43" s="732"/>
      <c r="AL43" s="697"/>
      <c r="AM43" s="697"/>
      <c r="AN43" s="697"/>
      <c r="AO43" s="697"/>
      <c r="AP43" s="697"/>
      <c r="AQ43" s="697"/>
      <c r="AR43" s="697"/>
      <c r="AS43" s="697"/>
    </row>
    <row r="44" spans="1:45" s="699" customFormat="1" ht="9.6" customHeight="1" x14ac:dyDescent="0.25">
      <c r="A44" s="728"/>
      <c r="B44" s="693"/>
      <c r="C44" s="693"/>
      <c r="D44" s="693"/>
      <c r="E44" s="702"/>
      <c r="F44" s="693"/>
      <c r="G44" s="693"/>
      <c r="H44" s="693"/>
      <c r="I44" s="693"/>
      <c r="J44" s="702"/>
      <c r="K44" s="693"/>
      <c r="L44" s="693"/>
      <c r="M44" s="693"/>
      <c r="N44" s="695"/>
      <c r="O44" s="695"/>
      <c r="P44" s="695"/>
      <c r="Q44" s="695"/>
      <c r="R44" s="696"/>
      <c r="S44" s="697"/>
      <c r="T44" s="697"/>
      <c r="U44" s="697"/>
      <c r="V44" s="697"/>
      <c r="W44" s="697"/>
      <c r="X44" s="697"/>
      <c r="Y44" s="697"/>
      <c r="Z44" s="697"/>
      <c r="AA44" s="697"/>
      <c r="AB44" s="697"/>
      <c r="AC44" s="697"/>
      <c r="AD44" s="697"/>
      <c r="AE44" s="697"/>
      <c r="AF44" s="697"/>
      <c r="AG44" s="697"/>
      <c r="AH44" s="697"/>
      <c r="AI44" s="732"/>
      <c r="AJ44" s="732"/>
      <c r="AK44" s="732"/>
      <c r="AL44" s="697"/>
      <c r="AM44" s="697"/>
      <c r="AN44" s="697"/>
      <c r="AO44" s="697"/>
      <c r="AP44" s="697"/>
      <c r="AQ44" s="697"/>
      <c r="AR44" s="697"/>
      <c r="AS44" s="697"/>
    </row>
    <row r="45" spans="1:45" s="699" customFormat="1" ht="9.6" customHeight="1" x14ac:dyDescent="0.25">
      <c r="A45" s="728"/>
      <c r="B45" s="702"/>
      <c r="C45" s="702"/>
      <c r="D45" s="702"/>
      <c r="E45" s="702"/>
      <c r="F45" s="693"/>
      <c r="G45" s="693"/>
      <c r="H45" s="697"/>
      <c r="I45" s="693"/>
      <c r="J45" s="702"/>
      <c r="K45" s="693"/>
      <c r="L45" s="693"/>
      <c r="M45" s="729"/>
      <c r="N45" s="702"/>
      <c r="O45" s="693"/>
      <c r="P45" s="695"/>
      <c r="Q45" s="695"/>
      <c r="R45" s="696"/>
      <c r="S45" s="697"/>
      <c r="T45" s="697"/>
      <c r="U45" s="697"/>
      <c r="V45" s="697"/>
      <c r="W45" s="697"/>
      <c r="X45" s="697"/>
      <c r="Y45" s="697"/>
      <c r="Z45" s="697"/>
      <c r="AA45" s="697"/>
      <c r="AB45" s="697"/>
      <c r="AC45" s="697"/>
      <c r="AD45" s="697"/>
      <c r="AE45" s="697"/>
      <c r="AF45" s="697"/>
      <c r="AG45" s="697"/>
      <c r="AH45" s="697"/>
      <c r="AI45" s="732"/>
      <c r="AJ45" s="732"/>
      <c r="AK45" s="732"/>
      <c r="AL45" s="697"/>
      <c r="AM45" s="697"/>
      <c r="AN45" s="697"/>
      <c r="AO45" s="697"/>
      <c r="AP45" s="697"/>
      <c r="AQ45" s="697"/>
      <c r="AR45" s="697"/>
      <c r="AS45" s="697"/>
    </row>
    <row r="46" spans="1:45" s="699" customFormat="1" ht="9.6" customHeight="1" x14ac:dyDescent="0.25">
      <c r="A46" s="728"/>
      <c r="B46" s="693"/>
      <c r="C46" s="693"/>
      <c r="D46" s="693"/>
      <c r="E46" s="702"/>
      <c r="F46" s="693"/>
      <c r="G46" s="693"/>
      <c r="H46" s="693"/>
      <c r="I46" s="693"/>
      <c r="J46" s="702"/>
      <c r="K46" s="693"/>
      <c r="L46" s="693"/>
      <c r="M46" s="693"/>
      <c r="N46" s="695"/>
      <c r="O46" s="693"/>
      <c r="P46" s="695"/>
      <c r="Q46" s="695"/>
      <c r="R46" s="696"/>
      <c r="S46" s="697"/>
      <c r="T46" s="697"/>
      <c r="U46" s="697"/>
      <c r="V46" s="697"/>
      <c r="W46" s="697"/>
      <c r="X46" s="697"/>
      <c r="Y46" s="697"/>
      <c r="Z46" s="697"/>
      <c r="AA46" s="697"/>
      <c r="AB46" s="697"/>
      <c r="AC46" s="697"/>
      <c r="AD46" s="697"/>
      <c r="AE46" s="697"/>
      <c r="AF46" s="697"/>
      <c r="AG46" s="697"/>
      <c r="AH46" s="697"/>
      <c r="AI46" s="732"/>
      <c r="AJ46" s="732"/>
      <c r="AK46" s="732"/>
      <c r="AL46" s="697"/>
      <c r="AM46" s="697"/>
      <c r="AN46" s="697"/>
      <c r="AO46" s="697"/>
      <c r="AP46" s="697"/>
      <c r="AQ46" s="697"/>
      <c r="AR46" s="697"/>
      <c r="AS46" s="697"/>
    </row>
    <row r="47" spans="1:45" s="699" customFormat="1" ht="9.6" customHeight="1" x14ac:dyDescent="0.25">
      <c r="A47" s="728"/>
      <c r="B47" s="702"/>
      <c r="C47" s="702"/>
      <c r="D47" s="702"/>
      <c r="E47" s="702"/>
      <c r="F47" s="693"/>
      <c r="G47" s="693"/>
      <c r="H47" s="697"/>
      <c r="I47" s="729"/>
      <c r="J47" s="702"/>
      <c r="K47" s="693"/>
      <c r="L47" s="693"/>
      <c r="M47" s="693"/>
      <c r="N47" s="695"/>
      <c r="O47" s="695"/>
      <c r="P47" s="695"/>
      <c r="Q47" s="695"/>
      <c r="R47" s="696"/>
      <c r="S47" s="697"/>
      <c r="T47" s="697"/>
      <c r="U47" s="697"/>
      <c r="V47" s="697"/>
      <c r="W47" s="697"/>
      <c r="X47" s="697"/>
      <c r="Y47" s="697"/>
      <c r="Z47" s="697"/>
      <c r="AA47" s="697"/>
      <c r="AB47" s="697"/>
      <c r="AC47" s="697"/>
      <c r="AD47" s="697"/>
      <c r="AE47" s="697"/>
      <c r="AF47" s="697"/>
      <c r="AG47" s="697"/>
      <c r="AH47" s="697"/>
      <c r="AI47" s="732"/>
      <c r="AJ47" s="732"/>
      <c r="AK47" s="732"/>
      <c r="AL47" s="697"/>
      <c r="AM47" s="697"/>
      <c r="AN47" s="697"/>
      <c r="AO47" s="697"/>
      <c r="AP47" s="697"/>
      <c r="AQ47" s="697"/>
      <c r="AR47" s="697"/>
      <c r="AS47" s="697"/>
    </row>
    <row r="48" spans="1:45" s="699" customFormat="1" ht="9.6" customHeight="1" x14ac:dyDescent="0.25">
      <c r="A48" s="728"/>
      <c r="B48" s="693"/>
      <c r="C48" s="693"/>
      <c r="D48" s="693"/>
      <c r="E48" s="702"/>
      <c r="F48" s="693"/>
      <c r="G48" s="693"/>
      <c r="H48" s="693"/>
      <c r="I48" s="693"/>
      <c r="J48" s="702"/>
      <c r="K48" s="693"/>
      <c r="L48" s="730"/>
      <c r="M48" s="693"/>
      <c r="N48" s="695"/>
      <c r="O48" s="695"/>
      <c r="P48" s="695"/>
      <c r="Q48" s="695"/>
      <c r="R48" s="696"/>
      <c r="S48" s="697"/>
      <c r="T48" s="697"/>
      <c r="U48" s="697"/>
      <c r="V48" s="697"/>
      <c r="W48" s="697"/>
      <c r="X48" s="697"/>
      <c r="Y48" s="697"/>
      <c r="Z48" s="697"/>
      <c r="AA48" s="697"/>
      <c r="AB48" s="697"/>
      <c r="AC48" s="697"/>
      <c r="AD48" s="697"/>
      <c r="AE48" s="697"/>
      <c r="AF48" s="697"/>
      <c r="AG48" s="697"/>
      <c r="AH48" s="697"/>
      <c r="AI48" s="732"/>
      <c r="AJ48" s="732"/>
      <c r="AK48" s="732"/>
      <c r="AL48" s="697"/>
      <c r="AM48" s="697"/>
      <c r="AN48" s="697"/>
      <c r="AO48" s="697"/>
      <c r="AP48" s="697"/>
      <c r="AQ48" s="697"/>
      <c r="AR48" s="697"/>
      <c r="AS48" s="697"/>
    </row>
    <row r="49" spans="1:45" s="699" customFormat="1" ht="9.6" customHeight="1" x14ac:dyDescent="0.25">
      <c r="A49" s="728"/>
      <c r="B49" s="702"/>
      <c r="C49" s="702"/>
      <c r="D49" s="702"/>
      <c r="E49" s="702"/>
      <c r="F49" s="693"/>
      <c r="G49" s="693"/>
      <c r="H49" s="697"/>
      <c r="I49" s="693"/>
      <c r="J49" s="702"/>
      <c r="K49" s="729"/>
      <c r="L49" s="702"/>
      <c r="M49" s="693"/>
      <c r="N49" s="695"/>
      <c r="O49" s="695"/>
      <c r="P49" s="695"/>
      <c r="Q49" s="695"/>
      <c r="R49" s="696"/>
      <c r="S49" s="697"/>
      <c r="T49" s="697"/>
      <c r="U49" s="697"/>
      <c r="V49" s="697"/>
      <c r="W49" s="697"/>
      <c r="X49" s="697"/>
      <c r="Y49" s="697"/>
      <c r="Z49" s="697"/>
      <c r="AA49" s="697"/>
      <c r="AB49" s="697"/>
      <c r="AC49" s="697"/>
      <c r="AD49" s="697"/>
      <c r="AE49" s="697"/>
      <c r="AF49" s="697"/>
      <c r="AG49" s="697"/>
      <c r="AH49" s="697"/>
      <c r="AI49" s="732"/>
      <c r="AJ49" s="732"/>
      <c r="AK49" s="732"/>
      <c r="AL49" s="697"/>
      <c r="AM49" s="697"/>
      <c r="AN49" s="697"/>
      <c r="AO49" s="697"/>
      <c r="AP49" s="697"/>
      <c r="AQ49" s="697"/>
      <c r="AR49" s="697"/>
      <c r="AS49" s="697"/>
    </row>
    <row r="50" spans="1:45" s="699" customFormat="1" ht="9.6" customHeight="1" x14ac:dyDescent="0.25">
      <c r="A50" s="728"/>
      <c r="B50" s="693"/>
      <c r="C50" s="693"/>
      <c r="D50" s="693"/>
      <c r="E50" s="702"/>
      <c r="F50" s="693"/>
      <c r="G50" s="693"/>
      <c r="H50" s="693"/>
      <c r="I50" s="693"/>
      <c r="J50" s="702"/>
      <c r="K50" s="693"/>
      <c r="L50" s="693"/>
      <c r="M50" s="693"/>
      <c r="N50" s="695"/>
      <c r="O50" s="695"/>
      <c r="P50" s="695"/>
      <c r="Q50" s="695"/>
      <c r="R50" s="696"/>
      <c r="S50" s="697"/>
      <c r="T50" s="697"/>
      <c r="U50" s="697"/>
      <c r="V50" s="697"/>
      <c r="W50" s="697"/>
      <c r="X50" s="697"/>
      <c r="Y50" s="697"/>
      <c r="Z50" s="697"/>
      <c r="AA50" s="697"/>
      <c r="AB50" s="697"/>
      <c r="AC50" s="697"/>
      <c r="AD50" s="697"/>
      <c r="AE50" s="697"/>
      <c r="AF50" s="697"/>
      <c r="AG50" s="697"/>
      <c r="AH50" s="697"/>
      <c r="AI50" s="732"/>
      <c r="AJ50" s="732"/>
      <c r="AK50" s="732"/>
      <c r="AL50" s="697"/>
      <c r="AM50" s="697"/>
      <c r="AN50" s="697"/>
      <c r="AO50" s="697"/>
      <c r="AP50" s="697"/>
      <c r="AQ50" s="697"/>
      <c r="AR50" s="697"/>
      <c r="AS50" s="697"/>
    </row>
    <row r="51" spans="1:45" s="699" customFormat="1" ht="9.6" customHeight="1" x14ac:dyDescent="0.25">
      <c r="A51" s="728"/>
      <c r="B51" s="702"/>
      <c r="C51" s="702"/>
      <c r="D51" s="702"/>
      <c r="E51" s="702"/>
      <c r="F51" s="693"/>
      <c r="G51" s="693"/>
      <c r="H51" s="697"/>
      <c r="I51" s="729"/>
      <c r="J51" s="702"/>
      <c r="K51" s="693"/>
      <c r="L51" s="693"/>
      <c r="M51" s="693"/>
      <c r="N51" s="695"/>
      <c r="O51" s="695"/>
      <c r="P51" s="695"/>
      <c r="Q51" s="695"/>
      <c r="R51" s="696"/>
      <c r="S51" s="697"/>
      <c r="T51" s="697"/>
      <c r="U51" s="697"/>
      <c r="V51" s="697"/>
      <c r="W51" s="697"/>
      <c r="X51" s="697"/>
      <c r="Y51" s="697"/>
      <c r="Z51" s="697"/>
      <c r="AA51" s="697"/>
      <c r="AB51" s="697"/>
      <c r="AC51" s="697"/>
      <c r="AD51" s="697"/>
      <c r="AE51" s="697"/>
      <c r="AF51" s="697"/>
      <c r="AG51" s="697"/>
      <c r="AH51" s="697"/>
      <c r="AI51" s="732"/>
      <c r="AJ51" s="732"/>
      <c r="AK51" s="732"/>
      <c r="AL51" s="697"/>
      <c r="AM51" s="697"/>
      <c r="AN51" s="697"/>
      <c r="AO51" s="697"/>
      <c r="AP51" s="697"/>
      <c r="AQ51" s="697"/>
      <c r="AR51" s="697"/>
      <c r="AS51" s="697"/>
    </row>
    <row r="52" spans="1:45" s="699" customFormat="1" ht="9.6" customHeight="1" x14ac:dyDescent="0.25">
      <c r="A52" s="727"/>
      <c r="B52" s="693"/>
      <c r="C52" s="693"/>
      <c r="D52" s="693"/>
      <c r="E52" s="702"/>
      <c r="F52" s="735"/>
      <c r="G52" s="735"/>
      <c r="H52" s="735"/>
      <c r="I52" s="735"/>
      <c r="J52" s="702"/>
      <c r="K52" s="693"/>
      <c r="L52" s="693"/>
      <c r="M52" s="693"/>
      <c r="N52" s="693"/>
      <c r="O52" s="693"/>
      <c r="P52" s="693"/>
      <c r="Q52" s="695"/>
      <c r="R52" s="696"/>
      <c r="S52" s="697"/>
      <c r="T52" s="697"/>
      <c r="U52" s="697"/>
      <c r="V52" s="697"/>
      <c r="W52" s="697"/>
      <c r="X52" s="697"/>
      <c r="Y52" s="697"/>
      <c r="Z52" s="697"/>
      <c r="AA52" s="697"/>
      <c r="AB52" s="697"/>
      <c r="AC52" s="697"/>
      <c r="AD52" s="697"/>
      <c r="AE52" s="697"/>
      <c r="AF52" s="697"/>
      <c r="AG52" s="697"/>
      <c r="AH52" s="697"/>
      <c r="AI52" s="732"/>
      <c r="AJ52" s="732"/>
      <c r="AK52" s="732"/>
      <c r="AL52" s="697"/>
      <c r="AM52" s="697"/>
      <c r="AN52" s="697"/>
      <c r="AO52" s="697"/>
      <c r="AP52" s="697"/>
      <c r="AQ52" s="697"/>
      <c r="AR52" s="697"/>
      <c r="AS52" s="697"/>
    </row>
    <row r="53" spans="1:45" s="603" customFormat="1" ht="6.75" customHeight="1" x14ac:dyDescent="0.25">
      <c r="A53" s="736"/>
      <c r="B53" s="736"/>
      <c r="C53" s="736"/>
      <c r="D53" s="736"/>
      <c r="E53" s="736"/>
      <c r="F53" s="737"/>
      <c r="G53" s="737"/>
      <c r="H53" s="737"/>
      <c r="I53" s="737"/>
      <c r="J53" s="738"/>
      <c r="K53" s="739"/>
      <c r="L53" s="740"/>
      <c r="M53" s="739"/>
      <c r="N53" s="740"/>
      <c r="O53" s="739"/>
      <c r="P53" s="740"/>
      <c r="Q53" s="739"/>
      <c r="R53" s="740"/>
      <c r="S53" s="732"/>
      <c r="T53" s="732"/>
      <c r="U53" s="732"/>
      <c r="V53" s="732"/>
      <c r="W53" s="732"/>
      <c r="X53" s="732"/>
      <c r="Y53" s="732"/>
      <c r="Z53" s="732"/>
      <c r="AA53" s="732"/>
      <c r="AB53" s="732"/>
      <c r="AC53" s="732"/>
      <c r="AD53" s="732"/>
      <c r="AE53" s="732"/>
      <c r="AF53" s="732"/>
      <c r="AG53" s="732"/>
      <c r="AH53" s="732"/>
      <c r="AI53" s="732"/>
      <c r="AJ53" s="732"/>
      <c r="AK53" s="732"/>
      <c r="AL53" s="732"/>
      <c r="AM53" s="732"/>
      <c r="AN53" s="732"/>
      <c r="AO53" s="732"/>
      <c r="AP53" s="732"/>
      <c r="AQ53" s="732"/>
      <c r="AR53" s="732"/>
      <c r="AS53" s="732"/>
    </row>
    <row r="54" spans="1:45" s="749" customFormat="1" ht="10.5" customHeight="1" x14ac:dyDescent="0.25">
      <c r="A54" s="520" t="s">
        <v>43</v>
      </c>
      <c r="B54" s="521"/>
      <c r="C54" s="521"/>
      <c r="D54" s="522"/>
      <c r="E54" s="741" t="s">
        <v>4</v>
      </c>
      <c r="F54" s="524" t="s">
        <v>45</v>
      </c>
      <c r="G54" s="741"/>
      <c r="H54" s="742"/>
      <c r="I54" s="743"/>
      <c r="J54" s="741" t="s">
        <v>4</v>
      </c>
      <c r="K54" s="524" t="s">
        <v>54</v>
      </c>
      <c r="L54" s="744"/>
      <c r="M54" s="524" t="s">
        <v>55</v>
      </c>
      <c r="N54" s="745"/>
      <c r="O54" s="746" t="s">
        <v>56</v>
      </c>
      <c r="P54" s="746"/>
      <c r="Q54" s="747"/>
      <c r="R54" s="748"/>
      <c r="T54" s="535"/>
      <c r="U54" s="535"/>
      <c r="V54" s="535"/>
      <c r="W54" s="535"/>
      <c r="X54" s="535"/>
      <c r="Y54" s="535"/>
      <c r="Z54" s="535"/>
      <c r="AA54" s="535"/>
      <c r="AB54" s="535"/>
      <c r="AC54" s="535"/>
      <c r="AD54" s="535"/>
      <c r="AE54" s="535"/>
      <c r="AF54" s="535"/>
      <c r="AG54" s="535"/>
      <c r="AH54" s="535"/>
      <c r="AI54" s="750"/>
      <c r="AJ54" s="750"/>
      <c r="AK54" s="750"/>
      <c r="AL54" s="535"/>
      <c r="AM54" s="535"/>
      <c r="AN54" s="535"/>
      <c r="AO54" s="535"/>
      <c r="AP54" s="535"/>
      <c r="AQ54" s="535"/>
      <c r="AR54" s="535"/>
      <c r="AS54" s="535"/>
    </row>
    <row r="55" spans="1:45" s="749" customFormat="1" ht="9" customHeight="1" x14ac:dyDescent="0.25">
      <c r="A55" s="531" t="s">
        <v>44</v>
      </c>
      <c r="B55" s="532"/>
      <c r="C55" s="751"/>
      <c r="D55" s="533"/>
      <c r="E55" s="752">
        <v>1</v>
      </c>
      <c r="F55" s="535" t="str">
        <f>IF(E55&gt;$R$62,,UPPER(VLOOKUP(E55,'F VIGASZ ELO'!$A$7:$Q$134,2)))</f>
        <v>HALÁSZY TAMÁS</v>
      </c>
      <c r="G55" s="752"/>
      <c r="H55" s="535"/>
      <c r="I55" s="551"/>
      <c r="J55" s="562" t="s">
        <v>5</v>
      </c>
      <c r="K55" s="549"/>
      <c r="L55" s="550"/>
      <c r="M55" s="549"/>
      <c r="N55" s="753"/>
      <c r="O55" s="539" t="s">
        <v>46</v>
      </c>
      <c r="P55" s="754"/>
      <c r="Q55" s="754"/>
      <c r="R55" s="753"/>
      <c r="T55" s="535"/>
      <c r="U55" s="535"/>
      <c r="V55" s="535"/>
      <c r="W55" s="535"/>
      <c r="X55" s="535"/>
      <c r="Y55" s="535"/>
      <c r="Z55" s="535"/>
      <c r="AA55" s="535"/>
      <c r="AB55" s="535"/>
      <c r="AC55" s="535"/>
      <c r="AD55" s="535"/>
      <c r="AE55" s="535"/>
      <c r="AF55" s="535"/>
      <c r="AG55" s="535"/>
      <c r="AH55" s="535"/>
      <c r="AI55" s="750"/>
      <c r="AJ55" s="750"/>
      <c r="AK55" s="750"/>
      <c r="AL55" s="535"/>
      <c r="AM55" s="535"/>
      <c r="AN55" s="535"/>
      <c r="AO55" s="535"/>
      <c r="AP55" s="535"/>
      <c r="AQ55" s="535"/>
      <c r="AR55" s="535"/>
      <c r="AS55" s="535"/>
    </row>
    <row r="56" spans="1:45" s="749" customFormat="1" ht="9" customHeight="1" x14ac:dyDescent="0.25">
      <c r="A56" s="544" t="s">
        <v>53</v>
      </c>
      <c r="B56" s="545"/>
      <c r="C56" s="755"/>
      <c r="D56" s="546"/>
      <c r="E56" s="752">
        <v>2</v>
      </c>
      <c r="F56" s="535" t="str">
        <f>IF(E56&gt;$R$62,,UPPER(VLOOKUP(E56,'F VIGASZ ELO'!$A$7:$Q$134,2)))</f>
        <v>BENYOVSZKY ZSOMBOR</v>
      </c>
      <c r="G56" s="752"/>
      <c r="H56" s="535"/>
      <c r="I56" s="551"/>
      <c r="J56" s="562" t="s">
        <v>6</v>
      </c>
      <c r="K56" s="549"/>
      <c r="L56" s="550"/>
      <c r="M56" s="549"/>
      <c r="N56" s="753"/>
      <c r="O56" s="575"/>
      <c r="P56" s="577"/>
      <c r="Q56" s="545"/>
      <c r="R56" s="756"/>
      <c r="T56" s="535"/>
      <c r="U56" s="535"/>
      <c r="V56" s="535"/>
      <c r="W56" s="535"/>
      <c r="X56" s="535"/>
      <c r="Y56" s="535"/>
      <c r="Z56" s="535"/>
      <c r="AA56" s="535"/>
      <c r="AB56" s="535"/>
      <c r="AC56" s="535"/>
      <c r="AD56" s="535"/>
      <c r="AE56" s="535"/>
      <c r="AF56" s="535"/>
      <c r="AG56" s="535"/>
      <c r="AH56" s="535"/>
      <c r="AI56" s="750"/>
      <c r="AJ56" s="750"/>
      <c r="AK56" s="750"/>
      <c r="AL56" s="535"/>
      <c r="AM56" s="535"/>
      <c r="AN56" s="535"/>
      <c r="AO56" s="535"/>
      <c r="AP56" s="535"/>
      <c r="AQ56" s="535"/>
      <c r="AR56" s="535"/>
      <c r="AS56" s="535"/>
    </row>
    <row r="57" spans="1:45" s="749" customFormat="1" ht="9" customHeight="1" x14ac:dyDescent="0.25">
      <c r="A57" s="555"/>
      <c r="B57" s="556"/>
      <c r="C57" s="757"/>
      <c r="D57" s="557"/>
      <c r="E57" s="752"/>
      <c r="F57" s="535"/>
      <c r="G57" s="752"/>
      <c r="H57" s="535"/>
      <c r="I57" s="551"/>
      <c r="J57" s="562" t="s">
        <v>7</v>
      </c>
      <c r="K57" s="549"/>
      <c r="L57" s="550"/>
      <c r="M57" s="549"/>
      <c r="N57" s="753"/>
      <c r="O57" s="539" t="s">
        <v>47</v>
      </c>
      <c r="P57" s="754"/>
      <c r="Q57" s="754"/>
      <c r="R57" s="753"/>
      <c r="T57" s="535"/>
      <c r="U57" s="535"/>
      <c r="V57" s="535"/>
      <c r="W57" s="535"/>
      <c r="X57" s="535"/>
      <c r="Y57" s="535"/>
      <c r="Z57" s="535"/>
      <c r="AA57" s="535"/>
      <c r="AB57" s="535"/>
      <c r="AC57" s="535"/>
      <c r="AD57" s="535"/>
      <c r="AE57" s="535"/>
      <c r="AF57" s="535"/>
      <c r="AG57" s="535"/>
      <c r="AH57" s="535"/>
      <c r="AI57" s="750"/>
      <c r="AJ57" s="750"/>
      <c r="AK57" s="750"/>
      <c r="AL57" s="535"/>
      <c r="AM57" s="535"/>
      <c r="AN57" s="535"/>
      <c r="AO57" s="535"/>
      <c r="AP57" s="535"/>
      <c r="AQ57" s="535"/>
      <c r="AR57" s="535"/>
      <c r="AS57" s="535"/>
    </row>
    <row r="58" spans="1:45" s="749" customFormat="1" ht="9" customHeight="1" x14ac:dyDescent="0.25">
      <c r="A58" s="558"/>
      <c r="B58" s="559"/>
      <c r="C58" s="559"/>
      <c r="D58" s="560"/>
      <c r="E58" s="752"/>
      <c r="F58" s="535"/>
      <c r="G58" s="752"/>
      <c r="H58" s="535"/>
      <c r="I58" s="551"/>
      <c r="J58" s="562" t="s">
        <v>8</v>
      </c>
      <c r="K58" s="549"/>
      <c r="L58" s="550"/>
      <c r="M58" s="549"/>
      <c r="N58" s="753"/>
      <c r="O58" s="549"/>
      <c r="P58" s="550"/>
      <c r="Q58" s="549"/>
      <c r="R58" s="753"/>
      <c r="T58" s="535"/>
      <c r="U58" s="535"/>
      <c r="V58" s="535"/>
      <c r="W58" s="535"/>
      <c r="X58" s="535"/>
      <c r="Y58" s="535"/>
      <c r="Z58" s="535"/>
      <c r="AA58" s="535"/>
      <c r="AB58" s="535"/>
      <c r="AC58" s="535"/>
      <c r="AD58" s="535"/>
      <c r="AE58" s="535"/>
      <c r="AF58" s="535"/>
      <c r="AG58" s="535"/>
      <c r="AH58" s="535"/>
      <c r="AI58" s="750"/>
      <c r="AJ58" s="750"/>
      <c r="AK58" s="750"/>
      <c r="AL58" s="535"/>
      <c r="AM58" s="535"/>
      <c r="AN58" s="535"/>
      <c r="AO58" s="535"/>
      <c r="AP58" s="535"/>
      <c r="AQ58" s="535"/>
      <c r="AR58" s="535"/>
      <c r="AS58" s="535"/>
    </row>
    <row r="59" spans="1:45" s="749" customFormat="1" ht="9" customHeight="1" x14ac:dyDescent="0.25">
      <c r="A59" s="565"/>
      <c r="B59" s="566"/>
      <c r="C59" s="566"/>
      <c r="D59" s="567"/>
      <c r="E59" s="752"/>
      <c r="F59" s="535"/>
      <c r="G59" s="752"/>
      <c r="H59" s="535"/>
      <c r="I59" s="551"/>
      <c r="J59" s="562" t="s">
        <v>9</v>
      </c>
      <c r="K59" s="549"/>
      <c r="L59" s="550"/>
      <c r="M59" s="549"/>
      <c r="N59" s="753"/>
      <c r="O59" s="545"/>
      <c r="P59" s="577"/>
      <c r="Q59" s="545"/>
      <c r="R59" s="756"/>
      <c r="T59" s="535"/>
      <c r="U59" s="535"/>
      <c r="V59" s="535"/>
      <c r="W59" s="535"/>
      <c r="X59" s="535"/>
      <c r="Y59" s="535"/>
      <c r="Z59" s="535"/>
      <c r="AA59" s="535"/>
      <c r="AB59" s="535"/>
      <c r="AC59" s="535"/>
      <c r="AD59" s="535"/>
      <c r="AE59" s="535"/>
      <c r="AF59" s="535"/>
      <c r="AG59" s="535"/>
      <c r="AH59" s="535"/>
      <c r="AI59" s="750"/>
      <c r="AJ59" s="750"/>
      <c r="AK59" s="750"/>
      <c r="AL59" s="535"/>
      <c r="AM59" s="535"/>
      <c r="AN59" s="535"/>
      <c r="AO59" s="535"/>
      <c r="AP59" s="535"/>
      <c r="AQ59" s="535"/>
      <c r="AR59" s="535"/>
      <c r="AS59" s="535"/>
    </row>
    <row r="60" spans="1:45" s="749" customFormat="1" ht="9" customHeight="1" x14ac:dyDescent="0.25">
      <c r="A60" s="568"/>
      <c r="B60" s="569"/>
      <c r="C60" s="559"/>
      <c r="D60" s="560"/>
      <c r="E60" s="752"/>
      <c r="F60" s="535"/>
      <c r="G60" s="752"/>
      <c r="H60" s="535"/>
      <c r="I60" s="551"/>
      <c r="J60" s="562" t="s">
        <v>10</v>
      </c>
      <c r="K60" s="549"/>
      <c r="L60" s="550"/>
      <c r="M60" s="549"/>
      <c r="N60" s="753"/>
      <c r="O60" s="539" t="s">
        <v>33</v>
      </c>
      <c r="P60" s="754"/>
      <c r="Q60" s="754"/>
      <c r="R60" s="753"/>
      <c r="T60" s="535"/>
      <c r="U60" s="535"/>
      <c r="V60" s="535"/>
      <c r="W60" s="535"/>
      <c r="X60" s="535"/>
      <c r="Y60" s="535"/>
      <c r="Z60" s="535"/>
      <c r="AA60" s="535"/>
      <c r="AB60" s="535"/>
      <c r="AC60" s="535"/>
      <c r="AD60" s="535"/>
      <c r="AE60" s="535"/>
      <c r="AF60" s="535"/>
      <c r="AG60" s="535"/>
      <c r="AH60" s="535"/>
      <c r="AI60" s="750"/>
      <c r="AJ60" s="750"/>
      <c r="AK60" s="750"/>
      <c r="AL60" s="535"/>
      <c r="AM60" s="535"/>
      <c r="AN60" s="535"/>
      <c r="AO60" s="535"/>
      <c r="AP60" s="535"/>
      <c r="AQ60" s="535"/>
      <c r="AR60" s="535"/>
      <c r="AS60" s="535"/>
    </row>
    <row r="61" spans="1:45" s="749" customFormat="1" ht="9" customHeight="1" x14ac:dyDescent="0.25">
      <c r="A61" s="568"/>
      <c r="B61" s="569"/>
      <c r="C61" s="758"/>
      <c r="D61" s="570"/>
      <c r="E61" s="752"/>
      <c r="F61" s="535"/>
      <c r="G61" s="752"/>
      <c r="H61" s="535"/>
      <c r="I61" s="551"/>
      <c r="J61" s="562" t="s">
        <v>11</v>
      </c>
      <c r="K61" s="549"/>
      <c r="L61" s="550"/>
      <c r="M61" s="549"/>
      <c r="N61" s="753"/>
      <c r="O61" s="549"/>
      <c r="P61" s="550"/>
      <c r="Q61" s="549"/>
      <c r="R61" s="753"/>
      <c r="T61" s="535"/>
      <c r="U61" s="535"/>
      <c r="V61" s="535"/>
      <c r="W61" s="535"/>
      <c r="X61" s="535"/>
      <c r="Y61" s="535"/>
      <c r="Z61" s="535"/>
      <c r="AA61" s="535"/>
      <c r="AB61" s="535"/>
      <c r="AC61" s="535"/>
      <c r="AD61" s="535"/>
      <c r="AE61" s="535"/>
      <c r="AF61" s="535"/>
      <c r="AG61" s="535"/>
      <c r="AH61" s="535"/>
      <c r="AI61" s="750"/>
      <c r="AJ61" s="750"/>
      <c r="AK61" s="750"/>
      <c r="AL61" s="535"/>
      <c r="AM61" s="535"/>
      <c r="AN61" s="535"/>
      <c r="AO61" s="535"/>
      <c r="AP61" s="535"/>
      <c r="AQ61" s="535"/>
      <c r="AR61" s="535"/>
      <c r="AS61" s="535"/>
    </row>
    <row r="62" spans="1:45" s="749" customFormat="1" ht="9" customHeight="1" x14ac:dyDescent="0.25">
      <c r="A62" s="571"/>
      <c r="B62" s="572"/>
      <c r="C62" s="759"/>
      <c r="D62" s="573"/>
      <c r="E62" s="760"/>
      <c r="F62" s="575"/>
      <c r="G62" s="760"/>
      <c r="H62" s="575"/>
      <c r="I62" s="578"/>
      <c r="J62" s="761" t="s">
        <v>12</v>
      </c>
      <c r="K62" s="545"/>
      <c r="L62" s="577"/>
      <c r="M62" s="545"/>
      <c r="N62" s="756"/>
      <c r="O62" s="545">
        <f>R4</f>
        <v>0</v>
      </c>
      <c r="P62" s="577"/>
      <c r="Q62" s="545"/>
      <c r="R62" s="762">
        <f>MIN(4,'F VIGASZ ELO'!Q5)</f>
        <v>4</v>
      </c>
      <c r="T62" s="535"/>
      <c r="U62" s="535"/>
      <c r="V62" s="535"/>
      <c r="W62" s="535"/>
      <c r="X62" s="535"/>
      <c r="Y62" s="535"/>
      <c r="Z62" s="535"/>
      <c r="AA62" s="535"/>
      <c r="AB62" s="535"/>
      <c r="AC62" s="535"/>
      <c r="AD62" s="535"/>
      <c r="AE62" s="535"/>
      <c r="AF62" s="535"/>
      <c r="AG62" s="535"/>
      <c r="AH62" s="535"/>
      <c r="AI62" s="750"/>
      <c r="AJ62" s="750"/>
      <c r="AK62" s="750"/>
      <c r="AL62" s="535"/>
      <c r="AM62" s="535"/>
      <c r="AN62" s="535"/>
      <c r="AO62" s="535"/>
      <c r="AP62" s="535"/>
      <c r="AQ62" s="535"/>
      <c r="AR62" s="535"/>
      <c r="AS62" s="535"/>
    </row>
    <row r="63" spans="1:45" x14ac:dyDescent="0.25">
      <c r="T63" s="508"/>
      <c r="U63" s="508"/>
      <c r="V63" s="508"/>
      <c r="W63" s="508"/>
      <c r="X63" s="508"/>
      <c r="Y63" s="508"/>
      <c r="Z63" s="508"/>
      <c r="AA63" s="508"/>
      <c r="AB63" s="508"/>
      <c r="AC63" s="508"/>
      <c r="AD63" s="508"/>
      <c r="AE63" s="508"/>
      <c r="AF63" s="508"/>
      <c r="AG63" s="508"/>
      <c r="AH63" s="508"/>
      <c r="AL63" s="508"/>
      <c r="AM63" s="508"/>
      <c r="AN63" s="508"/>
      <c r="AO63" s="508"/>
      <c r="AP63" s="508"/>
      <c r="AQ63" s="508"/>
      <c r="AR63" s="508"/>
      <c r="AS63" s="508"/>
    </row>
    <row r="64" spans="1:45" x14ac:dyDescent="0.25">
      <c r="T64" s="508"/>
      <c r="U64" s="508"/>
      <c r="V64" s="508"/>
      <c r="W64" s="508"/>
      <c r="X64" s="508"/>
      <c r="Y64" s="508"/>
      <c r="Z64" s="508"/>
      <c r="AA64" s="508"/>
      <c r="AB64" s="508"/>
      <c r="AC64" s="508"/>
      <c r="AD64" s="508"/>
      <c r="AE64" s="508"/>
      <c r="AF64" s="508"/>
      <c r="AG64" s="508"/>
      <c r="AH64" s="508"/>
      <c r="AL64" s="508"/>
      <c r="AM64" s="508"/>
      <c r="AN64" s="508"/>
      <c r="AO64" s="508"/>
      <c r="AP64" s="508"/>
      <c r="AQ64" s="508"/>
      <c r="AR64" s="508"/>
      <c r="AS64" s="508"/>
    </row>
    <row r="65" spans="20:45" x14ac:dyDescent="0.25">
      <c r="T65" s="508"/>
      <c r="U65" s="508"/>
      <c r="V65" s="508"/>
      <c r="W65" s="508"/>
      <c r="X65" s="508"/>
      <c r="Y65" s="508"/>
      <c r="Z65" s="508"/>
      <c r="AA65" s="508"/>
      <c r="AB65" s="508"/>
      <c r="AC65" s="508"/>
      <c r="AD65" s="508"/>
      <c r="AE65" s="508"/>
      <c r="AF65" s="508"/>
      <c r="AG65" s="508"/>
      <c r="AH65" s="508"/>
      <c r="AL65" s="508"/>
      <c r="AM65" s="508"/>
      <c r="AN65" s="508"/>
      <c r="AO65" s="508"/>
      <c r="AP65" s="508"/>
      <c r="AQ65" s="508"/>
      <c r="AR65" s="508"/>
      <c r="AS65" s="508"/>
    </row>
    <row r="66" spans="20:45" x14ac:dyDescent="0.25">
      <c r="T66" s="508"/>
      <c r="U66" s="508"/>
      <c r="V66" s="508"/>
      <c r="W66" s="508"/>
      <c r="X66" s="508"/>
      <c r="Y66" s="508"/>
      <c r="Z66" s="508"/>
      <c r="AA66" s="508"/>
      <c r="AB66" s="508"/>
      <c r="AC66" s="508"/>
      <c r="AD66" s="508"/>
      <c r="AE66" s="508"/>
      <c r="AF66" s="508"/>
      <c r="AG66" s="508"/>
      <c r="AH66" s="508"/>
      <c r="AL66" s="508"/>
      <c r="AM66" s="508"/>
      <c r="AN66" s="508"/>
      <c r="AO66" s="508"/>
      <c r="AP66" s="508"/>
      <c r="AQ66" s="508"/>
      <c r="AR66" s="508"/>
      <c r="AS66" s="508"/>
    </row>
    <row r="67" spans="20:45" x14ac:dyDescent="0.25">
      <c r="T67" s="508"/>
      <c r="U67" s="508"/>
      <c r="V67" s="508"/>
      <c r="W67" s="508"/>
      <c r="X67" s="508"/>
      <c r="Y67" s="508"/>
      <c r="Z67" s="508"/>
      <c r="AA67" s="508"/>
      <c r="AB67" s="508"/>
      <c r="AC67" s="508"/>
      <c r="AD67" s="508"/>
      <c r="AE67" s="508"/>
      <c r="AF67" s="508"/>
      <c r="AG67" s="508"/>
      <c r="AH67" s="508"/>
      <c r="AL67" s="508"/>
      <c r="AM67" s="508"/>
      <c r="AN67" s="508"/>
      <c r="AO67" s="508"/>
      <c r="AP67" s="508"/>
      <c r="AQ67" s="508"/>
      <c r="AR67" s="508"/>
      <c r="AS67" s="508"/>
    </row>
    <row r="68" spans="20:45" x14ac:dyDescent="0.25">
      <c r="T68" s="508"/>
      <c r="U68" s="508"/>
      <c r="V68" s="508"/>
      <c r="W68" s="508"/>
      <c r="X68" s="508"/>
      <c r="Y68" s="508"/>
      <c r="Z68" s="508"/>
      <c r="AA68" s="508"/>
      <c r="AB68" s="508"/>
      <c r="AC68" s="508"/>
      <c r="AD68" s="508"/>
      <c r="AE68" s="508"/>
      <c r="AF68" s="508"/>
      <c r="AG68" s="508"/>
      <c r="AH68" s="508"/>
      <c r="AL68" s="508"/>
      <c r="AM68" s="508"/>
      <c r="AN68" s="508"/>
      <c r="AO68" s="508"/>
      <c r="AP68" s="508"/>
      <c r="AQ68" s="508"/>
      <c r="AR68" s="508"/>
      <c r="AS68" s="508"/>
    </row>
    <row r="69" spans="20:45" x14ac:dyDescent="0.25">
      <c r="T69" s="508"/>
      <c r="U69" s="508"/>
      <c r="V69" s="508"/>
      <c r="W69" s="508"/>
      <c r="X69" s="508"/>
      <c r="Y69" s="508"/>
      <c r="Z69" s="508"/>
      <c r="AA69" s="508"/>
      <c r="AB69" s="508"/>
      <c r="AC69" s="508"/>
      <c r="AD69" s="508"/>
      <c r="AE69" s="508"/>
      <c r="AF69" s="508"/>
      <c r="AG69" s="508"/>
      <c r="AH69" s="508"/>
      <c r="AL69" s="508"/>
      <c r="AM69" s="508"/>
      <c r="AN69" s="508"/>
      <c r="AO69" s="508"/>
      <c r="AP69" s="508"/>
      <c r="AQ69" s="508"/>
      <c r="AR69" s="508"/>
      <c r="AS69" s="508"/>
    </row>
    <row r="70" spans="20:45" x14ac:dyDescent="0.25">
      <c r="T70" s="508"/>
      <c r="U70" s="508"/>
      <c r="V70" s="508"/>
      <c r="W70" s="508"/>
      <c r="X70" s="508"/>
      <c r="Y70" s="508"/>
      <c r="Z70" s="508"/>
      <c r="AA70" s="508"/>
      <c r="AB70" s="508"/>
      <c r="AC70" s="508"/>
      <c r="AD70" s="508"/>
      <c r="AE70" s="508"/>
      <c r="AF70" s="508"/>
      <c r="AG70" s="508"/>
      <c r="AH70" s="508"/>
      <c r="AL70" s="508"/>
      <c r="AM70" s="508"/>
      <c r="AN70" s="508"/>
      <c r="AO70" s="508"/>
      <c r="AP70" s="508"/>
      <c r="AQ70" s="508"/>
      <c r="AR70" s="508"/>
      <c r="AS70" s="508"/>
    </row>
    <row r="71" spans="20:45" x14ac:dyDescent="0.25">
      <c r="T71" s="508"/>
      <c r="U71" s="508"/>
      <c r="V71" s="508"/>
      <c r="W71" s="508"/>
      <c r="X71" s="508"/>
      <c r="Y71" s="508"/>
      <c r="Z71" s="508"/>
      <c r="AA71" s="508"/>
      <c r="AB71" s="508"/>
      <c r="AC71" s="508"/>
      <c r="AD71" s="508"/>
      <c r="AE71" s="508"/>
      <c r="AF71" s="508"/>
      <c r="AG71" s="508"/>
      <c r="AH71" s="508"/>
      <c r="AL71" s="508"/>
      <c r="AM71" s="508"/>
      <c r="AN71" s="508"/>
      <c r="AO71" s="508"/>
      <c r="AP71" s="508"/>
      <c r="AQ71" s="508"/>
      <c r="AR71" s="508"/>
      <c r="AS71" s="508"/>
    </row>
    <row r="72" spans="20:45" x14ac:dyDescent="0.25">
      <c r="T72" s="508"/>
      <c r="U72" s="508"/>
      <c r="V72" s="508"/>
      <c r="W72" s="508"/>
      <c r="X72" s="508"/>
      <c r="Y72" s="508"/>
      <c r="Z72" s="508"/>
      <c r="AA72" s="508"/>
      <c r="AB72" s="508"/>
      <c r="AC72" s="508"/>
      <c r="AD72" s="508"/>
      <c r="AE72" s="508"/>
      <c r="AF72" s="508"/>
      <c r="AG72" s="508"/>
      <c r="AH72" s="508"/>
      <c r="AL72" s="508"/>
      <c r="AM72" s="508"/>
      <c r="AN72" s="508"/>
      <c r="AO72" s="508"/>
      <c r="AP72" s="508"/>
      <c r="AQ72" s="508"/>
      <c r="AR72" s="508"/>
      <c r="AS72" s="508"/>
    </row>
    <row r="73" spans="20:45" x14ac:dyDescent="0.25">
      <c r="T73" s="508"/>
      <c r="U73" s="508"/>
      <c r="V73" s="508"/>
      <c r="W73" s="508"/>
      <c r="X73" s="508"/>
      <c r="Y73" s="508"/>
      <c r="Z73" s="508"/>
      <c r="AA73" s="508"/>
      <c r="AB73" s="508"/>
      <c r="AC73" s="508"/>
      <c r="AD73" s="508"/>
      <c r="AE73" s="508"/>
      <c r="AF73" s="508"/>
      <c r="AG73" s="508"/>
      <c r="AH73" s="508"/>
      <c r="AL73" s="508"/>
      <c r="AM73" s="508"/>
      <c r="AN73" s="508"/>
      <c r="AO73" s="508"/>
      <c r="AP73" s="508"/>
      <c r="AQ73" s="508"/>
      <c r="AR73" s="508"/>
      <c r="AS73" s="508"/>
    </row>
    <row r="74" spans="20:45" x14ac:dyDescent="0.25">
      <c r="T74" s="508"/>
      <c r="U74" s="508"/>
      <c r="V74" s="508"/>
      <c r="W74" s="508"/>
      <c r="X74" s="508"/>
      <c r="Y74" s="508"/>
      <c r="Z74" s="508"/>
      <c r="AA74" s="508"/>
      <c r="AB74" s="508"/>
      <c r="AC74" s="508"/>
      <c r="AD74" s="508"/>
      <c r="AE74" s="508"/>
      <c r="AF74" s="508"/>
      <c r="AG74" s="508"/>
      <c r="AH74" s="508"/>
      <c r="AL74" s="508"/>
      <c r="AM74" s="508"/>
      <c r="AN74" s="508"/>
      <c r="AO74" s="508"/>
      <c r="AP74" s="508"/>
      <c r="AQ74" s="508"/>
      <c r="AR74" s="508"/>
      <c r="AS74" s="508"/>
    </row>
    <row r="75" spans="20:45" x14ac:dyDescent="0.25">
      <c r="T75" s="508"/>
      <c r="U75" s="508"/>
      <c r="V75" s="508"/>
      <c r="W75" s="508"/>
      <c r="X75" s="508"/>
      <c r="Y75" s="508"/>
      <c r="Z75" s="508"/>
      <c r="AA75" s="508"/>
      <c r="AB75" s="508"/>
      <c r="AC75" s="508"/>
      <c r="AD75" s="508"/>
      <c r="AE75" s="508"/>
      <c r="AF75" s="508"/>
      <c r="AG75" s="508"/>
      <c r="AH75" s="508"/>
      <c r="AL75" s="508"/>
      <c r="AM75" s="508"/>
      <c r="AN75" s="508"/>
      <c r="AO75" s="508"/>
      <c r="AP75" s="508"/>
      <c r="AQ75" s="508"/>
      <c r="AR75" s="508"/>
      <c r="AS75" s="508"/>
    </row>
    <row r="76" spans="20:45" x14ac:dyDescent="0.25">
      <c r="T76" s="508"/>
      <c r="U76" s="508"/>
      <c r="V76" s="508"/>
      <c r="W76" s="508"/>
      <c r="X76" s="508"/>
      <c r="Y76" s="508"/>
      <c r="Z76" s="508"/>
      <c r="AA76" s="508"/>
      <c r="AB76" s="508"/>
      <c r="AC76" s="508"/>
      <c r="AD76" s="508"/>
      <c r="AE76" s="508"/>
      <c r="AF76" s="508"/>
      <c r="AG76" s="508"/>
      <c r="AH76" s="508"/>
      <c r="AL76" s="508"/>
      <c r="AM76" s="508"/>
      <c r="AN76" s="508"/>
      <c r="AO76" s="508"/>
      <c r="AP76" s="508"/>
      <c r="AQ76" s="508"/>
      <c r="AR76" s="508"/>
      <c r="AS76" s="508"/>
    </row>
    <row r="77" spans="20:45" x14ac:dyDescent="0.25">
      <c r="T77" s="508"/>
      <c r="U77" s="508"/>
      <c r="V77" s="508"/>
      <c r="W77" s="508"/>
      <c r="X77" s="508"/>
      <c r="Y77" s="508"/>
      <c r="Z77" s="508"/>
      <c r="AA77" s="508"/>
      <c r="AB77" s="508"/>
      <c r="AC77" s="508"/>
      <c r="AD77" s="508"/>
      <c r="AE77" s="508"/>
      <c r="AF77" s="508"/>
      <c r="AG77" s="508"/>
      <c r="AH77" s="508"/>
      <c r="AL77" s="508"/>
      <c r="AM77" s="508"/>
      <c r="AN77" s="508"/>
      <c r="AO77" s="508"/>
      <c r="AP77" s="508"/>
      <c r="AQ77" s="508"/>
      <c r="AR77" s="508"/>
      <c r="AS77" s="508"/>
    </row>
    <row r="78" spans="20:45" x14ac:dyDescent="0.25">
      <c r="T78" s="508"/>
      <c r="U78" s="508"/>
      <c r="V78" s="508"/>
      <c r="W78" s="508"/>
      <c r="X78" s="508"/>
      <c r="Y78" s="508"/>
      <c r="Z78" s="508"/>
      <c r="AA78" s="508"/>
      <c r="AB78" s="508"/>
      <c r="AC78" s="508"/>
      <c r="AD78" s="508"/>
      <c r="AE78" s="508"/>
      <c r="AF78" s="508"/>
      <c r="AG78" s="508"/>
      <c r="AH78" s="508"/>
      <c r="AL78" s="508"/>
      <c r="AM78" s="508"/>
      <c r="AN78" s="508"/>
      <c r="AO78" s="508"/>
      <c r="AP78" s="508"/>
      <c r="AQ78" s="508"/>
      <c r="AR78" s="508"/>
      <c r="AS78" s="508"/>
    </row>
    <row r="79" spans="20:45" x14ac:dyDescent="0.25">
      <c r="T79" s="508"/>
      <c r="U79" s="508"/>
      <c r="V79" s="508"/>
      <c r="W79" s="508"/>
      <c r="X79" s="508"/>
      <c r="Y79" s="508"/>
      <c r="Z79" s="508"/>
      <c r="AA79" s="508"/>
      <c r="AB79" s="508"/>
      <c r="AC79" s="508"/>
      <c r="AD79" s="508"/>
      <c r="AE79" s="508"/>
      <c r="AF79" s="508"/>
      <c r="AG79" s="508"/>
      <c r="AH79" s="508"/>
      <c r="AL79" s="508"/>
      <c r="AM79" s="508"/>
      <c r="AN79" s="508"/>
      <c r="AO79" s="508"/>
      <c r="AP79" s="508"/>
      <c r="AQ79" s="508"/>
      <c r="AR79" s="508"/>
      <c r="AS79" s="508"/>
    </row>
    <row r="80" spans="20:45" x14ac:dyDescent="0.25">
      <c r="T80" s="508"/>
      <c r="U80" s="508"/>
      <c r="V80" s="508"/>
      <c r="W80" s="508"/>
      <c r="X80" s="508"/>
      <c r="Y80" s="508"/>
      <c r="Z80" s="508"/>
      <c r="AA80" s="508"/>
      <c r="AB80" s="508"/>
      <c r="AC80" s="508"/>
      <c r="AD80" s="508"/>
      <c r="AE80" s="508"/>
      <c r="AF80" s="508"/>
      <c r="AG80" s="508"/>
      <c r="AH80" s="508"/>
      <c r="AL80" s="508"/>
      <c r="AM80" s="508"/>
      <c r="AN80" s="508"/>
      <c r="AO80" s="508"/>
      <c r="AP80" s="508"/>
      <c r="AQ80" s="508"/>
      <c r="AR80" s="508"/>
      <c r="AS80" s="508"/>
    </row>
    <row r="81" spans="20:45" x14ac:dyDescent="0.25">
      <c r="T81" s="508"/>
      <c r="U81" s="508"/>
      <c r="V81" s="508"/>
      <c r="W81" s="508"/>
      <c r="X81" s="508"/>
      <c r="Y81" s="508"/>
      <c r="Z81" s="508"/>
      <c r="AA81" s="508"/>
      <c r="AB81" s="508"/>
      <c r="AC81" s="508"/>
      <c r="AD81" s="508"/>
      <c r="AE81" s="508"/>
      <c r="AF81" s="508"/>
      <c r="AG81" s="508"/>
      <c r="AH81" s="508"/>
      <c r="AL81" s="508"/>
      <c r="AM81" s="508"/>
      <c r="AN81" s="508"/>
      <c r="AO81" s="508"/>
      <c r="AP81" s="508"/>
      <c r="AQ81" s="508"/>
      <c r="AR81" s="508"/>
      <c r="AS81" s="508"/>
    </row>
    <row r="82" spans="20:45" x14ac:dyDescent="0.25">
      <c r="T82" s="508"/>
      <c r="U82" s="508"/>
      <c r="V82" s="508"/>
      <c r="W82" s="508"/>
      <c r="X82" s="508"/>
      <c r="Y82" s="508"/>
      <c r="Z82" s="508"/>
      <c r="AA82" s="508"/>
      <c r="AB82" s="508"/>
      <c r="AC82" s="508"/>
      <c r="AD82" s="508"/>
      <c r="AE82" s="508"/>
      <c r="AF82" s="508"/>
      <c r="AG82" s="508"/>
      <c r="AH82" s="508"/>
      <c r="AL82" s="508"/>
      <c r="AM82" s="508"/>
      <c r="AN82" s="508"/>
      <c r="AO82" s="508"/>
      <c r="AP82" s="508"/>
      <c r="AQ82" s="508"/>
      <c r="AR82" s="508"/>
      <c r="AS82" s="508"/>
    </row>
    <row r="83" spans="20:45" x14ac:dyDescent="0.25">
      <c r="T83" s="508"/>
      <c r="U83" s="508"/>
      <c r="V83" s="508"/>
      <c r="W83" s="508"/>
      <c r="X83" s="508"/>
      <c r="Y83" s="508"/>
      <c r="Z83" s="508"/>
      <c r="AA83" s="508"/>
      <c r="AB83" s="508"/>
      <c r="AC83" s="508"/>
      <c r="AD83" s="508"/>
      <c r="AE83" s="508"/>
      <c r="AF83" s="508"/>
      <c r="AG83" s="508"/>
      <c r="AH83" s="508"/>
      <c r="AL83" s="508"/>
      <c r="AM83" s="508"/>
      <c r="AN83" s="508"/>
      <c r="AO83" s="508"/>
      <c r="AP83" s="508"/>
      <c r="AQ83" s="508"/>
      <c r="AR83" s="508"/>
      <c r="AS83" s="508"/>
    </row>
    <row r="84" spans="20:45" x14ac:dyDescent="0.25">
      <c r="T84" s="508"/>
      <c r="U84" s="508"/>
      <c r="V84" s="508"/>
      <c r="W84" s="508"/>
      <c r="X84" s="508"/>
      <c r="Y84" s="508"/>
      <c r="Z84" s="508"/>
      <c r="AA84" s="508"/>
      <c r="AB84" s="508"/>
      <c r="AC84" s="508"/>
      <c r="AD84" s="508"/>
      <c r="AE84" s="508"/>
      <c r="AF84" s="508"/>
      <c r="AG84" s="508"/>
      <c r="AH84" s="508"/>
      <c r="AL84" s="508"/>
      <c r="AM84" s="508"/>
      <c r="AN84" s="508"/>
      <c r="AO84" s="508"/>
      <c r="AP84" s="508"/>
      <c r="AQ84" s="508"/>
      <c r="AR84" s="508"/>
      <c r="AS84" s="508"/>
    </row>
    <row r="85" spans="20:45" x14ac:dyDescent="0.25">
      <c r="T85" s="508"/>
      <c r="U85" s="508"/>
      <c r="V85" s="508"/>
      <c r="W85" s="508"/>
      <c r="X85" s="508"/>
      <c r="Y85" s="508"/>
      <c r="Z85" s="508"/>
      <c r="AA85" s="508"/>
      <c r="AB85" s="508"/>
      <c r="AC85" s="508"/>
      <c r="AD85" s="508"/>
      <c r="AE85" s="508"/>
      <c r="AF85" s="508"/>
      <c r="AG85" s="508"/>
      <c r="AH85" s="508"/>
      <c r="AL85" s="508"/>
      <c r="AM85" s="508"/>
      <c r="AN85" s="508"/>
      <c r="AO85" s="508"/>
      <c r="AP85" s="508"/>
      <c r="AQ85" s="508"/>
      <c r="AR85" s="508"/>
      <c r="AS85" s="508"/>
    </row>
    <row r="86" spans="20:45" x14ac:dyDescent="0.25">
      <c r="T86" s="508"/>
      <c r="U86" s="508"/>
      <c r="V86" s="508"/>
      <c r="W86" s="508"/>
      <c r="X86" s="508"/>
      <c r="Y86" s="508"/>
      <c r="Z86" s="508"/>
      <c r="AA86" s="508"/>
      <c r="AB86" s="508"/>
      <c r="AC86" s="508"/>
      <c r="AD86" s="508"/>
      <c r="AE86" s="508"/>
      <c r="AF86" s="508"/>
      <c r="AG86" s="508"/>
      <c r="AH86" s="508"/>
      <c r="AL86" s="508"/>
      <c r="AM86" s="508"/>
      <c r="AN86" s="508"/>
      <c r="AO86" s="508"/>
      <c r="AP86" s="508"/>
      <c r="AQ86" s="508"/>
      <c r="AR86" s="508"/>
      <c r="AS86" s="508"/>
    </row>
    <row r="87" spans="20:45" x14ac:dyDescent="0.25">
      <c r="T87" s="508"/>
      <c r="U87" s="508"/>
      <c r="V87" s="508"/>
      <c r="W87" s="508"/>
      <c r="X87" s="508"/>
      <c r="Y87" s="508"/>
      <c r="Z87" s="508"/>
      <c r="AA87" s="508"/>
      <c r="AB87" s="508"/>
      <c r="AC87" s="508"/>
      <c r="AD87" s="508"/>
      <c r="AE87" s="508"/>
      <c r="AF87" s="508"/>
      <c r="AG87" s="508"/>
      <c r="AH87" s="508"/>
      <c r="AL87" s="508"/>
      <c r="AM87" s="508"/>
      <c r="AN87" s="508"/>
      <c r="AO87" s="508"/>
      <c r="AP87" s="508"/>
      <c r="AQ87" s="508"/>
      <c r="AR87" s="508"/>
      <c r="AS87" s="508"/>
    </row>
    <row r="88" spans="20:45" x14ac:dyDescent="0.25">
      <c r="T88" s="508"/>
      <c r="U88" s="508"/>
      <c r="V88" s="508"/>
      <c r="W88" s="508"/>
      <c r="X88" s="508"/>
      <c r="Y88" s="508"/>
      <c r="Z88" s="508"/>
      <c r="AA88" s="508"/>
      <c r="AB88" s="508"/>
      <c r="AC88" s="508"/>
      <c r="AD88" s="508"/>
      <c r="AE88" s="508"/>
      <c r="AF88" s="508"/>
      <c r="AG88" s="508"/>
      <c r="AH88" s="508"/>
      <c r="AL88" s="508"/>
      <c r="AM88" s="508"/>
      <c r="AN88" s="508"/>
      <c r="AO88" s="508"/>
      <c r="AP88" s="508"/>
      <c r="AQ88" s="508"/>
      <c r="AR88" s="508"/>
      <c r="AS88" s="508"/>
    </row>
    <row r="89" spans="20:45" x14ac:dyDescent="0.25">
      <c r="T89" s="508"/>
      <c r="U89" s="508"/>
      <c r="V89" s="508"/>
      <c r="W89" s="508"/>
      <c r="X89" s="508"/>
      <c r="Y89" s="508"/>
      <c r="Z89" s="508"/>
      <c r="AA89" s="508"/>
      <c r="AB89" s="508"/>
      <c r="AC89" s="508"/>
      <c r="AD89" s="508"/>
      <c r="AE89" s="508"/>
      <c r="AF89" s="508"/>
      <c r="AG89" s="508"/>
      <c r="AH89" s="508"/>
      <c r="AL89" s="508"/>
      <c r="AM89" s="508"/>
      <c r="AN89" s="508"/>
      <c r="AO89" s="508"/>
      <c r="AP89" s="508"/>
      <c r="AQ89" s="508"/>
      <c r="AR89" s="508"/>
      <c r="AS89" s="508"/>
    </row>
    <row r="90" spans="20:45" x14ac:dyDescent="0.25">
      <c r="T90" s="508"/>
      <c r="U90" s="508"/>
      <c r="V90" s="508"/>
      <c r="W90" s="508"/>
      <c r="X90" s="508"/>
      <c r="Y90" s="508"/>
      <c r="Z90" s="508"/>
      <c r="AA90" s="508"/>
      <c r="AB90" s="508"/>
      <c r="AC90" s="508"/>
      <c r="AD90" s="508"/>
      <c r="AE90" s="508"/>
      <c r="AF90" s="508"/>
      <c r="AG90" s="508"/>
      <c r="AH90" s="508"/>
      <c r="AL90" s="508"/>
      <c r="AM90" s="508"/>
      <c r="AN90" s="508"/>
      <c r="AO90" s="508"/>
      <c r="AP90" s="508"/>
      <c r="AQ90" s="508"/>
      <c r="AR90" s="508"/>
      <c r="AS90" s="508"/>
    </row>
    <row r="91" spans="20:45" x14ac:dyDescent="0.25">
      <c r="T91" s="508"/>
      <c r="U91" s="508"/>
      <c r="V91" s="508"/>
      <c r="W91" s="508"/>
      <c r="X91" s="508"/>
      <c r="Y91" s="508"/>
      <c r="Z91" s="508"/>
      <c r="AA91" s="508"/>
      <c r="AB91" s="508"/>
      <c r="AC91" s="508"/>
      <c r="AD91" s="508"/>
      <c r="AE91" s="508"/>
      <c r="AF91" s="508"/>
      <c r="AG91" s="508"/>
      <c r="AH91" s="508"/>
      <c r="AL91" s="508"/>
      <c r="AM91" s="508"/>
      <c r="AN91" s="508"/>
      <c r="AO91" s="508"/>
      <c r="AP91" s="508"/>
      <c r="AQ91" s="508"/>
      <c r="AR91" s="508"/>
      <c r="AS91" s="508"/>
    </row>
    <row r="92" spans="20:45" x14ac:dyDescent="0.25">
      <c r="T92" s="508"/>
      <c r="U92" s="508"/>
      <c r="V92" s="508"/>
      <c r="W92" s="508"/>
      <c r="X92" s="508"/>
      <c r="Y92" s="508"/>
      <c r="Z92" s="508"/>
      <c r="AA92" s="508"/>
      <c r="AB92" s="508"/>
      <c r="AC92" s="508"/>
      <c r="AD92" s="508"/>
      <c r="AE92" s="508"/>
      <c r="AF92" s="508"/>
      <c r="AG92" s="508"/>
      <c r="AH92" s="508"/>
      <c r="AL92" s="508"/>
      <c r="AM92" s="508"/>
      <c r="AN92" s="508"/>
      <c r="AO92" s="508"/>
      <c r="AP92" s="508"/>
      <c r="AQ92" s="508"/>
      <c r="AR92" s="508"/>
      <c r="AS92" s="508"/>
    </row>
    <row r="93" spans="20:45" x14ac:dyDescent="0.25">
      <c r="T93" s="508"/>
      <c r="U93" s="508"/>
      <c r="V93" s="508"/>
      <c r="W93" s="508"/>
      <c r="X93" s="508"/>
      <c r="Y93" s="508"/>
      <c r="Z93" s="508"/>
      <c r="AA93" s="508"/>
      <c r="AB93" s="508"/>
      <c r="AC93" s="508"/>
      <c r="AD93" s="508"/>
      <c r="AE93" s="508"/>
      <c r="AF93" s="508"/>
      <c r="AG93" s="508"/>
      <c r="AH93" s="508"/>
      <c r="AL93" s="508"/>
      <c r="AM93" s="508"/>
      <c r="AN93" s="508"/>
      <c r="AO93" s="508"/>
      <c r="AP93" s="508"/>
      <c r="AQ93" s="508"/>
      <c r="AR93" s="508"/>
      <c r="AS93" s="508"/>
    </row>
    <row r="94" spans="20:45" x14ac:dyDescent="0.25">
      <c r="T94" s="508"/>
      <c r="U94" s="508"/>
      <c r="V94" s="508"/>
      <c r="W94" s="508"/>
      <c r="X94" s="508"/>
      <c r="Y94" s="508"/>
      <c r="Z94" s="508"/>
      <c r="AA94" s="508"/>
      <c r="AB94" s="508"/>
      <c r="AC94" s="508"/>
      <c r="AD94" s="508"/>
      <c r="AE94" s="508"/>
      <c r="AF94" s="508"/>
      <c r="AG94" s="508"/>
      <c r="AH94" s="508"/>
      <c r="AL94" s="508"/>
      <c r="AM94" s="508"/>
      <c r="AN94" s="508"/>
      <c r="AO94" s="508"/>
      <c r="AP94" s="508"/>
      <c r="AQ94" s="508"/>
      <c r="AR94" s="508"/>
      <c r="AS94" s="508"/>
    </row>
    <row r="95" spans="20:45" x14ac:dyDescent="0.25">
      <c r="T95" s="508"/>
      <c r="U95" s="508"/>
      <c r="V95" s="508"/>
      <c r="W95" s="508"/>
      <c r="X95" s="508"/>
      <c r="Y95" s="508"/>
      <c r="Z95" s="508"/>
      <c r="AA95" s="508"/>
      <c r="AB95" s="508"/>
      <c r="AC95" s="508"/>
      <c r="AD95" s="508"/>
      <c r="AE95" s="508"/>
      <c r="AF95" s="508"/>
      <c r="AG95" s="508"/>
      <c r="AH95" s="508"/>
      <c r="AL95" s="508"/>
      <c r="AM95" s="508"/>
      <c r="AN95" s="508"/>
      <c r="AO95" s="508"/>
      <c r="AP95" s="508"/>
      <c r="AQ95" s="508"/>
      <c r="AR95" s="508"/>
      <c r="AS95" s="508"/>
    </row>
    <row r="96" spans="20:45" x14ac:dyDescent="0.25">
      <c r="T96" s="508"/>
      <c r="U96" s="508"/>
      <c r="V96" s="508"/>
      <c r="W96" s="508"/>
      <c r="X96" s="508"/>
      <c r="Y96" s="508"/>
      <c r="Z96" s="508"/>
      <c r="AA96" s="508"/>
      <c r="AB96" s="508"/>
      <c r="AC96" s="508"/>
      <c r="AD96" s="508"/>
      <c r="AE96" s="508"/>
      <c r="AF96" s="508"/>
      <c r="AG96" s="508"/>
      <c r="AH96" s="508"/>
      <c r="AL96" s="508"/>
      <c r="AM96" s="508"/>
      <c r="AN96" s="508"/>
      <c r="AO96" s="508"/>
      <c r="AP96" s="508"/>
      <c r="AQ96" s="508"/>
      <c r="AR96" s="508"/>
      <c r="AS96" s="508"/>
    </row>
    <row r="97" spans="20:45" x14ac:dyDescent="0.25">
      <c r="T97" s="508"/>
      <c r="U97" s="508"/>
      <c r="V97" s="508"/>
      <c r="W97" s="508"/>
      <c r="X97" s="508"/>
      <c r="Y97" s="508"/>
      <c r="Z97" s="508"/>
      <c r="AA97" s="508"/>
      <c r="AB97" s="508"/>
      <c r="AC97" s="508"/>
      <c r="AD97" s="508"/>
      <c r="AE97" s="508"/>
      <c r="AF97" s="508"/>
      <c r="AG97" s="508"/>
      <c r="AH97" s="508"/>
      <c r="AL97" s="508"/>
      <c r="AM97" s="508"/>
      <c r="AN97" s="508"/>
      <c r="AO97" s="508"/>
      <c r="AP97" s="508"/>
      <c r="AQ97" s="508"/>
      <c r="AR97" s="508"/>
      <c r="AS97" s="508"/>
    </row>
    <row r="98" spans="20:45" x14ac:dyDescent="0.25">
      <c r="T98" s="508"/>
      <c r="U98" s="508"/>
      <c r="V98" s="508"/>
      <c r="W98" s="508"/>
      <c r="X98" s="508"/>
      <c r="Y98" s="508"/>
      <c r="Z98" s="508"/>
      <c r="AA98" s="508"/>
      <c r="AB98" s="508"/>
      <c r="AC98" s="508"/>
      <c r="AD98" s="508"/>
      <c r="AE98" s="508"/>
      <c r="AF98" s="508"/>
      <c r="AG98" s="508"/>
      <c r="AH98" s="508"/>
      <c r="AL98" s="508"/>
      <c r="AM98" s="508"/>
      <c r="AN98" s="508"/>
      <c r="AO98" s="508"/>
      <c r="AP98" s="508"/>
      <c r="AQ98" s="508"/>
      <c r="AR98" s="508"/>
      <c r="AS98" s="508"/>
    </row>
    <row r="99" spans="20:45" x14ac:dyDescent="0.25">
      <c r="T99" s="508"/>
      <c r="U99" s="508"/>
      <c r="V99" s="508"/>
      <c r="W99" s="508"/>
      <c r="X99" s="508"/>
      <c r="Y99" s="508"/>
      <c r="Z99" s="508"/>
      <c r="AA99" s="508"/>
      <c r="AB99" s="508"/>
      <c r="AC99" s="508"/>
      <c r="AD99" s="508"/>
      <c r="AE99" s="508"/>
      <c r="AF99" s="508"/>
      <c r="AG99" s="508"/>
      <c r="AH99" s="508"/>
      <c r="AL99" s="508"/>
      <c r="AM99" s="508"/>
      <c r="AN99" s="508"/>
      <c r="AO99" s="508"/>
      <c r="AP99" s="508"/>
      <c r="AQ99" s="508"/>
      <c r="AR99" s="508"/>
      <c r="AS99" s="508"/>
    </row>
    <row r="100" spans="20:45" x14ac:dyDescent="0.25">
      <c r="T100" s="508"/>
      <c r="U100" s="508"/>
      <c r="V100" s="508"/>
      <c r="W100" s="508"/>
      <c r="X100" s="508"/>
      <c r="Y100" s="508"/>
      <c r="Z100" s="508"/>
      <c r="AA100" s="508"/>
      <c r="AB100" s="508"/>
      <c r="AC100" s="508"/>
      <c r="AD100" s="508"/>
      <c r="AE100" s="508"/>
      <c r="AF100" s="508"/>
      <c r="AG100" s="508"/>
      <c r="AH100" s="508"/>
      <c r="AL100" s="508"/>
      <c r="AM100" s="508"/>
      <c r="AN100" s="508"/>
      <c r="AO100" s="508"/>
      <c r="AP100" s="508"/>
      <c r="AQ100" s="508"/>
      <c r="AR100" s="508"/>
      <c r="AS100" s="508"/>
    </row>
    <row r="101" spans="20:45" x14ac:dyDescent="0.25">
      <c r="T101" s="508"/>
      <c r="U101" s="508"/>
      <c r="V101" s="508"/>
      <c r="W101" s="508"/>
      <c r="X101" s="508"/>
      <c r="Y101" s="508"/>
      <c r="Z101" s="508"/>
      <c r="AA101" s="508"/>
      <c r="AB101" s="508"/>
      <c r="AC101" s="508"/>
      <c r="AD101" s="508"/>
      <c r="AE101" s="508"/>
      <c r="AF101" s="508"/>
      <c r="AG101" s="508"/>
      <c r="AH101" s="508"/>
      <c r="AL101" s="508"/>
      <c r="AM101" s="508"/>
      <c r="AN101" s="508"/>
      <c r="AO101" s="508"/>
      <c r="AP101" s="508"/>
      <c r="AQ101" s="508"/>
      <c r="AR101" s="508"/>
      <c r="AS101" s="508"/>
    </row>
    <row r="102" spans="20:45" x14ac:dyDescent="0.25">
      <c r="T102" s="508"/>
      <c r="U102" s="508"/>
      <c r="V102" s="508"/>
      <c r="W102" s="508"/>
      <c r="X102" s="508"/>
      <c r="Y102" s="508"/>
      <c r="Z102" s="508"/>
      <c r="AA102" s="508"/>
      <c r="AB102" s="508"/>
      <c r="AC102" s="508"/>
      <c r="AD102" s="508"/>
      <c r="AE102" s="508"/>
      <c r="AF102" s="508"/>
      <c r="AG102" s="508"/>
      <c r="AH102" s="508"/>
      <c r="AL102" s="508"/>
      <c r="AM102" s="508"/>
      <c r="AN102" s="508"/>
      <c r="AO102" s="508"/>
      <c r="AP102" s="508"/>
      <c r="AQ102" s="508"/>
      <c r="AR102" s="508"/>
      <c r="AS102" s="508"/>
    </row>
    <row r="103" spans="20:45" x14ac:dyDescent="0.25">
      <c r="T103" s="508"/>
      <c r="U103" s="508"/>
      <c r="V103" s="508"/>
      <c r="W103" s="508"/>
      <c r="X103" s="508"/>
      <c r="Y103" s="508"/>
      <c r="Z103" s="508"/>
      <c r="AA103" s="508"/>
      <c r="AB103" s="508"/>
      <c r="AC103" s="508"/>
      <c r="AD103" s="508"/>
      <c r="AE103" s="508"/>
      <c r="AF103" s="508"/>
      <c r="AG103" s="508"/>
      <c r="AH103" s="508"/>
      <c r="AL103" s="508"/>
      <c r="AM103" s="508"/>
      <c r="AN103" s="508"/>
      <c r="AO103" s="508"/>
      <c r="AP103" s="508"/>
      <c r="AQ103" s="508"/>
      <c r="AR103" s="508"/>
      <c r="AS103" s="508"/>
    </row>
    <row r="104" spans="20:45" x14ac:dyDescent="0.25">
      <c r="T104" s="508"/>
      <c r="U104" s="508"/>
      <c r="V104" s="508"/>
      <c r="W104" s="508"/>
      <c r="X104" s="508"/>
      <c r="Y104" s="508"/>
      <c r="Z104" s="508"/>
      <c r="AA104" s="508"/>
      <c r="AB104" s="508"/>
      <c r="AC104" s="508"/>
      <c r="AD104" s="508"/>
      <c r="AE104" s="508"/>
      <c r="AF104" s="508"/>
      <c r="AG104" s="508"/>
      <c r="AH104" s="508"/>
      <c r="AL104" s="508"/>
      <c r="AM104" s="508"/>
      <c r="AN104" s="508"/>
      <c r="AO104" s="508"/>
      <c r="AP104" s="508"/>
      <c r="AQ104" s="508"/>
      <c r="AR104" s="508"/>
      <c r="AS104" s="508"/>
    </row>
    <row r="105" spans="20:45" x14ac:dyDescent="0.25">
      <c r="T105" s="508"/>
      <c r="U105" s="508"/>
      <c r="V105" s="508"/>
      <c r="W105" s="508"/>
      <c r="X105" s="508"/>
      <c r="Y105" s="508"/>
      <c r="Z105" s="508"/>
      <c r="AA105" s="508"/>
      <c r="AB105" s="508"/>
      <c r="AC105" s="508"/>
      <c r="AD105" s="508"/>
      <c r="AE105" s="508"/>
      <c r="AF105" s="508"/>
      <c r="AG105" s="508"/>
      <c r="AH105" s="508"/>
      <c r="AL105" s="508"/>
      <c r="AM105" s="508"/>
      <c r="AN105" s="508"/>
      <c r="AO105" s="508"/>
      <c r="AP105" s="508"/>
      <c r="AQ105" s="508"/>
      <c r="AR105" s="508"/>
      <c r="AS105" s="508"/>
    </row>
    <row r="106" spans="20:45" x14ac:dyDescent="0.25">
      <c r="T106" s="508"/>
      <c r="U106" s="508"/>
      <c r="V106" s="508"/>
      <c r="W106" s="508"/>
      <c r="X106" s="508"/>
      <c r="Y106" s="508"/>
      <c r="Z106" s="508"/>
      <c r="AA106" s="508"/>
      <c r="AB106" s="508"/>
      <c r="AC106" s="508"/>
      <c r="AD106" s="508"/>
      <c r="AE106" s="508"/>
      <c r="AF106" s="508"/>
      <c r="AG106" s="508"/>
      <c r="AH106" s="508"/>
      <c r="AL106" s="508"/>
      <c r="AM106" s="508"/>
      <c r="AN106" s="508"/>
      <c r="AO106" s="508"/>
      <c r="AP106" s="508"/>
      <c r="AQ106" s="508"/>
      <c r="AR106" s="508"/>
      <c r="AS106" s="508"/>
    </row>
    <row r="107" spans="20:45" x14ac:dyDescent="0.25">
      <c r="T107" s="508"/>
      <c r="U107" s="508"/>
      <c r="V107" s="508"/>
      <c r="W107" s="508"/>
      <c r="X107" s="508"/>
      <c r="Y107" s="508"/>
      <c r="Z107" s="508"/>
      <c r="AA107" s="508"/>
      <c r="AB107" s="508"/>
      <c r="AC107" s="508"/>
      <c r="AD107" s="508"/>
      <c r="AE107" s="508"/>
      <c r="AF107" s="508"/>
      <c r="AG107" s="508"/>
      <c r="AH107" s="508"/>
      <c r="AL107" s="508"/>
      <c r="AM107" s="508"/>
      <c r="AN107" s="508"/>
      <c r="AO107" s="508"/>
      <c r="AP107" s="508"/>
      <c r="AQ107" s="508"/>
      <c r="AR107" s="508"/>
      <c r="AS107" s="508"/>
    </row>
    <row r="108" spans="20:45" x14ac:dyDescent="0.25">
      <c r="T108" s="508"/>
      <c r="U108" s="508"/>
      <c r="V108" s="508"/>
      <c r="W108" s="508"/>
      <c r="X108" s="508"/>
      <c r="Y108" s="508"/>
      <c r="Z108" s="508"/>
      <c r="AA108" s="508"/>
      <c r="AB108" s="508"/>
      <c r="AC108" s="508"/>
      <c r="AD108" s="508"/>
      <c r="AE108" s="508"/>
      <c r="AF108" s="508"/>
      <c r="AG108" s="508"/>
      <c r="AH108" s="508"/>
      <c r="AL108" s="508"/>
      <c r="AM108" s="508"/>
      <c r="AN108" s="508"/>
      <c r="AO108" s="508"/>
      <c r="AP108" s="508"/>
      <c r="AQ108" s="508"/>
      <c r="AR108" s="508"/>
      <c r="AS108" s="508"/>
    </row>
    <row r="109" spans="20:45" x14ac:dyDescent="0.25">
      <c r="T109" s="508"/>
      <c r="U109" s="508"/>
      <c r="V109" s="508"/>
      <c r="W109" s="508"/>
      <c r="X109" s="508"/>
      <c r="Y109" s="508"/>
      <c r="Z109" s="508"/>
      <c r="AA109" s="508"/>
      <c r="AB109" s="508"/>
      <c r="AC109" s="508"/>
      <c r="AD109" s="508"/>
      <c r="AE109" s="508"/>
      <c r="AF109" s="508"/>
      <c r="AG109" s="508"/>
      <c r="AH109" s="508"/>
      <c r="AL109" s="508"/>
      <c r="AM109" s="508"/>
      <c r="AN109" s="508"/>
      <c r="AO109" s="508"/>
      <c r="AP109" s="508"/>
      <c r="AQ109" s="508"/>
      <c r="AR109" s="508"/>
      <c r="AS109" s="508"/>
    </row>
    <row r="110" spans="20:45" x14ac:dyDescent="0.25">
      <c r="T110" s="508"/>
      <c r="U110" s="508"/>
      <c r="V110" s="508"/>
      <c r="W110" s="508"/>
      <c r="X110" s="508"/>
      <c r="Y110" s="508"/>
      <c r="Z110" s="508"/>
      <c r="AA110" s="508"/>
      <c r="AB110" s="508"/>
      <c r="AC110" s="508"/>
      <c r="AD110" s="508"/>
      <c r="AE110" s="508"/>
      <c r="AF110" s="508"/>
      <c r="AG110" s="508"/>
      <c r="AH110" s="508"/>
      <c r="AL110" s="508"/>
      <c r="AM110" s="508"/>
      <c r="AN110" s="508"/>
      <c r="AO110" s="508"/>
      <c r="AP110" s="508"/>
      <c r="AQ110" s="508"/>
      <c r="AR110" s="508"/>
      <c r="AS110" s="508"/>
    </row>
    <row r="111" spans="20:45" x14ac:dyDescent="0.25">
      <c r="T111" s="508"/>
      <c r="U111" s="508"/>
      <c r="V111" s="508"/>
      <c r="W111" s="508"/>
      <c r="X111" s="508"/>
      <c r="Y111" s="508"/>
      <c r="Z111" s="508"/>
      <c r="AA111" s="508"/>
      <c r="AB111" s="508"/>
      <c r="AC111" s="508"/>
      <c r="AD111" s="508"/>
      <c r="AE111" s="508"/>
      <c r="AF111" s="508"/>
      <c r="AG111" s="508"/>
      <c r="AH111" s="508"/>
      <c r="AL111" s="508"/>
      <c r="AM111" s="508"/>
      <c r="AN111" s="508"/>
      <c r="AO111" s="508"/>
      <c r="AP111" s="508"/>
      <c r="AQ111" s="508"/>
      <c r="AR111" s="508"/>
      <c r="AS111" s="508"/>
    </row>
    <row r="112" spans="20:45" x14ac:dyDescent="0.25">
      <c r="T112" s="508"/>
      <c r="U112" s="508"/>
      <c r="V112" s="508"/>
      <c r="W112" s="508"/>
      <c r="X112" s="508"/>
      <c r="Y112" s="508"/>
      <c r="Z112" s="508"/>
      <c r="AA112" s="508"/>
      <c r="AB112" s="508"/>
      <c r="AC112" s="508"/>
      <c r="AD112" s="508"/>
      <c r="AE112" s="508"/>
      <c r="AF112" s="508"/>
      <c r="AG112" s="508"/>
      <c r="AH112" s="508"/>
      <c r="AL112" s="508"/>
      <c r="AM112" s="508"/>
      <c r="AN112" s="508"/>
      <c r="AO112" s="508"/>
      <c r="AP112" s="508"/>
      <c r="AQ112" s="508"/>
      <c r="AR112" s="508"/>
      <c r="AS112" s="508"/>
    </row>
    <row r="113" spans="20:45" x14ac:dyDescent="0.25">
      <c r="T113" s="508"/>
      <c r="U113" s="508"/>
      <c r="V113" s="508"/>
      <c r="W113" s="508"/>
      <c r="X113" s="508"/>
      <c r="Y113" s="508"/>
      <c r="Z113" s="508"/>
      <c r="AA113" s="508"/>
      <c r="AB113" s="508"/>
      <c r="AC113" s="508"/>
      <c r="AD113" s="508"/>
      <c r="AE113" s="508"/>
      <c r="AF113" s="508"/>
      <c r="AG113" s="508"/>
      <c r="AH113" s="508"/>
      <c r="AL113" s="508"/>
      <c r="AM113" s="508"/>
      <c r="AN113" s="508"/>
      <c r="AO113" s="508"/>
      <c r="AP113" s="508"/>
      <c r="AQ113" s="508"/>
      <c r="AR113" s="508"/>
      <c r="AS113" s="508"/>
    </row>
    <row r="114" spans="20:45" x14ac:dyDescent="0.25">
      <c r="T114" s="508"/>
      <c r="U114" s="508"/>
      <c r="V114" s="508"/>
      <c r="W114" s="508"/>
      <c r="X114" s="508"/>
      <c r="Y114" s="508"/>
      <c r="Z114" s="508"/>
      <c r="AA114" s="508"/>
      <c r="AB114" s="508"/>
      <c r="AC114" s="508"/>
      <c r="AD114" s="508"/>
      <c r="AE114" s="508"/>
      <c r="AF114" s="508"/>
      <c r="AG114" s="508"/>
      <c r="AH114" s="508"/>
      <c r="AL114" s="508"/>
      <c r="AM114" s="508"/>
      <c r="AN114" s="508"/>
      <c r="AO114" s="508"/>
      <c r="AP114" s="508"/>
      <c r="AQ114" s="508"/>
      <c r="AR114" s="508"/>
      <c r="AS114" s="508"/>
    </row>
    <row r="115" spans="20:45" x14ac:dyDescent="0.25">
      <c r="T115" s="508"/>
      <c r="U115" s="508"/>
      <c r="V115" s="508"/>
      <c r="W115" s="508"/>
      <c r="X115" s="508"/>
      <c r="Y115" s="508"/>
      <c r="Z115" s="508"/>
      <c r="AA115" s="508"/>
      <c r="AB115" s="508"/>
      <c r="AC115" s="508"/>
      <c r="AD115" s="508"/>
      <c r="AE115" s="508"/>
      <c r="AF115" s="508"/>
      <c r="AG115" s="508"/>
      <c r="AH115" s="508"/>
      <c r="AL115" s="508"/>
      <c r="AM115" s="508"/>
      <c r="AN115" s="508"/>
      <c r="AO115" s="508"/>
      <c r="AP115" s="508"/>
      <c r="AQ115" s="508"/>
      <c r="AR115" s="508"/>
      <c r="AS115" s="508"/>
    </row>
    <row r="116" spans="20:45" x14ac:dyDescent="0.25">
      <c r="T116" s="508"/>
      <c r="U116" s="508"/>
      <c r="V116" s="508"/>
      <c r="W116" s="508"/>
      <c r="X116" s="508"/>
      <c r="Y116" s="508"/>
      <c r="Z116" s="508"/>
      <c r="AA116" s="508"/>
      <c r="AB116" s="508"/>
      <c r="AC116" s="508"/>
      <c r="AD116" s="508"/>
      <c r="AE116" s="508"/>
      <c r="AF116" s="508"/>
      <c r="AG116" s="508"/>
      <c r="AH116" s="508"/>
      <c r="AL116" s="508"/>
      <c r="AM116" s="508"/>
      <c r="AN116" s="508"/>
      <c r="AO116" s="508"/>
      <c r="AP116" s="508"/>
      <c r="AQ116" s="508"/>
      <c r="AR116" s="508"/>
      <c r="AS116" s="508"/>
    </row>
    <row r="117" spans="20:45" x14ac:dyDescent="0.25">
      <c r="T117" s="508"/>
      <c r="U117" s="508"/>
      <c r="V117" s="508"/>
      <c r="W117" s="508"/>
      <c r="X117" s="508"/>
      <c r="Y117" s="508"/>
      <c r="Z117" s="508"/>
      <c r="AA117" s="508"/>
      <c r="AB117" s="508"/>
      <c r="AC117" s="508"/>
      <c r="AD117" s="508"/>
      <c r="AE117" s="508"/>
      <c r="AF117" s="508"/>
      <c r="AG117" s="508"/>
      <c r="AH117" s="508"/>
      <c r="AL117" s="508"/>
      <c r="AM117" s="508"/>
      <c r="AN117" s="508"/>
      <c r="AO117" s="508"/>
      <c r="AP117" s="508"/>
      <c r="AQ117" s="508"/>
      <c r="AR117" s="508"/>
      <c r="AS117" s="508"/>
    </row>
    <row r="118" spans="20:45" x14ac:dyDescent="0.25">
      <c r="T118" s="508"/>
      <c r="U118" s="508"/>
      <c r="V118" s="508"/>
      <c r="W118" s="508"/>
      <c r="X118" s="508"/>
      <c r="Y118" s="508"/>
      <c r="Z118" s="508"/>
      <c r="AA118" s="508"/>
      <c r="AB118" s="508"/>
      <c r="AC118" s="508"/>
      <c r="AD118" s="508"/>
      <c r="AE118" s="508"/>
      <c r="AF118" s="508"/>
      <c r="AG118" s="508"/>
      <c r="AH118" s="508"/>
      <c r="AL118" s="508"/>
      <c r="AM118" s="508"/>
      <c r="AN118" s="508"/>
      <c r="AO118" s="508"/>
      <c r="AP118" s="508"/>
      <c r="AQ118" s="508"/>
      <c r="AR118" s="508"/>
      <c r="AS118" s="508"/>
    </row>
    <row r="119" spans="20:45" x14ac:dyDescent="0.25">
      <c r="T119" s="508"/>
      <c r="U119" s="508"/>
      <c r="V119" s="508"/>
      <c r="W119" s="508"/>
      <c r="X119" s="508"/>
      <c r="Y119" s="508"/>
      <c r="Z119" s="508"/>
      <c r="AA119" s="508"/>
      <c r="AB119" s="508"/>
      <c r="AC119" s="508"/>
      <c r="AD119" s="508"/>
      <c r="AE119" s="508"/>
      <c r="AF119" s="508"/>
      <c r="AG119" s="508"/>
      <c r="AH119" s="508"/>
      <c r="AL119" s="508"/>
      <c r="AM119" s="508"/>
      <c r="AN119" s="508"/>
      <c r="AO119" s="508"/>
      <c r="AP119" s="508"/>
      <c r="AQ119" s="508"/>
      <c r="AR119" s="508"/>
      <c r="AS119" s="508"/>
    </row>
    <row r="120" spans="20:45" x14ac:dyDescent="0.25">
      <c r="T120" s="508"/>
      <c r="U120" s="508"/>
      <c r="V120" s="508"/>
      <c r="W120" s="508"/>
      <c r="X120" s="508"/>
      <c r="Y120" s="508"/>
      <c r="Z120" s="508"/>
      <c r="AA120" s="508"/>
      <c r="AB120" s="508"/>
      <c r="AC120" s="508"/>
      <c r="AD120" s="508"/>
      <c r="AE120" s="508"/>
      <c r="AF120" s="508"/>
      <c r="AG120" s="508"/>
      <c r="AH120" s="508"/>
      <c r="AL120" s="508"/>
      <c r="AM120" s="508"/>
      <c r="AN120" s="508"/>
      <c r="AO120" s="508"/>
      <c r="AP120" s="508"/>
      <c r="AQ120" s="508"/>
      <c r="AR120" s="508"/>
      <c r="AS120" s="508"/>
    </row>
    <row r="121" spans="20:45" x14ac:dyDescent="0.25">
      <c r="T121" s="508"/>
      <c r="U121" s="508"/>
      <c r="V121" s="508"/>
      <c r="W121" s="508"/>
      <c r="X121" s="508"/>
      <c r="Y121" s="508"/>
      <c r="Z121" s="508"/>
      <c r="AA121" s="508"/>
      <c r="AB121" s="508"/>
      <c r="AC121" s="508"/>
      <c r="AD121" s="508"/>
      <c r="AE121" s="508"/>
      <c r="AF121" s="508"/>
      <c r="AG121" s="508"/>
      <c r="AH121" s="508"/>
      <c r="AL121" s="508"/>
      <c r="AM121" s="508"/>
      <c r="AN121" s="508"/>
      <c r="AO121" s="508"/>
      <c r="AP121" s="508"/>
      <c r="AQ121" s="508"/>
      <c r="AR121" s="508"/>
      <c r="AS121" s="508"/>
    </row>
    <row r="122" spans="20:45" x14ac:dyDescent="0.25">
      <c r="T122" s="508"/>
      <c r="U122" s="508"/>
      <c r="V122" s="508"/>
      <c r="W122" s="508"/>
      <c r="X122" s="508"/>
      <c r="Y122" s="508"/>
      <c r="Z122" s="508"/>
      <c r="AA122" s="508"/>
      <c r="AB122" s="508"/>
      <c r="AC122" s="508"/>
      <c r="AD122" s="508"/>
      <c r="AE122" s="508"/>
      <c r="AF122" s="508"/>
      <c r="AG122" s="508"/>
      <c r="AH122" s="508"/>
      <c r="AL122" s="508"/>
      <c r="AM122" s="508"/>
      <c r="AN122" s="508"/>
      <c r="AO122" s="508"/>
      <c r="AP122" s="508"/>
      <c r="AQ122" s="508"/>
      <c r="AR122" s="508"/>
      <c r="AS122" s="508"/>
    </row>
    <row r="123" spans="20:45" x14ac:dyDescent="0.25">
      <c r="T123" s="508"/>
      <c r="U123" s="508"/>
      <c r="V123" s="508"/>
      <c r="W123" s="508"/>
      <c r="X123" s="508"/>
      <c r="Y123" s="508"/>
      <c r="Z123" s="508"/>
      <c r="AA123" s="508"/>
      <c r="AB123" s="508"/>
      <c r="AC123" s="508"/>
      <c r="AD123" s="508"/>
      <c r="AE123" s="508"/>
      <c r="AF123" s="508"/>
      <c r="AG123" s="508"/>
      <c r="AH123" s="508"/>
      <c r="AL123" s="508"/>
      <c r="AM123" s="508"/>
      <c r="AN123" s="508"/>
      <c r="AO123" s="508"/>
      <c r="AP123" s="508"/>
      <c r="AQ123" s="508"/>
      <c r="AR123" s="508"/>
      <c r="AS123" s="508"/>
    </row>
    <row r="124" spans="20:45" x14ac:dyDescent="0.25">
      <c r="T124" s="508"/>
      <c r="U124" s="508"/>
      <c r="V124" s="508"/>
      <c r="W124" s="508"/>
      <c r="X124" s="508"/>
      <c r="Y124" s="508"/>
      <c r="Z124" s="508"/>
      <c r="AA124" s="508"/>
      <c r="AB124" s="508"/>
      <c r="AC124" s="508"/>
      <c r="AD124" s="508"/>
      <c r="AE124" s="508"/>
      <c r="AF124" s="508"/>
      <c r="AG124" s="508"/>
      <c r="AH124" s="508"/>
      <c r="AL124" s="508"/>
      <c r="AM124" s="508"/>
      <c r="AN124" s="508"/>
      <c r="AO124" s="508"/>
      <c r="AP124" s="508"/>
      <c r="AQ124" s="508"/>
      <c r="AR124" s="508"/>
      <c r="AS124" s="508"/>
    </row>
    <row r="125" spans="20:45" x14ac:dyDescent="0.25">
      <c r="T125" s="508"/>
      <c r="U125" s="508"/>
      <c r="V125" s="508"/>
      <c r="W125" s="508"/>
      <c r="X125" s="508"/>
      <c r="Y125" s="508"/>
      <c r="Z125" s="508"/>
      <c r="AA125" s="508"/>
      <c r="AB125" s="508"/>
      <c r="AC125" s="508"/>
      <c r="AD125" s="508"/>
      <c r="AE125" s="508"/>
      <c r="AF125" s="508"/>
      <c r="AG125" s="508"/>
      <c r="AH125" s="508"/>
      <c r="AL125" s="508"/>
      <c r="AM125" s="508"/>
      <c r="AN125" s="508"/>
      <c r="AO125" s="508"/>
      <c r="AP125" s="508"/>
      <c r="AQ125" s="508"/>
      <c r="AR125" s="508"/>
      <c r="AS125" s="508"/>
    </row>
    <row r="126" spans="20:45" x14ac:dyDescent="0.25">
      <c r="T126" s="508"/>
      <c r="U126" s="508"/>
      <c r="V126" s="508"/>
      <c r="W126" s="508"/>
      <c r="X126" s="508"/>
      <c r="Y126" s="508"/>
      <c r="Z126" s="508"/>
      <c r="AA126" s="508"/>
      <c r="AB126" s="508"/>
      <c r="AC126" s="508"/>
      <c r="AD126" s="508"/>
      <c r="AE126" s="508"/>
      <c r="AF126" s="508"/>
      <c r="AG126" s="508"/>
      <c r="AH126" s="508"/>
      <c r="AL126" s="508"/>
      <c r="AM126" s="508"/>
      <c r="AN126" s="508"/>
      <c r="AO126" s="508"/>
      <c r="AP126" s="508"/>
      <c r="AQ126" s="508"/>
      <c r="AR126" s="508"/>
      <c r="AS126" s="508"/>
    </row>
    <row r="127" spans="20:45" x14ac:dyDescent="0.25">
      <c r="T127" s="508"/>
      <c r="U127" s="508"/>
      <c r="V127" s="508"/>
      <c r="W127" s="508"/>
      <c r="X127" s="508"/>
      <c r="Y127" s="508"/>
      <c r="Z127" s="508"/>
      <c r="AA127" s="508"/>
      <c r="AB127" s="508"/>
      <c r="AC127" s="508"/>
      <c r="AD127" s="508"/>
      <c r="AE127" s="508"/>
      <c r="AF127" s="508"/>
      <c r="AG127" s="508"/>
      <c r="AH127" s="508"/>
      <c r="AL127" s="508"/>
      <c r="AM127" s="508"/>
      <c r="AN127" s="508"/>
      <c r="AO127" s="508"/>
      <c r="AP127" s="508"/>
      <c r="AQ127" s="508"/>
      <c r="AR127" s="508"/>
      <c r="AS127" s="508"/>
    </row>
    <row r="128" spans="20:45" x14ac:dyDescent="0.25">
      <c r="T128" s="508"/>
      <c r="U128" s="508"/>
      <c r="V128" s="508"/>
      <c r="W128" s="508"/>
      <c r="X128" s="508"/>
      <c r="Y128" s="508"/>
      <c r="Z128" s="508"/>
      <c r="AA128" s="508"/>
      <c r="AB128" s="508"/>
      <c r="AC128" s="508"/>
      <c r="AD128" s="508"/>
      <c r="AE128" s="508"/>
      <c r="AF128" s="508"/>
      <c r="AG128" s="508"/>
      <c r="AH128" s="508"/>
      <c r="AL128" s="508"/>
      <c r="AM128" s="508"/>
      <c r="AN128" s="508"/>
      <c r="AO128" s="508"/>
      <c r="AP128" s="508"/>
      <c r="AQ128" s="508"/>
      <c r="AR128" s="508"/>
      <c r="AS128" s="508"/>
    </row>
    <row r="129" spans="20:45" x14ac:dyDescent="0.25">
      <c r="T129" s="508"/>
      <c r="U129" s="508"/>
      <c r="V129" s="508"/>
      <c r="W129" s="508"/>
      <c r="X129" s="508"/>
      <c r="Y129" s="508"/>
      <c r="Z129" s="508"/>
      <c r="AA129" s="508"/>
      <c r="AB129" s="508"/>
      <c r="AC129" s="508"/>
      <c r="AD129" s="508"/>
      <c r="AE129" s="508"/>
      <c r="AF129" s="508"/>
      <c r="AG129" s="508"/>
      <c r="AH129" s="508"/>
      <c r="AL129" s="508"/>
      <c r="AM129" s="508"/>
      <c r="AN129" s="508"/>
      <c r="AO129" s="508"/>
      <c r="AP129" s="508"/>
      <c r="AQ129" s="508"/>
      <c r="AR129" s="508"/>
      <c r="AS129" s="508"/>
    </row>
    <row r="130" spans="20:45" x14ac:dyDescent="0.25">
      <c r="T130" s="508"/>
      <c r="U130" s="508"/>
      <c r="V130" s="508"/>
      <c r="W130" s="508"/>
      <c r="X130" s="508"/>
      <c r="Y130" s="508"/>
      <c r="Z130" s="508"/>
      <c r="AA130" s="508"/>
      <c r="AB130" s="508"/>
      <c r="AC130" s="508"/>
      <c r="AD130" s="508"/>
      <c r="AE130" s="508"/>
      <c r="AF130" s="508"/>
      <c r="AG130" s="508"/>
      <c r="AH130" s="508"/>
      <c r="AL130" s="508"/>
      <c r="AM130" s="508"/>
      <c r="AN130" s="508"/>
      <c r="AO130" s="508"/>
      <c r="AP130" s="508"/>
      <c r="AQ130" s="508"/>
      <c r="AR130" s="508"/>
      <c r="AS130" s="508"/>
    </row>
    <row r="131" spans="20:45" x14ac:dyDescent="0.25">
      <c r="T131" s="508"/>
      <c r="U131" s="508"/>
      <c r="V131" s="508"/>
      <c r="W131" s="508"/>
      <c r="X131" s="508"/>
      <c r="Y131" s="508"/>
      <c r="Z131" s="508"/>
      <c r="AA131" s="508"/>
      <c r="AB131" s="508"/>
      <c r="AC131" s="508"/>
      <c r="AD131" s="508"/>
      <c r="AE131" s="508"/>
      <c r="AF131" s="508"/>
      <c r="AG131" s="508"/>
      <c r="AH131" s="508"/>
      <c r="AL131" s="508"/>
      <c r="AM131" s="508"/>
      <c r="AN131" s="508"/>
      <c r="AO131" s="508"/>
      <c r="AP131" s="508"/>
      <c r="AQ131" s="508"/>
      <c r="AR131" s="508"/>
      <c r="AS131" s="508"/>
    </row>
    <row r="132" spans="20:45" x14ac:dyDescent="0.25">
      <c r="T132" s="508"/>
      <c r="U132" s="508"/>
      <c r="V132" s="508"/>
      <c r="W132" s="508"/>
      <c r="X132" s="508"/>
      <c r="Y132" s="508"/>
      <c r="Z132" s="508"/>
      <c r="AA132" s="508"/>
      <c r="AB132" s="508"/>
      <c r="AC132" s="508"/>
      <c r="AD132" s="508"/>
      <c r="AE132" s="508"/>
      <c r="AF132" s="508"/>
      <c r="AG132" s="508"/>
      <c r="AH132" s="508"/>
      <c r="AL132" s="508"/>
      <c r="AM132" s="508"/>
      <c r="AN132" s="508"/>
      <c r="AO132" s="508"/>
      <c r="AP132" s="508"/>
      <c r="AQ132" s="508"/>
      <c r="AR132" s="508"/>
      <c r="AS132" s="508"/>
    </row>
    <row r="133" spans="20:45" x14ac:dyDescent="0.25">
      <c r="T133" s="508"/>
      <c r="U133" s="508"/>
      <c r="V133" s="508"/>
      <c r="W133" s="508"/>
      <c r="X133" s="508"/>
      <c r="Y133" s="508"/>
      <c r="Z133" s="508"/>
      <c r="AA133" s="508"/>
      <c r="AB133" s="508"/>
      <c r="AC133" s="508"/>
      <c r="AD133" s="508"/>
      <c r="AE133" s="508"/>
      <c r="AF133" s="508"/>
      <c r="AG133" s="508"/>
      <c r="AH133" s="508"/>
      <c r="AL133" s="508"/>
      <c r="AM133" s="508"/>
      <c r="AN133" s="508"/>
      <c r="AO133" s="508"/>
      <c r="AP133" s="508"/>
      <c r="AQ133" s="508"/>
      <c r="AR133" s="508"/>
      <c r="AS133" s="508"/>
    </row>
    <row r="134" spans="20:45" x14ac:dyDescent="0.25">
      <c r="T134" s="508"/>
      <c r="U134" s="508"/>
      <c r="V134" s="508"/>
      <c r="W134" s="508"/>
      <c r="X134" s="508"/>
      <c r="Y134" s="508"/>
      <c r="Z134" s="508"/>
      <c r="AA134" s="508"/>
      <c r="AB134" s="508"/>
      <c r="AC134" s="508"/>
      <c r="AD134" s="508"/>
      <c r="AE134" s="508"/>
      <c r="AF134" s="508"/>
      <c r="AG134" s="508"/>
      <c r="AH134" s="508"/>
      <c r="AL134" s="508"/>
      <c r="AM134" s="508"/>
      <c r="AN134" s="508"/>
      <c r="AO134" s="508"/>
      <c r="AP134" s="508"/>
      <c r="AQ134" s="508"/>
      <c r="AR134" s="508"/>
      <c r="AS134" s="508"/>
    </row>
    <row r="135" spans="20:45" x14ac:dyDescent="0.25">
      <c r="T135" s="508"/>
      <c r="U135" s="508"/>
      <c r="V135" s="508"/>
      <c r="W135" s="508"/>
      <c r="X135" s="508"/>
      <c r="Y135" s="508"/>
      <c r="Z135" s="508"/>
      <c r="AA135" s="508"/>
      <c r="AB135" s="508"/>
      <c r="AC135" s="508"/>
      <c r="AD135" s="508"/>
      <c r="AE135" s="508"/>
      <c r="AF135" s="508"/>
      <c r="AG135" s="508"/>
      <c r="AH135" s="508"/>
      <c r="AL135" s="508"/>
      <c r="AM135" s="508"/>
      <c r="AN135" s="508"/>
      <c r="AO135" s="508"/>
      <c r="AP135" s="508"/>
      <c r="AQ135" s="508"/>
      <c r="AR135" s="508"/>
      <c r="AS135" s="508"/>
    </row>
    <row r="136" spans="20:45" x14ac:dyDescent="0.25">
      <c r="T136" s="508"/>
      <c r="U136" s="508"/>
      <c r="V136" s="508"/>
      <c r="W136" s="508"/>
      <c r="X136" s="508"/>
      <c r="Y136" s="508"/>
      <c r="Z136" s="508"/>
      <c r="AA136" s="508"/>
      <c r="AB136" s="508"/>
      <c r="AC136" s="508"/>
      <c r="AD136" s="508"/>
      <c r="AE136" s="508"/>
      <c r="AF136" s="508"/>
      <c r="AG136" s="508"/>
      <c r="AH136" s="508"/>
      <c r="AL136" s="508"/>
      <c r="AM136" s="508"/>
      <c r="AN136" s="508"/>
      <c r="AO136" s="508"/>
      <c r="AP136" s="508"/>
      <c r="AQ136" s="508"/>
      <c r="AR136" s="508"/>
      <c r="AS136" s="508"/>
    </row>
    <row r="137" spans="20:45" x14ac:dyDescent="0.25">
      <c r="T137" s="508"/>
      <c r="U137" s="508"/>
      <c r="V137" s="508"/>
      <c r="W137" s="508"/>
      <c r="X137" s="508"/>
      <c r="Y137" s="508"/>
      <c r="Z137" s="508"/>
      <c r="AA137" s="508"/>
      <c r="AB137" s="508"/>
      <c r="AC137" s="508"/>
      <c r="AD137" s="508"/>
      <c r="AE137" s="508"/>
      <c r="AF137" s="508"/>
      <c r="AG137" s="508"/>
      <c r="AH137" s="508"/>
      <c r="AL137" s="508"/>
      <c r="AM137" s="508"/>
      <c r="AN137" s="508"/>
      <c r="AO137" s="508"/>
      <c r="AP137" s="508"/>
      <c r="AQ137" s="508"/>
      <c r="AR137" s="508"/>
      <c r="AS137" s="508"/>
    </row>
    <row r="138" spans="20:45" x14ac:dyDescent="0.25">
      <c r="T138" s="508"/>
      <c r="U138" s="508"/>
      <c r="V138" s="508"/>
      <c r="W138" s="508"/>
      <c r="X138" s="508"/>
      <c r="Y138" s="508"/>
      <c r="Z138" s="508"/>
      <c r="AA138" s="508"/>
      <c r="AB138" s="508"/>
      <c r="AC138" s="508"/>
      <c r="AD138" s="508"/>
      <c r="AE138" s="508"/>
      <c r="AF138" s="508"/>
      <c r="AG138" s="508"/>
      <c r="AH138" s="508"/>
      <c r="AL138" s="508"/>
      <c r="AM138" s="508"/>
      <c r="AN138" s="508"/>
      <c r="AO138" s="508"/>
      <c r="AP138" s="508"/>
      <c r="AQ138" s="508"/>
      <c r="AR138" s="508"/>
      <c r="AS138" s="508"/>
    </row>
    <row r="139" spans="20:45" x14ac:dyDescent="0.25">
      <c r="T139" s="508"/>
      <c r="U139" s="508"/>
      <c r="V139" s="508"/>
      <c r="W139" s="508"/>
      <c r="X139" s="508"/>
      <c r="Y139" s="508"/>
      <c r="Z139" s="508"/>
      <c r="AA139" s="508"/>
      <c r="AB139" s="508"/>
      <c r="AC139" s="508"/>
      <c r="AD139" s="508"/>
      <c r="AE139" s="508"/>
      <c r="AF139" s="508"/>
      <c r="AG139" s="508"/>
      <c r="AH139" s="508"/>
      <c r="AL139" s="508"/>
      <c r="AM139" s="508"/>
      <c r="AN139" s="508"/>
      <c r="AO139" s="508"/>
      <c r="AP139" s="508"/>
      <c r="AQ139" s="508"/>
      <c r="AR139" s="508"/>
      <c r="AS139" s="508"/>
    </row>
    <row r="140" spans="20:45" x14ac:dyDescent="0.25">
      <c r="T140" s="508"/>
      <c r="U140" s="508"/>
      <c r="V140" s="508"/>
      <c r="W140" s="508"/>
      <c r="X140" s="508"/>
      <c r="Y140" s="508"/>
      <c r="Z140" s="508"/>
      <c r="AA140" s="508"/>
      <c r="AB140" s="508"/>
      <c r="AC140" s="508"/>
      <c r="AD140" s="508"/>
      <c r="AE140" s="508"/>
      <c r="AF140" s="508"/>
      <c r="AG140" s="508"/>
      <c r="AH140" s="508"/>
      <c r="AL140" s="508"/>
      <c r="AM140" s="508"/>
      <c r="AN140" s="508"/>
      <c r="AO140" s="508"/>
      <c r="AP140" s="508"/>
      <c r="AQ140" s="508"/>
      <c r="AR140" s="508"/>
      <c r="AS140" s="508"/>
    </row>
  </sheetData>
  <mergeCells count="1">
    <mergeCell ref="A4:C4"/>
  </mergeCells>
  <conditionalFormatting sqref="B22 B24 B26 B28 B30 B32 B34 B36 B38 B40 B42 B44 B46 B48 B50 B52">
    <cfRule type="cellIs" dxfId="36" priority="13" stopIfTrue="1" operator="equal">
      <formula>"QA"</formula>
    </cfRule>
    <cfRule type="cellIs" dxfId="35" priority="14" stopIfTrue="1" operator="equal">
      <formula>"DA"</formula>
    </cfRule>
  </conditionalFormatting>
  <conditionalFormatting sqref="E7 E21">
    <cfRule type="expression" dxfId="34" priority="16" stopIfTrue="1">
      <formula>$E7&lt;5</formula>
    </cfRule>
  </conditionalFormatting>
  <conditionalFormatting sqref="E22 E24 E26 E28 E30 E32 E34 E36 E38 E40 E42 E44 E46 E48 E50 E52">
    <cfRule type="expression" dxfId="33" priority="8" stopIfTrue="1">
      <formula>AND($E22&lt;9,$C22&gt;0)</formula>
    </cfRule>
  </conditionalFormatting>
  <conditionalFormatting sqref="F7 F9 F11 F13 F15 F17 F19">
    <cfRule type="cellIs" dxfId="32" priority="17" stopIfTrue="1" operator="equal">
      <formula>"Bye"</formula>
    </cfRule>
  </conditionalFormatting>
  <conditionalFormatting sqref="F21:F22 F24 F26 F28 F30 F32 F34 F36 F38 F40 F42 F44 F46 F48 F50">
    <cfRule type="cellIs" dxfId="31" priority="9" stopIfTrue="1" operator="equal">
      <formula>"Bye"</formula>
    </cfRule>
  </conditionalFormatting>
  <conditionalFormatting sqref="F22 F24 F26 F28 F30 F32 F34 F36 F38 F40 F42 F44 F46 F48 F50">
    <cfRule type="expression" dxfId="30" priority="10" stopIfTrue="1">
      <formula>AND($E22&lt;9,$C22&gt;0)</formula>
    </cfRule>
  </conditionalFormatting>
  <conditionalFormatting sqref="H7 H9 H11 H13 H15 H17 H19 H21 G22:I22 G24:I24 G26:I26 G28:I28 G30:I30 G32:I32 G34:I34 G36:I36 G38:I38 G40:I40 G42:I42 G44:I44 G46:I46 G48:I48 G50:I50">
    <cfRule type="expression" dxfId="29" priority="4" stopIfTrue="1">
      <formula>AND($E7&lt;9,$C7&gt;0)</formula>
    </cfRule>
  </conditionalFormatting>
  <conditionalFormatting sqref="I8 K10 I12 M14 I16 K18 I20 I23 K25 I27 M29 I31 K33 I35 I39 K41 I43 M45 I47 K49 I51">
    <cfRule type="expression" dxfId="28" priority="5" stopIfTrue="1">
      <formula>AND($O$1="CU",I8="Umpire")</formula>
    </cfRule>
    <cfRule type="expression" dxfId="27" priority="6" stopIfTrue="1">
      <formula>AND($O$1="CU",I8&lt;&gt;"Umpire",J8&lt;&gt;"")</formula>
    </cfRule>
    <cfRule type="expression" dxfId="26" priority="7" stopIfTrue="1">
      <formula>AND($O$1="CU",I8&lt;&gt;"Umpire")</formula>
    </cfRule>
  </conditionalFormatting>
  <conditionalFormatting sqref="J8 L10 J12 N14 J16 L18 J20 R62">
    <cfRule type="expression" dxfId="25" priority="15" stopIfTrue="1">
      <formula>$O$1="CU"</formula>
    </cfRule>
  </conditionalFormatting>
  <conditionalFormatting sqref="K8 M10 K12 O14 K16 M18 K20 K23 M25 K27 O29 K31 M33 K35 K39 M41 K43 O45 K47 M49 K51">
    <cfRule type="expression" dxfId="24" priority="11" stopIfTrue="1">
      <formula>J8="as"</formula>
    </cfRule>
    <cfRule type="expression" dxfId="23" priority="12" stopIfTrue="1">
      <formula>J8="bs"</formula>
    </cfRule>
  </conditionalFormatting>
  <conditionalFormatting sqref="O16">
    <cfRule type="expression" dxfId="22" priority="1" stopIfTrue="1">
      <formula>AND($O$1="CU",O16="Umpire")</formula>
    </cfRule>
    <cfRule type="expression" dxfId="21" priority="2" stopIfTrue="1">
      <formula>AND($O$1="CU",O16&lt;&gt;"Umpire",P16&lt;&gt;"")</formula>
    </cfRule>
    <cfRule type="expression" dxfId="20"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3969" r:id="rId4"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23970" r:id="rId5" name="Button 2">
              <controlPr defaultSize="0" print="0" autoFill="0" autoPict="0" macro="[2]!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7E4A75DF-1804-4E9E-96B0-EF0F66B9979A}">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2818-1872-4984-B36D-E44C040843B2}">
  <dimension ref="A1:G67"/>
  <sheetViews>
    <sheetView topLeftCell="A29" workbookViewId="0">
      <selection activeCell="F42" sqref="F42"/>
    </sheetView>
  </sheetViews>
  <sheetFormatPr defaultRowHeight="14.4" x14ac:dyDescent="0.3"/>
  <cols>
    <col min="1" max="1" width="5.6640625" style="776" customWidth="1"/>
    <col min="2" max="2" width="6.5546875" style="776" customWidth="1"/>
    <col min="3" max="3" width="8.5546875" style="776" customWidth="1"/>
    <col min="4" max="4" width="5.6640625" style="776" customWidth="1"/>
    <col min="5" max="6" width="22.109375" style="776" customWidth="1"/>
    <col min="7" max="7" width="12" style="776" customWidth="1"/>
    <col min="8" max="256" width="8.88671875" style="765"/>
    <col min="257" max="257" width="5.6640625" style="765" customWidth="1"/>
    <col min="258" max="258" width="6.5546875" style="765" customWidth="1"/>
    <col min="259" max="259" width="8.5546875" style="765" customWidth="1"/>
    <col min="260" max="260" width="5.6640625" style="765" customWidth="1"/>
    <col min="261" max="262" width="22.109375" style="765" customWidth="1"/>
    <col min="263" max="263" width="12" style="765" customWidth="1"/>
    <col min="264" max="512" width="8.88671875" style="765"/>
    <col min="513" max="513" width="5.6640625" style="765" customWidth="1"/>
    <col min="514" max="514" width="6.5546875" style="765" customWidth="1"/>
    <col min="515" max="515" width="8.5546875" style="765" customWidth="1"/>
    <col min="516" max="516" width="5.6640625" style="765" customWidth="1"/>
    <col min="517" max="518" width="22.109375" style="765" customWidth="1"/>
    <col min="519" max="519" width="12" style="765" customWidth="1"/>
    <col min="520" max="768" width="8.88671875" style="765"/>
    <col min="769" max="769" width="5.6640625" style="765" customWidth="1"/>
    <col min="770" max="770" width="6.5546875" style="765" customWidth="1"/>
    <col min="771" max="771" width="8.5546875" style="765" customWidth="1"/>
    <col min="772" max="772" width="5.6640625" style="765" customWidth="1"/>
    <col min="773" max="774" width="22.109375" style="765" customWidth="1"/>
    <col min="775" max="775" width="12" style="765" customWidth="1"/>
    <col min="776" max="1024" width="8.88671875" style="765"/>
    <col min="1025" max="1025" width="5.6640625" style="765" customWidth="1"/>
    <col min="1026" max="1026" width="6.5546875" style="765" customWidth="1"/>
    <col min="1027" max="1027" width="8.5546875" style="765" customWidth="1"/>
    <col min="1028" max="1028" width="5.6640625" style="765" customWidth="1"/>
    <col min="1029" max="1030" width="22.109375" style="765" customWidth="1"/>
    <col min="1031" max="1031" width="12" style="765" customWidth="1"/>
    <col min="1032" max="1280" width="8.88671875" style="765"/>
    <col min="1281" max="1281" width="5.6640625" style="765" customWidth="1"/>
    <col min="1282" max="1282" width="6.5546875" style="765" customWidth="1"/>
    <col min="1283" max="1283" width="8.5546875" style="765" customWidth="1"/>
    <col min="1284" max="1284" width="5.6640625" style="765" customWidth="1"/>
    <col min="1285" max="1286" width="22.109375" style="765" customWidth="1"/>
    <col min="1287" max="1287" width="12" style="765" customWidth="1"/>
    <col min="1288" max="1536" width="8.88671875" style="765"/>
    <col min="1537" max="1537" width="5.6640625" style="765" customWidth="1"/>
    <col min="1538" max="1538" width="6.5546875" style="765" customWidth="1"/>
    <col min="1539" max="1539" width="8.5546875" style="765" customWidth="1"/>
    <col min="1540" max="1540" width="5.6640625" style="765" customWidth="1"/>
    <col min="1541" max="1542" width="22.109375" style="765" customWidth="1"/>
    <col min="1543" max="1543" width="12" style="765" customWidth="1"/>
    <col min="1544" max="1792" width="8.88671875" style="765"/>
    <col min="1793" max="1793" width="5.6640625" style="765" customWidth="1"/>
    <col min="1794" max="1794" width="6.5546875" style="765" customWidth="1"/>
    <col min="1795" max="1795" width="8.5546875" style="765" customWidth="1"/>
    <col min="1796" max="1796" width="5.6640625" style="765" customWidth="1"/>
    <col min="1797" max="1798" width="22.109375" style="765" customWidth="1"/>
    <col min="1799" max="1799" width="12" style="765" customWidth="1"/>
    <col min="1800" max="2048" width="8.88671875" style="765"/>
    <col min="2049" max="2049" width="5.6640625" style="765" customWidth="1"/>
    <col min="2050" max="2050" width="6.5546875" style="765" customWidth="1"/>
    <col min="2051" max="2051" width="8.5546875" style="765" customWidth="1"/>
    <col min="2052" max="2052" width="5.6640625" style="765" customWidth="1"/>
    <col min="2053" max="2054" width="22.109375" style="765" customWidth="1"/>
    <col min="2055" max="2055" width="12" style="765" customWidth="1"/>
    <col min="2056" max="2304" width="8.88671875" style="765"/>
    <col min="2305" max="2305" width="5.6640625" style="765" customWidth="1"/>
    <col min="2306" max="2306" width="6.5546875" style="765" customWidth="1"/>
    <col min="2307" max="2307" width="8.5546875" style="765" customWidth="1"/>
    <col min="2308" max="2308" width="5.6640625" style="765" customWidth="1"/>
    <col min="2309" max="2310" width="22.109375" style="765" customWidth="1"/>
    <col min="2311" max="2311" width="12" style="765" customWidth="1"/>
    <col min="2312" max="2560" width="8.88671875" style="765"/>
    <col min="2561" max="2561" width="5.6640625" style="765" customWidth="1"/>
    <col min="2562" max="2562" width="6.5546875" style="765" customWidth="1"/>
    <col min="2563" max="2563" width="8.5546875" style="765" customWidth="1"/>
    <col min="2564" max="2564" width="5.6640625" style="765" customWidth="1"/>
    <col min="2565" max="2566" width="22.109375" style="765" customWidth="1"/>
    <col min="2567" max="2567" width="12" style="765" customWidth="1"/>
    <col min="2568" max="2816" width="8.88671875" style="765"/>
    <col min="2817" max="2817" width="5.6640625" style="765" customWidth="1"/>
    <col min="2818" max="2818" width="6.5546875" style="765" customWidth="1"/>
    <col min="2819" max="2819" width="8.5546875" style="765" customWidth="1"/>
    <col min="2820" max="2820" width="5.6640625" style="765" customWidth="1"/>
    <col min="2821" max="2822" width="22.109375" style="765" customWidth="1"/>
    <col min="2823" max="2823" width="12" style="765" customWidth="1"/>
    <col min="2824" max="3072" width="8.88671875" style="765"/>
    <col min="3073" max="3073" width="5.6640625" style="765" customWidth="1"/>
    <col min="3074" max="3074" width="6.5546875" style="765" customWidth="1"/>
    <col min="3075" max="3075" width="8.5546875" style="765" customWidth="1"/>
    <col min="3076" max="3076" width="5.6640625" style="765" customWidth="1"/>
    <col min="3077" max="3078" width="22.109375" style="765" customWidth="1"/>
    <col min="3079" max="3079" width="12" style="765" customWidth="1"/>
    <col min="3080" max="3328" width="8.88671875" style="765"/>
    <col min="3329" max="3329" width="5.6640625" style="765" customWidth="1"/>
    <col min="3330" max="3330" width="6.5546875" style="765" customWidth="1"/>
    <col min="3331" max="3331" width="8.5546875" style="765" customWidth="1"/>
    <col min="3332" max="3332" width="5.6640625" style="765" customWidth="1"/>
    <col min="3333" max="3334" width="22.109375" style="765" customWidth="1"/>
    <col min="3335" max="3335" width="12" style="765" customWidth="1"/>
    <col min="3336" max="3584" width="8.88671875" style="765"/>
    <col min="3585" max="3585" width="5.6640625" style="765" customWidth="1"/>
    <col min="3586" max="3586" width="6.5546875" style="765" customWidth="1"/>
    <col min="3587" max="3587" width="8.5546875" style="765" customWidth="1"/>
    <col min="3588" max="3588" width="5.6640625" style="765" customWidth="1"/>
    <col min="3589" max="3590" width="22.109375" style="765" customWidth="1"/>
    <col min="3591" max="3591" width="12" style="765" customWidth="1"/>
    <col min="3592" max="3840" width="8.88671875" style="765"/>
    <col min="3841" max="3841" width="5.6640625" style="765" customWidth="1"/>
    <col min="3842" max="3842" width="6.5546875" style="765" customWidth="1"/>
    <col min="3843" max="3843" width="8.5546875" style="765" customWidth="1"/>
    <col min="3844" max="3844" width="5.6640625" style="765" customWidth="1"/>
    <col min="3845" max="3846" width="22.109375" style="765" customWidth="1"/>
    <col min="3847" max="3847" width="12" style="765" customWidth="1"/>
    <col min="3848" max="4096" width="8.88671875" style="765"/>
    <col min="4097" max="4097" width="5.6640625" style="765" customWidth="1"/>
    <col min="4098" max="4098" width="6.5546875" style="765" customWidth="1"/>
    <col min="4099" max="4099" width="8.5546875" style="765" customWidth="1"/>
    <col min="4100" max="4100" width="5.6640625" style="765" customWidth="1"/>
    <col min="4101" max="4102" width="22.109375" style="765" customWidth="1"/>
    <col min="4103" max="4103" width="12" style="765" customWidth="1"/>
    <col min="4104" max="4352" width="8.88671875" style="765"/>
    <col min="4353" max="4353" width="5.6640625" style="765" customWidth="1"/>
    <col min="4354" max="4354" width="6.5546875" style="765" customWidth="1"/>
    <col min="4355" max="4355" width="8.5546875" style="765" customWidth="1"/>
    <col min="4356" max="4356" width="5.6640625" style="765" customWidth="1"/>
    <col min="4357" max="4358" width="22.109375" style="765" customWidth="1"/>
    <col min="4359" max="4359" width="12" style="765" customWidth="1"/>
    <col min="4360" max="4608" width="8.88671875" style="765"/>
    <col min="4609" max="4609" width="5.6640625" style="765" customWidth="1"/>
    <col min="4610" max="4610" width="6.5546875" style="765" customWidth="1"/>
    <col min="4611" max="4611" width="8.5546875" style="765" customWidth="1"/>
    <col min="4612" max="4612" width="5.6640625" style="765" customWidth="1"/>
    <col min="4613" max="4614" width="22.109375" style="765" customWidth="1"/>
    <col min="4615" max="4615" width="12" style="765" customWidth="1"/>
    <col min="4616" max="4864" width="8.88671875" style="765"/>
    <col min="4865" max="4865" width="5.6640625" style="765" customWidth="1"/>
    <col min="4866" max="4866" width="6.5546875" style="765" customWidth="1"/>
    <col min="4867" max="4867" width="8.5546875" style="765" customWidth="1"/>
    <col min="4868" max="4868" width="5.6640625" style="765" customWidth="1"/>
    <col min="4869" max="4870" width="22.109375" style="765" customWidth="1"/>
    <col min="4871" max="4871" width="12" style="765" customWidth="1"/>
    <col min="4872" max="5120" width="8.88671875" style="765"/>
    <col min="5121" max="5121" width="5.6640625" style="765" customWidth="1"/>
    <col min="5122" max="5122" width="6.5546875" style="765" customWidth="1"/>
    <col min="5123" max="5123" width="8.5546875" style="765" customWidth="1"/>
    <col min="5124" max="5124" width="5.6640625" style="765" customWidth="1"/>
    <col min="5125" max="5126" width="22.109375" style="765" customWidth="1"/>
    <col min="5127" max="5127" width="12" style="765" customWidth="1"/>
    <col min="5128" max="5376" width="8.88671875" style="765"/>
    <col min="5377" max="5377" width="5.6640625" style="765" customWidth="1"/>
    <col min="5378" max="5378" width="6.5546875" style="765" customWidth="1"/>
    <col min="5379" max="5379" width="8.5546875" style="765" customWidth="1"/>
    <col min="5380" max="5380" width="5.6640625" style="765" customWidth="1"/>
    <col min="5381" max="5382" width="22.109375" style="765" customWidth="1"/>
    <col min="5383" max="5383" width="12" style="765" customWidth="1"/>
    <col min="5384" max="5632" width="8.88671875" style="765"/>
    <col min="5633" max="5633" width="5.6640625" style="765" customWidth="1"/>
    <col min="5634" max="5634" width="6.5546875" style="765" customWidth="1"/>
    <col min="5635" max="5635" width="8.5546875" style="765" customWidth="1"/>
    <col min="5636" max="5636" width="5.6640625" style="765" customWidth="1"/>
    <col min="5637" max="5638" width="22.109375" style="765" customWidth="1"/>
    <col min="5639" max="5639" width="12" style="765" customWidth="1"/>
    <col min="5640" max="5888" width="8.88671875" style="765"/>
    <col min="5889" max="5889" width="5.6640625" style="765" customWidth="1"/>
    <col min="5890" max="5890" width="6.5546875" style="765" customWidth="1"/>
    <col min="5891" max="5891" width="8.5546875" style="765" customWidth="1"/>
    <col min="5892" max="5892" width="5.6640625" style="765" customWidth="1"/>
    <col min="5893" max="5894" width="22.109375" style="765" customWidth="1"/>
    <col min="5895" max="5895" width="12" style="765" customWidth="1"/>
    <col min="5896" max="6144" width="8.88671875" style="765"/>
    <col min="6145" max="6145" width="5.6640625" style="765" customWidth="1"/>
    <col min="6146" max="6146" width="6.5546875" style="765" customWidth="1"/>
    <col min="6147" max="6147" width="8.5546875" style="765" customWidth="1"/>
    <col min="6148" max="6148" width="5.6640625" style="765" customWidth="1"/>
    <col min="6149" max="6150" width="22.109375" style="765" customWidth="1"/>
    <col min="6151" max="6151" width="12" style="765" customWidth="1"/>
    <col min="6152" max="6400" width="8.88671875" style="765"/>
    <col min="6401" max="6401" width="5.6640625" style="765" customWidth="1"/>
    <col min="6402" max="6402" width="6.5546875" style="765" customWidth="1"/>
    <col min="6403" max="6403" width="8.5546875" style="765" customWidth="1"/>
    <col min="6404" max="6404" width="5.6640625" style="765" customWidth="1"/>
    <col min="6405" max="6406" width="22.109375" style="765" customWidth="1"/>
    <col min="6407" max="6407" width="12" style="765" customWidth="1"/>
    <col min="6408" max="6656" width="8.88671875" style="765"/>
    <col min="6657" max="6657" width="5.6640625" style="765" customWidth="1"/>
    <col min="6658" max="6658" width="6.5546875" style="765" customWidth="1"/>
    <col min="6659" max="6659" width="8.5546875" style="765" customWidth="1"/>
    <col min="6660" max="6660" width="5.6640625" style="765" customWidth="1"/>
    <col min="6661" max="6662" width="22.109375" style="765" customWidth="1"/>
    <col min="6663" max="6663" width="12" style="765" customWidth="1"/>
    <col min="6664" max="6912" width="8.88671875" style="765"/>
    <col min="6913" max="6913" width="5.6640625" style="765" customWidth="1"/>
    <col min="6914" max="6914" width="6.5546875" style="765" customWidth="1"/>
    <col min="6915" max="6915" width="8.5546875" style="765" customWidth="1"/>
    <col min="6916" max="6916" width="5.6640625" style="765" customWidth="1"/>
    <col min="6917" max="6918" width="22.109375" style="765" customWidth="1"/>
    <col min="6919" max="6919" width="12" style="765" customWidth="1"/>
    <col min="6920" max="7168" width="8.88671875" style="765"/>
    <col min="7169" max="7169" width="5.6640625" style="765" customWidth="1"/>
    <col min="7170" max="7170" width="6.5546875" style="765" customWidth="1"/>
    <col min="7171" max="7171" width="8.5546875" style="765" customWidth="1"/>
    <col min="7172" max="7172" width="5.6640625" style="765" customWidth="1"/>
    <col min="7173" max="7174" width="22.109375" style="765" customWidth="1"/>
    <col min="7175" max="7175" width="12" style="765" customWidth="1"/>
    <col min="7176" max="7424" width="8.88671875" style="765"/>
    <col min="7425" max="7425" width="5.6640625" style="765" customWidth="1"/>
    <col min="7426" max="7426" width="6.5546875" style="765" customWidth="1"/>
    <col min="7427" max="7427" width="8.5546875" style="765" customWidth="1"/>
    <col min="7428" max="7428" width="5.6640625" style="765" customWidth="1"/>
    <col min="7429" max="7430" width="22.109375" style="765" customWidth="1"/>
    <col min="7431" max="7431" width="12" style="765" customWidth="1"/>
    <col min="7432" max="7680" width="8.88671875" style="765"/>
    <col min="7681" max="7681" width="5.6640625" style="765" customWidth="1"/>
    <col min="7682" max="7682" width="6.5546875" style="765" customWidth="1"/>
    <col min="7683" max="7683" width="8.5546875" style="765" customWidth="1"/>
    <col min="7684" max="7684" width="5.6640625" style="765" customWidth="1"/>
    <col min="7685" max="7686" width="22.109375" style="765" customWidth="1"/>
    <col min="7687" max="7687" width="12" style="765" customWidth="1"/>
    <col min="7688" max="7936" width="8.88671875" style="765"/>
    <col min="7937" max="7937" width="5.6640625" style="765" customWidth="1"/>
    <col min="7938" max="7938" width="6.5546875" style="765" customWidth="1"/>
    <col min="7939" max="7939" width="8.5546875" style="765" customWidth="1"/>
    <col min="7940" max="7940" width="5.6640625" style="765" customWidth="1"/>
    <col min="7941" max="7942" width="22.109375" style="765" customWidth="1"/>
    <col min="7943" max="7943" width="12" style="765" customWidth="1"/>
    <col min="7944" max="8192" width="8.88671875" style="765"/>
    <col min="8193" max="8193" width="5.6640625" style="765" customWidth="1"/>
    <col min="8194" max="8194" width="6.5546875" style="765" customWidth="1"/>
    <col min="8195" max="8195" width="8.5546875" style="765" customWidth="1"/>
    <col min="8196" max="8196" width="5.6640625" style="765" customWidth="1"/>
    <col min="8197" max="8198" width="22.109375" style="765" customWidth="1"/>
    <col min="8199" max="8199" width="12" style="765" customWidth="1"/>
    <col min="8200" max="8448" width="8.88671875" style="765"/>
    <col min="8449" max="8449" width="5.6640625" style="765" customWidth="1"/>
    <col min="8450" max="8450" width="6.5546875" style="765" customWidth="1"/>
    <col min="8451" max="8451" width="8.5546875" style="765" customWidth="1"/>
    <col min="8452" max="8452" width="5.6640625" style="765" customWidth="1"/>
    <col min="8453" max="8454" width="22.109375" style="765" customWidth="1"/>
    <col min="8455" max="8455" width="12" style="765" customWidth="1"/>
    <col min="8456" max="8704" width="8.88671875" style="765"/>
    <col min="8705" max="8705" width="5.6640625" style="765" customWidth="1"/>
    <col min="8706" max="8706" width="6.5546875" style="765" customWidth="1"/>
    <col min="8707" max="8707" width="8.5546875" style="765" customWidth="1"/>
    <col min="8708" max="8708" width="5.6640625" style="765" customWidth="1"/>
    <col min="8709" max="8710" width="22.109375" style="765" customWidth="1"/>
    <col min="8711" max="8711" width="12" style="765" customWidth="1"/>
    <col min="8712" max="8960" width="8.88671875" style="765"/>
    <col min="8961" max="8961" width="5.6640625" style="765" customWidth="1"/>
    <col min="8962" max="8962" width="6.5546875" style="765" customWidth="1"/>
    <col min="8963" max="8963" width="8.5546875" style="765" customWidth="1"/>
    <col min="8964" max="8964" width="5.6640625" style="765" customWidth="1"/>
    <col min="8965" max="8966" width="22.109375" style="765" customWidth="1"/>
    <col min="8967" max="8967" width="12" style="765" customWidth="1"/>
    <col min="8968" max="9216" width="8.88671875" style="765"/>
    <col min="9217" max="9217" width="5.6640625" style="765" customWidth="1"/>
    <col min="9218" max="9218" width="6.5546875" style="765" customWidth="1"/>
    <col min="9219" max="9219" width="8.5546875" style="765" customWidth="1"/>
    <col min="9220" max="9220" width="5.6640625" style="765" customWidth="1"/>
    <col min="9221" max="9222" width="22.109375" style="765" customWidth="1"/>
    <col min="9223" max="9223" width="12" style="765" customWidth="1"/>
    <col min="9224" max="9472" width="8.88671875" style="765"/>
    <col min="9473" max="9473" width="5.6640625" style="765" customWidth="1"/>
    <col min="9474" max="9474" width="6.5546875" style="765" customWidth="1"/>
    <col min="9475" max="9475" width="8.5546875" style="765" customWidth="1"/>
    <col min="9476" max="9476" width="5.6640625" style="765" customWidth="1"/>
    <col min="9477" max="9478" width="22.109375" style="765" customWidth="1"/>
    <col min="9479" max="9479" width="12" style="765" customWidth="1"/>
    <col min="9480" max="9728" width="8.88671875" style="765"/>
    <col min="9729" max="9729" width="5.6640625" style="765" customWidth="1"/>
    <col min="9730" max="9730" width="6.5546875" style="765" customWidth="1"/>
    <col min="9731" max="9731" width="8.5546875" style="765" customWidth="1"/>
    <col min="9732" max="9732" width="5.6640625" style="765" customWidth="1"/>
    <col min="9733" max="9734" width="22.109375" style="765" customWidth="1"/>
    <col min="9735" max="9735" width="12" style="765" customWidth="1"/>
    <col min="9736" max="9984" width="8.88671875" style="765"/>
    <col min="9985" max="9985" width="5.6640625" style="765" customWidth="1"/>
    <col min="9986" max="9986" width="6.5546875" style="765" customWidth="1"/>
    <col min="9987" max="9987" width="8.5546875" style="765" customWidth="1"/>
    <col min="9988" max="9988" width="5.6640625" style="765" customWidth="1"/>
    <col min="9989" max="9990" width="22.109375" style="765" customWidth="1"/>
    <col min="9991" max="9991" width="12" style="765" customWidth="1"/>
    <col min="9992" max="10240" width="8.88671875" style="765"/>
    <col min="10241" max="10241" width="5.6640625" style="765" customWidth="1"/>
    <col min="10242" max="10242" width="6.5546875" style="765" customWidth="1"/>
    <col min="10243" max="10243" width="8.5546875" style="765" customWidth="1"/>
    <col min="10244" max="10244" width="5.6640625" style="765" customWidth="1"/>
    <col min="10245" max="10246" width="22.109375" style="765" customWidth="1"/>
    <col min="10247" max="10247" width="12" style="765" customWidth="1"/>
    <col min="10248" max="10496" width="8.88671875" style="765"/>
    <col min="10497" max="10497" width="5.6640625" style="765" customWidth="1"/>
    <col min="10498" max="10498" width="6.5546875" style="765" customWidth="1"/>
    <col min="10499" max="10499" width="8.5546875" style="765" customWidth="1"/>
    <col min="10500" max="10500" width="5.6640625" style="765" customWidth="1"/>
    <col min="10501" max="10502" width="22.109375" style="765" customWidth="1"/>
    <col min="10503" max="10503" width="12" style="765" customWidth="1"/>
    <col min="10504" max="10752" width="8.88671875" style="765"/>
    <col min="10753" max="10753" width="5.6640625" style="765" customWidth="1"/>
    <col min="10754" max="10754" width="6.5546875" style="765" customWidth="1"/>
    <col min="10755" max="10755" width="8.5546875" style="765" customWidth="1"/>
    <col min="10756" max="10756" width="5.6640625" style="765" customWidth="1"/>
    <col min="10757" max="10758" width="22.109375" style="765" customWidth="1"/>
    <col min="10759" max="10759" width="12" style="765" customWidth="1"/>
    <col min="10760" max="11008" width="8.88671875" style="765"/>
    <col min="11009" max="11009" width="5.6640625" style="765" customWidth="1"/>
    <col min="11010" max="11010" width="6.5546875" style="765" customWidth="1"/>
    <col min="11011" max="11011" width="8.5546875" style="765" customWidth="1"/>
    <col min="11012" max="11012" width="5.6640625" style="765" customWidth="1"/>
    <col min="11013" max="11014" width="22.109375" style="765" customWidth="1"/>
    <col min="11015" max="11015" width="12" style="765" customWidth="1"/>
    <col min="11016" max="11264" width="8.88671875" style="765"/>
    <col min="11265" max="11265" width="5.6640625" style="765" customWidth="1"/>
    <col min="11266" max="11266" width="6.5546875" style="765" customWidth="1"/>
    <col min="11267" max="11267" width="8.5546875" style="765" customWidth="1"/>
    <col min="11268" max="11268" width="5.6640625" style="765" customWidth="1"/>
    <col min="11269" max="11270" width="22.109375" style="765" customWidth="1"/>
    <col min="11271" max="11271" width="12" style="765" customWidth="1"/>
    <col min="11272" max="11520" width="8.88671875" style="765"/>
    <col min="11521" max="11521" width="5.6640625" style="765" customWidth="1"/>
    <col min="11522" max="11522" width="6.5546875" style="765" customWidth="1"/>
    <col min="11523" max="11523" width="8.5546875" style="765" customWidth="1"/>
    <col min="11524" max="11524" width="5.6640625" style="765" customWidth="1"/>
    <col min="11525" max="11526" width="22.109375" style="765" customWidth="1"/>
    <col min="11527" max="11527" width="12" style="765" customWidth="1"/>
    <col min="11528" max="11776" width="8.88671875" style="765"/>
    <col min="11777" max="11777" width="5.6640625" style="765" customWidth="1"/>
    <col min="11778" max="11778" width="6.5546875" style="765" customWidth="1"/>
    <col min="11779" max="11779" width="8.5546875" style="765" customWidth="1"/>
    <col min="11780" max="11780" width="5.6640625" style="765" customWidth="1"/>
    <col min="11781" max="11782" width="22.109375" style="765" customWidth="1"/>
    <col min="11783" max="11783" width="12" style="765" customWidth="1"/>
    <col min="11784" max="12032" width="8.88671875" style="765"/>
    <col min="12033" max="12033" width="5.6640625" style="765" customWidth="1"/>
    <col min="12034" max="12034" width="6.5546875" style="765" customWidth="1"/>
    <col min="12035" max="12035" width="8.5546875" style="765" customWidth="1"/>
    <col min="12036" max="12036" width="5.6640625" style="765" customWidth="1"/>
    <col min="12037" max="12038" width="22.109375" style="765" customWidth="1"/>
    <col min="12039" max="12039" width="12" style="765" customWidth="1"/>
    <col min="12040" max="12288" width="8.88671875" style="765"/>
    <col min="12289" max="12289" width="5.6640625" style="765" customWidth="1"/>
    <col min="12290" max="12290" width="6.5546875" style="765" customWidth="1"/>
    <col min="12291" max="12291" width="8.5546875" style="765" customWidth="1"/>
    <col min="12292" max="12292" width="5.6640625" style="765" customWidth="1"/>
    <col min="12293" max="12294" width="22.109375" style="765" customWidth="1"/>
    <col min="12295" max="12295" width="12" style="765" customWidth="1"/>
    <col min="12296" max="12544" width="8.88671875" style="765"/>
    <col min="12545" max="12545" width="5.6640625" style="765" customWidth="1"/>
    <col min="12546" max="12546" width="6.5546875" style="765" customWidth="1"/>
    <col min="12547" max="12547" width="8.5546875" style="765" customWidth="1"/>
    <col min="12548" max="12548" width="5.6640625" style="765" customWidth="1"/>
    <col min="12549" max="12550" width="22.109375" style="765" customWidth="1"/>
    <col min="12551" max="12551" width="12" style="765" customWidth="1"/>
    <col min="12552" max="12800" width="8.88671875" style="765"/>
    <col min="12801" max="12801" width="5.6640625" style="765" customWidth="1"/>
    <col min="12802" max="12802" width="6.5546875" style="765" customWidth="1"/>
    <col min="12803" max="12803" width="8.5546875" style="765" customWidth="1"/>
    <col min="12804" max="12804" width="5.6640625" style="765" customWidth="1"/>
    <col min="12805" max="12806" width="22.109375" style="765" customWidth="1"/>
    <col min="12807" max="12807" width="12" style="765" customWidth="1"/>
    <col min="12808" max="13056" width="8.88671875" style="765"/>
    <col min="13057" max="13057" width="5.6640625" style="765" customWidth="1"/>
    <col min="13058" max="13058" width="6.5546875" style="765" customWidth="1"/>
    <col min="13059" max="13059" width="8.5546875" style="765" customWidth="1"/>
    <col min="13060" max="13060" width="5.6640625" style="765" customWidth="1"/>
    <col min="13061" max="13062" width="22.109375" style="765" customWidth="1"/>
    <col min="13063" max="13063" width="12" style="765" customWidth="1"/>
    <col min="13064" max="13312" width="8.88671875" style="765"/>
    <col min="13313" max="13313" width="5.6640625" style="765" customWidth="1"/>
    <col min="13314" max="13314" width="6.5546875" style="765" customWidth="1"/>
    <col min="13315" max="13315" width="8.5546875" style="765" customWidth="1"/>
    <col min="13316" max="13316" width="5.6640625" style="765" customWidth="1"/>
    <col min="13317" max="13318" width="22.109375" style="765" customWidth="1"/>
    <col min="13319" max="13319" width="12" style="765" customWidth="1"/>
    <col min="13320" max="13568" width="8.88671875" style="765"/>
    <col min="13569" max="13569" width="5.6640625" style="765" customWidth="1"/>
    <col min="13570" max="13570" width="6.5546875" style="765" customWidth="1"/>
    <col min="13571" max="13571" width="8.5546875" style="765" customWidth="1"/>
    <col min="13572" max="13572" width="5.6640625" style="765" customWidth="1"/>
    <col min="13573" max="13574" width="22.109375" style="765" customWidth="1"/>
    <col min="13575" max="13575" width="12" style="765" customWidth="1"/>
    <col min="13576" max="13824" width="8.88671875" style="765"/>
    <col min="13825" max="13825" width="5.6640625" style="765" customWidth="1"/>
    <col min="13826" max="13826" width="6.5546875" style="765" customWidth="1"/>
    <col min="13827" max="13827" width="8.5546875" style="765" customWidth="1"/>
    <col min="13828" max="13828" width="5.6640625" style="765" customWidth="1"/>
    <col min="13829" max="13830" width="22.109375" style="765" customWidth="1"/>
    <col min="13831" max="13831" width="12" style="765" customWidth="1"/>
    <col min="13832" max="14080" width="8.88671875" style="765"/>
    <col min="14081" max="14081" width="5.6640625" style="765" customWidth="1"/>
    <col min="14082" max="14082" width="6.5546875" style="765" customWidth="1"/>
    <col min="14083" max="14083" width="8.5546875" style="765" customWidth="1"/>
    <col min="14084" max="14084" width="5.6640625" style="765" customWidth="1"/>
    <col min="14085" max="14086" width="22.109375" style="765" customWidth="1"/>
    <col min="14087" max="14087" width="12" style="765" customWidth="1"/>
    <col min="14088" max="14336" width="8.88671875" style="765"/>
    <col min="14337" max="14337" width="5.6640625" style="765" customWidth="1"/>
    <col min="14338" max="14338" width="6.5546875" style="765" customWidth="1"/>
    <col min="14339" max="14339" width="8.5546875" style="765" customWidth="1"/>
    <col min="14340" max="14340" width="5.6640625" style="765" customWidth="1"/>
    <col min="14341" max="14342" width="22.109375" style="765" customWidth="1"/>
    <col min="14343" max="14343" width="12" style="765" customWidth="1"/>
    <col min="14344" max="14592" width="8.88671875" style="765"/>
    <col min="14593" max="14593" width="5.6640625" style="765" customWidth="1"/>
    <col min="14594" max="14594" width="6.5546875" style="765" customWidth="1"/>
    <col min="14595" max="14595" width="8.5546875" style="765" customWidth="1"/>
    <col min="14596" max="14596" width="5.6640625" style="765" customWidth="1"/>
    <col min="14597" max="14598" width="22.109375" style="765" customWidth="1"/>
    <col min="14599" max="14599" width="12" style="765" customWidth="1"/>
    <col min="14600" max="14848" width="8.88671875" style="765"/>
    <col min="14849" max="14849" width="5.6640625" style="765" customWidth="1"/>
    <col min="14850" max="14850" width="6.5546875" style="765" customWidth="1"/>
    <col min="14851" max="14851" width="8.5546875" style="765" customWidth="1"/>
    <col min="14852" max="14852" width="5.6640625" style="765" customWidth="1"/>
    <col min="14853" max="14854" width="22.109375" style="765" customWidth="1"/>
    <col min="14855" max="14855" width="12" style="765" customWidth="1"/>
    <col min="14856" max="15104" width="8.88671875" style="765"/>
    <col min="15105" max="15105" width="5.6640625" style="765" customWidth="1"/>
    <col min="15106" max="15106" width="6.5546875" style="765" customWidth="1"/>
    <col min="15107" max="15107" width="8.5546875" style="765" customWidth="1"/>
    <col min="15108" max="15108" width="5.6640625" style="765" customWidth="1"/>
    <col min="15109" max="15110" width="22.109375" style="765" customWidth="1"/>
    <col min="15111" max="15111" width="12" style="765" customWidth="1"/>
    <col min="15112" max="15360" width="8.88671875" style="765"/>
    <col min="15361" max="15361" width="5.6640625" style="765" customWidth="1"/>
    <col min="15362" max="15362" width="6.5546875" style="765" customWidth="1"/>
    <col min="15363" max="15363" width="8.5546875" style="765" customWidth="1"/>
    <col min="15364" max="15364" width="5.6640625" style="765" customWidth="1"/>
    <col min="15365" max="15366" width="22.109375" style="765" customWidth="1"/>
    <col min="15367" max="15367" width="12" style="765" customWidth="1"/>
    <col min="15368" max="15616" width="8.88671875" style="765"/>
    <col min="15617" max="15617" width="5.6640625" style="765" customWidth="1"/>
    <col min="15618" max="15618" width="6.5546875" style="765" customWidth="1"/>
    <col min="15619" max="15619" width="8.5546875" style="765" customWidth="1"/>
    <col min="15620" max="15620" width="5.6640625" style="765" customWidth="1"/>
    <col min="15621" max="15622" width="22.109375" style="765" customWidth="1"/>
    <col min="15623" max="15623" width="12" style="765" customWidth="1"/>
    <col min="15624" max="15872" width="8.88671875" style="765"/>
    <col min="15873" max="15873" width="5.6640625" style="765" customWidth="1"/>
    <col min="15874" max="15874" width="6.5546875" style="765" customWidth="1"/>
    <col min="15875" max="15875" width="8.5546875" style="765" customWidth="1"/>
    <col min="15876" max="15876" width="5.6640625" style="765" customWidth="1"/>
    <col min="15877" max="15878" width="22.109375" style="765" customWidth="1"/>
    <col min="15879" max="15879" width="12" style="765" customWidth="1"/>
    <col min="15880" max="16128" width="8.88671875" style="765"/>
    <col min="16129" max="16129" width="5.6640625" style="765" customWidth="1"/>
    <col min="16130" max="16130" width="6.5546875" style="765" customWidth="1"/>
    <col min="16131" max="16131" width="8.5546875" style="765" customWidth="1"/>
    <col min="16132" max="16132" width="5.6640625" style="765" customWidth="1"/>
    <col min="16133" max="16134" width="22.109375" style="765" customWidth="1"/>
    <col min="16135" max="16135" width="12" style="765" customWidth="1"/>
    <col min="16136" max="16384" width="8.88671875" style="765"/>
  </cols>
  <sheetData>
    <row r="1" spans="1:7" ht="45" customHeight="1" x14ac:dyDescent="0.3">
      <c r="A1" s="793" t="s">
        <v>258</v>
      </c>
      <c r="B1" s="794"/>
      <c r="C1" s="794"/>
      <c r="D1" s="794"/>
      <c r="E1" s="794"/>
      <c r="F1" s="794"/>
      <c r="G1" s="795"/>
    </row>
    <row r="2" spans="1:7" ht="52.8" customHeight="1" x14ac:dyDescent="0.3">
      <c r="A2" s="796" t="s">
        <v>259</v>
      </c>
      <c r="B2" s="797"/>
      <c r="C2" s="797"/>
      <c r="D2" s="797"/>
      <c r="E2" s="797"/>
      <c r="F2" s="797"/>
      <c r="G2" s="798"/>
    </row>
    <row r="3" spans="1:7" ht="48" customHeight="1" x14ac:dyDescent="0.3">
      <c r="A3" s="766" t="s">
        <v>260</v>
      </c>
      <c r="B3" s="766" t="s">
        <v>261</v>
      </c>
      <c r="C3" s="766" t="s">
        <v>262</v>
      </c>
      <c r="D3" s="766" t="s">
        <v>263</v>
      </c>
      <c r="E3" s="767"/>
      <c r="F3" s="767"/>
      <c r="G3" s="767" t="s">
        <v>264</v>
      </c>
    </row>
    <row r="4" spans="1:7" ht="21.9" customHeight="1" x14ac:dyDescent="0.3">
      <c r="A4" s="768" t="s">
        <v>265</v>
      </c>
      <c r="B4" s="769"/>
      <c r="C4" s="767" t="s">
        <v>266</v>
      </c>
      <c r="D4" s="767"/>
      <c r="E4" s="768" t="s">
        <v>132</v>
      </c>
      <c r="F4" s="767" t="s">
        <v>134</v>
      </c>
      <c r="G4" s="770" t="s">
        <v>267</v>
      </c>
    </row>
    <row r="5" spans="1:7" ht="21.9" customHeight="1" x14ac:dyDescent="0.3">
      <c r="A5" s="767"/>
      <c r="B5" s="771"/>
      <c r="C5" s="767"/>
      <c r="D5" s="767"/>
      <c r="E5" s="768" t="s">
        <v>135</v>
      </c>
      <c r="F5" s="767" t="s">
        <v>268</v>
      </c>
      <c r="G5" s="770" t="s">
        <v>269</v>
      </c>
    </row>
    <row r="6" spans="1:7" ht="21.9" customHeight="1" x14ac:dyDescent="0.3">
      <c r="A6" s="767"/>
      <c r="B6" s="771"/>
      <c r="C6" s="767"/>
      <c r="D6" s="767"/>
      <c r="E6" s="768" t="s">
        <v>270</v>
      </c>
      <c r="F6" s="767" t="s">
        <v>271</v>
      </c>
      <c r="G6" s="770" t="s">
        <v>201</v>
      </c>
    </row>
    <row r="7" spans="1:7" ht="21.9" customHeight="1" x14ac:dyDescent="0.3">
      <c r="A7" s="767"/>
      <c r="B7" s="771"/>
      <c r="C7" s="767"/>
      <c r="D7" s="767"/>
      <c r="E7" s="768" t="s">
        <v>254</v>
      </c>
      <c r="F7" s="767" t="s">
        <v>272</v>
      </c>
      <c r="G7" s="770" t="s">
        <v>273</v>
      </c>
    </row>
    <row r="8" spans="1:7" ht="21.9" customHeight="1" x14ac:dyDescent="0.3">
      <c r="A8" s="767"/>
      <c r="B8" s="771"/>
      <c r="C8" s="767"/>
      <c r="D8" s="767"/>
      <c r="E8" s="768" t="s">
        <v>274</v>
      </c>
      <c r="F8" s="767" t="s">
        <v>253</v>
      </c>
      <c r="G8" s="770" t="s">
        <v>275</v>
      </c>
    </row>
    <row r="9" spans="1:7" ht="21.9" customHeight="1" x14ac:dyDescent="0.3">
      <c r="A9" s="767"/>
      <c r="B9" s="771"/>
      <c r="C9" s="767"/>
      <c r="D9" s="767"/>
      <c r="E9" s="768" t="s">
        <v>276</v>
      </c>
      <c r="F9" s="767" t="s">
        <v>277</v>
      </c>
      <c r="G9" s="772" t="s">
        <v>278</v>
      </c>
    </row>
    <row r="10" spans="1:7" ht="21.9" customHeight="1" x14ac:dyDescent="0.3">
      <c r="A10" s="767"/>
      <c r="B10" s="771"/>
      <c r="C10" s="767" t="s">
        <v>279</v>
      </c>
      <c r="D10" s="767"/>
      <c r="E10" s="767" t="s">
        <v>280</v>
      </c>
      <c r="F10" s="768" t="s">
        <v>281</v>
      </c>
      <c r="G10" s="772" t="s">
        <v>267</v>
      </c>
    </row>
    <row r="11" spans="1:7" ht="21.9" customHeight="1" x14ac:dyDescent="0.3">
      <c r="A11" s="767"/>
      <c r="B11" s="771"/>
      <c r="C11" s="767"/>
      <c r="D11" s="767"/>
      <c r="E11" s="768" t="s">
        <v>282</v>
      </c>
      <c r="F11" s="767" t="s">
        <v>255</v>
      </c>
      <c r="G11" s="770" t="s">
        <v>283</v>
      </c>
    </row>
    <row r="12" spans="1:7" ht="21.9" customHeight="1" x14ac:dyDescent="0.3">
      <c r="A12" s="767"/>
      <c r="B12" s="771"/>
      <c r="C12" s="767" t="s">
        <v>284</v>
      </c>
      <c r="D12" s="767"/>
      <c r="E12" s="767" t="s">
        <v>285</v>
      </c>
      <c r="F12" s="768" t="s">
        <v>110</v>
      </c>
      <c r="G12" s="770" t="s">
        <v>278</v>
      </c>
    </row>
    <row r="13" spans="1:7" ht="21.9" customHeight="1" x14ac:dyDescent="0.3">
      <c r="A13" s="767"/>
      <c r="B13" s="773"/>
      <c r="C13" s="767"/>
      <c r="D13" s="767"/>
      <c r="E13" s="767" t="s">
        <v>257</v>
      </c>
      <c r="F13" s="768" t="s">
        <v>286</v>
      </c>
      <c r="G13" s="770" t="s">
        <v>287</v>
      </c>
    </row>
    <row r="14" spans="1:7" ht="21.9" customHeight="1" x14ac:dyDescent="0.3">
      <c r="A14" s="768" t="s">
        <v>288</v>
      </c>
      <c r="B14" s="771"/>
      <c r="C14" s="767"/>
      <c r="D14" s="767"/>
      <c r="E14" s="768" t="s">
        <v>111</v>
      </c>
      <c r="F14" s="767" t="s">
        <v>289</v>
      </c>
      <c r="G14" s="772" t="s">
        <v>273</v>
      </c>
    </row>
    <row r="15" spans="1:7" ht="21.9" customHeight="1" x14ac:dyDescent="0.3">
      <c r="A15" s="767"/>
      <c r="B15" s="767"/>
      <c r="C15" s="767"/>
      <c r="D15" s="767"/>
      <c r="E15" s="767" t="s">
        <v>164</v>
      </c>
      <c r="F15" s="768" t="s">
        <v>290</v>
      </c>
      <c r="G15" s="770" t="s">
        <v>275</v>
      </c>
    </row>
    <row r="16" spans="1:7" ht="21.9" customHeight="1" x14ac:dyDescent="0.3">
      <c r="A16" s="767"/>
      <c r="B16" s="771"/>
      <c r="C16" s="767"/>
      <c r="D16" s="767"/>
      <c r="E16" s="767" t="s">
        <v>291</v>
      </c>
      <c r="F16" s="768" t="s">
        <v>292</v>
      </c>
      <c r="G16" s="770" t="s">
        <v>267</v>
      </c>
    </row>
    <row r="17" spans="1:7" ht="21.9" customHeight="1" x14ac:dyDescent="0.3">
      <c r="A17" s="767"/>
      <c r="B17" s="771"/>
      <c r="C17" s="767"/>
      <c r="D17" s="767"/>
      <c r="E17" s="768" t="s">
        <v>293</v>
      </c>
      <c r="F17" s="767" t="s">
        <v>294</v>
      </c>
      <c r="G17" s="770" t="s">
        <v>287</v>
      </c>
    </row>
    <row r="18" spans="1:7" ht="21.9" customHeight="1" x14ac:dyDescent="0.3">
      <c r="A18" s="767"/>
      <c r="B18" s="771"/>
      <c r="C18" s="767" t="s">
        <v>266</v>
      </c>
      <c r="D18" s="767"/>
      <c r="E18" s="768" t="s">
        <v>295</v>
      </c>
      <c r="F18" s="767" t="s">
        <v>211</v>
      </c>
      <c r="G18" s="770" t="s">
        <v>296</v>
      </c>
    </row>
    <row r="19" spans="1:7" ht="21.9" customHeight="1" x14ac:dyDescent="0.3">
      <c r="A19" s="767"/>
      <c r="B19" s="771"/>
      <c r="C19" s="767"/>
      <c r="D19" s="767"/>
      <c r="E19" s="768" t="s">
        <v>297</v>
      </c>
      <c r="F19" s="767" t="s">
        <v>298</v>
      </c>
      <c r="G19" s="772" t="s">
        <v>269</v>
      </c>
    </row>
    <row r="20" spans="1:7" ht="21.9" customHeight="1" x14ac:dyDescent="0.3">
      <c r="A20" s="767"/>
      <c r="B20" s="771"/>
      <c r="C20" s="767"/>
      <c r="D20" s="767"/>
      <c r="E20" s="768" t="s">
        <v>299</v>
      </c>
      <c r="F20" s="767" t="s">
        <v>300</v>
      </c>
      <c r="G20" s="772" t="s">
        <v>287</v>
      </c>
    </row>
    <row r="21" spans="1:7" ht="21.9" customHeight="1" x14ac:dyDescent="0.3">
      <c r="A21" s="767"/>
      <c r="B21" s="771"/>
      <c r="C21" s="767"/>
      <c r="D21" s="767"/>
      <c r="E21" s="768" t="s">
        <v>221</v>
      </c>
      <c r="F21" s="767" t="s">
        <v>301</v>
      </c>
      <c r="G21" s="772" t="s">
        <v>267</v>
      </c>
    </row>
    <row r="22" spans="1:7" ht="21.9" customHeight="1" x14ac:dyDescent="0.3">
      <c r="A22" s="767"/>
      <c r="B22" s="771"/>
      <c r="C22" s="767"/>
      <c r="D22" s="767"/>
      <c r="E22" s="768" t="s">
        <v>302</v>
      </c>
      <c r="F22" s="767" t="s">
        <v>303</v>
      </c>
      <c r="G22" s="772" t="s">
        <v>267</v>
      </c>
    </row>
    <row r="23" spans="1:7" ht="21.9" customHeight="1" x14ac:dyDescent="0.3">
      <c r="A23" s="767"/>
      <c r="B23" s="773"/>
      <c r="C23" s="767"/>
      <c r="D23" s="767"/>
      <c r="E23" s="767" t="s">
        <v>231</v>
      </c>
      <c r="F23" s="768" t="s">
        <v>304</v>
      </c>
      <c r="G23" s="772" t="s">
        <v>267</v>
      </c>
    </row>
    <row r="24" spans="1:7" ht="21.9" customHeight="1" x14ac:dyDescent="0.3">
      <c r="A24" s="767" t="s">
        <v>305</v>
      </c>
      <c r="B24" s="771"/>
      <c r="C24" s="767" t="s">
        <v>284</v>
      </c>
      <c r="D24" s="767"/>
      <c r="E24" s="767" t="s">
        <v>306</v>
      </c>
      <c r="F24" s="768" t="s">
        <v>307</v>
      </c>
      <c r="G24" s="772" t="s">
        <v>269</v>
      </c>
    </row>
    <row r="25" spans="1:7" ht="21.9" customHeight="1" x14ac:dyDescent="0.3">
      <c r="A25" s="767"/>
      <c r="B25" s="771"/>
      <c r="C25" s="767"/>
      <c r="D25" s="767"/>
      <c r="E25" s="767" t="s">
        <v>227</v>
      </c>
      <c r="F25" s="768" t="s">
        <v>308</v>
      </c>
      <c r="G25" s="772" t="s">
        <v>278</v>
      </c>
    </row>
    <row r="26" spans="1:7" ht="21.9" customHeight="1" x14ac:dyDescent="0.3">
      <c r="A26" s="767"/>
      <c r="B26" s="771"/>
      <c r="C26" s="767"/>
      <c r="D26" s="774"/>
      <c r="E26" s="767" t="s">
        <v>309</v>
      </c>
      <c r="F26" s="768" t="s">
        <v>310</v>
      </c>
      <c r="G26" s="772" t="s">
        <v>283</v>
      </c>
    </row>
    <row r="27" spans="1:7" ht="21.9" customHeight="1" x14ac:dyDescent="0.3">
      <c r="A27" s="767"/>
      <c r="B27" s="771"/>
      <c r="C27" s="767"/>
      <c r="D27" s="767"/>
      <c r="E27" s="768" t="s">
        <v>311</v>
      </c>
      <c r="F27" s="767" t="s">
        <v>312</v>
      </c>
      <c r="G27" s="772" t="s">
        <v>273</v>
      </c>
    </row>
    <row r="28" spans="1:7" ht="21.9" customHeight="1" x14ac:dyDescent="0.3">
      <c r="A28" s="767"/>
      <c r="B28" s="767"/>
      <c r="C28" s="767"/>
      <c r="D28" s="767"/>
      <c r="E28" s="767" t="s">
        <v>313</v>
      </c>
      <c r="F28" s="768" t="s">
        <v>314</v>
      </c>
      <c r="G28" s="772" t="s">
        <v>267</v>
      </c>
    </row>
    <row r="29" spans="1:7" ht="21.9" customHeight="1" x14ac:dyDescent="0.3">
      <c r="A29" s="767"/>
      <c r="B29" s="771"/>
      <c r="C29" s="767"/>
      <c r="D29" s="767"/>
      <c r="E29" s="767" t="s">
        <v>315</v>
      </c>
      <c r="F29" s="768" t="s">
        <v>316</v>
      </c>
      <c r="G29" s="770" t="s">
        <v>267</v>
      </c>
    </row>
    <row r="30" spans="1:7" ht="21.9" customHeight="1" x14ac:dyDescent="0.3">
      <c r="A30" s="767"/>
      <c r="B30" s="767"/>
      <c r="C30" s="767" t="s">
        <v>279</v>
      </c>
      <c r="D30" s="767"/>
      <c r="E30" s="767" t="s">
        <v>317</v>
      </c>
      <c r="F30" s="768" t="s">
        <v>318</v>
      </c>
      <c r="G30" s="770" t="s">
        <v>319</v>
      </c>
    </row>
    <row r="31" spans="1:7" ht="21.9" customHeight="1" x14ac:dyDescent="0.3">
      <c r="A31" s="767"/>
      <c r="B31" s="771"/>
      <c r="C31" s="767"/>
      <c r="D31" s="767"/>
      <c r="E31" s="767" t="s">
        <v>320</v>
      </c>
      <c r="F31" s="768" t="s">
        <v>321</v>
      </c>
      <c r="G31" s="770" t="s">
        <v>267</v>
      </c>
    </row>
    <row r="32" spans="1:7" ht="21.9" customHeight="1" x14ac:dyDescent="0.3">
      <c r="A32" s="767"/>
      <c r="B32" s="771"/>
      <c r="C32" s="767"/>
      <c r="D32" s="767"/>
      <c r="E32" s="768" t="s">
        <v>322</v>
      </c>
      <c r="F32" s="767" t="s">
        <v>256</v>
      </c>
      <c r="G32" s="770" t="s">
        <v>287</v>
      </c>
    </row>
    <row r="33" spans="1:7" ht="21.9" customHeight="1" x14ac:dyDescent="0.3">
      <c r="A33" s="767"/>
      <c r="B33" s="771"/>
      <c r="C33" s="767"/>
      <c r="D33" s="767"/>
      <c r="E33" s="767" t="s">
        <v>323</v>
      </c>
      <c r="F33" s="768" t="s">
        <v>324</v>
      </c>
      <c r="G33" s="770" t="s">
        <v>319</v>
      </c>
    </row>
    <row r="34" spans="1:7" ht="21.9" customHeight="1" x14ac:dyDescent="0.3">
      <c r="A34" s="767"/>
      <c r="B34" s="771"/>
      <c r="C34" s="767"/>
      <c r="D34" s="767"/>
      <c r="E34" s="771"/>
      <c r="F34" s="771"/>
      <c r="G34" s="775"/>
    </row>
    <row r="35" spans="1:7" ht="21.9" customHeight="1" x14ac:dyDescent="0.3">
      <c r="A35" s="767" t="s">
        <v>325</v>
      </c>
      <c r="B35" s="767"/>
      <c r="C35" s="767"/>
      <c r="D35" s="767"/>
      <c r="E35" s="767" t="s">
        <v>326</v>
      </c>
      <c r="F35" s="768" t="s">
        <v>327</v>
      </c>
      <c r="G35" s="770" t="s">
        <v>269</v>
      </c>
    </row>
    <row r="36" spans="1:7" ht="21.9" customHeight="1" x14ac:dyDescent="0.3">
      <c r="A36" s="767"/>
      <c r="B36" s="767"/>
      <c r="C36" s="767"/>
      <c r="D36" s="767"/>
      <c r="E36" s="768" t="s">
        <v>328</v>
      </c>
      <c r="F36" s="767" t="s">
        <v>329</v>
      </c>
      <c r="G36" s="770" t="s">
        <v>267</v>
      </c>
    </row>
    <row r="37" spans="1:7" ht="21.9" customHeight="1" x14ac:dyDescent="0.3">
      <c r="A37" s="767"/>
      <c r="B37" s="767"/>
      <c r="C37" s="767"/>
      <c r="D37" s="767"/>
      <c r="E37" s="768" t="s">
        <v>330</v>
      </c>
      <c r="F37" s="767" t="s">
        <v>331</v>
      </c>
      <c r="G37" s="770" t="s">
        <v>273</v>
      </c>
    </row>
    <row r="38" spans="1:7" ht="21.9" customHeight="1" x14ac:dyDescent="0.3">
      <c r="A38" s="767"/>
      <c r="B38" s="767"/>
      <c r="C38" s="767" t="s">
        <v>266</v>
      </c>
      <c r="D38" s="767"/>
      <c r="E38" s="767" t="s">
        <v>332</v>
      </c>
      <c r="F38" s="768" t="s">
        <v>333</v>
      </c>
      <c r="G38" s="770" t="s">
        <v>283</v>
      </c>
    </row>
    <row r="39" spans="1:7" ht="21.9" customHeight="1" x14ac:dyDescent="0.3">
      <c r="A39" s="767"/>
      <c r="B39" s="767"/>
      <c r="C39" s="767"/>
      <c r="D39" s="767"/>
      <c r="E39" s="767" t="s">
        <v>334</v>
      </c>
      <c r="F39" s="768" t="s">
        <v>335</v>
      </c>
      <c r="G39" s="772" t="s">
        <v>296</v>
      </c>
    </row>
    <row r="40" spans="1:7" ht="21.9" customHeight="1" x14ac:dyDescent="0.3">
      <c r="A40" s="767"/>
      <c r="B40" s="767"/>
      <c r="C40" s="767"/>
      <c r="D40" s="767"/>
      <c r="E40" s="767" t="s">
        <v>207</v>
      </c>
      <c r="F40" s="768" t="s">
        <v>336</v>
      </c>
      <c r="G40" s="770" t="s">
        <v>296</v>
      </c>
    </row>
    <row r="41" spans="1:7" ht="21.9" customHeight="1" x14ac:dyDescent="0.3">
      <c r="A41" s="767"/>
      <c r="B41" s="767"/>
      <c r="C41" s="767" t="s">
        <v>284</v>
      </c>
      <c r="D41" s="767"/>
      <c r="E41" s="767" t="s">
        <v>337</v>
      </c>
      <c r="F41" s="768" t="s">
        <v>292</v>
      </c>
      <c r="G41" s="770" t="s">
        <v>283</v>
      </c>
    </row>
    <row r="42" spans="1:7" ht="21.9" customHeight="1" x14ac:dyDescent="0.3">
      <c r="A42" s="767"/>
      <c r="B42" s="771"/>
      <c r="C42" s="767"/>
      <c r="D42" s="767"/>
      <c r="E42" s="767"/>
      <c r="F42" s="767"/>
      <c r="G42" s="770"/>
    </row>
    <row r="43" spans="1:7" ht="21.9" customHeight="1" x14ac:dyDescent="0.3">
      <c r="A43" s="767" t="s">
        <v>338</v>
      </c>
      <c r="B43" s="767"/>
      <c r="C43" s="767"/>
      <c r="D43" s="767"/>
      <c r="E43" s="768"/>
      <c r="F43" s="767"/>
      <c r="G43" s="770"/>
    </row>
    <row r="44" spans="1:7" ht="21.9" customHeight="1" x14ac:dyDescent="0.3">
      <c r="A44" s="767"/>
      <c r="B44" s="767"/>
      <c r="C44" s="767"/>
      <c r="D44" s="767"/>
      <c r="E44" s="767"/>
      <c r="F44" s="767"/>
      <c r="G44" s="770"/>
    </row>
    <row r="45" spans="1:7" ht="21.9" customHeight="1" x14ac:dyDescent="0.3">
      <c r="A45" s="767"/>
      <c r="B45" s="767"/>
      <c r="C45" s="767"/>
      <c r="D45" s="767"/>
      <c r="E45" s="767"/>
      <c r="F45" s="767"/>
      <c r="G45" s="770"/>
    </row>
    <row r="46" spans="1:7" ht="21.9" customHeight="1" x14ac:dyDescent="0.3">
      <c r="A46" s="767"/>
      <c r="B46" s="767"/>
      <c r="C46" s="767"/>
      <c r="D46" s="767"/>
      <c r="E46" s="767"/>
      <c r="F46" s="767"/>
      <c r="G46" s="770"/>
    </row>
    <row r="47" spans="1:7" ht="21.9" customHeight="1" x14ac:dyDescent="0.3">
      <c r="A47" s="767"/>
      <c r="B47" s="767"/>
      <c r="C47" s="767"/>
      <c r="D47" s="767"/>
      <c r="E47" s="767"/>
      <c r="F47" s="767"/>
      <c r="G47" s="770"/>
    </row>
    <row r="48" spans="1:7" ht="21.9" customHeight="1" x14ac:dyDescent="0.3">
      <c r="A48" s="767"/>
      <c r="B48" s="767"/>
      <c r="C48" s="767"/>
      <c r="D48" s="767"/>
      <c r="E48" s="767"/>
      <c r="F48" s="767"/>
      <c r="G48" s="770"/>
    </row>
    <row r="49" spans="1:7" ht="21.9" customHeight="1" x14ac:dyDescent="0.3">
      <c r="A49" s="767"/>
      <c r="B49" s="767"/>
      <c r="C49" s="767"/>
      <c r="D49" s="767"/>
      <c r="E49" s="767"/>
      <c r="F49" s="767"/>
      <c r="G49" s="770"/>
    </row>
    <row r="50" spans="1:7" ht="21.9" customHeight="1" x14ac:dyDescent="0.3">
      <c r="A50" s="767" t="s">
        <v>325</v>
      </c>
      <c r="B50" s="767"/>
      <c r="C50" s="767"/>
      <c r="D50" s="767"/>
      <c r="E50" s="767"/>
      <c r="F50" s="767"/>
      <c r="G50" s="770"/>
    </row>
    <row r="51" spans="1:7" ht="21.9" customHeight="1" x14ac:dyDescent="0.3">
      <c r="A51" s="767"/>
      <c r="B51" s="767"/>
      <c r="C51" s="767"/>
      <c r="D51" s="767"/>
      <c r="E51" s="767"/>
      <c r="F51" s="767"/>
      <c r="G51" s="770"/>
    </row>
    <row r="52" spans="1:7" ht="21.9" customHeight="1" x14ac:dyDescent="0.3">
      <c r="A52" s="767"/>
      <c r="B52" s="767"/>
      <c r="C52" s="767"/>
      <c r="D52" s="767"/>
      <c r="E52" s="767"/>
      <c r="F52" s="767"/>
      <c r="G52" s="770"/>
    </row>
    <row r="53" spans="1:7" ht="21.9" customHeight="1" x14ac:dyDescent="0.3">
      <c r="A53" s="767"/>
      <c r="B53" s="767"/>
      <c r="C53" s="767"/>
      <c r="D53" s="767"/>
      <c r="E53" s="767"/>
      <c r="F53" s="767"/>
      <c r="G53" s="770"/>
    </row>
    <row r="54" spans="1:7" ht="21.9" customHeight="1" x14ac:dyDescent="0.3">
      <c r="A54" s="767"/>
      <c r="B54" s="767"/>
      <c r="C54" s="767"/>
      <c r="D54" s="767"/>
      <c r="E54" s="767"/>
      <c r="F54" s="767"/>
      <c r="G54" s="770"/>
    </row>
    <row r="55" spans="1:7" ht="21.9" customHeight="1" x14ac:dyDescent="0.3">
      <c r="A55" s="767"/>
      <c r="B55" s="767"/>
      <c r="C55" s="767"/>
      <c r="D55" s="767"/>
      <c r="E55" s="767"/>
      <c r="F55" s="767"/>
      <c r="G55" s="770"/>
    </row>
    <row r="56" spans="1:7" ht="21.9" customHeight="1" x14ac:dyDescent="0.3">
      <c r="A56" s="767"/>
      <c r="B56" s="767"/>
      <c r="C56" s="767"/>
      <c r="D56" s="767"/>
      <c r="E56" s="767"/>
      <c r="F56" s="767"/>
      <c r="G56" s="770"/>
    </row>
    <row r="57" spans="1:7" ht="21.9" customHeight="1" x14ac:dyDescent="0.3">
      <c r="A57" s="767"/>
      <c r="B57" s="767"/>
      <c r="C57" s="767"/>
      <c r="D57" s="767"/>
      <c r="E57" s="767"/>
      <c r="F57" s="767"/>
      <c r="G57" s="770"/>
    </row>
    <row r="58" spans="1:7" ht="21.9" customHeight="1" x14ac:dyDescent="0.3">
      <c r="A58" s="767"/>
      <c r="B58" s="767"/>
      <c r="C58" s="767"/>
      <c r="D58" s="767"/>
      <c r="E58" s="767"/>
      <c r="F58" s="767"/>
      <c r="G58" s="770"/>
    </row>
    <row r="59" spans="1:7" ht="21.9" customHeight="1" x14ac:dyDescent="0.3">
      <c r="A59" s="767"/>
      <c r="B59" s="767"/>
      <c r="C59" s="767"/>
      <c r="D59" s="767"/>
      <c r="E59" s="767"/>
      <c r="F59" s="767"/>
      <c r="G59" s="770"/>
    </row>
    <row r="60" spans="1:7" ht="21.9" customHeight="1" x14ac:dyDescent="0.3">
      <c r="A60" s="767"/>
      <c r="B60" s="767"/>
      <c r="C60" s="767"/>
      <c r="D60" s="767"/>
      <c r="E60" s="767"/>
      <c r="F60" s="767"/>
      <c r="G60" s="767"/>
    </row>
    <row r="61" spans="1:7" ht="21.9" customHeight="1" x14ac:dyDescent="0.3">
      <c r="A61" s="767"/>
      <c r="B61" s="767"/>
      <c r="C61" s="767"/>
      <c r="D61" s="767"/>
      <c r="E61" s="767"/>
      <c r="F61" s="767"/>
      <c r="G61" s="767"/>
    </row>
    <row r="62" spans="1:7" ht="21.9" customHeight="1" x14ac:dyDescent="0.3">
      <c r="A62" s="767"/>
      <c r="B62" s="767"/>
      <c r="C62" s="767"/>
      <c r="D62" s="767"/>
      <c r="E62" s="767"/>
      <c r="F62" s="767"/>
      <c r="G62" s="767"/>
    </row>
    <row r="63" spans="1:7" ht="21.9" customHeight="1" x14ac:dyDescent="0.3">
      <c r="A63" s="767"/>
      <c r="B63" s="767"/>
      <c r="C63" s="767"/>
      <c r="D63" s="767"/>
      <c r="E63" s="767"/>
      <c r="F63" s="767"/>
      <c r="G63" s="767"/>
    </row>
    <row r="64" spans="1:7" ht="21.9" customHeight="1" x14ac:dyDescent="0.3">
      <c r="A64" s="767"/>
      <c r="B64" s="767"/>
      <c r="C64" s="767"/>
      <c r="D64" s="767"/>
      <c r="E64" s="767"/>
      <c r="F64" s="767"/>
      <c r="G64" s="767"/>
    </row>
    <row r="65" spans="1:7" ht="21.9" customHeight="1" x14ac:dyDescent="0.3">
      <c r="A65" s="767"/>
      <c r="B65" s="767"/>
      <c r="C65" s="767"/>
      <c r="D65" s="767"/>
      <c r="E65" s="767"/>
      <c r="F65" s="767"/>
      <c r="G65" s="767"/>
    </row>
    <row r="66" spans="1:7" ht="21.9" customHeight="1" x14ac:dyDescent="0.3">
      <c r="A66" s="767"/>
      <c r="B66" s="767"/>
      <c r="C66" s="767"/>
      <c r="D66" s="767"/>
      <c r="E66" s="767"/>
      <c r="F66" s="767"/>
      <c r="G66" s="767"/>
    </row>
    <row r="67" spans="1:7" ht="21.9" customHeight="1" x14ac:dyDescent="0.3">
      <c r="C67" s="767"/>
      <c r="D67" s="767"/>
      <c r="E67" s="767"/>
      <c r="F67" s="767"/>
      <c r="G67" s="767"/>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64DE4-0DFA-44D4-A521-1FD076A82F23}">
  <dimension ref="A1:G73"/>
  <sheetViews>
    <sheetView topLeftCell="A14" workbookViewId="0">
      <selection activeCell="E52" sqref="E52"/>
    </sheetView>
  </sheetViews>
  <sheetFormatPr defaultRowHeight="14.4" x14ac:dyDescent="0.3"/>
  <cols>
    <col min="1" max="1" width="5.6640625" style="776" customWidth="1"/>
    <col min="2" max="2" width="6.5546875" style="776" customWidth="1"/>
    <col min="3" max="3" width="8.5546875" style="776" customWidth="1"/>
    <col min="4" max="4" width="5.6640625" style="776" customWidth="1"/>
    <col min="5" max="6" width="22.109375" style="776" customWidth="1"/>
    <col min="7" max="7" width="12" style="776" customWidth="1"/>
    <col min="8" max="256" width="8.88671875" style="765"/>
    <col min="257" max="257" width="5.6640625" style="765" customWidth="1"/>
    <col min="258" max="258" width="6.5546875" style="765" customWidth="1"/>
    <col min="259" max="259" width="8.5546875" style="765" customWidth="1"/>
    <col min="260" max="260" width="5.6640625" style="765" customWidth="1"/>
    <col min="261" max="262" width="22.109375" style="765" customWidth="1"/>
    <col min="263" max="263" width="12" style="765" customWidth="1"/>
    <col min="264" max="512" width="8.88671875" style="765"/>
    <col min="513" max="513" width="5.6640625" style="765" customWidth="1"/>
    <col min="514" max="514" width="6.5546875" style="765" customWidth="1"/>
    <col min="515" max="515" width="8.5546875" style="765" customWidth="1"/>
    <col min="516" max="516" width="5.6640625" style="765" customWidth="1"/>
    <col min="517" max="518" width="22.109375" style="765" customWidth="1"/>
    <col min="519" max="519" width="12" style="765" customWidth="1"/>
    <col min="520" max="768" width="8.88671875" style="765"/>
    <col min="769" max="769" width="5.6640625" style="765" customWidth="1"/>
    <col min="770" max="770" width="6.5546875" style="765" customWidth="1"/>
    <col min="771" max="771" width="8.5546875" style="765" customWidth="1"/>
    <col min="772" max="772" width="5.6640625" style="765" customWidth="1"/>
    <col min="773" max="774" width="22.109375" style="765" customWidth="1"/>
    <col min="775" max="775" width="12" style="765" customWidth="1"/>
    <col min="776" max="1024" width="8.88671875" style="765"/>
    <col min="1025" max="1025" width="5.6640625" style="765" customWidth="1"/>
    <col min="1026" max="1026" width="6.5546875" style="765" customWidth="1"/>
    <col min="1027" max="1027" width="8.5546875" style="765" customWidth="1"/>
    <col min="1028" max="1028" width="5.6640625" style="765" customWidth="1"/>
    <col min="1029" max="1030" width="22.109375" style="765" customWidth="1"/>
    <col min="1031" max="1031" width="12" style="765" customWidth="1"/>
    <col min="1032" max="1280" width="8.88671875" style="765"/>
    <col min="1281" max="1281" width="5.6640625" style="765" customWidth="1"/>
    <col min="1282" max="1282" width="6.5546875" style="765" customWidth="1"/>
    <col min="1283" max="1283" width="8.5546875" style="765" customWidth="1"/>
    <col min="1284" max="1284" width="5.6640625" style="765" customWidth="1"/>
    <col min="1285" max="1286" width="22.109375" style="765" customWidth="1"/>
    <col min="1287" max="1287" width="12" style="765" customWidth="1"/>
    <col min="1288" max="1536" width="8.88671875" style="765"/>
    <col min="1537" max="1537" width="5.6640625" style="765" customWidth="1"/>
    <col min="1538" max="1538" width="6.5546875" style="765" customWidth="1"/>
    <col min="1539" max="1539" width="8.5546875" style="765" customWidth="1"/>
    <col min="1540" max="1540" width="5.6640625" style="765" customWidth="1"/>
    <col min="1541" max="1542" width="22.109375" style="765" customWidth="1"/>
    <col min="1543" max="1543" width="12" style="765" customWidth="1"/>
    <col min="1544" max="1792" width="8.88671875" style="765"/>
    <col min="1793" max="1793" width="5.6640625" style="765" customWidth="1"/>
    <col min="1794" max="1794" width="6.5546875" style="765" customWidth="1"/>
    <col min="1795" max="1795" width="8.5546875" style="765" customWidth="1"/>
    <col min="1796" max="1796" width="5.6640625" style="765" customWidth="1"/>
    <col min="1797" max="1798" width="22.109375" style="765" customWidth="1"/>
    <col min="1799" max="1799" width="12" style="765" customWidth="1"/>
    <col min="1800" max="2048" width="8.88671875" style="765"/>
    <col min="2049" max="2049" width="5.6640625" style="765" customWidth="1"/>
    <col min="2050" max="2050" width="6.5546875" style="765" customWidth="1"/>
    <col min="2051" max="2051" width="8.5546875" style="765" customWidth="1"/>
    <col min="2052" max="2052" width="5.6640625" style="765" customWidth="1"/>
    <col min="2053" max="2054" width="22.109375" style="765" customWidth="1"/>
    <col min="2055" max="2055" width="12" style="765" customWidth="1"/>
    <col min="2056" max="2304" width="8.88671875" style="765"/>
    <col min="2305" max="2305" width="5.6640625" style="765" customWidth="1"/>
    <col min="2306" max="2306" width="6.5546875" style="765" customWidth="1"/>
    <col min="2307" max="2307" width="8.5546875" style="765" customWidth="1"/>
    <col min="2308" max="2308" width="5.6640625" style="765" customWidth="1"/>
    <col min="2309" max="2310" width="22.109375" style="765" customWidth="1"/>
    <col min="2311" max="2311" width="12" style="765" customWidth="1"/>
    <col min="2312" max="2560" width="8.88671875" style="765"/>
    <col min="2561" max="2561" width="5.6640625" style="765" customWidth="1"/>
    <col min="2562" max="2562" width="6.5546875" style="765" customWidth="1"/>
    <col min="2563" max="2563" width="8.5546875" style="765" customWidth="1"/>
    <col min="2564" max="2564" width="5.6640625" style="765" customWidth="1"/>
    <col min="2565" max="2566" width="22.109375" style="765" customWidth="1"/>
    <col min="2567" max="2567" width="12" style="765" customWidth="1"/>
    <col min="2568" max="2816" width="8.88671875" style="765"/>
    <col min="2817" max="2817" width="5.6640625" style="765" customWidth="1"/>
    <col min="2818" max="2818" width="6.5546875" style="765" customWidth="1"/>
    <col min="2819" max="2819" width="8.5546875" style="765" customWidth="1"/>
    <col min="2820" max="2820" width="5.6640625" style="765" customWidth="1"/>
    <col min="2821" max="2822" width="22.109375" style="765" customWidth="1"/>
    <col min="2823" max="2823" width="12" style="765" customWidth="1"/>
    <col min="2824" max="3072" width="8.88671875" style="765"/>
    <col min="3073" max="3073" width="5.6640625" style="765" customWidth="1"/>
    <col min="3074" max="3074" width="6.5546875" style="765" customWidth="1"/>
    <col min="3075" max="3075" width="8.5546875" style="765" customWidth="1"/>
    <col min="3076" max="3076" width="5.6640625" style="765" customWidth="1"/>
    <col min="3077" max="3078" width="22.109375" style="765" customWidth="1"/>
    <col min="3079" max="3079" width="12" style="765" customWidth="1"/>
    <col min="3080" max="3328" width="8.88671875" style="765"/>
    <col min="3329" max="3329" width="5.6640625" style="765" customWidth="1"/>
    <col min="3330" max="3330" width="6.5546875" style="765" customWidth="1"/>
    <col min="3331" max="3331" width="8.5546875" style="765" customWidth="1"/>
    <col min="3332" max="3332" width="5.6640625" style="765" customWidth="1"/>
    <col min="3333" max="3334" width="22.109375" style="765" customWidth="1"/>
    <col min="3335" max="3335" width="12" style="765" customWidth="1"/>
    <col min="3336" max="3584" width="8.88671875" style="765"/>
    <col min="3585" max="3585" width="5.6640625" style="765" customWidth="1"/>
    <col min="3586" max="3586" width="6.5546875" style="765" customWidth="1"/>
    <col min="3587" max="3587" width="8.5546875" style="765" customWidth="1"/>
    <col min="3588" max="3588" width="5.6640625" style="765" customWidth="1"/>
    <col min="3589" max="3590" width="22.109375" style="765" customWidth="1"/>
    <col min="3591" max="3591" width="12" style="765" customWidth="1"/>
    <col min="3592" max="3840" width="8.88671875" style="765"/>
    <col min="3841" max="3841" width="5.6640625" style="765" customWidth="1"/>
    <col min="3842" max="3842" width="6.5546875" style="765" customWidth="1"/>
    <col min="3843" max="3843" width="8.5546875" style="765" customWidth="1"/>
    <col min="3844" max="3844" width="5.6640625" style="765" customWidth="1"/>
    <col min="3845" max="3846" width="22.109375" style="765" customWidth="1"/>
    <col min="3847" max="3847" width="12" style="765" customWidth="1"/>
    <col min="3848" max="4096" width="8.88671875" style="765"/>
    <col min="4097" max="4097" width="5.6640625" style="765" customWidth="1"/>
    <col min="4098" max="4098" width="6.5546875" style="765" customWidth="1"/>
    <col min="4099" max="4099" width="8.5546875" style="765" customWidth="1"/>
    <col min="4100" max="4100" width="5.6640625" style="765" customWidth="1"/>
    <col min="4101" max="4102" width="22.109375" style="765" customWidth="1"/>
    <col min="4103" max="4103" width="12" style="765" customWidth="1"/>
    <col min="4104" max="4352" width="8.88671875" style="765"/>
    <col min="4353" max="4353" width="5.6640625" style="765" customWidth="1"/>
    <col min="4354" max="4354" width="6.5546875" style="765" customWidth="1"/>
    <col min="4355" max="4355" width="8.5546875" style="765" customWidth="1"/>
    <col min="4356" max="4356" width="5.6640625" style="765" customWidth="1"/>
    <col min="4357" max="4358" width="22.109375" style="765" customWidth="1"/>
    <col min="4359" max="4359" width="12" style="765" customWidth="1"/>
    <col min="4360" max="4608" width="8.88671875" style="765"/>
    <col min="4609" max="4609" width="5.6640625" style="765" customWidth="1"/>
    <col min="4610" max="4610" width="6.5546875" style="765" customWidth="1"/>
    <col min="4611" max="4611" width="8.5546875" style="765" customWidth="1"/>
    <col min="4612" max="4612" width="5.6640625" style="765" customWidth="1"/>
    <col min="4613" max="4614" width="22.109375" style="765" customWidth="1"/>
    <col min="4615" max="4615" width="12" style="765" customWidth="1"/>
    <col min="4616" max="4864" width="8.88671875" style="765"/>
    <col min="4865" max="4865" width="5.6640625" style="765" customWidth="1"/>
    <col min="4866" max="4866" width="6.5546875" style="765" customWidth="1"/>
    <col min="4867" max="4867" width="8.5546875" style="765" customWidth="1"/>
    <col min="4868" max="4868" width="5.6640625" style="765" customWidth="1"/>
    <col min="4869" max="4870" width="22.109375" style="765" customWidth="1"/>
    <col min="4871" max="4871" width="12" style="765" customWidth="1"/>
    <col min="4872" max="5120" width="8.88671875" style="765"/>
    <col min="5121" max="5121" width="5.6640625" style="765" customWidth="1"/>
    <col min="5122" max="5122" width="6.5546875" style="765" customWidth="1"/>
    <col min="5123" max="5123" width="8.5546875" style="765" customWidth="1"/>
    <col min="5124" max="5124" width="5.6640625" style="765" customWidth="1"/>
    <col min="5125" max="5126" width="22.109375" style="765" customWidth="1"/>
    <col min="5127" max="5127" width="12" style="765" customWidth="1"/>
    <col min="5128" max="5376" width="8.88671875" style="765"/>
    <col min="5377" max="5377" width="5.6640625" style="765" customWidth="1"/>
    <col min="5378" max="5378" width="6.5546875" style="765" customWidth="1"/>
    <col min="5379" max="5379" width="8.5546875" style="765" customWidth="1"/>
    <col min="5380" max="5380" width="5.6640625" style="765" customWidth="1"/>
    <col min="5381" max="5382" width="22.109375" style="765" customWidth="1"/>
    <col min="5383" max="5383" width="12" style="765" customWidth="1"/>
    <col min="5384" max="5632" width="8.88671875" style="765"/>
    <col min="5633" max="5633" width="5.6640625" style="765" customWidth="1"/>
    <col min="5634" max="5634" width="6.5546875" style="765" customWidth="1"/>
    <col min="5635" max="5635" width="8.5546875" style="765" customWidth="1"/>
    <col min="5636" max="5636" width="5.6640625" style="765" customWidth="1"/>
    <col min="5637" max="5638" width="22.109375" style="765" customWidth="1"/>
    <col min="5639" max="5639" width="12" style="765" customWidth="1"/>
    <col min="5640" max="5888" width="8.88671875" style="765"/>
    <col min="5889" max="5889" width="5.6640625" style="765" customWidth="1"/>
    <col min="5890" max="5890" width="6.5546875" style="765" customWidth="1"/>
    <col min="5891" max="5891" width="8.5546875" style="765" customWidth="1"/>
    <col min="5892" max="5892" width="5.6640625" style="765" customWidth="1"/>
    <col min="5893" max="5894" width="22.109375" style="765" customWidth="1"/>
    <col min="5895" max="5895" width="12" style="765" customWidth="1"/>
    <col min="5896" max="6144" width="8.88671875" style="765"/>
    <col min="6145" max="6145" width="5.6640625" style="765" customWidth="1"/>
    <col min="6146" max="6146" width="6.5546875" style="765" customWidth="1"/>
    <col min="6147" max="6147" width="8.5546875" style="765" customWidth="1"/>
    <col min="6148" max="6148" width="5.6640625" style="765" customWidth="1"/>
    <col min="6149" max="6150" width="22.109375" style="765" customWidth="1"/>
    <col min="6151" max="6151" width="12" style="765" customWidth="1"/>
    <col min="6152" max="6400" width="8.88671875" style="765"/>
    <col min="6401" max="6401" width="5.6640625" style="765" customWidth="1"/>
    <col min="6402" max="6402" width="6.5546875" style="765" customWidth="1"/>
    <col min="6403" max="6403" width="8.5546875" style="765" customWidth="1"/>
    <col min="6404" max="6404" width="5.6640625" style="765" customWidth="1"/>
    <col min="6405" max="6406" width="22.109375" style="765" customWidth="1"/>
    <col min="6407" max="6407" width="12" style="765" customWidth="1"/>
    <col min="6408" max="6656" width="8.88671875" style="765"/>
    <col min="6657" max="6657" width="5.6640625" style="765" customWidth="1"/>
    <col min="6658" max="6658" width="6.5546875" style="765" customWidth="1"/>
    <col min="6659" max="6659" width="8.5546875" style="765" customWidth="1"/>
    <col min="6660" max="6660" width="5.6640625" style="765" customWidth="1"/>
    <col min="6661" max="6662" width="22.109375" style="765" customWidth="1"/>
    <col min="6663" max="6663" width="12" style="765" customWidth="1"/>
    <col min="6664" max="6912" width="8.88671875" style="765"/>
    <col min="6913" max="6913" width="5.6640625" style="765" customWidth="1"/>
    <col min="6914" max="6914" width="6.5546875" style="765" customWidth="1"/>
    <col min="6915" max="6915" width="8.5546875" style="765" customWidth="1"/>
    <col min="6916" max="6916" width="5.6640625" style="765" customWidth="1"/>
    <col min="6917" max="6918" width="22.109375" style="765" customWidth="1"/>
    <col min="6919" max="6919" width="12" style="765" customWidth="1"/>
    <col min="6920" max="7168" width="8.88671875" style="765"/>
    <col min="7169" max="7169" width="5.6640625" style="765" customWidth="1"/>
    <col min="7170" max="7170" width="6.5546875" style="765" customWidth="1"/>
    <col min="7171" max="7171" width="8.5546875" style="765" customWidth="1"/>
    <col min="7172" max="7172" width="5.6640625" style="765" customWidth="1"/>
    <col min="7173" max="7174" width="22.109375" style="765" customWidth="1"/>
    <col min="7175" max="7175" width="12" style="765" customWidth="1"/>
    <col min="7176" max="7424" width="8.88671875" style="765"/>
    <col min="7425" max="7425" width="5.6640625" style="765" customWidth="1"/>
    <col min="7426" max="7426" width="6.5546875" style="765" customWidth="1"/>
    <col min="7427" max="7427" width="8.5546875" style="765" customWidth="1"/>
    <col min="7428" max="7428" width="5.6640625" style="765" customWidth="1"/>
    <col min="7429" max="7430" width="22.109375" style="765" customWidth="1"/>
    <col min="7431" max="7431" width="12" style="765" customWidth="1"/>
    <col min="7432" max="7680" width="8.88671875" style="765"/>
    <col min="7681" max="7681" width="5.6640625" style="765" customWidth="1"/>
    <col min="7682" max="7682" width="6.5546875" style="765" customWidth="1"/>
    <col min="7683" max="7683" width="8.5546875" style="765" customWidth="1"/>
    <col min="7684" max="7684" width="5.6640625" style="765" customWidth="1"/>
    <col min="7685" max="7686" width="22.109375" style="765" customWidth="1"/>
    <col min="7687" max="7687" width="12" style="765" customWidth="1"/>
    <col min="7688" max="7936" width="8.88671875" style="765"/>
    <col min="7937" max="7937" width="5.6640625" style="765" customWidth="1"/>
    <col min="7938" max="7938" width="6.5546875" style="765" customWidth="1"/>
    <col min="7939" max="7939" width="8.5546875" style="765" customWidth="1"/>
    <col min="7940" max="7940" width="5.6640625" style="765" customWidth="1"/>
    <col min="7941" max="7942" width="22.109375" style="765" customWidth="1"/>
    <col min="7943" max="7943" width="12" style="765" customWidth="1"/>
    <col min="7944" max="8192" width="8.88671875" style="765"/>
    <col min="8193" max="8193" width="5.6640625" style="765" customWidth="1"/>
    <col min="8194" max="8194" width="6.5546875" style="765" customWidth="1"/>
    <col min="8195" max="8195" width="8.5546875" style="765" customWidth="1"/>
    <col min="8196" max="8196" width="5.6640625" style="765" customWidth="1"/>
    <col min="8197" max="8198" width="22.109375" style="765" customWidth="1"/>
    <col min="8199" max="8199" width="12" style="765" customWidth="1"/>
    <col min="8200" max="8448" width="8.88671875" style="765"/>
    <col min="8449" max="8449" width="5.6640625" style="765" customWidth="1"/>
    <col min="8450" max="8450" width="6.5546875" style="765" customWidth="1"/>
    <col min="8451" max="8451" width="8.5546875" style="765" customWidth="1"/>
    <col min="8452" max="8452" width="5.6640625" style="765" customWidth="1"/>
    <col min="8453" max="8454" width="22.109375" style="765" customWidth="1"/>
    <col min="8455" max="8455" width="12" style="765" customWidth="1"/>
    <col min="8456" max="8704" width="8.88671875" style="765"/>
    <col min="8705" max="8705" width="5.6640625" style="765" customWidth="1"/>
    <col min="8706" max="8706" width="6.5546875" style="765" customWidth="1"/>
    <col min="8707" max="8707" width="8.5546875" style="765" customWidth="1"/>
    <col min="8708" max="8708" width="5.6640625" style="765" customWidth="1"/>
    <col min="8709" max="8710" width="22.109375" style="765" customWidth="1"/>
    <col min="8711" max="8711" width="12" style="765" customWidth="1"/>
    <col min="8712" max="8960" width="8.88671875" style="765"/>
    <col min="8961" max="8961" width="5.6640625" style="765" customWidth="1"/>
    <col min="8962" max="8962" width="6.5546875" style="765" customWidth="1"/>
    <col min="8963" max="8963" width="8.5546875" style="765" customWidth="1"/>
    <col min="8964" max="8964" width="5.6640625" style="765" customWidth="1"/>
    <col min="8965" max="8966" width="22.109375" style="765" customWidth="1"/>
    <col min="8967" max="8967" width="12" style="765" customWidth="1"/>
    <col min="8968" max="9216" width="8.88671875" style="765"/>
    <col min="9217" max="9217" width="5.6640625" style="765" customWidth="1"/>
    <col min="9218" max="9218" width="6.5546875" style="765" customWidth="1"/>
    <col min="9219" max="9219" width="8.5546875" style="765" customWidth="1"/>
    <col min="9220" max="9220" width="5.6640625" style="765" customWidth="1"/>
    <col min="9221" max="9222" width="22.109375" style="765" customWidth="1"/>
    <col min="9223" max="9223" width="12" style="765" customWidth="1"/>
    <col min="9224" max="9472" width="8.88671875" style="765"/>
    <col min="9473" max="9473" width="5.6640625" style="765" customWidth="1"/>
    <col min="9474" max="9474" width="6.5546875" style="765" customWidth="1"/>
    <col min="9475" max="9475" width="8.5546875" style="765" customWidth="1"/>
    <col min="9476" max="9476" width="5.6640625" style="765" customWidth="1"/>
    <col min="9477" max="9478" width="22.109375" style="765" customWidth="1"/>
    <col min="9479" max="9479" width="12" style="765" customWidth="1"/>
    <col min="9480" max="9728" width="8.88671875" style="765"/>
    <col min="9729" max="9729" width="5.6640625" style="765" customWidth="1"/>
    <col min="9730" max="9730" width="6.5546875" style="765" customWidth="1"/>
    <col min="9731" max="9731" width="8.5546875" style="765" customWidth="1"/>
    <col min="9732" max="9732" width="5.6640625" style="765" customWidth="1"/>
    <col min="9733" max="9734" width="22.109375" style="765" customWidth="1"/>
    <col min="9735" max="9735" width="12" style="765" customWidth="1"/>
    <col min="9736" max="9984" width="8.88671875" style="765"/>
    <col min="9985" max="9985" width="5.6640625" style="765" customWidth="1"/>
    <col min="9986" max="9986" width="6.5546875" style="765" customWidth="1"/>
    <col min="9987" max="9987" width="8.5546875" style="765" customWidth="1"/>
    <col min="9988" max="9988" width="5.6640625" style="765" customWidth="1"/>
    <col min="9989" max="9990" width="22.109375" style="765" customWidth="1"/>
    <col min="9991" max="9991" width="12" style="765" customWidth="1"/>
    <col min="9992" max="10240" width="8.88671875" style="765"/>
    <col min="10241" max="10241" width="5.6640625" style="765" customWidth="1"/>
    <col min="10242" max="10242" width="6.5546875" style="765" customWidth="1"/>
    <col min="10243" max="10243" width="8.5546875" style="765" customWidth="1"/>
    <col min="10244" max="10244" width="5.6640625" style="765" customWidth="1"/>
    <col min="10245" max="10246" width="22.109375" style="765" customWidth="1"/>
    <col min="10247" max="10247" width="12" style="765" customWidth="1"/>
    <col min="10248" max="10496" width="8.88671875" style="765"/>
    <col min="10497" max="10497" width="5.6640625" style="765" customWidth="1"/>
    <col min="10498" max="10498" width="6.5546875" style="765" customWidth="1"/>
    <col min="10499" max="10499" width="8.5546875" style="765" customWidth="1"/>
    <col min="10500" max="10500" width="5.6640625" style="765" customWidth="1"/>
    <col min="10501" max="10502" width="22.109375" style="765" customWidth="1"/>
    <col min="10503" max="10503" width="12" style="765" customWidth="1"/>
    <col min="10504" max="10752" width="8.88671875" style="765"/>
    <col min="10753" max="10753" width="5.6640625" style="765" customWidth="1"/>
    <col min="10754" max="10754" width="6.5546875" style="765" customWidth="1"/>
    <col min="10755" max="10755" width="8.5546875" style="765" customWidth="1"/>
    <col min="10756" max="10756" width="5.6640625" style="765" customWidth="1"/>
    <col min="10757" max="10758" width="22.109375" style="765" customWidth="1"/>
    <col min="10759" max="10759" width="12" style="765" customWidth="1"/>
    <col min="10760" max="11008" width="8.88671875" style="765"/>
    <col min="11009" max="11009" width="5.6640625" style="765" customWidth="1"/>
    <col min="11010" max="11010" width="6.5546875" style="765" customWidth="1"/>
    <col min="11011" max="11011" width="8.5546875" style="765" customWidth="1"/>
    <col min="11012" max="11012" width="5.6640625" style="765" customWidth="1"/>
    <col min="11013" max="11014" width="22.109375" style="765" customWidth="1"/>
    <col min="11015" max="11015" width="12" style="765" customWidth="1"/>
    <col min="11016" max="11264" width="8.88671875" style="765"/>
    <col min="11265" max="11265" width="5.6640625" style="765" customWidth="1"/>
    <col min="11266" max="11266" width="6.5546875" style="765" customWidth="1"/>
    <col min="11267" max="11267" width="8.5546875" style="765" customWidth="1"/>
    <col min="11268" max="11268" width="5.6640625" style="765" customWidth="1"/>
    <col min="11269" max="11270" width="22.109375" style="765" customWidth="1"/>
    <col min="11271" max="11271" width="12" style="765" customWidth="1"/>
    <col min="11272" max="11520" width="8.88671875" style="765"/>
    <col min="11521" max="11521" width="5.6640625" style="765" customWidth="1"/>
    <col min="11522" max="11522" width="6.5546875" style="765" customWidth="1"/>
    <col min="11523" max="11523" width="8.5546875" style="765" customWidth="1"/>
    <col min="11524" max="11524" width="5.6640625" style="765" customWidth="1"/>
    <col min="11525" max="11526" width="22.109375" style="765" customWidth="1"/>
    <col min="11527" max="11527" width="12" style="765" customWidth="1"/>
    <col min="11528" max="11776" width="8.88671875" style="765"/>
    <col min="11777" max="11777" width="5.6640625" style="765" customWidth="1"/>
    <col min="11778" max="11778" width="6.5546875" style="765" customWidth="1"/>
    <col min="11779" max="11779" width="8.5546875" style="765" customWidth="1"/>
    <col min="11780" max="11780" width="5.6640625" style="765" customWidth="1"/>
    <col min="11781" max="11782" width="22.109375" style="765" customWidth="1"/>
    <col min="11783" max="11783" width="12" style="765" customWidth="1"/>
    <col min="11784" max="12032" width="8.88671875" style="765"/>
    <col min="12033" max="12033" width="5.6640625" style="765" customWidth="1"/>
    <col min="12034" max="12034" width="6.5546875" style="765" customWidth="1"/>
    <col min="12035" max="12035" width="8.5546875" style="765" customWidth="1"/>
    <col min="12036" max="12036" width="5.6640625" style="765" customWidth="1"/>
    <col min="12037" max="12038" width="22.109375" style="765" customWidth="1"/>
    <col min="12039" max="12039" width="12" style="765" customWidth="1"/>
    <col min="12040" max="12288" width="8.88671875" style="765"/>
    <col min="12289" max="12289" width="5.6640625" style="765" customWidth="1"/>
    <col min="12290" max="12290" width="6.5546875" style="765" customWidth="1"/>
    <col min="12291" max="12291" width="8.5546875" style="765" customWidth="1"/>
    <col min="12292" max="12292" width="5.6640625" style="765" customWidth="1"/>
    <col min="12293" max="12294" width="22.109375" style="765" customWidth="1"/>
    <col min="12295" max="12295" width="12" style="765" customWidth="1"/>
    <col min="12296" max="12544" width="8.88671875" style="765"/>
    <col min="12545" max="12545" width="5.6640625" style="765" customWidth="1"/>
    <col min="12546" max="12546" width="6.5546875" style="765" customWidth="1"/>
    <col min="12547" max="12547" width="8.5546875" style="765" customWidth="1"/>
    <col min="12548" max="12548" width="5.6640625" style="765" customWidth="1"/>
    <col min="12549" max="12550" width="22.109375" style="765" customWidth="1"/>
    <col min="12551" max="12551" width="12" style="765" customWidth="1"/>
    <col min="12552" max="12800" width="8.88671875" style="765"/>
    <col min="12801" max="12801" width="5.6640625" style="765" customWidth="1"/>
    <col min="12802" max="12802" width="6.5546875" style="765" customWidth="1"/>
    <col min="12803" max="12803" width="8.5546875" style="765" customWidth="1"/>
    <col min="12804" max="12804" width="5.6640625" style="765" customWidth="1"/>
    <col min="12805" max="12806" width="22.109375" style="765" customWidth="1"/>
    <col min="12807" max="12807" width="12" style="765" customWidth="1"/>
    <col min="12808" max="13056" width="8.88671875" style="765"/>
    <col min="13057" max="13057" width="5.6640625" style="765" customWidth="1"/>
    <col min="13058" max="13058" width="6.5546875" style="765" customWidth="1"/>
    <col min="13059" max="13059" width="8.5546875" style="765" customWidth="1"/>
    <col min="13060" max="13060" width="5.6640625" style="765" customWidth="1"/>
    <col min="13061" max="13062" width="22.109375" style="765" customWidth="1"/>
    <col min="13063" max="13063" width="12" style="765" customWidth="1"/>
    <col min="13064" max="13312" width="8.88671875" style="765"/>
    <col min="13313" max="13313" width="5.6640625" style="765" customWidth="1"/>
    <col min="13314" max="13314" width="6.5546875" style="765" customWidth="1"/>
    <col min="13315" max="13315" width="8.5546875" style="765" customWidth="1"/>
    <col min="13316" max="13316" width="5.6640625" style="765" customWidth="1"/>
    <col min="13317" max="13318" width="22.109375" style="765" customWidth="1"/>
    <col min="13319" max="13319" width="12" style="765" customWidth="1"/>
    <col min="13320" max="13568" width="8.88671875" style="765"/>
    <col min="13569" max="13569" width="5.6640625" style="765" customWidth="1"/>
    <col min="13570" max="13570" width="6.5546875" style="765" customWidth="1"/>
    <col min="13571" max="13571" width="8.5546875" style="765" customWidth="1"/>
    <col min="13572" max="13572" width="5.6640625" style="765" customWidth="1"/>
    <col min="13573" max="13574" width="22.109375" style="765" customWidth="1"/>
    <col min="13575" max="13575" width="12" style="765" customWidth="1"/>
    <col min="13576" max="13824" width="8.88671875" style="765"/>
    <col min="13825" max="13825" width="5.6640625" style="765" customWidth="1"/>
    <col min="13826" max="13826" width="6.5546875" style="765" customWidth="1"/>
    <col min="13827" max="13827" width="8.5546875" style="765" customWidth="1"/>
    <col min="13828" max="13828" width="5.6640625" style="765" customWidth="1"/>
    <col min="13829" max="13830" width="22.109375" style="765" customWidth="1"/>
    <col min="13831" max="13831" width="12" style="765" customWidth="1"/>
    <col min="13832" max="14080" width="8.88671875" style="765"/>
    <col min="14081" max="14081" width="5.6640625" style="765" customWidth="1"/>
    <col min="14082" max="14082" width="6.5546875" style="765" customWidth="1"/>
    <col min="14083" max="14083" width="8.5546875" style="765" customWidth="1"/>
    <col min="14084" max="14084" width="5.6640625" style="765" customWidth="1"/>
    <col min="14085" max="14086" width="22.109375" style="765" customWidth="1"/>
    <col min="14087" max="14087" width="12" style="765" customWidth="1"/>
    <col min="14088" max="14336" width="8.88671875" style="765"/>
    <col min="14337" max="14337" width="5.6640625" style="765" customWidth="1"/>
    <col min="14338" max="14338" width="6.5546875" style="765" customWidth="1"/>
    <col min="14339" max="14339" width="8.5546875" style="765" customWidth="1"/>
    <col min="14340" max="14340" width="5.6640625" style="765" customWidth="1"/>
    <col min="14341" max="14342" width="22.109375" style="765" customWidth="1"/>
    <col min="14343" max="14343" width="12" style="765" customWidth="1"/>
    <col min="14344" max="14592" width="8.88671875" style="765"/>
    <col min="14593" max="14593" width="5.6640625" style="765" customWidth="1"/>
    <col min="14594" max="14594" width="6.5546875" style="765" customWidth="1"/>
    <col min="14595" max="14595" width="8.5546875" style="765" customWidth="1"/>
    <col min="14596" max="14596" width="5.6640625" style="765" customWidth="1"/>
    <col min="14597" max="14598" width="22.109375" style="765" customWidth="1"/>
    <col min="14599" max="14599" width="12" style="765" customWidth="1"/>
    <col min="14600" max="14848" width="8.88671875" style="765"/>
    <col min="14849" max="14849" width="5.6640625" style="765" customWidth="1"/>
    <col min="14850" max="14850" width="6.5546875" style="765" customWidth="1"/>
    <col min="14851" max="14851" width="8.5546875" style="765" customWidth="1"/>
    <col min="14852" max="14852" width="5.6640625" style="765" customWidth="1"/>
    <col min="14853" max="14854" width="22.109375" style="765" customWidth="1"/>
    <col min="14855" max="14855" width="12" style="765" customWidth="1"/>
    <col min="14856" max="15104" width="8.88671875" style="765"/>
    <col min="15105" max="15105" width="5.6640625" style="765" customWidth="1"/>
    <col min="15106" max="15106" width="6.5546875" style="765" customWidth="1"/>
    <col min="15107" max="15107" width="8.5546875" style="765" customWidth="1"/>
    <col min="15108" max="15108" width="5.6640625" style="765" customWidth="1"/>
    <col min="15109" max="15110" width="22.109375" style="765" customWidth="1"/>
    <col min="15111" max="15111" width="12" style="765" customWidth="1"/>
    <col min="15112" max="15360" width="8.88671875" style="765"/>
    <col min="15361" max="15361" width="5.6640625" style="765" customWidth="1"/>
    <col min="15362" max="15362" width="6.5546875" style="765" customWidth="1"/>
    <col min="15363" max="15363" width="8.5546875" style="765" customWidth="1"/>
    <col min="15364" max="15364" width="5.6640625" style="765" customWidth="1"/>
    <col min="15365" max="15366" width="22.109375" style="765" customWidth="1"/>
    <col min="15367" max="15367" width="12" style="765" customWidth="1"/>
    <col min="15368" max="15616" width="8.88671875" style="765"/>
    <col min="15617" max="15617" width="5.6640625" style="765" customWidth="1"/>
    <col min="15618" max="15618" width="6.5546875" style="765" customWidth="1"/>
    <col min="15619" max="15619" width="8.5546875" style="765" customWidth="1"/>
    <col min="15620" max="15620" width="5.6640625" style="765" customWidth="1"/>
    <col min="15621" max="15622" width="22.109375" style="765" customWidth="1"/>
    <col min="15623" max="15623" width="12" style="765" customWidth="1"/>
    <col min="15624" max="15872" width="8.88671875" style="765"/>
    <col min="15873" max="15873" width="5.6640625" style="765" customWidth="1"/>
    <col min="15874" max="15874" width="6.5546875" style="765" customWidth="1"/>
    <col min="15875" max="15875" width="8.5546875" style="765" customWidth="1"/>
    <col min="15876" max="15876" width="5.6640625" style="765" customWidth="1"/>
    <col min="15877" max="15878" width="22.109375" style="765" customWidth="1"/>
    <col min="15879" max="15879" width="12" style="765" customWidth="1"/>
    <col min="15880" max="16128" width="8.88671875" style="765"/>
    <col min="16129" max="16129" width="5.6640625" style="765" customWidth="1"/>
    <col min="16130" max="16130" width="6.5546875" style="765" customWidth="1"/>
    <col min="16131" max="16131" width="8.5546875" style="765" customWidth="1"/>
    <col min="16132" max="16132" width="5.6640625" style="765" customWidth="1"/>
    <col min="16133" max="16134" width="22.109375" style="765" customWidth="1"/>
    <col min="16135" max="16135" width="12" style="765" customWidth="1"/>
    <col min="16136" max="16384" width="8.88671875" style="765"/>
  </cols>
  <sheetData>
    <row r="1" spans="1:7" ht="45" customHeight="1" x14ac:dyDescent="0.3">
      <c r="A1" s="793" t="s">
        <v>339</v>
      </c>
      <c r="B1" s="794"/>
      <c r="C1" s="794"/>
      <c r="D1" s="794"/>
      <c r="E1" s="794"/>
      <c r="F1" s="794"/>
      <c r="G1" s="795"/>
    </row>
    <row r="2" spans="1:7" ht="40.5" customHeight="1" x14ac:dyDescent="0.3">
      <c r="A2" s="796" t="s">
        <v>259</v>
      </c>
      <c r="B2" s="797"/>
      <c r="C2" s="797"/>
      <c r="D2" s="797"/>
      <c r="E2" s="797"/>
      <c r="F2" s="797"/>
      <c r="G2" s="798"/>
    </row>
    <row r="3" spans="1:7" ht="21" hidden="1" x14ac:dyDescent="0.3">
      <c r="A3" s="799"/>
      <c r="B3" s="800"/>
      <c r="C3" s="800"/>
      <c r="D3" s="800"/>
      <c r="E3" s="800"/>
      <c r="F3" s="800"/>
      <c r="G3" s="801"/>
    </row>
    <row r="4" spans="1:7" ht="48" customHeight="1" x14ac:dyDescent="0.3">
      <c r="A4" s="766" t="s">
        <v>260</v>
      </c>
      <c r="B4" s="766" t="s">
        <v>261</v>
      </c>
      <c r="C4" s="766" t="s">
        <v>262</v>
      </c>
      <c r="D4" s="766" t="s">
        <v>263</v>
      </c>
      <c r="E4" s="767"/>
      <c r="F4" s="767"/>
      <c r="G4" s="767" t="s">
        <v>264</v>
      </c>
    </row>
    <row r="5" spans="1:7" ht="21.9" customHeight="1" x14ac:dyDescent="0.3">
      <c r="A5" s="777" t="s">
        <v>340</v>
      </c>
      <c r="B5" s="778"/>
      <c r="C5" s="777" t="s">
        <v>279</v>
      </c>
      <c r="D5" s="765"/>
      <c r="E5" s="768" t="s">
        <v>341</v>
      </c>
      <c r="F5" s="767" t="s">
        <v>342</v>
      </c>
      <c r="G5" s="779" t="s">
        <v>273</v>
      </c>
    </row>
    <row r="6" spans="1:7" ht="21.9" customHeight="1" x14ac:dyDescent="0.3">
      <c r="A6" s="767"/>
      <c r="B6" s="771"/>
      <c r="C6" s="767" t="s">
        <v>266</v>
      </c>
      <c r="D6" s="767" t="s">
        <v>343</v>
      </c>
      <c r="E6" s="768" t="s">
        <v>295</v>
      </c>
      <c r="F6" s="767" t="s">
        <v>333</v>
      </c>
      <c r="G6" s="770" t="s">
        <v>278</v>
      </c>
    </row>
    <row r="7" spans="1:7" ht="21.9" customHeight="1" x14ac:dyDescent="0.3">
      <c r="A7" s="767"/>
      <c r="B7" s="771"/>
      <c r="C7" s="767"/>
      <c r="D7" s="767" t="s">
        <v>343</v>
      </c>
      <c r="E7" s="767" t="s">
        <v>276</v>
      </c>
      <c r="F7" s="768" t="s">
        <v>344</v>
      </c>
      <c r="G7" s="770" t="s">
        <v>275</v>
      </c>
    </row>
    <row r="8" spans="1:7" ht="21.9" customHeight="1" x14ac:dyDescent="0.3">
      <c r="A8" s="767"/>
      <c r="B8" s="771"/>
      <c r="C8" s="767"/>
      <c r="D8" s="767" t="s">
        <v>343</v>
      </c>
      <c r="E8" s="768" t="s">
        <v>302</v>
      </c>
      <c r="F8" s="767" t="s">
        <v>304</v>
      </c>
      <c r="G8" s="770" t="s">
        <v>278</v>
      </c>
    </row>
    <row r="9" spans="1:7" ht="21.9" customHeight="1" x14ac:dyDescent="0.3">
      <c r="A9" s="767"/>
      <c r="B9" s="771"/>
      <c r="C9" s="767"/>
      <c r="D9" s="767" t="s">
        <v>343</v>
      </c>
      <c r="E9" s="767" t="s">
        <v>297</v>
      </c>
      <c r="F9" s="768" t="s">
        <v>336</v>
      </c>
      <c r="G9" s="770" t="s">
        <v>278</v>
      </c>
    </row>
    <row r="10" spans="1:7" ht="21.9" customHeight="1" x14ac:dyDescent="0.3">
      <c r="A10" s="767"/>
      <c r="B10" s="771"/>
      <c r="C10" s="767" t="s">
        <v>284</v>
      </c>
      <c r="D10" s="767" t="s">
        <v>343</v>
      </c>
      <c r="E10" s="767" t="s">
        <v>293</v>
      </c>
      <c r="F10" s="768" t="s">
        <v>307</v>
      </c>
      <c r="G10" s="770" t="s">
        <v>278</v>
      </c>
    </row>
    <row r="11" spans="1:7" ht="21.9" customHeight="1" x14ac:dyDescent="0.3">
      <c r="A11" s="767"/>
      <c r="B11" s="771"/>
      <c r="C11" s="767"/>
      <c r="D11" s="767" t="s">
        <v>343</v>
      </c>
      <c r="E11" s="767" t="s">
        <v>292</v>
      </c>
      <c r="F11" s="768" t="s">
        <v>308</v>
      </c>
      <c r="G11" s="770" t="s">
        <v>201</v>
      </c>
    </row>
    <row r="12" spans="1:7" ht="21.9" customHeight="1" x14ac:dyDescent="0.3">
      <c r="A12" s="767"/>
      <c r="B12" s="771"/>
      <c r="C12" s="767"/>
      <c r="D12" s="767" t="s">
        <v>343</v>
      </c>
      <c r="E12" s="767" t="s">
        <v>290</v>
      </c>
      <c r="F12" s="768" t="s">
        <v>111</v>
      </c>
      <c r="G12" s="770" t="s">
        <v>273</v>
      </c>
    </row>
    <row r="13" spans="1:7" ht="21.9" customHeight="1" x14ac:dyDescent="0.3">
      <c r="A13" s="767"/>
      <c r="B13" s="771"/>
      <c r="C13" s="767"/>
      <c r="D13" s="767" t="s">
        <v>343</v>
      </c>
      <c r="E13" s="767" t="s">
        <v>314</v>
      </c>
      <c r="F13" s="768" t="s">
        <v>345</v>
      </c>
      <c r="G13" s="770" t="s">
        <v>319</v>
      </c>
    </row>
    <row r="14" spans="1:7" ht="21.9" customHeight="1" x14ac:dyDescent="0.3">
      <c r="A14" s="767" t="s">
        <v>346</v>
      </c>
      <c r="B14" s="771"/>
      <c r="C14" s="777" t="s">
        <v>279</v>
      </c>
      <c r="D14" s="777" t="s">
        <v>343</v>
      </c>
      <c r="E14" s="767" t="s">
        <v>318</v>
      </c>
      <c r="F14" s="768" t="s">
        <v>321</v>
      </c>
      <c r="G14" s="770" t="s">
        <v>283</v>
      </c>
    </row>
    <row r="15" spans="1:7" ht="21.9" customHeight="1" x14ac:dyDescent="0.3">
      <c r="A15" s="767"/>
      <c r="B15" s="771"/>
      <c r="C15" s="767"/>
      <c r="D15" s="767" t="s">
        <v>343</v>
      </c>
      <c r="E15" s="768" t="s">
        <v>322</v>
      </c>
      <c r="F15" s="767" t="s">
        <v>324</v>
      </c>
      <c r="G15" s="770" t="s">
        <v>201</v>
      </c>
    </row>
    <row r="16" spans="1:7" ht="21.9" customHeight="1" x14ac:dyDescent="0.3">
      <c r="A16" s="767"/>
      <c r="B16" s="771"/>
      <c r="C16" s="767"/>
      <c r="D16" s="767" t="s">
        <v>343</v>
      </c>
      <c r="E16" s="767" t="s">
        <v>341</v>
      </c>
      <c r="F16" s="768" t="s">
        <v>327</v>
      </c>
      <c r="G16" s="770" t="s">
        <v>267</v>
      </c>
    </row>
    <row r="17" spans="1:7" ht="21.9" customHeight="1" x14ac:dyDescent="0.3">
      <c r="A17" s="767"/>
      <c r="B17" s="771"/>
      <c r="C17" s="767"/>
      <c r="D17" s="767" t="s">
        <v>343</v>
      </c>
      <c r="E17" s="768" t="s">
        <v>347</v>
      </c>
      <c r="F17" s="767" t="s">
        <v>282</v>
      </c>
      <c r="G17" s="770" t="s">
        <v>296</v>
      </c>
    </row>
    <row r="18" spans="1:7" ht="21.9" customHeight="1" x14ac:dyDescent="0.3">
      <c r="A18" s="767"/>
      <c r="B18" s="771"/>
      <c r="C18" s="767" t="s">
        <v>348</v>
      </c>
      <c r="D18" s="767"/>
      <c r="E18" s="767" t="s">
        <v>349</v>
      </c>
      <c r="F18" s="768" t="s">
        <v>350</v>
      </c>
      <c r="G18" s="770" t="s">
        <v>283</v>
      </c>
    </row>
    <row r="19" spans="1:7" ht="21.9" customHeight="1" x14ac:dyDescent="0.3">
      <c r="A19" s="767"/>
      <c r="B19" s="771"/>
      <c r="C19" s="767"/>
      <c r="D19" s="767"/>
      <c r="E19" s="782" t="s">
        <v>351</v>
      </c>
      <c r="F19" s="767" t="s">
        <v>352</v>
      </c>
      <c r="G19" s="770" t="s">
        <v>375</v>
      </c>
    </row>
    <row r="20" spans="1:7" ht="21.9" customHeight="1" x14ac:dyDescent="0.3">
      <c r="A20" s="767"/>
      <c r="B20" s="771"/>
      <c r="C20" s="767" t="s">
        <v>353</v>
      </c>
      <c r="D20" s="767"/>
      <c r="E20" s="767" t="s">
        <v>354</v>
      </c>
      <c r="F20" s="783" t="s">
        <v>355</v>
      </c>
      <c r="G20" s="770" t="s">
        <v>278</v>
      </c>
    </row>
    <row r="21" spans="1:7" ht="21.9" customHeight="1" x14ac:dyDescent="0.3">
      <c r="A21" s="767"/>
      <c r="B21" s="771"/>
      <c r="C21" s="767"/>
      <c r="D21" s="767"/>
      <c r="E21" s="767" t="s">
        <v>356</v>
      </c>
      <c r="F21" s="768" t="s">
        <v>357</v>
      </c>
      <c r="G21" s="770" t="s">
        <v>278</v>
      </c>
    </row>
    <row r="22" spans="1:7" ht="21.9" customHeight="1" x14ac:dyDescent="0.3">
      <c r="A22" s="767"/>
      <c r="B22" s="773"/>
      <c r="C22" s="767"/>
      <c r="D22" s="767"/>
      <c r="E22" s="768" t="s">
        <v>374</v>
      </c>
      <c r="F22" s="767" t="s">
        <v>358</v>
      </c>
      <c r="G22" s="770" t="s">
        <v>269</v>
      </c>
    </row>
    <row r="23" spans="1:7" ht="21.9" customHeight="1" x14ac:dyDescent="0.3">
      <c r="A23" s="767"/>
      <c r="B23" s="771"/>
      <c r="C23" s="767"/>
      <c r="D23" s="767"/>
      <c r="E23" s="780" t="s">
        <v>359</v>
      </c>
      <c r="F23" s="768" t="s">
        <v>360</v>
      </c>
      <c r="G23" s="770" t="s">
        <v>273</v>
      </c>
    </row>
    <row r="24" spans="1:7" ht="21.9" customHeight="1" x14ac:dyDescent="0.3">
      <c r="A24" s="767" t="s">
        <v>361</v>
      </c>
      <c r="B24" s="771"/>
      <c r="C24" s="767" t="s">
        <v>266</v>
      </c>
      <c r="D24" s="767" t="s">
        <v>362</v>
      </c>
      <c r="E24" s="768" t="s">
        <v>295</v>
      </c>
      <c r="F24" s="767" t="s">
        <v>344</v>
      </c>
      <c r="G24" s="770" t="s">
        <v>278</v>
      </c>
    </row>
    <row r="25" spans="1:7" ht="21.9" customHeight="1" x14ac:dyDescent="0.3">
      <c r="A25" s="767"/>
      <c r="B25" s="771"/>
      <c r="C25" s="767"/>
      <c r="D25" s="767" t="s">
        <v>362</v>
      </c>
      <c r="E25" s="767" t="s">
        <v>302</v>
      </c>
      <c r="F25" s="768" t="s">
        <v>336</v>
      </c>
      <c r="G25" s="770" t="s">
        <v>319</v>
      </c>
    </row>
    <row r="26" spans="1:7" ht="21.9" customHeight="1" x14ac:dyDescent="0.3">
      <c r="A26" s="767"/>
      <c r="B26" s="773"/>
      <c r="C26" s="767" t="s">
        <v>284</v>
      </c>
      <c r="D26" s="767" t="s">
        <v>362</v>
      </c>
      <c r="E26" s="767" t="s">
        <v>307</v>
      </c>
      <c r="F26" s="768" t="s">
        <v>308</v>
      </c>
      <c r="G26" s="770" t="s">
        <v>273</v>
      </c>
    </row>
    <row r="27" spans="1:7" ht="21.9" customHeight="1" x14ac:dyDescent="0.3">
      <c r="A27" s="767"/>
      <c r="B27" s="771"/>
      <c r="C27" s="781"/>
      <c r="D27" s="767" t="s">
        <v>362</v>
      </c>
      <c r="E27" s="768" t="s">
        <v>111</v>
      </c>
      <c r="F27" s="767" t="s">
        <v>345</v>
      </c>
      <c r="G27" s="770" t="s">
        <v>296</v>
      </c>
    </row>
    <row r="28" spans="1:7" ht="21.9" customHeight="1" x14ac:dyDescent="0.3">
      <c r="A28" s="767"/>
      <c r="B28" s="767"/>
      <c r="C28" s="767" t="s">
        <v>363</v>
      </c>
      <c r="D28" s="767"/>
      <c r="E28" s="767"/>
      <c r="F28" s="767"/>
      <c r="G28" s="770"/>
    </row>
    <row r="29" spans="1:7" ht="21.9" customHeight="1" x14ac:dyDescent="0.3">
      <c r="A29" s="767"/>
      <c r="B29" s="771"/>
      <c r="C29" s="767" t="s">
        <v>363</v>
      </c>
      <c r="D29" s="767"/>
      <c r="E29" s="767"/>
      <c r="F29" s="767"/>
      <c r="G29" s="770"/>
    </row>
    <row r="30" spans="1:7" ht="21.9" customHeight="1" x14ac:dyDescent="0.3">
      <c r="A30" s="767"/>
      <c r="B30" s="771"/>
      <c r="C30" s="767" t="s">
        <v>363</v>
      </c>
      <c r="D30" s="767"/>
      <c r="E30" s="767"/>
      <c r="F30" s="767"/>
      <c r="G30" s="770"/>
    </row>
    <row r="31" spans="1:7" ht="21.9" customHeight="1" x14ac:dyDescent="0.3">
      <c r="A31" s="767"/>
      <c r="B31" s="771"/>
      <c r="C31" s="767" t="s">
        <v>363</v>
      </c>
      <c r="D31" s="768"/>
      <c r="E31" s="767"/>
      <c r="F31" s="767"/>
      <c r="G31" s="770"/>
    </row>
    <row r="32" spans="1:7" ht="21.9" customHeight="1" x14ac:dyDescent="0.3">
      <c r="A32" s="767"/>
      <c r="B32" s="771"/>
      <c r="C32" s="767" t="s">
        <v>363</v>
      </c>
      <c r="D32" s="767"/>
      <c r="E32" s="767"/>
      <c r="F32" s="767"/>
      <c r="G32" s="770"/>
    </row>
    <row r="33" spans="1:7" ht="21.9" customHeight="1" x14ac:dyDescent="0.3">
      <c r="A33" s="767"/>
      <c r="B33" s="771"/>
      <c r="C33" s="767" t="s">
        <v>363</v>
      </c>
      <c r="D33" s="767"/>
      <c r="E33" s="767"/>
      <c r="F33" s="767"/>
      <c r="G33" s="767"/>
    </row>
    <row r="34" spans="1:7" ht="21.9" customHeight="1" x14ac:dyDescent="0.3">
      <c r="A34" s="776" t="s">
        <v>364</v>
      </c>
      <c r="B34" s="771"/>
      <c r="C34" s="767" t="s">
        <v>348</v>
      </c>
      <c r="D34" s="767"/>
      <c r="E34" s="767" t="s">
        <v>350</v>
      </c>
      <c r="F34" s="782" t="s">
        <v>351</v>
      </c>
      <c r="G34" s="770" t="s">
        <v>275</v>
      </c>
    </row>
    <row r="35" spans="1:7" ht="21.9" customHeight="1" x14ac:dyDescent="0.3">
      <c r="A35" s="767"/>
      <c r="B35" s="771"/>
      <c r="C35" s="767"/>
      <c r="D35" s="767"/>
      <c r="E35" s="767" t="s">
        <v>352</v>
      </c>
      <c r="F35" s="768" t="s">
        <v>349</v>
      </c>
      <c r="G35" s="770" t="s">
        <v>201</v>
      </c>
    </row>
    <row r="36" spans="1:7" ht="21.9" customHeight="1" x14ac:dyDescent="0.3">
      <c r="A36" s="767"/>
      <c r="B36" s="771"/>
      <c r="C36" s="767" t="s">
        <v>353</v>
      </c>
      <c r="D36" s="767" t="s">
        <v>362</v>
      </c>
      <c r="E36" s="768" t="s">
        <v>355</v>
      </c>
      <c r="F36" s="767" t="s">
        <v>357</v>
      </c>
      <c r="G36" s="770" t="s">
        <v>269</v>
      </c>
    </row>
    <row r="37" spans="1:7" ht="21.9" customHeight="1" x14ac:dyDescent="0.3">
      <c r="A37" s="767"/>
      <c r="B37" s="771"/>
      <c r="C37" s="767"/>
      <c r="D37" s="767" t="s">
        <v>362</v>
      </c>
      <c r="E37" s="767" t="s">
        <v>374</v>
      </c>
      <c r="F37" s="768" t="s">
        <v>360</v>
      </c>
      <c r="G37" s="770" t="s">
        <v>283</v>
      </c>
    </row>
    <row r="38" spans="1:7" ht="21.9" customHeight="1" x14ac:dyDescent="0.3">
      <c r="A38" s="767"/>
      <c r="B38" s="771"/>
      <c r="C38" s="767" t="s">
        <v>125</v>
      </c>
      <c r="D38" s="767" t="s">
        <v>362</v>
      </c>
      <c r="E38" s="767" t="s">
        <v>321</v>
      </c>
      <c r="F38" s="768" t="s">
        <v>322</v>
      </c>
      <c r="G38" s="770" t="s">
        <v>287</v>
      </c>
    </row>
    <row r="39" spans="1:7" ht="21.9" customHeight="1" x14ac:dyDescent="0.3">
      <c r="A39" s="767"/>
      <c r="B39" s="771"/>
      <c r="C39" s="767"/>
      <c r="D39" s="767" t="s">
        <v>362</v>
      </c>
      <c r="E39" s="768" t="s">
        <v>327</v>
      </c>
      <c r="F39" s="767" t="s">
        <v>347</v>
      </c>
      <c r="G39" s="770" t="s">
        <v>296</v>
      </c>
    </row>
    <row r="40" spans="1:7" ht="21.9" customHeight="1" x14ac:dyDescent="0.3">
      <c r="A40" s="767" t="s">
        <v>364</v>
      </c>
      <c r="B40" s="767"/>
      <c r="C40" s="767" t="s">
        <v>379</v>
      </c>
      <c r="D40" s="767"/>
      <c r="E40" s="768" t="s">
        <v>366</v>
      </c>
      <c r="F40" s="767" t="s">
        <v>367</v>
      </c>
      <c r="G40" s="770" t="s">
        <v>287</v>
      </c>
    </row>
    <row r="41" spans="1:7" ht="21.9" customHeight="1" x14ac:dyDescent="0.3">
      <c r="A41" s="767"/>
      <c r="B41" s="767"/>
      <c r="C41" s="767" t="s">
        <v>381</v>
      </c>
      <c r="D41" s="767"/>
      <c r="E41" s="767" t="s">
        <v>368</v>
      </c>
      <c r="F41" s="768" t="s">
        <v>382</v>
      </c>
      <c r="G41" s="770" t="s">
        <v>296</v>
      </c>
    </row>
    <row r="42" spans="1:7" ht="21.9" customHeight="1" x14ac:dyDescent="0.3">
      <c r="A42" s="767"/>
      <c r="B42" s="767"/>
      <c r="C42" s="767" t="s">
        <v>384</v>
      </c>
      <c r="D42" s="767"/>
      <c r="E42" s="768" t="s">
        <v>369</v>
      </c>
      <c r="F42" s="767" t="s">
        <v>370</v>
      </c>
      <c r="G42" s="770" t="s">
        <v>275</v>
      </c>
    </row>
    <row r="43" spans="1:7" ht="21.9" customHeight="1" x14ac:dyDescent="0.3">
      <c r="A43" s="767" t="s">
        <v>265</v>
      </c>
      <c r="B43" s="771"/>
      <c r="C43" s="767" t="s">
        <v>378</v>
      </c>
      <c r="D43" s="767"/>
      <c r="E43" s="768" t="s">
        <v>371</v>
      </c>
      <c r="F43" s="767" t="s">
        <v>372</v>
      </c>
      <c r="G43" s="770" t="s">
        <v>201</v>
      </c>
    </row>
    <row r="44" spans="1:7" ht="21.9" customHeight="1" x14ac:dyDescent="0.3">
      <c r="A44" s="767"/>
      <c r="B44" s="771"/>
      <c r="C44" s="767" t="s">
        <v>378</v>
      </c>
      <c r="D44" s="767"/>
      <c r="E44" s="767" t="s">
        <v>372</v>
      </c>
      <c r="F44" s="768" t="s">
        <v>377</v>
      </c>
      <c r="G44" s="770" t="s">
        <v>201</v>
      </c>
    </row>
    <row r="45" spans="1:7" ht="21.9" customHeight="1" x14ac:dyDescent="0.3">
      <c r="A45" s="767"/>
      <c r="B45" s="771"/>
      <c r="C45" s="767" t="s">
        <v>378</v>
      </c>
      <c r="D45" s="768"/>
      <c r="E45" s="767" t="s">
        <v>377</v>
      </c>
      <c r="F45" s="768" t="s">
        <v>371</v>
      </c>
      <c r="G45" s="770" t="s">
        <v>283</v>
      </c>
    </row>
    <row r="46" spans="1:7" ht="21.9" customHeight="1" x14ac:dyDescent="0.3">
      <c r="A46" s="767"/>
      <c r="B46" s="767"/>
      <c r="C46" s="767" t="s">
        <v>379</v>
      </c>
      <c r="D46" s="768"/>
      <c r="E46" s="767" t="s">
        <v>380</v>
      </c>
      <c r="F46" s="768" t="s">
        <v>366</v>
      </c>
      <c r="G46" s="770" t="s">
        <v>296</v>
      </c>
    </row>
    <row r="47" spans="1:7" ht="21.9" customHeight="1" x14ac:dyDescent="0.3">
      <c r="A47" s="767"/>
      <c r="B47" s="767"/>
      <c r="C47" s="767" t="s">
        <v>379</v>
      </c>
      <c r="D47" s="767"/>
      <c r="E47" s="767" t="s">
        <v>380</v>
      </c>
      <c r="F47" s="768" t="s">
        <v>367</v>
      </c>
      <c r="G47" s="770" t="s">
        <v>201</v>
      </c>
    </row>
    <row r="48" spans="1:7" ht="21.9" customHeight="1" x14ac:dyDescent="0.3">
      <c r="A48" s="767"/>
      <c r="B48" s="767"/>
      <c r="C48" s="767" t="s">
        <v>381</v>
      </c>
      <c r="D48" s="767"/>
      <c r="E48" s="768" t="s">
        <v>368</v>
      </c>
      <c r="F48" s="767" t="s">
        <v>383</v>
      </c>
      <c r="G48" s="770" t="s">
        <v>296</v>
      </c>
    </row>
    <row r="49" spans="1:7" ht="21.9" customHeight="1" x14ac:dyDescent="0.3">
      <c r="A49" s="767"/>
      <c r="B49" s="767"/>
      <c r="C49" s="767" t="s">
        <v>381</v>
      </c>
      <c r="D49" s="767"/>
      <c r="E49" s="768" t="s">
        <v>382</v>
      </c>
      <c r="F49" s="767" t="s">
        <v>383</v>
      </c>
      <c r="G49" s="770" t="s">
        <v>278</v>
      </c>
    </row>
    <row r="50" spans="1:7" ht="21.9" customHeight="1" x14ac:dyDescent="0.3">
      <c r="A50" s="767"/>
      <c r="B50" s="767"/>
      <c r="C50" s="767" t="s">
        <v>384</v>
      </c>
      <c r="D50" s="767"/>
      <c r="E50" s="767" t="s">
        <v>369</v>
      </c>
      <c r="F50" s="768" t="s">
        <v>385</v>
      </c>
      <c r="G50" s="770"/>
    </row>
    <row r="51" spans="1:7" ht="21.9" customHeight="1" x14ac:dyDescent="0.3">
      <c r="A51" s="767"/>
      <c r="B51" s="767"/>
      <c r="C51" s="767" t="s">
        <v>384</v>
      </c>
      <c r="D51" s="767"/>
      <c r="E51" s="767" t="s">
        <v>370</v>
      </c>
      <c r="F51" s="768" t="s">
        <v>385</v>
      </c>
      <c r="G51" s="770" t="s">
        <v>273</v>
      </c>
    </row>
    <row r="52" spans="1:7" ht="21.9" customHeight="1" x14ac:dyDescent="0.3">
      <c r="A52" s="767" t="s">
        <v>392</v>
      </c>
      <c r="B52" s="767"/>
      <c r="C52" s="767" t="s">
        <v>353</v>
      </c>
      <c r="D52" s="767" t="s">
        <v>387</v>
      </c>
      <c r="E52" s="768" t="s">
        <v>355</v>
      </c>
      <c r="F52" s="767" t="s">
        <v>360</v>
      </c>
      <c r="G52" s="770"/>
    </row>
    <row r="53" spans="1:7" ht="21.9" customHeight="1" x14ac:dyDescent="0.3">
      <c r="A53" s="767"/>
      <c r="B53" s="767"/>
      <c r="C53" s="767"/>
      <c r="D53" s="767"/>
      <c r="E53" s="767"/>
      <c r="F53" s="767"/>
      <c r="G53" s="770"/>
    </row>
    <row r="54" spans="1:7" ht="21.9" customHeight="1" x14ac:dyDescent="0.3">
      <c r="A54" s="767"/>
      <c r="B54" s="767"/>
      <c r="C54" s="767"/>
      <c r="D54" s="767"/>
      <c r="E54" s="767"/>
      <c r="F54" s="767"/>
      <c r="G54" s="770"/>
    </row>
    <row r="55" spans="1:7" ht="21.9" customHeight="1" x14ac:dyDescent="0.3">
      <c r="A55" s="767"/>
      <c r="B55" s="771"/>
      <c r="C55" s="767"/>
      <c r="D55" s="767"/>
      <c r="F55" s="767"/>
      <c r="G55" s="770"/>
    </row>
    <row r="56" spans="1:7" ht="21.9" customHeight="1" x14ac:dyDescent="0.3">
      <c r="A56" s="767"/>
      <c r="B56" s="771"/>
      <c r="C56" s="767"/>
      <c r="D56" s="767"/>
      <c r="E56" s="767"/>
      <c r="F56" s="767"/>
      <c r="G56" s="770"/>
    </row>
    <row r="57" spans="1:7" ht="21.9" customHeight="1" x14ac:dyDescent="0.3">
      <c r="A57" s="767"/>
      <c r="B57" s="771"/>
      <c r="C57" s="767"/>
      <c r="D57" s="767"/>
      <c r="E57" s="767"/>
      <c r="F57" s="767"/>
      <c r="G57" s="770"/>
    </row>
    <row r="58" spans="1:7" ht="21.9" customHeight="1" x14ac:dyDescent="0.3">
      <c r="A58" s="767"/>
      <c r="B58" s="771"/>
      <c r="C58" s="767"/>
      <c r="D58" s="767"/>
      <c r="F58" s="767"/>
      <c r="G58" s="770"/>
    </row>
    <row r="59" spans="1:7" ht="21.9" customHeight="1" x14ac:dyDescent="0.3">
      <c r="A59" s="767"/>
      <c r="B59" s="771"/>
      <c r="C59" s="767"/>
      <c r="D59" s="767"/>
      <c r="E59" s="767"/>
      <c r="F59" s="767"/>
      <c r="G59" s="770"/>
    </row>
    <row r="60" spans="1:7" ht="21.9" customHeight="1" x14ac:dyDescent="0.3">
      <c r="A60" s="767"/>
      <c r="B60" s="771"/>
      <c r="C60" s="767"/>
      <c r="D60" s="767"/>
      <c r="E60" s="767"/>
      <c r="F60" s="767"/>
      <c r="G60" s="770"/>
    </row>
    <row r="61" spans="1:7" ht="21.9" customHeight="1" x14ac:dyDescent="0.3">
      <c r="A61" s="767"/>
      <c r="B61" s="771"/>
      <c r="C61" s="767"/>
      <c r="D61" s="767"/>
      <c r="E61" s="767"/>
      <c r="F61" s="767"/>
      <c r="G61" s="767"/>
    </row>
    <row r="62" spans="1:7" ht="21.9" customHeight="1" x14ac:dyDescent="0.3">
      <c r="B62" s="771"/>
      <c r="C62" s="767"/>
      <c r="D62" s="767"/>
      <c r="E62" s="767"/>
      <c r="F62" s="767"/>
      <c r="G62" s="767"/>
    </row>
    <row r="63" spans="1:7" ht="21.9" customHeight="1" x14ac:dyDescent="0.3">
      <c r="A63" s="767"/>
      <c r="B63" s="771"/>
      <c r="C63" s="767"/>
      <c r="D63" s="767"/>
      <c r="E63" s="767"/>
      <c r="F63" s="767"/>
      <c r="G63" s="767"/>
    </row>
    <row r="64" spans="1:7" ht="21.9" customHeight="1" x14ac:dyDescent="0.3">
      <c r="A64" s="767"/>
      <c r="B64" s="767"/>
      <c r="C64" s="767"/>
      <c r="D64" s="767"/>
      <c r="E64" s="767"/>
      <c r="F64" s="767"/>
      <c r="G64" s="767"/>
    </row>
    <row r="65" spans="1:7" ht="21.9" customHeight="1" x14ac:dyDescent="0.3">
      <c r="A65" s="767"/>
      <c r="B65" s="767"/>
      <c r="C65" s="767"/>
      <c r="D65" s="767"/>
      <c r="E65" s="767"/>
      <c r="F65" s="767"/>
      <c r="G65" s="767"/>
    </row>
    <row r="66" spans="1:7" ht="21.9" customHeight="1" x14ac:dyDescent="0.3">
      <c r="A66" s="767"/>
      <c r="B66" s="771"/>
      <c r="C66" s="767"/>
      <c r="D66" s="767"/>
      <c r="F66" s="767"/>
      <c r="G66" s="767"/>
    </row>
    <row r="67" spans="1:7" ht="21.9" customHeight="1" x14ac:dyDescent="0.3">
      <c r="A67" s="767"/>
      <c r="B67" s="771"/>
      <c r="C67" s="767"/>
      <c r="D67" s="767"/>
      <c r="E67" s="767"/>
      <c r="F67" s="767"/>
      <c r="G67" s="767"/>
    </row>
    <row r="68" spans="1:7" ht="21.9" customHeight="1" x14ac:dyDescent="0.3">
      <c r="B68" s="771"/>
      <c r="C68" s="767"/>
      <c r="D68" s="767"/>
      <c r="E68" s="767"/>
      <c r="F68" s="767"/>
      <c r="G68" s="767"/>
    </row>
    <row r="69" spans="1:7" x14ac:dyDescent="0.3">
      <c r="A69" s="767"/>
      <c r="B69" s="771"/>
      <c r="C69" s="767"/>
      <c r="D69" s="767"/>
      <c r="E69" s="767"/>
      <c r="F69" s="767"/>
      <c r="G69" s="767"/>
    </row>
    <row r="70" spans="1:7" x14ac:dyDescent="0.3">
      <c r="A70" s="767"/>
      <c r="B70" s="767"/>
      <c r="C70" s="767"/>
      <c r="D70" s="767"/>
      <c r="E70" s="767"/>
      <c r="F70" s="767"/>
      <c r="G70" s="767"/>
    </row>
    <row r="71" spans="1:7" x14ac:dyDescent="0.3">
      <c r="A71" s="767"/>
      <c r="B71" s="767"/>
      <c r="C71" s="767"/>
      <c r="D71" s="767"/>
      <c r="E71" s="767"/>
      <c r="F71" s="767"/>
      <c r="G71" s="767"/>
    </row>
    <row r="72" spans="1:7" x14ac:dyDescent="0.3">
      <c r="A72" s="767"/>
      <c r="B72" s="767"/>
      <c r="C72" s="767"/>
      <c r="D72" s="767"/>
      <c r="E72" s="767"/>
      <c r="F72" s="767"/>
      <c r="G72" s="767"/>
    </row>
    <row r="73" spans="1:7" x14ac:dyDescent="0.3">
      <c r="A73" s="767"/>
      <c r="B73" s="767"/>
      <c r="C73" s="767"/>
      <c r="D73" s="767"/>
      <c r="E73" s="767"/>
      <c r="F73" s="767"/>
      <c r="G73" s="767"/>
    </row>
  </sheetData>
  <mergeCells count="3">
    <mergeCell ref="A1:G1"/>
    <mergeCell ref="A2:G2"/>
    <mergeCell ref="A3:G3"/>
  </mergeCells>
  <conditionalFormatting sqref="E19">
    <cfRule type="expression" dxfId="192" priority="3" stopIfTrue="1">
      <formula>$Q12&gt;=1</formula>
    </cfRule>
  </conditionalFormatting>
  <conditionalFormatting sqref="E23">
    <cfRule type="expression" dxfId="191" priority="2" stopIfTrue="1">
      <formula>$Q16&gt;=1</formula>
    </cfRule>
  </conditionalFormatting>
  <conditionalFormatting sqref="F5">
    <cfRule type="expression" dxfId="190" priority="4" stopIfTrue="1">
      <formula>$Q6&gt;=1</formula>
    </cfRule>
  </conditionalFormatting>
  <conditionalFormatting sqref="F34">
    <cfRule type="expression" dxfId="189" priority="1" stopIfTrue="1">
      <formula>$Q27&gt;=1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7D53-C9CC-4287-9D09-3FC00367221A}">
  <dimension ref="A1:G66"/>
  <sheetViews>
    <sheetView topLeftCell="A12" workbookViewId="0">
      <selection activeCell="G25" sqref="G25"/>
    </sheetView>
  </sheetViews>
  <sheetFormatPr defaultRowHeight="14.4" x14ac:dyDescent="0.3"/>
  <cols>
    <col min="1" max="1" width="5.6640625" style="776" customWidth="1"/>
    <col min="2" max="2" width="6.5546875" style="776" customWidth="1"/>
    <col min="3" max="3" width="8.5546875" style="776" customWidth="1"/>
    <col min="4" max="4" width="5.88671875" style="776" bestFit="1" customWidth="1"/>
    <col min="5" max="6" width="22.109375" style="776" customWidth="1"/>
    <col min="7" max="7" width="12" style="776" customWidth="1"/>
    <col min="8" max="256" width="8.88671875" style="765"/>
    <col min="257" max="257" width="5.6640625" style="765" customWidth="1"/>
    <col min="258" max="258" width="6.5546875" style="765" customWidth="1"/>
    <col min="259" max="259" width="8.5546875" style="765" customWidth="1"/>
    <col min="260" max="260" width="5.6640625" style="765" customWidth="1"/>
    <col min="261" max="262" width="22.109375" style="765" customWidth="1"/>
    <col min="263" max="263" width="12" style="765" customWidth="1"/>
    <col min="264" max="512" width="8.88671875" style="765"/>
    <col min="513" max="513" width="5.6640625" style="765" customWidth="1"/>
    <col min="514" max="514" width="6.5546875" style="765" customWidth="1"/>
    <col min="515" max="515" width="8.5546875" style="765" customWidth="1"/>
    <col min="516" max="516" width="5.6640625" style="765" customWidth="1"/>
    <col min="517" max="518" width="22.109375" style="765" customWidth="1"/>
    <col min="519" max="519" width="12" style="765" customWidth="1"/>
    <col min="520" max="768" width="8.88671875" style="765"/>
    <col min="769" max="769" width="5.6640625" style="765" customWidth="1"/>
    <col min="770" max="770" width="6.5546875" style="765" customWidth="1"/>
    <col min="771" max="771" width="8.5546875" style="765" customWidth="1"/>
    <col min="772" max="772" width="5.6640625" style="765" customWidth="1"/>
    <col min="773" max="774" width="22.109375" style="765" customWidth="1"/>
    <col min="775" max="775" width="12" style="765" customWidth="1"/>
    <col min="776" max="1024" width="8.88671875" style="765"/>
    <col min="1025" max="1025" width="5.6640625" style="765" customWidth="1"/>
    <col min="1026" max="1026" width="6.5546875" style="765" customWidth="1"/>
    <col min="1027" max="1027" width="8.5546875" style="765" customWidth="1"/>
    <col min="1028" max="1028" width="5.6640625" style="765" customWidth="1"/>
    <col min="1029" max="1030" width="22.109375" style="765" customWidth="1"/>
    <col min="1031" max="1031" width="12" style="765" customWidth="1"/>
    <col min="1032" max="1280" width="8.88671875" style="765"/>
    <col min="1281" max="1281" width="5.6640625" style="765" customWidth="1"/>
    <col min="1282" max="1282" width="6.5546875" style="765" customWidth="1"/>
    <col min="1283" max="1283" width="8.5546875" style="765" customWidth="1"/>
    <col min="1284" max="1284" width="5.6640625" style="765" customWidth="1"/>
    <col min="1285" max="1286" width="22.109375" style="765" customWidth="1"/>
    <col min="1287" max="1287" width="12" style="765" customWidth="1"/>
    <col min="1288" max="1536" width="8.88671875" style="765"/>
    <col min="1537" max="1537" width="5.6640625" style="765" customWidth="1"/>
    <col min="1538" max="1538" width="6.5546875" style="765" customWidth="1"/>
    <col min="1539" max="1539" width="8.5546875" style="765" customWidth="1"/>
    <col min="1540" max="1540" width="5.6640625" style="765" customWidth="1"/>
    <col min="1541" max="1542" width="22.109375" style="765" customWidth="1"/>
    <col min="1543" max="1543" width="12" style="765" customWidth="1"/>
    <col min="1544" max="1792" width="8.88671875" style="765"/>
    <col min="1793" max="1793" width="5.6640625" style="765" customWidth="1"/>
    <col min="1794" max="1794" width="6.5546875" style="765" customWidth="1"/>
    <col min="1795" max="1795" width="8.5546875" style="765" customWidth="1"/>
    <col min="1796" max="1796" width="5.6640625" style="765" customWidth="1"/>
    <col min="1797" max="1798" width="22.109375" style="765" customWidth="1"/>
    <col min="1799" max="1799" width="12" style="765" customWidth="1"/>
    <col min="1800" max="2048" width="8.88671875" style="765"/>
    <col min="2049" max="2049" width="5.6640625" style="765" customWidth="1"/>
    <col min="2050" max="2050" width="6.5546875" style="765" customWidth="1"/>
    <col min="2051" max="2051" width="8.5546875" style="765" customWidth="1"/>
    <col min="2052" max="2052" width="5.6640625" style="765" customWidth="1"/>
    <col min="2053" max="2054" width="22.109375" style="765" customWidth="1"/>
    <col min="2055" max="2055" width="12" style="765" customWidth="1"/>
    <col min="2056" max="2304" width="8.88671875" style="765"/>
    <col min="2305" max="2305" width="5.6640625" style="765" customWidth="1"/>
    <col min="2306" max="2306" width="6.5546875" style="765" customWidth="1"/>
    <col min="2307" max="2307" width="8.5546875" style="765" customWidth="1"/>
    <col min="2308" max="2308" width="5.6640625" style="765" customWidth="1"/>
    <col min="2309" max="2310" width="22.109375" style="765" customWidth="1"/>
    <col min="2311" max="2311" width="12" style="765" customWidth="1"/>
    <col min="2312" max="2560" width="8.88671875" style="765"/>
    <col min="2561" max="2561" width="5.6640625" style="765" customWidth="1"/>
    <col min="2562" max="2562" width="6.5546875" style="765" customWidth="1"/>
    <col min="2563" max="2563" width="8.5546875" style="765" customWidth="1"/>
    <col min="2564" max="2564" width="5.6640625" style="765" customWidth="1"/>
    <col min="2565" max="2566" width="22.109375" style="765" customWidth="1"/>
    <col min="2567" max="2567" width="12" style="765" customWidth="1"/>
    <col min="2568" max="2816" width="8.88671875" style="765"/>
    <col min="2817" max="2817" width="5.6640625" style="765" customWidth="1"/>
    <col min="2818" max="2818" width="6.5546875" style="765" customWidth="1"/>
    <col min="2819" max="2819" width="8.5546875" style="765" customWidth="1"/>
    <col min="2820" max="2820" width="5.6640625" style="765" customWidth="1"/>
    <col min="2821" max="2822" width="22.109375" style="765" customWidth="1"/>
    <col min="2823" max="2823" width="12" style="765" customWidth="1"/>
    <col min="2824" max="3072" width="8.88671875" style="765"/>
    <col min="3073" max="3073" width="5.6640625" style="765" customWidth="1"/>
    <col min="3074" max="3074" width="6.5546875" style="765" customWidth="1"/>
    <col min="3075" max="3075" width="8.5546875" style="765" customWidth="1"/>
    <col min="3076" max="3076" width="5.6640625" style="765" customWidth="1"/>
    <col min="3077" max="3078" width="22.109375" style="765" customWidth="1"/>
    <col min="3079" max="3079" width="12" style="765" customWidth="1"/>
    <col min="3080" max="3328" width="8.88671875" style="765"/>
    <col min="3329" max="3329" width="5.6640625" style="765" customWidth="1"/>
    <col min="3330" max="3330" width="6.5546875" style="765" customWidth="1"/>
    <col min="3331" max="3331" width="8.5546875" style="765" customWidth="1"/>
    <col min="3332" max="3332" width="5.6640625" style="765" customWidth="1"/>
    <col min="3333" max="3334" width="22.109375" style="765" customWidth="1"/>
    <col min="3335" max="3335" width="12" style="765" customWidth="1"/>
    <col min="3336" max="3584" width="8.88671875" style="765"/>
    <col min="3585" max="3585" width="5.6640625" style="765" customWidth="1"/>
    <col min="3586" max="3586" width="6.5546875" style="765" customWidth="1"/>
    <col min="3587" max="3587" width="8.5546875" style="765" customWidth="1"/>
    <col min="3588" max="3588" width="5.6640625" style="765" customWidth="1"/>
    <col min="3589" max="3590" width="22.109375" style="765" customWidth="1"/>
    <col min="3591" max="3591" width="12" style="765" customWidth="1"/>
    <col min="3592" max="3840" width="8.88671875" style="765"/>
    <col min="3841" max="3841" width="5.6640625" style="765" customWidth="1"/>
    <col min="3842" max="3842" width="6.5546875" style="765" customWidth="1"/>
    <col min="3843" max="3843" width="8.5546875" style="765" customWidth="1"/>
    <col min="3844" max="3844" width="5.6640625" style="765" customWidth="1"/>
    <col min="3845" max="3846" width="22.109375" style="765" customWidth="1"/>
    <col min="3847" max="3847" width="12" style="765" customWidth="1"/>
    <col min="3848" max="4096" width="8.88671875" style="765"/>
    <col min="4097" max="4097" width="5.6640625" style="765" customWidth="1"/>
    <col min="4098" max="4098" width="6.5546875" style="765" customWidth="1"/>
    <col min="4099" max="4099" width="8.5546875" style="765" customWidth="1"/>
    <col min="4100" max="4100" width="5.6640625" style="765" customWidth="1"/>
    <col min="4101" max="4102" width="22.109375" style="765" customWidth="1"/>
    <col min="4103" max="4103" width="12" style="765" customWidth="1"/>
    <col min="4104" max="4352" width="8.88671875" style="765"/>
    <col min="4353" max="4353" width="5.6640625" style="765" customWidth="1"/>
    <col min="4354" max="4354" width="6.5546875" style="765" customWidth="1"/>
    <col min="4355" max="4355" width="8.5546875" style="765" customWidth="1"/>
    <col min="4356" max="4356" width="5.6640625" style="765" customWidth="1"/>
    <col min="4357" max="4358" width="22.109375" style="765" customWidth="1"/>
    <col min="4359" max="4359" width="12" style="765" customWidth="1"/>
    <col min="4360" max="4608" width="8.88671875" style="765"/>
    <col min="4609" max="4609" width="5.6640625" style="765" customWidth="1"/>
    <col min="4610" max="4610" width="6.5546875" style="765" customWidth="1"/>
    <col min="4611" max="4611" width="8.5546875" style="765" customWidth="1"/>
    <col min="4612" max="4612" width="5.6640625" style="765" customWidth="1"/>
    <col min="4613" max="4614" width="22.109375" style="765" customWidth="1"/>
    <col min="4615" max="4615" width="12" style="765" customWidth="1"/>
    <col min="4616" max="4864" width="8.88671875" style="765"/>
    <col min="4865" max="4865" width="5.6640625" style="765" customWidth="1"/>
    <col min="4866" max="4866" width="6.5546875" style="765" customWidth="1"/>
    <col min="4867" max="4867" width="8.5546875" style="765" customWidth="1"/>
    <col min="4868" max="4868" width="5.6640625" style="765" customWidth="1"/>
    <col min="4869" max="4870" width="22.109375" style="765" customWidth="1"/>
    <col min="4871" max="4871" width="12" style="765" customWidth="1"/>
    <col min="4872" max="5120" width="8.88671875" style="765"/>
    <col min="5121" max="5121" width="5.6640625" style="765" customWidth="1"/>
    <col min="5122" max="5122" width="6.5546875" style="765" customWidth="1"/>
    <col min="5123" max="5123" width="8.5546875" style="765" customWidth="1"/>
    <col min="5124" max="5124" width="5.6640625" style="765" customWidth="1"/>
    <col min="5125" max="5126" width="22.109375" style="765" customWidth="1"/>
    <col min="5127" max="5127" width="12" style="765" customWidth="1"/>
    <col min="5128" max="5376" width="8.88671875" style="765"/>
    <col min="5377" max="5377" width="5.6640625" style="765" customWidth="1"/>
    <col min="5378" max="5378" width="6.5546875" style="765" customWidth="1"/>
    <col min="5379" max="5379" width="8.5546875" style="765" customWidth="1"/>
    <col min="5380" max="5380" width="5.6640625" style="765" customWidth="1"/>
    <col min="5381" max="5382" width="22.109375" style="765" customWidth="1"/>
    <col min="5383" max="5383" width="12" style="765" customWidth="1"/>
    <col min="5384" max="5632" width="8.88671875" style="765"/>
    <col min="5633" max="5633" width="5.6640625" style="765" customWidth="1"/>
    <col min="5634" max="5634" width="6.5546875" style="765" customWidth="1"/>
    <col min="5635" max="5635" width="8.5546875" style="765" customWidth="1"/>
    <col min="5636" max="5636" width="5.6640625" style="765" customWidth="1"/>
    <col min="5637" max="5638" width="22.109375" style="765" customWidth="1"/>
    <col min="5639" max="5639" width="12" style="765" customWidth="1"/>
    <col min="5640" max="5888" width="8.88671875" style="765"/>
    <col min="5889" max="5889" width="5.6640625" style="765" customWidth="1"/>
    <col min="5890" max="5890" width="6.5546875" style="765" customWidth="1"/>
    <col min="5891" max="5891" width="8.5546875" style="765" customWidth="1"/>
    <col min="5892" max="5892" width="5.6640625" style="765" customWidth="1"/>
    <col min="5893" max="5894" width="22.109375" style="765" customWidth="1"/>
    <col min="5895" max="5895" width="12" style="765" customWidth="1"/>
    <col min="5896" max="6144" width="8.88671875" style="765"/>
    <col min="6145" max="6145" width="5.6640625" style="765" customWidth="1"/>
    <col min="6146" max="6146" width="6.5546875" style="765" customWidth="1"/>
    <col min="6147" max="6147" width="8.5546875" style="765" customWidth="1"/>
    <col min="6148" max="6148" width="5.6640625" style="765" customWidth="1"/>
    <col min="6149" max="6150" width="22.109375" style="765" customWidth="1"/>
    <col min="6151" max="6151" width="12" style="765" customWidth="1"/>
    <col min="6152" max="6400" width="8.88671875" style="765"/>
    <col min="6401" max="6401" width="5.6640625" style="765" customWidth="1"/>
    <col min="6402" max="6402" width="6.5546875" style="765" customWidth="1"/>
    <col min="6403" max="6403" width="8.5546875" style="765" customWidth="1"/>
    <col min="6404" max="6404" width="5.6640625" style="765" customWidth="1"/>
    <col min="6405" max="6406" width="22.109375" style="765" customWidth="1"/>
    <col min="6407" max="6407" width="12" style="765" customWidth="1"/>
    <col min="6408" max="6656" width="8.88671875" style="765"/>
    <col min="6657" max="6657" width="5.6640625" style="765" customWidth="1"/>
    <col min="6658" max="6658" width="6.5546875" style="765" customWidth="1"/>
    <col min="6659" max="6659" width="8.5546875" style="765" customWidth="1"/>
    <col min="6660" max="6660" width="5.6640625" style="765" customWidth="1"/>
    <col min="6661" max="6662" width="22.109375" style="765" customWidth="1"/>
    <col min="6663" max="6663" width="12" style="765" customWidth="1"/>
    <col min="6664" max="6912" width="8.88671875" style="765"/>
    <col min="6913" max="6913" width="5.6640625" style="765" customWidth="1"/>
    <col min="6914" max="6914" width="6.5546875" style="765" customWidth="1"/>
    <col min="6915" max="6915" width="8.5546875" style="765" customWidth="1"/>
    <col min="6916" max="6916" width="5.6640625" style="765" customWidth="1"/>
    <col min="6917" max="6918" width="22.109375" style="765" customWidth="1"/>
    <col min="6919" max="6919" width="12" style="765" customWidth="1"/>
    <col min="6920" max="7168" width="8.88671875" style="765"/>
    <col min="7169" max="7169" width="5.6640625" style="765" customWidth="1"/>
    <col min="7170" max="7170" width="6.5546875" style="765" customWidth="1"/>
    <col min="7171" max="7171" width="8.5546875" style="765" customWidth="1"/>
    <col min="7172" max="7172" width="5.6640625" style="765" customWidth="1"/>
    <col min="7173" max="7174" width="22.109375" style="765" customWidth="1"/>
    <col min="7175" max="7175" width="12" style="765" customWidth="1"/>
    <col min="7176" max="7424" width="8.88671875" style="765"/>
    <col min="7425" max="7425" width="5.6640625" style="765" customWidth="1"/>
    <col min="7426" max="7426" width="6.5546875" style="765" customWidth="1"/>
    <col min="7427" max="7427" width="8.5546875" style="765" customWidth="1"/>
    <col min="7428" max="7428" width="5.6640625" style="765" customWidth="1"/>
    <col min="7429" max="7430" width="22.109375" style="765" customWidth="1"/>
    <col min="7431" max="7431" width="12" style="765" customWidth="1"/>
    <col min="7432" max="7680" width="8.88671875" style="765"/>
    <col min="7681" max="7681" width="5.6640625" style="765" customWidth="1"/>
    <col min="7682" max="7682" width="6.5546875" style="765" customWidth="1"/>
    <col min="7683" max="7683" width="8.5546875" style="765" customWidth="1"/>
    <col min="7684" max="7684" width="5.6640625" style="765" customWidth="1"/>
    <col min="7685" max="7686" width="22.109375" style="765" customWidth="1"/>
    <col min="7687" max="7687" width="12" style="765" customWidth="1"/>
    <col min="7688" max="7936" width="8.88671875" style="765"/>
    <col min="7937" max="7937" width="5.6640625" style="765" customWidth="1"/>
    <col min="7938" max="7938" width="6.5546875" style="765" customWidth="1"/>
    <col min="7939" max="7939" width="8.5546875" style="765" customWidth="1"/>
    <col min="7940" max="7940" width="5.6640625" style="765" customWidth="1"/>
    <col min="7941" max="7942" width="22.109375" style="765" customWidth="1"/>
    <col min="7943" max="7943" width="12" style="765" customWidth="1"/>
    <col min="7944" max="8192" width="8.88671875" style="765"/>
    <col min="8193" max="8193" width="5.6640625" style="765" customWidth="1"/>
    <col min="8194" max="8194" width="6.5546875" style="765" customWidth="1"/>
    <col min="8195" max="8195" width="8.5546875" style="765" customWidth="1"/>
    <col min="8196" max="8196" width="5.6640625" style="765" customWidth="1"/>
    <col min="8197" max="8198" width="22.109375" style="765" customWidth="1"/>
    <col min="8199" max="8199" width="12" style="765" customWidth="1"/>
    <col min="8200" max="8448" width="8.88671875" style="765"/>
    <col min="8449" max="8449" width="5.6640625" style="765" customWidth="1"/>
    <col min="8450" max="8450" width="6.5546875" style="765" customWidth="1"/>
    <col min="8451" max="8451" width="8.5546875" style="765" customWidth="1"/>
    <col min="8452" max="8452" width="5.6640625" style="765" customWidth="1"/>
    <col min="8453" max="8454" width="22.109375" style="765" customWidth="1"/>
    <col min="8455" max="8455" width="12" style="765" customWidth="1"/>
    <col min="8456" max="8704" width="8.88671875" style="765"/>
    <col min="8705" max="8705" width="5.6640625" style="765" customWidth="1"/>
    <col min="8706" max="8706" width="6.5546875" style="765" customWidth="1"/>
    <col min="8707" max="8707" width="8.5546875" style="765" customWidth="1"/>
    <col min="8708" max="8708" width="5.6640625" style="765" customWidth="1"/>
    <col min="8709" max="8710" width="22.109375" style="765" customWidth="1"/>
    <col min="8711" max="8711" width="12" style="765" customWidth="1"/>
    <col min="8712" max="8960" width="8.88671875" style="765"/>
    <col min="8961" max="8961" width="5.6640625" style="765" customWidth="1"/>
    <col min="8962" max="8962" width="6.5546875" style="765" customWidth="1"/>
    <col min="8963" max="8963" width="8.5546875" style="765" customWidth="1"/>
    <col min="8964" max="8964" width="5.6640625" style="765" customWidth="1"/>
    <col min="8965" max="8966" width="22.109375" style="765" customWidth="1"/>
    <col min="8967" max="8967" width="12" style="765" customWidth="1"/>
    <col min="8968" max="9216" width="8.88671875" style="765"/>
    <col min="9217" max="9217" width="5.6640625" style="765" customWidth="1"/>
    <col min="9218" max="9218" width="6.5546875" style="765" customWidth="1"/>
    <col min="9219" max="9219" width="8.5546875" style="765" customWidth="1"/>
    <col min="9220" max="9220" width="5.6640625" style="765" customWidth="1"/>
    <col min="9221" max="9222" width="22.109375" style="765" customWidth="1"/>
    <col min="9223" max="9223" width="12" style="765" customWidth="1"/>
    <col min="9224" max="9472" width="8.88671875" style="765"/>
    <col min="9473" max="9473" width="5.6640625" style="765" customWidth="1"/>
    <col min="9474" max="9474" width="6.5546875" style="765" customWidth="1"/>
    <col min="9475" max="9475" width="8.5546875" style="765" customWidth="1"/>
    <col min="9476" max="9476" width="5.6640625" style="765" customWidth="1"/>
    <col min="9477" max="9478" width="22.109375" style="765" customWidth="1"/>
    <col min="9479" max="9479" width="12" style="765" customWidth="1"/>
    <col min="9480" max="9728" width="8.88671875" style="765"/>
    <col min="9729" max="9729" width="5.6640625" style="765" customWidth="1"/>
    <col min="9730" max="9730" width="6.5546875" style="765" customWidth="1"/>
    <col min="9731" max="9731" width="8.5546875" style="765" customWidth="1"/>
    <col min="9732" max="9732" width="5.6640625" style="765" customWidth="1"/>
    <col min="9733" max="9734" width="22.109375" style="765" customWidth="1"/>
    <col min="9735" max="9735" width="12" style="765" customWidth="1"/>
    <col min="9736" max="9984" width="8.88671875" style="765"/>
    <col min="9985" max="9985" width="5.6640625" style="765" customWidth="1"/>
    <col min="9986" max="9986" width="6.5546875" style="765" customWidth="1"/>
    <col min="9987" max="9987" width="8.5546875" style="765" customWidth="1"/>
    <col min="9988" max="9988" width="5.6640625" style="765" customWidth="1"/>
    <col min="9989" max="9990" width="22.109375" style="765" customWidth="1"/>
    <col min="9991" max="9991" width="12" style="765" customWidth="1"/>
    <col min="9992" max="10240" width="8.88671875" style="765"/>
    <col min="10241" max="10241" width="5.6640625" style="765" customWidth="1"/>
    <col min="10242" max="10242" width="6.5546875" style="765" customWidth="1"/>
    <col min="10243" max="10243" width="8.5546875" style="765" customWidth="1"/>
    <col min="10244" max="10244" width="5.6640625" style="765" customWidth="1"/>
    <col min="10245" max="10246" width="22.109375" style="765" customWidth="1"/>
    <col min="10247" max="10247" width="12" style="765" customWidth="1"/>
    <col min="10248" max="10496" width="8.88671875" style="765"/>
    <col min="10497" max="10497" width="5.6640625" style="765" customWidth="1"/>
    <col min="10498" max="10498" width="6.5546875" style="765" customWidth="1"/>
    <col min="10499" max="10499" width="8.5546875" style="765" customWidth="1"/>
    <col min="10500" max="10500" width="5.6640625" style="765" customWidth="1"/>
    <col min="10501" max="10502" width="22.109375" style="765" customWidth="1"/>
    <col min="10503" max="10503" width="12" style="765" customWidth="1"/>
    <col min="10504" max="10752" width="8.88671875" style="765"/>
    <col min="10753" max="10753" width="5.6640625" style="765" customWidth="1"/>
    <col min="10754" max="10754" width="6.5546875" style="765" customWidth="1"/>
    <col min="10755" max="10755" width="8.5546875" style="765" customWidth="1"/>
    <col min="10756" max="10756" width="5.6640625" style="765" customWidth="1"/>
    <col min="10757" max="10758" width="22.109375" style="765" customWidth="1"/>
    <col min="10759" max="10759" width="12" style="765" customWidth="1"/>
    <col min="10760" max="11008" width="8.88671875" style="765"/>
    <col min="11009" max="11009" width="5.6640625" style="765" customWidth="1"/>
    <col min="11010" max="11010" width="6.5546875" style="765" customWidth="1"/>
    <col min="11011" max="11011" width="8.5546875" style="765" customWidth="1"/>
    <col min="11012" max="11012" width="5.6640625" style="765" customWidth="1"/>
    <col min="11013" max="11014" width="22.109375" style="765" customWidth="1"/>
    <col min="11015" max="11015" width="12" style="765" customWidth="1"/>
    <col min="11016" max="11264" width="8.88671875" style="765"/>
    <col min="11265" max="11265" width="5.6640625" style="765" customWidth="1"/>
    <col min="11266" max="11266" width="6.5546875" style="765" customWidth="1"/>
    <col min="11267" max="11267" width="8.5546875" style="765" customWidth="1"/>
    <col min="11268" max="11268" width="5.6640625" style="765" customWidth="1"/>
    <col min="11269" max="11270" width="22.109375" style="765" customWidth="1"/>
    <col min="11271" max="11271" width="12" style="765" customWidth="1"/>
    <col min="11272" max="11520" width="8.88671875" style="765"/>
    <col min="11521" max="11521" width="5.6640625" style="765" customWidth="1"/>
    <col min="11522" max="11522" width="6.5546875" style="765" customWidth="1"/>
    <col min="11523" max="11523" width="8.5546875" style="765" customWidth="1"/>
    <col min="11524" max="11524" width="5.6640625" style="765" customWidth="1"/>
    <col min="11525" max="11526" width="22.109375" style="765" customWidth="1"/>
    <col min="11527" max="11527" width="12" style="765" customWidth="1"/>
    <col min="11528" max="11776" width="8.88671875" style="765"/>
    <col min="11777" max="11777" width="5.6640625" style="765" customWidth="1"/>
    <col min="11778" max="11778" width="6.5546875" style="765" customWidth="1"/>
    <col min="11779" max="11779" width="8.5546875" style="765" customWidth="1"/>
    <col min="11780" max="11780" width="5.6640625" style="765" customWidth="1"/>
    <col min="11781" max="11782" width="22.109375" style="765" customWidth="1"/>
    <col min="11783" max="11783" width="12" style="765" customWidth="1"/>
    <col min="11784" max="12032" width="8.88671875" style="765"/>
    <col min="12033" max="12033" width="5.6640625" style="765" customWidth="1"/>
    <col min="12034" max="12034" width="6.5546875" style="765" customWidth="1"/>
    <col min="12035" max="12035" width="8.5546875" style="765" customWidth="1"/>
    <col min="12036" max="12036" width="5.6640625" style="765" customWidth="1"/>
    <col min="12037" max="12038" width="22.109375" style="765" customWidth="1"/>
    <col min="12039" max="12039" width="12" style="765" customWidth="1"/>
    <col min="12040" max="12288" width="8.88671875" style="765"/>
    <col min="12289" max="12289" width="5.6640625" style="765" customWidth="1"/>
    <col min="12290" max="12290" width="6.5546875" style="765" customWidth="1"/>
    <col min="12291" max="12291" width="8.5546875" style="765" customWidth="1"/>
    <col min="12292" max="12292" width="5.6640625" style="765" customWidth="1"/>
    <col min="12293" max="12294" width="22.109375" style="765" customWidth="1"/>
    <col min="12295" max="12295" width="12" style="765" customWidth="1"/>
    <col min="12296" max="12544" width="8.88671875" style="765"/>
    <col min="12545" max="12545" width="5.6640625" style="765" customWidth="1"/>
    <col min="12546" max="12546" width="6.5546875" style="765" customWidth="1"/>
    <col min="12547" max="12547" width="8.5546875" style="765" customWidth="1"/>
    <col min="12548" max="12548" width="5.6640625" style="765" customWidth="1"/>
    <col min="12549" max="12550" width="22.109375" style="765" customWidth="1"/>
    <col min="12551" max="12551" width="12" style="765" customWidth="1"/>
    <col min="12552" max="12800" width="8.88671875" style="765"/>
    <col min="12801" max="12801" width="5.6640625" style="765" customWidth="1"/>
    <col min="12802" max="12802" width="6.5546875" style="765" customWidth="1"/>
    <col min="12803" max="12803" width="8.5546875" style="765" customWidth="1"/>
    <col min="12804" max="12804" width="5.6640625" style="765" customWidth="1"/>
    <col min="12805" max="12806" width="22.109375" style="765" customWidth="1"/>
    <col min="12807" max="12807" width="12" style="765" customWidth="1"/>
    <col min="12808" max="13056" width="8.88671875" style="765"/>
    <col min="13057" max="13057" width="5.6640625" style="765" customWidth="1"/>
    <col min="13058" max="13058" width="6.5546875" style="765" customWidth="1"/>
    <col min="13059" max="13059" width="8.5546875" style="765" customWidth="1"/>
    <col min="13060" max="13060" width="5.6640625" style="765" customWidth="1"/>
    <col min="13061" max="13062" width="22.109375" style="765" customWidth="1"/>
    <col min="13063" max="13063" width="12" style="765" customWidth="1"/>
    <col min="13064" max="13312" width="8.88671875" style="765"/>
    <col min="13313" max="13313" width="5.6640625" style="765" customWidth="1"/>
    <col min="13314" max="13314" width="6.5546875" style="765" customWidth="1"/>
    <col min="13315" max="13315" width="8.5546875" style="765" customWidth="1"/>
    <col min="13316" max="13316" width="5.6640625" style="765" customWidth="1"/>
    <col min="13317" max="13318" width="22.109375" style="765" customWidth="1"/>
    <col min="13319" max="13319" width="12" style="765" customWidth="1"/>
    <col min="13320" max="13568" width="8.88671875" style="765"/>
    <col min="13569" max="13569" width="5.6640625" style="765" customWidth="1"/>
    <col min="13570" max="13570" width="6.5546875" style="765" customWidth="1"/>
    <col min="13571" max="13571" width="8.5546875" style="765" customWidth="1"/>
    <col min="13572" max="13572" width="5.6640625" style="765" customWidth="1"/>
    <col min="13573" max="13574" width="22.109375" style="765" customWidth="1"/>
    <col min="13575" max="13575" width="12" style="765" customWidth="1"/>
    <col min="13576" max="13824" width="8.88671875" style="765"/>
    <col min="13825" max="13825" width="5.6640625" style="765" customWidth="1"/>
    <col min="13826" max="13826" width="6.5546875" style="765" customWidth="1"/>
    <col min="13827" max="13827" width="8.5546875" style="765" customWidth="1"/>
    <col min="13828" max="13828" width="5.6640625" style="765" customWidth="1"/>
    <col min="13829" max="13830" width="22.109375" style="765" customWidth="1"/>
    <col min="13831" max="13831" width="12" style="765" customWidth="1"/>
    <col min="13832" max="14080" width="8.88671875" style="765"/>
    <col min="14081" max="14081" width="5.6640625" style="765" customWidth="1"/>
    <col min="14082" max="14082" width="6.5546875" style="765" customWidth="1"/>
    <col min="14083" max="14083" width="8.5546875" style="765" customWidth="1"/>
    <col min="14084" max="14084" width="5.6640625" style="765" customWidth="1"/>
    <col min="14085" max="14086" width="22.109375" style="765" customWidth="1"/>
    <col min="14087" max="14087" width="12" style="765" customWidth="1"/>
    <col min="14088" max="14336" width="8.88671875" style="765"/>
    <col min="14337" max="14337" width="5.6640625" style="765" customWidth="1"/>
    <col min="14338" max="14338" width="6.5546875" style="765" customWidth="1"/>
    <col min="14339" max="14339" width="8.5546875" style="765" customWidth="1"/>
    <col min="14340" max="14340" width="5.6640625" style="765" customWidth="1"/>
    <col min="14341" max="14342" width="22.109375" style="765" customWidth="1"/>
    <col min="14343" max="14343" width="12" style="765" customWidth="1"/>
    <col min="14344" max="14592" width="8.88671875" style="765"/>
    <col min="14593" max="14593" width="5.6640625" style="765" customWidth="1"/>
    <col min="14594" max="14594" width="6.5546875" style="765" customWidth="1"/>
    <col min="14595" max="14595" width="8.5546875" style="765" customWidth="1"/>
    <col min="14596" max="14596" width="5.6640625" style="765" customWidth="1"/>
    <col min="14597" max="14598" width="22.109375" style="765" customWidth="1"/>
    <col min="14599" max="14599" width="12" style="765" customWidth="1"/>
    <col min="14600" max="14848" width="8.88671875" style="765"/>
    <col min="14849" max="14849" width="5.6640625" style="765" customWidth="1"/>
    <col min="14850" max="14850" width="6.5546875" style="765" customWidth="1"/>
    <col min="14851" max="14851" width="8.5546875" style="765" customWidth="1"/>
    <col min="14852" max="14852" width="5.6640625" style="765" customWidth="1"/>
    <col min="14853" max="14854" width="22.109375" style="765" customWidth="1"/>
    <col min="14855" max="14855" width="12" style="765" customWidth="1"/>
    <col min="14856" max="15104" width="8.88671875" style="765"/>
    <col min="15105" max="15105" width="5.6640625" style="765" customWidth="1"/>
    <col min="15106" max="15106" width="6.5546875" style="765" customWidth="1"/>
    <col min="15107" max="15107" width="8.5546875" style="765" customWidth="1"/>
    <col min="15108" max="15108" width="5.6640625" style="765" customWidth="1"/>
    <col min="15109" max="15110" width="22.109375" style="765" customWidth="1"/>
    <col min="15111" max="15111" width="12" style="765" customWidth="1"/>
    <col min="15112" max="15360" width="8.88671875" style="765"/>
    <col min="15361" max="15361" width="5.6640625" style="765" customWidth="1"/>
    <col min="15362" max="15362" width="6.5546875" style="765" customWidth="1"/>
    <col min="15363" max="15363" width="8.5546875" style="765" customWidth="1"/>
    <col min="15364" max="15364" width="5.6640625" style="765" customWidth="1"/>
    <col min="15365" max="15366" width="22.109375" style="765" customWidth="1"/>
    <col min="15367" max="15367" width="12" style="765" customWidth="1"/>
    <col min="15368" max="15616" width="8.88671875" style="765"/>
    <col min="15617" max="15617" width="5.6640625" style="765" customWidth="1"/>
    <col min="15618" max="15618" width="6.5546875" style="765" customWidth="1"/>
    <col min="15619" max="15619" width="8.5546875" style="765" customWidth="1"/>
    <col min="15620" max="15620" width="5.6640625" style="765" customWidth="1"/>
    <col min="15621" max="15622" width="22.109375" style="765" customWidth="1"/>
    <col min="15623" max="15623" width="12" style="765" customWidth="1"/>
    <col min="15624" max="15872" width="8.88671875" style="765"/>
    <col min="15873" max="15873" width="5.6640625" style="765" customWidth="1"/>
    <col min="15874" max="15874" width="6.5546875" style="765" customWidth="1"/>
    <col min="15875" max="15875" width="8.5546875" style="765" customWidth="1"/>
    <col min="15876" max="15876" width="5.6640625" style="765" customWidth="1"/>
    <col min="15877" max="15878" width="22.109375" style="765" customWidth="1"/>
    <col min="15879" max="15879" width="12" style="765" customWidth="1"/>
    <col min="15880" max="16128" width="8.88671875" style="765"/>
    <col min="16129" max="16129" width="5.6640625" style="765" customWidth="1"/>
    <col min="16130" max="16130" width="6.5546875" style="765" customWidth="1"/>
    <col min="16131" max="16131" width="8.5546875" style="765" customWidth="1"/>
    <col min="16132" max="16132" width="5.6640625" style="765" customWidth="1"/>
    <col min="16133" max="16134" width="22.109375" style="765" customWidth="1"/>
    <col min="16135" max="16135" width="12" style="765" customWidth="1"/>
    <col min="16136" max="16384" width="8.88671875" style="765"/>
  </cols>
  <sheetData>
    <row r="1" spans="1:7" ht="45" customHeight="1" x14ac:dyDescent="0.3">
      <c r="A1" s="793" t="s">
        <v>373</v>
      </c>
      <c r="B1" s="794"/>
      <c r="C1" s="794"/>
      <c r="D1" s="794"/>
      <c r="E1" s="794"/>
      <c r="F1" s="794"/>
      <c r="G1" s="795"/>
    </row>
    <row r="2" spans="1:7" ht="46.5" customHeight="1" x14ac:dyDescent="0.3">
      <c r="A2" s="796" t="s">
        <v>259</v>
      </c>
      <c r="B2" s="797"/>
      <c r="C2" s="797"/>
      <c r="D2" s="797"/>
      <c r="E2" s="797"/>
      <c r="F2" s="797"/>
      <c r="G2" s="798"/>
    </row>
    <row r="3" spans="1:7" ht="0.75" customHeight="1" x14ac:dyDescent="0.3">
      <c r="A3" s="799"/>
      <c r="B3" s="800"/>
      <c r="C3" s="800"/>
      <c r="D3" s="800"/>
      <c r="E3" s="800"/>
      <c r="F3" s="800"/>
      <c r="G3" s="801"/>
    </row>
    <row r="4" spans="1:7" ht="48" customHeight="1" x14ac:dyDescent="0.3">
      <c r="A4" s="766" t="s">
        <v>260</v>
      </c>
      <c r="B4" s="766" t="s">
        <v>261</v>
      </c>
      <c r="C4" s="766" t="s">
        <v>262</v>
      </c>
      <c r="D4" s="766" t="s">
        <v>263</v>
      </c>
      <c r="E4" s="767"/>
      <c r="F4" s="767"/>
      <c r="G4" s="767" t="s">
        <v>264</v>
      </c>
    </row>
    <row r="5" spans="1:7" ht="21.9" customHeight="1" x14ac:dyDescent="0.3">
      <c r="A5" s="767" t="s">
        <v>386</v>
      </c>
      <c r="B5" s="769"/>
      <c r="C5" s="767" t="s">
        <v>123</v>
      </c>
      <c r="D5" s="767" t="s">
        <v>387</v>
      </c>
      <c r="E5" s="767" t="s">
        <v>295</v>
      </c>
      <c r="F5" s="768" t="s">
        <v>336</v>
      </c>
      <c r="G5" s="834" t="s">
        <v>287</v>
      </c>
    </row>
    <row r="6" spans="1:7" ht="21.9" customHeight="1" x14ac:dyDescent="0.3">
      <c r="A6" s="767"/>
      <c r="B6" s="771"/>
      <c r="C6" s="767"/>
      <c r="D6" s="767"/>
      <c r="E6" s="767"/>
      <c r="F6" s="767"/>
      <c r="G6" s="770"/>
    </row>
    <row r="7" spans="1:7" ht="21.9" customHeight="1" x14ac:dyDescent="0.3">
      <c r="A7" s="767" t="s">
        <v>399</v>
      </c>
      <c r="B7" s="771"/>
      <c r="C7" s="767" t="s">
        <v>125</v>
      </c>
      <c r="D7" s="767" t="s">
        <v>387</v>
      </c>
      <c r="E7" s="767" t="s">
        <v>322</v>
      </c>
      <c r="F7" s="768" t="s">
        <v>327</v>
      </c>
      <c r="G7" s="834" t="s">
        <v>287</v>
      </c>
    </row>
    <row r="8" spans="1:7" ht="21.9" customHeight="1" x14ac:dyDescent="0.3">
      <c r="A8" s="767" t="s">
        <v>399</v>
      </c>
      <c r="B8" s="771"/>
      <c r="C8" s="767" t="s">
        <v>397</v>
      </c>
      <c r="D8" s="767"/>
      <c r="E8" s="767" t="s">
        <v>351</v>
      </c>
      <c r="F8" s="768" t="s">
        <v>349</v>
      </c>
      <c r="G8" s="834" t="s">
        <v>296</v>
      </c>
    </row>
    <row r="9" spans="1:7" ht="21.9" customHeight="1" x14ac:dyDescent="0.3">
      <c r="A9" s="767"/>
      <c r="B9" s="771"/>
      <c r="C9" s="767" t="s">
        <v>365</v>
      </c>
      <c r="D9" s="767" t="s">
        <v>362</v>
      </c>
      <c r="E9" s="767" t="s">
        <v>382</v>
      </c>
      <c r="F9" s="768" t="s">
        <v>366</v>
      </c>
      <c r="G9" s="834" t="s">
        <v>296</v>
      </c>
    </row>
    <row r="10" spans="1:7" ht="21.9" customHeight="1" x14ac:dyDescent="0.3">
      <c r="A10" s="767"/>
      <c r="B10" s="771"/>
      <c r="C10" s="832" t="s">
        <v>441</v>
      </c>
      <c r="D10" s="767"/>
      <c r="E10" s="768" t="s">
        <v>434</v>
      </c>
      <c r="F10" s="767" t="s">
        <v>402</v>
      </c>
      <c r="G10" s="834" t="s">
        <v>269</v>
      </c>
    </row>
    <row r="11" spans="1:7" ht="21.9" customHeight="1" x14ac:dyDescent="0.3">
      <c r="A11" s="767"/>
      <c r="B11" s="771"/>
      <c r="C11" s="831" t="s">
        <v>440</v>
      </c>
      <c r="D11" s="767"/>
      <c r="E11" s="767" t="s">
        <v>435</v>
      </c>
      <c r="F11" s="768" t="s">
        <v>403</v>
      </c>
      <c r="G11" s="834" t="s">
        <v>296</v>
      </c>
    </row>
    <row r="12" spans="1:7" ht="21.9" customHeight="1" x14ac:dyDescent="0.3">
      <c r="A12" s="767"/>
      <c r="B12" s="773"/>
      <c r="C12" s="831"/>
      <c r="D12" s="767"/>
      <c r="E12" s="832"/>
      <c r="F12" s="767"/>
      <c r="G12" s="770"/>
    </row>
    <row r="13" spans="1:7" ht="21.9" customHeight="1" x14ac:dyDescent="0.3">
      <c r="A13" s="767" t="s">
        <v>401</v>
      </c>
      <c r="B13" s="771"/>
      <c r="C13" s="767" t="s">
        <v>365</v>
      </c>
      <c r="D13" s="767" t="s">
        <v>362</v>
      </c>
      <c r="E13" s="768" t="s">
        <v>385</v>
      </c>
      <c r="F13" s="767" t="s">
        <v>371</v>
      </c>
      <c r="G13" s="834" t="s">
        <v>319</v>
      </c>
    </row>
    <row r="14" spans="1:7" ht="21.9" customHeight="1" x14ac:dyDescent="0.3">
      <c r="A14" s="767"/>
      <c r="B14" s="771"/>
      <c r="C14" s="832" t="s">
        <v>440</v>
      </c>
      <c r="D14" s="767"/>
      <c r="E14" s="768" t="s">
        <v>439</v>
      </c>
      <c r="F14" s="833" t="s">
        <v>403</v>
      </c>
      <c r="G14" s="834" t="s">
        <v>267</v>
      </c>
    </row>
    <row r="15" spans="1:7" ht="21.9" customHeight="1" x14ac:dyDescent="0.3">
      <c r="A15" s="767"/>
      <c r="B15" s="771"/>
      <c r="C15" s="832" t="s">
        <v>440</v>
      </c>
      <c r="D15" s="767"/>
      <c r="E15" s="768" t="s">
        <v>439</v>
      </c>
      <c r="F15" s="767" t="s">
        <v>435</v>
      </c>
      <c r="G15" s="834" t="s">
        <v>319</v>
      </c>
    </row>
    <row r="16" spans="1:7" ht="21.9" customHeight="1" x14ac:dyDescent="0.3">
      <c r="A16" s="767"/>
      <c r="B16" s="771"/>
      <c r="C16" s="831" t="s">
        <v>441</v>
      </c>
      <c r="D16" s="767"/>
      <c r="E16" s="768" t="s">
        <v>442</v>
      </c>
      <c r="F16" s="767" t="s">
        <v>402</v>
      </c>
      <c r="G16" s="834" t="s">
        <v>269</v>
      </c>
    </row>
    <row r="17" spans="1:7" ht="21.9" customHeight="1" x14ac:dyDescent="0.3">
      <c r="A17" s="767"/>
      <c r="B17" s="771"/>
      <c r="C17" s="832" t="s">
        <v>441</v>
      </c>
      <c r="D17" s="767"/>
      <c r="E17" s="832" t="s">
        <v>442</v>
      </c>
      <c r="F17" s="935" t="s">
        <v>434</v>
      </c>
      <c r="G17" s="834" t="s">
        <v>275</v>
      </c>
    </row>
    <row r="18" spans="1:7" ht="21.9" customHeight="1" x14ac:dyDescent="0.3">
      <c r="A18" s="767"/>
      <c r="B18" s="771"/>
      <c r="C18" s="832" t="s">
        <v>443</v>
      </c>
      <c r="D18" s="767"/>
      <c r="E18" s="832" t="s">
        <v>444</v>
      </c>
      <c r="F18" s="768" t="s">
        <v>445</v>
      </c>
      <c r="G18" s="834" t="s">
        <v>287</v>
      </c>
    </row>
    <row r="19" spans="1:7" ht="21.9" customHeight="1" x14ac:dyDescent="0.3">
      <c r="A19" s="767"/>
      <c r="B19" s="771"/>
      <c r="C19" s="832" t="s">
        <v>443</v>
      </c>
      <c r="D19" s="767"/>
      <c r="E19" s="768" t="s">
        <v>446</v>
      </c>
      <c r="F19" s="832" t="s">
        <v>445</v>
      </c>
      <c r="G19" s="834" t="s">
        <v>275</v>
      </c>
    </row>
    <row r="20" spans="1:7" ht="21.9" customHeight="1" x14ac:dyDescent="0.3">
      <c r="A20" s="767"/>
      <c r="B20" s="773"/>
      <c r="C20" s="832" t="s">
        <v>443</v>
      </c>
      <c r="D20" s="767"/>
      <c r="E20" s="768" t="s">
        <v>446</v>
      </c>
      <c r="F20" s="832" t="s">
        <v>444</v>
      </c>
      <c r="G20" s="834" t="s">
        <v>273</v>
      </c>
    </row>
    <row r="21" spans="1:7" ht="21.9" customHeight="1" x14ac:dyDescent="0.3">
      <c r="A21" s="767" t="s">
        <v>400</v>
      </c>
      <c r="B21" s="771"/>
      <c r="C21" s="767" t="s">
        <v>124</v>
      </c>
      <c r="D21" s="767" t="s">
        <v>387</v>
      </c>
      <c r="E21" s="768" t="s">
        <v>308</v>
      </c>
      <c r="F21" s="767" t="s">
        <v>111</v>
      </c>
      <c r="G21" s="834" t="s">
        <v>201</v>
      </c>
    </row>
    <row r="22" spans="1:7" ht="21.9" customHeight="1" x14ac:dyDescent="0.3">
      <c r="A22" s="767"/>
      <c r="B22" s="771"/>
      <c r="C22" s="767" t="s">
        <v>365</v>
      </c>
      <c r="D22" s="767" t="s">
        <v>387</v>
      </c>
      <c r="E22" s="768" t="s">
        <v>385</v>
      </c>
      <c r="F22" s="832" t="s">
        <v>366</v>
      </c>
      <c r="G22" s="834" t="s">
        <v>269</v>
      </c>
    </row>
    <row r="23" spans="1:7" ht="21.9" customHeight="1" x14ac:dyDescent="0.3">
      <c r="A23" s="767"/>
      <c r="B23" s="771"/>
      <c r="C23" s="832" t="s">
        <v>398</v>
      </c>
      <c r="D23" s="832" t="s">
        <v>362</v>
      </c>
      <c r="E23" s="768" t="s">
        <v>439</v>
      </c>
      <c r="F23" s="832" t="s">
        <v>442</v>
      </c>
      <c r="G23" s="834" t="s">
        <v>283</v>
      </c>
    </row>
    <row r="24" spans="1:7" ht="21.9" customHeight="1" x14ac:dyDescent="0.3">
      <c r="A24" s="767"/>
      <c r="B24" s="771"/>
      <c r="C24" s="832" t="s">
        <v>398</v>
      </c>
      <c r="D24" s="832" t="s">
        <v>362</v>
      </c>
      <c r="E24" s="832" t="s">
        <v>446</v>
      </c>
      <c r="F24" s="935" t="s">
        <v>434</v>
      </c>
      <c r="G24" s="834" t="s">
        <v>283</v>
      </c>
    </row>
    <row r="25" spans="1:7" ht="21.9" customHeight="1" x14ac:dyDescent="0.3">
      <c r="A25" s="767"/>
      <c r="B25" s="771"/>
      <c r="C25" s="832" t="s">
        <v>398</v>
      </c>
      <c r="D25" s="832" t="s">
        <v>387</v>
      </c>
      <c r="E25" s="832" t="s">
        <v>439</v>
      </c>
      <c r="F25" s="833" t="s">
        <v>434</v>
      </c>
      <c r="G25" s="770"/>
    </row>
    <row r="26" spans="1:7" ht="21.9" customHeight="1" x14ac:dyDescent="0.3">
      <c r="A26" s="767"/>
      <c r="B26" s="771"/>
      <c r="C26" s="767"/>
      <c r="D26" s="767"/>
      <c r="E26" s="767"/>
      <c r="F26" s="767"/>
      <c r="G26" s="770"/>
    </row>
    <row r="27" spans="1:7" ht="21.9" customHeight="1" x14ac:dyDescent="0.3">
      <c r="A27" s="767"/>
      <c r="B27" s="771"/>
      <c r="C27" s="767"/>
      <c r="D27" s="767"/>
      <c r="E27" s="767"/>
      <c r="F27" s="767"/>
      <c r="G27" s="770"/>
    </row>
    <row r="28" spans="1:7" ht="21.9" customHeight="1" x14ac:dyDescent="0.3">
      <c r="A28" s="767"/>
      <c r="B28" s="771"/>
      <c r="C28" s="767"/>
      <c r="D28" s="767"/>
      <c r="E28" s="767"/>
      <c r="F28" s="767"/>
      <c r="G28" s="770"/>
    </row>
    <row r="29" spans="1:7" ht="21.9" customHeight="1" x14ac:dyDescent="0.3">
      <c r="A29" s="767"/>
      <c r="B29" s="771"/>
      <c r="C29" s="767"/>
      <c r="D29" s="767"/>
      <c r="E29" s="767"/>
      <c r="F29" s="767"/>
      <c r="G29" s="770"/>
    </row>
    <row r="30" spans="1:7" ht="21.9" customHeight="1" x14ac:dyDescent="0.3">
      <c r="A30" s="767"/>
      <c r="B30" s="771"/>
      <c r="C30" s="767"/>
      <c r="D30" s="767"/>
      <c r="E30" s="767"/>
      <c r="F30" s="767"/>
      <c r="G30" s="770"/>
    </row>
    <row r="31" spans="1:7" ht="21.9" customHeight="1" x14ac:dyDescent="0.3">
      <c r="A31" s="767"/>
      <c r="B31" s="771"/>
      <c r="C31" s="767"/>
      <c r="D31" s="767"/>
      <c r="E31" s="767"/>
      <c r="F31" s="767"/>
      <c r="G31" s="770"/>
    </row>
    <row r="32" spans="1:7" ht="21.9" customHeight="1" x14ac:dyDescent="0.3">
      <c r="A32" s="767"/>
      <c r="B32" s="771"/>
      <c r="C32" s="767"/>
      <c r="D32" s="767"/>
      <c r="E32" s="767"/>
      <c r="F32" s="767"/>
      <c r="G32" s="770"/>
    </row>
    <row r="33" spans="1:7" ht="21.9" customHeight="1" x14ac:dyDescent="0.3">
      <c r="A33" s="767"/>
      <c r="B33" s="771"/>
      <c r="C33" s="767"/>
      <c r="D33" s="767"/>
      <c r="E33" s="767"/>
      <c r="F33" s="767"/>
      <c r="G33" s="770"/>
    </row>
    <row r="34" spans="1:7" ht="21.9" customHeight="1" x14ac:dyDescent="0.3">
      <c r="A34" s="767"/>
      <c r="B34" s="771"/>
      <c r="C34" s="767"/>
      <c r="D34" s="767"/>
      <c r="E34" s="767"/>
      <c r="F34" s="767"/>
      <c r="G34" s="770"/>
    </row>
    <row r="35" spans="1:7" ht="21.9" customHeight="1" x14ac:dyDescent="0.3">
      <c r="A35" s="767"/>
      <c r="B35" s="771"/>
      <c r="C35" s="767"/>
      <c r="D35" s="767"/>
      <c r="E35" s="767"/>
      <c r="F35" s="767"/>
      <c r="G35" s="770"/>
    </row>
    <row r="36" spans="1:7" ht="21.9" customHeight="1" x14ac:dyDescent="0.3">
      <c r="A36" s="767"/>
      <c r="B36" s="771"/>
      <c r="C36" s="767"/>
      <c r="D36" s="767"/>
      <c r="E36" s="767"/>
      <c r="F36" s="767"/>
      <c r="G36" s="770"/>
    </row>
    <row r="37" spans="1:7" ht="21.9" customHeight="1" x14ac:dyDescent="0.3">
      <c r="A37" s="767"/>
      <c r="B37" s="771"/>
      <c r="C37" s="767"/>
      <c r="D37" s="767"/>
      <c r="E37" s="767"/>
      <c r="F37" s="767"/>
      <c r="G37" s="770"/>
    </row>
    <row r="38" spans="1:7" ht="21.9" customHeight="1" x14ac:dyDescent="0.3">
      <c r="A38" s="767"/>
      <c r="B38" s="771"/>
      <c r="C38" s="767"/>
      <c r="D38" s="767"/>
      <c r="E38" s="767"/>
      <c r="F38" s="767"/>
      <c r="G38" s="770"/>
    </row>
    <row r="39" spans="1:7" ht="21.9" customHeight="1" x14ac:dyDescent="0.3">
      <c r="A39" s="767"/>
      <c r="B39" s="771"/>
      <c r="C39" s="767"/>
      <c r="D39" s="767"/>
      <c r="E39" s="767"/>
      <c r="F39" s="767"/>
      <c r="G39" s="770"/>
    </row>
    <row r="40" spans="1:7" ht="21.9" customHeight="1" x14ac:dyDescent="0.3">
      <c r="A40" s="767"/>
      <c r="B40" s="771"/>
      <c r="C40" s="767"/>
      <c r="D40" s="767"/>
      <c r="E40" s="767"/>
      <c r="F40" s="767"/>
      <c r="G40" s="770"/>
    </row>
    <row r="41" spans="1:7" ht="21.9" customHeight="1" x14ac:dyDescent="0.3">
      <c r="A41" s="767"/>
      <c r="B41" s="771"/>
      <c r="C41" s="767"/>
      <c r="D41" s="767"/>
      <c r="E41" s="767"/>
      <c r="F41" s="767"/>
      <c r="G41" s="770"/>
    </row>
    <row r="42" spans="1:7" ht="21.9" customHeight="1" x14ac:dyDescent="0.3">
      <c r="A42" s="767"/>
      <c r="B42" s="767"/>
      <c r="C42" s="767"/>
      <c r="D42" s="767"/>
      <c r="E42" s="767"/>
      <c r="F42" s="767"/>
      <c r="G42" s="770"/>
    </row>
    <row r="43" spans="1:7" ht="21.9" customHeight="1" x14ac:dyDescent="0.3">
      <c r="A43" s="767"/>
      <c r="B43" s="767"/>
      <c r="C43" s="767"/>
      <c r="D43" s="767"/>
      <c r="E43" s="767"/>
      <c r="F43" s="767"/>
      <c r="G43" s="770"/>
    </row>
    <row r="44" spans="1:7" ht="21.9" customHeight="1" x14ac:dyDescent="0.3">
      <c r="A44" s="767"/>
      <c r="B44" s="767"/>
      <c r="C44" s="767"/>
      <c r="D44" s="767"/>
      <c r="E44" s="767"/>
      <c r="F44" s="767"/>
      <c r="G44" s="770"/>
    </row>
    <row r="45" spans="1:7" ht="21.9" customHeight="1" x14ac:dyDescent="0.3">
      <c r="A45" s="767"/>
      <c r="B45" s="767"/>
      <c r="C45" s="767"/>
      <c r="D45" s="767"/>
      <c r="E45" s="767"/>
      <c r="F45" s="767"/>
      <c r="G45" s="770"/>
    </row>
    <row r="46" spans="1:7" ht="21.9" customHeight="1" x14ac:dyDescent="0.3">
      <c r="A46" s="767"/>
      <c r="B46" s="767"/>
      <c r="C46" s="767"/>
      <c r="D46" s="767"/>
      <c r="E46" s="767"/>
      <c r="F46" s="767"/>
      <c r="G46" s="770"/>
    </row>
    <row r="47" spans="1:7" ht="21.9" customHeight="1" x14ac:dyDescent="0.3">
      <c r="A47" s="767"/>
      <c r="B47" s="767"/>
      <c r="C47" s="767"/>
      <c r="D47" s="767"/>
      <c r="E47" s="767"/>
      <c r="F47" s="767"/>
      <c r="G47" s="770"/>
    </row>
    <row r="48" spans="1:7" ht="21.9" customHeight="1" x14ac:dyDescent="0.3">
      <c r="A48" s="767"/>
      <c r="B48" s="767"/>
      <c r="C48" s="767"/>
      <c r="D48" s="767"/>
      <c r="E48" s="767"/>
      <c r="F48" s="767"/>
      <c r="G48" s="770"/>
    </row>
    <row r="49" spans="1:7" ht="21.9" customHeight="1" x14ac:dyDescent="0.3">
      <c r="A49" s="767"/>
      <c r="B49" s="767"/>
      <c r="C49" s="767"/>
      <c r="D49" s="767"/>
      <c r="E49" s="767"/>
      <c r="F49" s="767"/>
      <c r="G49" s="770"/>
    </row>
    <row r="50" spans="1:7" ht="21.9" customHeight="1" x14ac:dyDescent="0.3">
      <c r="A50" s="767"/>
      <c r="B50" s="767"/>
      <c r="C50" s="767"/>
      <c r="D50" s="767"/>
      <c r="E50" s="767"/>
      <c r="F50" s="767"/>
      <c r="G50" s="770"/>
    </row>
    <row r="51" spans="1:7" ht="21.9" customHeight="1" x14ac:dyDescent="0.3">
      <c r="A51" s="767"/>
      <c r="B51" s="767"/>
      <c r="C51" s="767"/>
      <c r="D51" s="767"/>
      <c r="E51" s="767"/>
      <c r="F51" s="767"/>
      <c r="G51" s="770"/>
    </row>
    <row r="52" spans="1:7" ht="21.9" customHeight="1" x14ac:dyDescent="0.3">
      <c r="A52" s="767"/>
      <c r="B52" s="767"/>
      <c r="C52" s="767"/>
      <c r="D52" s="767"/>
      <c r="E52" s="767"/>
      <c r="F52" s="767"/>
      <c r="G52" s="770"/>
    </row>
    <row r="53" spans="1:7" ht="21.9" customHeight="1" x14ac:dyDescent="0.3">
      <c r="A53" s="767"/>
      <c r="B53" s="767"/>
      <c r="C53" s="767"/>
      <c r="D53" s="767"/>
      <c r="E53" s="767"/>
      <c r="F53" s="767"/>
      <c r="G53" s="770"/>
    </row>
    <row r="54" spans="1:7" ht="21.9" customHeight="1" x14ac:dyDescent="0.3">
      <c r="A54" s="767"/>
      <c r="B54" s="767"/>
      <c r="C54" s="767"/>
      <c r="D54" s="767"/>
      <c r="E54" s="767"/>
      <c r="F54" s="767"/>
      <c r="G54" s="770"/>
    </row>
    <row r="55" spans="1:7" ht="21.9" customHeight="1" x14ac:dyDescent="0.3">
      <c r="A55" s="767"/>
      <c r="B55" s="767"/>
      <c r="C55" s="767"/>
      <c r="D55" s="767"/>
      <c r="E55" s="767"/>
      <c r="F55" s="767"/>
      <c r="G55" s="770"/>
    </row>
    <row r="56" spans="1:7" ht="21.9" customHeight="1" x14ac:dyDescent="0.3">
      <c r="A56" s="767"/>
      <c r="B56" s="767"/>
      <c r="C56" s="767"/>
      <c r="D56" s="767"/>
      <c r="E56" s="767"/>
      <c r="F56" s="767"/>
      <c r="G56" s="770"/>
    </row>
    <row r="57" spans="1:7" ht="21.9" customHeight="1" x14ac:dyDescent="0.3">
      <c r="A57" s="767"/>
      <c r="B57" s="767"/>
      <c r="C57" s="767"/>
      <c r="D57" s="767"/>
      <c r="E57" s="767"/>
      <c r="F57" s="767"/>
      <c r="G57" s="770"/>
    </row>
    <row r="58" spans="1:7" ht="21.9" customHeight="1" x14ac:dyDescent="0.3">
      <c r="A58" s="767"/>
      <c r="B58" s="767"/>
      <c r="C58" s="767"/>
      <c r="D58" s="767"/>
      <c r="E58" s="767"/>
      <c r="F58" s="767"/>
      <c r="G58" s="770"/>
    </row>
    <row r="59" spans="1:7" ht="21.9" customHeight="1" x14ac:dyDescent="0.3">
      <c r="A59" s="767"/>
      <c r="B59" s="767"/>
      <c r="C59" s="767"/>
      <c r="D59" s="767"/>
      <c r="E59" s="767"/>
      <c r="F59" s="767"/>
      <c r="G59" s="770"/>
    </row>
    <row r="60" spans="1:7" ht="21.9" customHeight="1" x14ac:dyDescent="0.3">
      <c r="A60" s="767"/>
      <c r="B60" s="767"/>
      <c r="C60" s="767"/>
      <c r="D60" s="767"/>
      <c r="E60" s="767"/>
      <c r="F60" s="767"/>
      <c r="G60" s="770"/>
    </row>
    <row r="61" spans="1:7" ht="21.9" customHeight="1" x14ac:dyDescent="0.3">
      <c r="A61" s="767"/>
      <c r="B61" s="767"/>
      <c r="C61" s="767"/>
      <c r="D61" s="767"/>
      <c r="E61" s="767"/>
      <c r="F61" s="767"/>
      <c r="G61" s="770"/>
    </row>
    <row r="62" spans="1:7" ht="21.9" customHeight="1" x14ac:dyDescent="0.3">
      <c r="A62" s="767"/>
      <c r="B62" s="767"/>
      <c r="C62" s="767"/>
      <c r="D62" s="767"/>
      <c r="E62" s="767"/>
      <c r="F62" s="767"/>
      <c r="G62" s="770"/>
    </row>
    <row r="63" spans="1:7" ht="21.9" customHeight="1" x14ac:dyDescent="0.3">
      <c r="A63" s="767"/>
      <c r="B63" s="767"/>
      <c r="C63" s="767"/>
      <c r="D63" s="767"/>
      <c r="E63" s="767"/>
      <c r="F63" s="767"/>
      <c r="G63" s="770"/>
    </row>
    <row r="64" spans="1:7" ht="21.9" customHeight="1" x14ac:dyDescent="0.3">
      <c r="A64" s="767"/>
      <c r="B64" s="767"/>
      <c r="C64" s="767"/>
      <c r="D64" s="767"/>
      <c r="E64" s="767"/>
      <c r="F64" s="767"/>
      <c r="G64" s="770"/>
    </row>
    <row r="65" spans="1:7" ht="21.9" customHeight="1" x14ac:dyDescent="0.3">
      <c r="A65" s="767"/>
      <c r="B65" s="767"/>
      <c r="C65" s="767"/>
      <c r="D65" s="767"/>
      <c r="E65" s="767"/>
      <c r="F65" s="767"/>
      <c r="G65" s="770"/>
    </row>
    <row r="66" spans="1:7" ht="21.9" customHeight="1" x14ac:dyDescent="0.3">
      <c r="C66" s="767"/>
      <c r="D66" s="767"/>
      <c r="E66" s="767"/>
      <c r="F66" s="767"/>
      <c r="G66" s="770"/>
    </row>
  </sheetData>
  <mergeCells count="3">
    <mergeCell ref="A1:G1"/>
    <mergeCell ref="A2:G2"/>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indexed="42"/>
  </sheetPr>
  <dimension ref="A1:Q156"/>
  <sheetViews>
    <sheetView showGridLines="0" showZeros="0" workbookViewId="0">
      <pane ySplit="6" topLeftCell="A7" activePane="bottomLeft" state="frozen"/>
      <selection activeCell="D14" sqref="D14"/>
      <selection pane="bottomLeft" activeCell="B39" sqref="B39"/>
    </sheetView>
  </sheetViews>
  <sheetFormatPr defaultRowHeight="13.2" x14ac:dyDescent="0.25"/>
  <cols>
    <col min="1" max="1" width="3.88671875" customWidth="1"/>
    <col min="2" max="2" width="21.44140625" bestFit="1" customWidth="1"/>
    <col min="3" max="3" width="11.88671875" customWidth="1"/>
    <col min="4" max="4" width="11.88671875" style="40" customWidth="1"/>
    <col min="5" max="5" width="10.6640625" style="433" customWidth="1"/>
    <col min="6" max="6" width="6.109375" style="92" hidden="1" customWidth="1"/>
    <col min="7" max="7" width="3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3" t="str">
        <f>Altalanos!$A$6</f>
        <v>OB</v>
      </c>
      <c r="B1" s="86"/>
      <c r="C1" s="86"/>
      <c r="D1" s="239"/>
      <c r="E1" s="259" t="s">
        <v>52</v>
      </c>
      <c r="F1" s="105"/>
      <c r="G1" s="250"/>
      <c r="H1" s="87"/>
      <c r="I1" s="87"/>
      <c r="J1" s="251"/>
      <c r="K1" s="251"/>
      <c r="L1" s="251"/>
      <c r="M1" s="251"/>
      <c r="N1" s="251"/>
      <c r="O1" s="251"/>
      <c r="P1" s="251"/>
      <c r="Q1" s="252"/>
    </row>
    <row r="2" spans="1:17" ht="13.8" thickBot="1" x14ac:dyDescent="0.3">
      <c r="B2" s="88" t="s">
        <v>51</v>
      </c>
      <c r="C2" s="445" t="str">
        <f>Altalanos!$B$8</f>
        <v>FE2000</v>
      </c>
      <c r="D2" s="105"/>
      <c r="E2" s="259" t="s">
        <v>34</v>
      </c>
      <c r="F2" s="93"/>
      <c r="G2" s="93"/>
      <c r="H2" s="422"/>
      <c r="I2" s="422"/>
      <c r="J2" s="87"/>
      <c r="K2" s="87"/>
      <c r="L2" s="87"/>
      <c r="M2" s="87"/>
      <c r="N2" s="99"/>
      <c r="O2" s="80"/>
      <c r="P2" s="80"/>
      <c r="Q2" s="99"/>
    </row>
    <row r="3" spans="1:17" s="2" customFormat="1" ht="13.8" thickBot="1" x14ac:dyDescent="0.3">
      <c r="A3" s="416" t="s">
        <v>50</v>
      </c>
      <c r="B3" s="420"/>
      <c r="C3" s="420"/>
      <c r="D3" s="420"/>
      <c r="E3" s="420"/>
      <c r="F3" s="420"/>
      <c r="G3" s="420"/>
      <c r="H3" s="420"/>
      <c r="I3" s="421"/>
      <c r="J3" s="100"/>
      <c r="K3" s="106"/>
      <c r="L3" s="106"/>
      <c r="M3" s="106"/>
      <c r="N3" s="287" t="s">
        <v>33</v>
      </c>
      <c r="O3" s="101"/>
      <c r="P3" s="107"/>
      <c r="Q3" s="260"/>
    </row>
    <row r="4" spans="1:17" s="2" customFormat="1" x14ac:dyDescent="0.25">
      <c r="A4" s="50" t="s">
        <v>24</v>
      </c>
      <c r="B4" s="50"/>
      <c r="C4" s="48" t="s">
        <v>21</v>
      </c>
      <c r="D4" s="50" t="s">
        <v>29</v>
      </c>
      <c r="E4" s="81"/>
      <c r="G4" s="108"/>
      <c r="H4" s="435" t="s">
        <v>30</v>
      </c>
      <c r="I4" s="426"/>
      <c r="J4" s="109"/>
      <c r="K4" s="110"/>
      <c r="L4" s="110"/>
      <c r="M4" s="110"/>
      <c r="N4" s="109"/>
      <c r="O4" s="261"/>
      <c r="P4" s="261"/>
      <c r="Q4" s="111"/>
    </row>
    <row r="5" spans="1:17" s="2" customFormat="1" ht="13.8" thickBot="1" x14ac:dyDescent="0.3">
      <c r="A5" s="253">
        <f>Altalanos!$A$10</f>
        <v>0</v>
      </c>
      <c r="B5" s="253"/>
      <c r="C5" s="89">
        <f>Altalanos!$C$10</f>
        <v>0</v>
      </c>
      <c r="D5" s="90" t="str">
        <f>Altalanos!$D$10</f>
        <v xml:space="preserve">  </v>
      </c>
      <c r="E5" s="90"/>
      <c r="F5" s="90"/>
      <c r="G5" s="90"/>
      <c r="H5" s="281">
        <f>Altalanos!$E$10</f>
        <v>0</v>
      </c>
      <c r="I5" s="436"/>
      <c r="J5" s="112"/>
      <c r="K5" s="82"/>
      <c r="L5" s="82"/>
      <c r="M5" s="82"/>
      <c r="N5" s="112"/>
      <c r="O5" s="90"/>
      <c r="P5" s="90"/>
      <c r="Q5" s="439"/>
    </row>
    <row r="6" spans="1:17" ht="30" customHeight="1" thickBot="1" x14ac:dyDescent="0.3">
      <c r="A6" s="242" t="s">
        <v>35</v>
      </c>
      <c r="B6" s="461" t="s">
        <v>27</v>
      </c>
      <c r="C6" s="102" t="s">
        <v>28</v>
      </c>
      <c r="D6" s="102" t="s">
        <v>31</v>
      </c>
      <c r="E6" s="103" t="s">
        <v>32</v>
      </c>
      <c r="F6" s="103" t="s">
        <v>36</v>
      </c>
      <c r="G6" s="103" t="s">
        <v>104</v>
      </c>
      <c r="H6" s="423" t="s">
        <v>37</v>
      </c>
      <c r="I6" s="424"/>
      <c r="J6" s="245" t="s">
        <v>16</v>
      </c>
      <c r="K6" s="104" t="s">
        <v>14</v>
      </c>
      <c r="L6" s="247" t="s">
        <v>1</v>
      </c>
      <c r="M6" s="214" t="s">
        <v>15</v>
      </c>
      <c r="N6" s="272" t="s">
        <v>48</v>
      </c>
      <c r="O6" s="257" t="s">
        <v>38</v>
      </c>
      <c r="P6" s="258" t="s">
        <v>2</v>
      </c>
      <c r="Q6" s="103" t="s">
        <v>39</v>
      </c>
    </row>
    <row r="7" spans="1:17" s="11" customFormat="1" ht="18.899999999999999" customHeight="1" x14ac:dyDescent="0.25">
      <c r="A7" s="249">
        <v>1</v>
      </c>
      <c r="B7" s="470" t="s">
        <v>133</v>
      </c>
      <c r="C7" s="94"/>
      <c r="D7" s="95"/>
      <c r="E7" s="262"/>
      <c r="F7" s="417"/>
      <c r="G7" s="418"/>
      <c r="H7" s="95"/>
      <c r="I7" s="95"/>
      <c r="J7" s="246"/>
      <c r="K7" s="244"/>
      <c r="L7" s="248"/>
      <c r="M7" s="244"/>
      <c r="N7" s="240"/>
      <c r="O7" s="95"/>
      <c r="P7" s="113"/>
      <c r="Q7" s="96"/>
    </row>
    <row r="8" spans="1:17" s="11" customFormat="1" ht="18.899999999999999" customHeight="1" x14ac:dyDescent="0.25">
      <c r="A8" s="249">
        <v>2</v>
      </c>
      <c r="B8" s="462" t="s">
        <v>107</v>
      </c>
      <c r="C8" s="94"/>
      <c r="D8" s="95"/>
      <c r="E8" s="262"/>
      <c r="F8" s="419"/>
      <c r="G8" s="279"/>
      <c r="H8" s="95"/>
      <c r="I8" s="95"/>
      <c r="J8" s="246"/>
      <c r="K8" s="244"/>
      <c r="L8" s="248"/>
      <c r="M8" s="244"/>
      <c r="N8" s="240"/>
      <c r="O8" s="95"/>
      <c r="P8" s="113"/>
      <c r="Q8" s="96"/>
    </row>
    <row r="9" spans="1:17" s="11" customFormat="1" ht="18.899999999999999" customHeight="1" x14ac:dyDescent="0.25">
      <c r="A9" s="249">
        <v>3</v>
      </c>
      <c r="B9" s="470" t="s">
        <v>132</v>
      </c>
      <c r="C9" s="94"/>
      <c r="D9" s="95"/>
      <c r="E9" s="262"/>
      <c r="F9" s="419"/>
      <c r="G9" s="279"/>
      <c r="H9" s="95"/>
      <c r="I9" s="95"/>
      <c r="J9" s="246"/>
      <c r="K9" s="244"/>
      <c r="L9" s="248"/>
      <c r="M9" s="244"/>
      <c r="N9" s="240"/>
      <c r="O9" s="95"/>
      <c r="P9" s="428"/>
      <c r="Q9" s="273"/>
    </row>
    <row r="10" spans="1:17" s="11" customFormat="1" ht="18.899999999999999" customHeight="1" x14ac:dyDescent="0.25">
      <c r="A10" s="249">
        <v>4</v>
      </c>
      <c r="B10" s="470" t="s">
        <v>134</v>
      </c>
      <c r="C10" s="94"/>
      <c r="D10" s="95"/>
      <c r="E10" s="262"/>
      <c r="F10" s="419"/>
      <c r="G10" s="279"/>
      <c r="H10" s="95"/>
      <c r="I10" s="95"/>
      <c r="J10" s="246"/>
      <c r="K10" s="244"/>
      <c r="L10" s="248"/>
      <c r="M10" s="244"/>
      <c r="N10" s="240"/>
      <c r="O10" s="95"/>
      <c r="P10" s="427"/>
      <c r="Q10" s="425"/>
    </row>
    <row r="11" spans="1:17" s="11" customFormat="1" ht="18.899999999999999" customHeight="1" x14ac:dyDescent="0.25">
      <c r="A11" s="249">
        <v>5</v>
      </c>
      <c r="B11" s="470" t="s">
        <v>135</v>
      </c>
      <c r="C11" s="94"/>
      <c r="D11" s="95"/>
      <c r="E11" s="262"/>
      <c r="F11" s="419"/>
      <c r="G11" s="279"/>
      <c r="H11" s="95"/>
      <c r="I11" s="95"/>
      <c r="J11" s="246"/>
      <c r="K11" s="244"/>
      <c r="L11" s="248"/>
      <c r="M11" s="244"/>
      <c r="N11" s="240"/>
      <c r="O11" s="95"/>
      <c r="P11" s="427"/>
      <c r="Q11" s="425"/>
    </row>
    <row r="12" spans="1:17" s="11" customFormat="1" ht="18.899999999999999" customHeight="1" x14ac:dyDescent="0.25">
      <c r="A12" s="249">
        <v>6</v>
      </c>
      <c r="B12" s="470" t="s">
        <v>136</v>
      </c>
      <c r="C12" s="94"/>
      <c r="D12" s="95"/>
      <c r="E12" s="262"/>
      <c r="F12" s="419"/>
      <c r="G12" s="279"/>
      <c r="H12" s="95"/>
      <c r="I12" s="95"/>
      <c r="J12" s="246"/>
      <c r="K12" s="244"/>
      <c r="L12" s="248"/>
      <c r="M12" s="244"/>
      <c r="N12" s="240"/>
      <c r="O12" s="95"/>
      <c r="P12" s="427"/>
      <c r="Q12" s="425"/>
    </row>
    <row r="13" spans="1:17" s="11" customFormat="1" ht="18.899999999999999" customHeight="1" x14ac:dyDescent="0.25">
      <c r="A13" s="249">
        <v>7</v>
      </c>
      <c r="B13" s="462" t="s">
        <v>107</v>
      </c>
      <c r="C13" s="94"/>
      <c r="D13" s="95"/>
      <c r="E13" s="262"/>
      <c r="F13" s="419"/>
      <c r="G13" s="279"/>
      <c r="H13" s="95"/>
      <c r="I13" s="95"/>
      <c r="J13" s="246"/>
      <c r="K13" s="244"/>
      <c r="L13" s="248"/>
      <c r="M13" s="244"/>
      <c r="N13" s="240"/>
      <c r="O13" s="95"/>
      <c r="P13" s="427"/>
      <c r="Q13" s="425"/>
    </row>
    <row r="14" spans="1:17" s="11" customFormat="1" ht="18.899999999999999" customHeight="1" x14ac:dyDescent="0.25">
      <c r="A14" s="249">
        <v>8</v>
      </c>
      <c r="B14" s="470" t="s">
        <v>137</v>
      </c>
      <c r="C14" s="94"/>
      <c r="D14" s="95"/>
      <c r="E14" s="262"/>
      <c r="F14" s="419"/>
      <c r="G14" s="279"/>
      <c r="H14" s="95"/>
      <c r="I14" s="95"/>
      <c r="J14" s="246"/>
      <c r="K14" s="244"/>
      <c r="L14" s="248"/>
      <c r="M14" s="244"/>
      <c r="N14" s="240"/>
      <c r="O14" s="95"/>
      <c r="P14" s="427"/>
      <c r="Q14" s="425"/>
    </row>
    <row r="15" spans="1:17" s="11" customFormat="1" ht="18.899999999999999" customHeight="1" x14ac:dyDescent="0.25">
      <c r="A15" s="249">
        <v>9</v>
      </c>
      <c r="B15" s="470" t="s">
        <v>138</v>
      </c>
      <c r="C15" s="94"/>
      <c r="D15" s="95"/>
      <c r="E15" s="262"/>
      <c r="F15" s="96"/>
      <c r="G15" s="96"/>
      <c r="H15" s="95"/>
      <c r="I15" s="95"/>
      <c r="J15" s="246"/>
      <c r="K15" s="244"/>
      <c r="L15" s="248"/>
      <c r="M15" s="278"/>
      <c r="N15" s="240"/>
      <c r="O15" s="95"/>
      <c r="P15" s="96"/>
      <c r="Q15" s="96"/>
    </row>
    <row r="16" spans="1:17" s="11" customFormat="1" ht="18.899999999999999" customHeight="1" x14ac:dyDescent="0.25">
      <c r="A16" s="249">
        <v>10</v>
      </c>
      <c r="B16" s="462" t="s">
        <v>107</v>
      </c>
      <c r="C16" s="94"/>
      <c r="D16" s="95"/>
      <c r="E16" s="262"/>
      <c r="F16" s="96"/>
      <c r="G16" s="96"/>
      <c r="H16" s="95"/>
      <c r="I16" s="95"/>
      <c r="J16" s="246"/>
      <c r="K16" s="244"/>
      <c r="L16" s="248"/>
      <c r="M16" s="278"/>
      <c r="N16" s="240"/>
      <c r="O16" s="95"/>
      <c r="P16" s="113"/>
      <c r="Q16" s="96"/>
    </row>
    <row r="17" spans="1:17" s="11" customFormat="1" ht="18.899999999999999" customHeight="1" x14ac:dyDescent="0.25">
      <c r="A17" s="249">
        <v>11</v>
      </c>
      <c r="B17" s="470" t="s">
        <v>139</v>
      </c>
      <c r="C17" s="94"/>
      <c r="D17" s="95"/>
      <c r="E17" s="262"/>
      <c r="F17" s="96"/>
      <c r="G17" s="96"/>
      <c r="H17" s="95"/>
      <c r="I17" s="95"/>
      <c r="J17" s="246"/>
      <c r="K17" s="244"/>
      <c r="L17" s="248"/>
      <c r="M17" s="278"/>
      <c r="N17" s="240"/>
      <c r="O17" s="95"/>
      <c r="P17" s="113"/>
      <c r="Q17" s="96"/>
    </row>
    <row r="18" spans="1:17" s="11" customFormat="1" ht="18.899999999999999" customHeight="1" x14ac:dyDescent="0.25">
      <c r="A18" s="249">
        <v>12</v>
      </c>
      <c r="B18" s="462" t="s">
        <v>107</v>
      </c>
      <c r="C18" s="94"/>
      <c r="D18" s="95"/>
      <c r="E18" s="262"/>
      <c r="F18" s="96"/>
      <c r="G18" s="96"/>
      <c r="H18" s="95"/>
      <c r="I18" s="95"/>
      <c r="J18" s="246"/>
      <c r="K18" s="244"/>
      <c r="L18" s="248"/>
      <c r="M18" s="278"/>
      <c r="N18" s="240"/>
      <c r="O18" s="95"/>
      <c r="P18" s="113"/>
      <c r="Q18" s="96"/>
    </row>
    <row r="19" spans="1:17" s="11" customFormat="1" ht="18.899999999999999" customHeight="1" x14ac:dyDescent="0.25">
      <c r="A19" s="249">
        <v>13</v>
      </c>
      <c r="B19" s="470" t="s">
        <v>140</v>
      </c>
      <c r="C19" s="94"/>
      <c r="D19" s="95"/>
      <c r="E19" s="262"/>
      <c r="F19" s="96"/>
      <c r="G19" s="96"/>
      <c r="H19" s="95"/>
      <c r="I19" s="95"/>
      <c r="J19" s="246"/>
      <c r="K19" s="244"/>
      <c r="L19" s="248"/>
      <c r="M19" s="278"/>
      <c r="N19" s="240"/>
      <c r="O19" s="95"/>
      <c r="P19" s="113"/>
      <c r="Q19" s="96"/>
    </row>
    <row r="20" spans="1:17" s="11" customFormat="1" ht="18.899999999999999" customHeight="1" x14ac:dyDescent="0.25">
      <c r="A20" s="249">
        <v>14</v>
      </c>
      <c r="B20" s="470" t="s">
        <v>141</v>
      </c>
      <c r="C20" s="94"/>
      <c r="D20" s="95"/>
      <c r="E20" s="262"/>
      <c r="F20" s="96"/>
      <c r="G20" s="96"/>
      <c r="H20" s="95"/>
      <c r="I20" s="95"/>
      <c r="J20" s="246"/>
      <c r="K20" s="244"/>
      <c r="L20" s="248"/>
      <c r="M20" s="278"/>
      <c r="N20" s="240"/>
      <c r="O20" s="95"/>
      <c r="P20" s="113"/>
      <c r="Q20" s="96"/>
    </row>
    <row r="21" spans="1:17" s="11" customFormat="1" ht="18.899999999999999" customHeight="1" x14ac:dyDescent="0.25">
      <c r="A21" s="249">
        <v>15</v>
      </c>
      <c r="B21" s="462" t="s">
        <v>107</v>
      </c>
      <c r="C21" s="94"/>
      <c r="D21" s="95"/>
      <c r="E21" s="262"/>
      <c r="F21" s="96"/>
      <c r="G21" s="96"/>
      <c r="H21" s="95"/>
      <c r="I21" s="95"/>
      <c r="J21" s="246"/>
      <c r="K21" s="244"/>
      <c r="L21" s="248"/>
      <c r="M21" s="278"/>
      <c r="N21" s="240"/>
      <c r="O21" s="95"/>
      <c r="P21" s="113"/>
      <c r="Q21" s="96"/>
    </row>
    <row r="22" spans="1:17" s="11" customFormat="1" ht="18.899999999999999" customHeight="1" x14ac:dyDescent="0.25">
      <c r="A22" s="249">
        <v>16</v>
      </c>
      <c r="B22" s="462" t="s">
        <v>108</v>
      </c>
      <c r="C22" s="94"/>
      <c r="D22" s="95"/>
      <c r="E22" s="262"/>
      <c r="F22" s="96"/>
      <c r="G22" s="96"/>
      <c r="H22" s="95"/>
      <c r="I22" s="95"/>
      <c r="J22" s="246"/>
      <c r="K22" s="244"/>
      <c r="L22" s="248"/>
      <c r="M22" s="278"/>
      <c r="N22" s="240"/>
      <c r="O22" s="95"/>
      <c r="P22" s="113"/>
      <c r="Q22" s="96"/>
    </row>
    <row r="23" spans="1:17" s="11" customFormat="1" ht="18.899999999999999" customHeight="1" x14ac:dyDescent="0.25">
      <c r="A23" s="249">
        <v>17</v>
      </c>
      <c r="B23" s="462" t="s">
        <v>109</v>
      </c>
      <c r="C23" s="94"/>
      <c r="D23" s="95"/>
      <c r="E23" s="262"/>
      <c r="F23" s="96"/>
      <c r="G23" s="96"/>
      <c r="H23" s="95"/>
      <c r="I23" s="95"/>
      <c r="J23" s="246"/>
      <c r="K23" s="244"/>
      <c r="L23" s="248"/>
      <c r="M23" s="278"/>
      <c r="N23" s="240"/>
      <c r="O23" s="95"/>
      <c r="P23" s="113"/>
      <c r="Q23" s="96"/>
    </row>
    <row r="24" spans="1:17" s="11" customFormat="1" ht="18.899999999999999" customHeight="1" x14ac:dyDescent="0.25">
      <c r="A24" s="249">
        <v>18</v>
      </c>
      <c r="B24" s="462" t="s">
        <v>107</v>
      </c>
      <c r="C24" s="94"/>
      <c r="D24" s="95"/>
      <c r="E24" s="262"/>
      <c r="F24" s="96"/>
      <c r="G24" s="96"/>
      <c r="H24" s="95"/>
      <c r="I24" s="95"/>
      <c r="J24" s="246"/>
      <c r="K24" s="244"/>
      <c r="L24" s="248"/>
      <c r="M24" s="278"/>
      <c r="N24" s="240"/>
      <c r="O24" s="95"/>
      <c r="P24" s="113"/>
      <c r="Q24" s="96"/>
    </row>
    <row r="25" spans="1:17" s="11" customFormat="1" ht="18.899999999999999" customHeight="1" x14ac:dyDescent="0.25">
      <c r="A25" s="249">
        <v>19</v>
      </c>
      <c r="B25" s="470" t="s">
        <v>142</v>
      </c>
      <c r="C25" s="94"/>
      <c r="D25" s="95"/>
      <c r="E25" s="262"/>
      <c r="F25" s="96"/>
      <c r="G25" s="96"/>
      <c r="H25" s="95"/>
      <c r="I25" s="95"/>
      <c r="J25" s="246"/>
      <c r="K25" s="244"/>
      <c r="L25" s="248"/>
      <c r="M25" s="278"/>
      <c r="N25" s="240"/>
      <c r="O25" s="95"/>
      <c r="P25" s="113"/>
      <c r="Q25" s="96"/>
    </row>
    <row r="26" spans="1:17" s="11" customFormat="1" ht="18.899999999999999" customHeight="1" x14ac:dyDescent="0.25">
      <c r="A26" s="249">
        <v>20</v>
      </c>
      <c r="B26" s="470" t="s">
        <v>143</v>
      </c>
      <c r="C26" s="94"/>
      <c r="D26" s="95"/>
      <c r="E26" s="262"/>
      <c r="F26" s="96"/>
      <c r="G26" s="96"/>
      <c r="H26" s="95"/>
      <c r="I26" s="95"/>
      <c r="J26" s="246"/>
      <c r="K26" s="244"/>
      <c r="L26" s="248"/>
      <c r="M26" s="278"/>
      <c r="N26" s="240"/>
      <c r="O26" s="95"/>
      <c r="P26" s="113"/>
      <c r="Q26" s="96"/>
    </row>
    <row r="27" spans="1:17" s="11" customFormat="1" ht="18.899999999999999" customHeight="1" x14ac:dyDescent="0.25">
      <c r="A27" s="249">
        <v>21</v>
      </c>
      <c r="B27" s="470" t="s">
        <v>144</v>
      </c>
      <c r="C27" s="94"/>
      <c r="D27" s="95"/>
      <c r="E27" s="262"/>
      <c r="F27" s="96"/>
      <c r="G27" s="96"/>
      <c r="H27" s="95"/>
      <c r="I27" s="95"/>
      <c r="J27" s="246"/>
      <c r="K27" s="244"/>
      <c r="L27" s="248"/>
      <c r="M27" s="278"/>
      <c r="N27" s="240"/>
      <c r="O27" s="95"/>
      <c r="P27" s="113"/>
      <c r="Q27" s="96"/>
    </row>
    <row r="28" spans="1:17" s="11" customFormat="1" ht="18.899999999999999" customHeight="1" x14ac:dyDescent="0.25">
      <c r="A28" s="249">
        <v>22</v>
      </c>
      <c r="B28" s="470" t="s">
        <v>145</v>
      </c>
      <c r="C28" s="94"/>
      <c r="D28" s="95"/>
      <c r="E28" s="443"/>
      <c r="F28" s="437"/>
      <c r="G28" s="273"/>
      <c r="H28" s="95"/>
      <c r="I28" s="95"/>
      <c r="J28" s="246"/>
      <c r="K28" s="244"/>
      <c r="L28" s="248"/>
      <c r="M28" s="278"/>
      <c r="N28" s="240"/>
      <c r="O28" s="95"/>
      <c r="P28" s="113"/>
      <c r="Q28" s="96"/>
    </row>
    <row r="29" spans="1:17" s="11" customFormat="1" ht="18.899999999999999" customHeight="1" x14ac:dyDescent="0.25">
      <c r="A29" s="249">
        <v>23</v>
      </c>
      <c r="B29" s="462" t="s">
        <v>107</v>
      </c>
      <c r="C29" s="94"/>
      <c r="D29" s="95"/>
      <c r="E29" s="444"/>
      <c r="F29" s="96"/>
      <c r="G29" s="96"/>
      <c r="H29" s="95"/>
      <c r="I29" s="95"/>
      <c r="J29" s="246"/>
      <c r="K29" s="244"/>
      <c r="L29" s="248"/>
      <c r="M29" s="278"/>
      <c r="N29" s="240"/>
      <c r="O29" s="95"/>
      <c r="P29" s="113"/>
      <c r="Q29" s="96"/>
    </row>
    <row r="30" spans="1:17" s="11" customFormat="1" ht="18.899999999999999" customHeight="1" x14ac:dyDescent="0.25">
      <c r="A30" s="249">
        <v>24</v>
      </c>
      <c r="B30" s="470" t="s">
        <v>146</v>
      </c>
      <c r="C30" s="94"/>
      <c r="D30" s="95"/>
      <c r="E30" s="262"/>
      <c r="F30" s="96"/>
      <c r="G30" s="96"/>
      <c r="H30" s="95"/>
      <c r="I30" s="95"/>
      <c r="J30" s="246"/>
      <c r="K30" s="244"/>
      <c r="L30" s="248"/>
      <c r="M30" s="278"/>
      <c r="N30" s="240"/>
      <c r="O30" s="95"/>
      <c r="P30" s="113"/>
      <c r="Q30" s="96"/>
    </row>
    <row r="31" spans="1:17" s="11" customFormat="1" ht="18.899999999999999" customHeight="1" x14ac:dyDescent="0.25">
      <c r="A31" s="249">
        <v>25</v>
      </c>
      <c r="B31" s="470" t="s">
        <v>147</v>
      </c>
      <c r="C31" s="94"/>
      <c r="D31" s="95"/>
      <c r="E31" s="262"/>
      <c r="F31" s="96"/>
      <c r="G31" s="96"/>
      <c r="H31" s="95"/>
      <c r="I31" s="95"/>
      <c r="J31" s="246"/>
      <c r="K31" s="244"/>
      <c r="L31" s="248"/>
      <c r="M31" s="278"/>
      <c r="N31" s="240"/>
      <c r="O31" s="95"/>
      <c r="P31" s="113"/>
      <c r="Q31" s="96"/>
    </row>
    <row r="32" spans="1:17" s="11" customFormat="1" ht="18.899999999999999" customHeight="1" x14ac:dyDescent="0.25">
      <c r="A32" s="249">
        <v>26</v>
      </c>
      <c r="B32" s="462" t="s">
        <v>107</v>
      </c>
      <c r="C32" s="94"/>
      <c r="D32" s="95"/>
      <c r="E32" s="434"/>
      <c r="F32" s="96"/>
      <c r="G32" s="96"/>
      <c r="H32" s="95"/>
      <c r="I32" s="95"/>
      <c r="J32" s="246"/>
      <c r="K32" s="244"/>
      <c r="L32" s="248"/>
      <c r="M32" s="278"/>
      <c r="N32" s="240"/>
      <c r="O32" s="95"/>
      <c r="P32" s="113"/>
      <c r="Q32" s="96"/>
    </row>
    <row r="33" spans="1:17" s="11" customFormat="1" ht="18.899999999999999" customHeight="1" x14ac:dyDescent="0.25">
      <c r="A33" s="249">
        <v>27</v>
      </c>
      <c r="B33" s="470" t="s">
        <v>148</v>
      </c>
      <c r="C33" s="94"/>
      <c r="D33" s="95"/>
      <c r="E33" s="262"/>
      <c r="F33" s="96"/>
      <c r="G33" s="96"/>
      <c r="H33" s="95"/>
      <c r="I33" s="95"/>
      <c r="J33" s="246"/>
      <c r="K33" s="244"/>
      <c r="L33" s="248"/>
      <c r="M33" s="278"/>
      <c r="N33" s="240"/>
      <c r="O33" s="95"/>
      <c r="P33" s="113"/>
      <c r="Q33" s="96"/>
    </row>
    <row r="34" spans="1:17" s="11" customFormat="1" ht="18.899999999999999" customHeight="1" x14ac:dyDescent="0.25">
      <c r="A34" s="249">
        <v>28</v>
      </c>
      <c r="B34" s="470" t="s">
        <v>149</v>
      </c>
      <c r="C34" s="94"/>
      <c r="D34" s="95"/>
      <c r="E34" s="262"/>
      <c r="F34" s="96"/>
      <c r="G34" s="96"/>
      <c r="H34" s="95"/>
      <c r="I34" s="95"/>
      <c r="J34" s="246"/>
      <c r="K34" s="244"/>
      <c r="L34" s="248"/>
      <c r="M34" s="278"/>
      <c r="N34" s="240"/>
      <c r="O34" s="95"/>
      <c r="P34" s="113"/>
      <c r="Q34" s="96"/>
    </row>
    <row r="35" spans="1:17" s="11" customFormat="1" ht="18.899999999999999" customHeight="1" x14ac:dyDescent="0.25">
      <c r="A35" s="249">
        <v>29</v>
      </c>
      <c r="B35" s="470" t="s">
        <v>150</v>
      </c>
      <c r="C35" s="94"/>
      <c r="D35" s="95"/>
      <c r="E35" s="262"/>
      <c r="F35" s="96"/>
      <c r="G35" s="96"/>
      <c r="H35" s="95"/>
      <c r="I35" s="95"/>
      <c r="J35" s="246"/>
      <c r="K35" s="244"/>
      <c r="L35" s="248"/>
      <c r="M35" s="278"/>
      <c r="N35" s="240"/>
      <c r="O35" s="95"/>
      <c r="P35" s="113"/>
      <c r="Q35" s="96"/>
    </row>
    <row r="36" spans="1:17" s="11" customFormat="1" ht="18.899999999999999" customHeight="1" x14ac:dyDescent="0.25">
      <c r="A36" s="249">
        <v>30</v>
      </c>
      <c r="B36" s="470" t="s">
        <v>151</v>
      </c>
      <c r="C36" s="94"/>
      <c r="D36" s="95"/>
      <c r="E36" s="262"/>
      <c r="F36" s="96"/>
      <c r="G36" s="96"/>
      <c r="H36" s="95"/>
      <c r="I36" s="95"/>
      <c r="J36" s="246"/>
      <c r="K36" s="244"/>
      <c r="L36" s="248"/>
      <c r="M36" s="278"/>
      <c r="N36" s="240"/>
      <c r="O36" s="95"/>
      <c r="P36" s="113"/>
      <c r="Q36" s="96"/>
    </row>
    <row r="37" spans="1:17" s="11" customFormat="1" ht="18.899999999999999" customHeight="1" x14ac:dyDescent="0.25">
      <c r="A37" s="249">
        <v>31</v>
      </c>
      <c r="B37" s="462" t="s">
        <v>107</v>
      </c>
      <c r="C37" s="94"/>
      <c r="D37" s="95"/>
      <c r="E37" s="262"/>
      <c r="F37" s="96"/>
      <c r="G37" s="96"/>
      <c r="H37" s="95"/>
      <c r="I37" s="95"/>
      <c r="J37" s="246"/>
      <c r="K37" s="244"/>
      <c r="L37" s="248"/>
      <c r="M37" s="278"/>
      <c r="N37" s="240"/>
      <c r="O37" s="95"/>
      <c r="P37" s="113"/>
      <c r="Q37" s="96"/>
    </row>
    <row r="38" spans="1:17" s="11" customFormat="1" ht="18.899999999999999" customHeight="1" x14ac:dyDescent="0.25">
      <c r="A38" s="249">
        <v>32</v>
      </c>
      <c r="B38" s="470" t="s">
        <v>152</v>
      </c>
      <c r="C38" s="94"/>
      <c r="D38" s="95"/>
      <c r="E38" s="262"/>
      <c r="F38" s="96"/>
      <c r="G38" s="96"/>
      <c r="H38" s="419"/>
      <c r="I38" s="279"/>
      <c r="J38" s="246"/>
      <c r="K38" s="244"/>
      <c r="L38" s="248"/>
      <c r="M38" s="278"/>
      <c r="N38" s="240"/>
      <c r="O38" s="96"/>
      <c r="P38" s="113"/>
      <c r="Q38" s="96"/>
    </row>
    <row r="39" spans="1:17" s="11" customFormat="1" ht="18.899999999999999" customHeight="1" x14ac:dyDescent="0.25">
      <c r="A39" s="249">
        <v>33</v>
      </c>
      <c r="B39" s="94"/>
      <c r="C39" s="94"/>
      <c r="D39" s="95"/>
      <c r="E39" s="262"/>
      <c r="F39" s="96"/>
      <c r="G39" s="96"/>
      <c r="H39" s="419"/>
      <c r="I39" s="279"/>
      <c r="J39" s="246"/>
      <c r="K39" s="244"/>
      <c r="L39" s="248"/>
      <c r="M39" s="278"/>
      <c r="N39" s="273"/>
      <c r="O39" s="96"/>
      <c r="P39" s="113"/>
      <c r="Q39" s="96"/>
    </row>
    <row r="40" spans="1:17" s="11" customFormat="1" ht="18.899999999999999" customHeight="1" x14ac:dyDescent="0.25">
      <c r="A40" s="249">
        <v>34</v>
      </c>
      <c r="B40" s="94"/>
      <c r="C40" s="94"/>
      <c r="D40" s="95"/>
      <c r="E40" s="262"/>
      <c r="F40" s="96"/>
      <c r="G40" s="96"/>
      <c r="H40" s="419"/>
      <c r="I40" s="279"/>
      <c r="J40" s="246" t="e">
        <f>IF(AND(Q40="",#REF!&gt;0,#REF!&lt;5),K40,)</f>
        <v>#REF!</v>
      </c>
      <c r="K40" s="244" t="str">
        <f>IF(D40="","ZZZ9",IF(AND(#REF!&gt;0,#REF!&lt;5),D40&amp;#REF!,D40&amp;"9"))</f>
        <v>ZZZ9</v>
      </c>
      <c r="L40" s="248">
        <f t="shared" ref="L40:L103" si="0">IF(Q40="",999,Q40)</f>
        <v>999</v>
      </c>
      <c r="M40" s="278">
        <f t="shared" ref="M40:M103" si="1">IF(P40=999,999,1)</f>
        <v>999</v>
      </c>
      <c r="N40" s="273"/>
      <c r="O40" s="96"/>
      <c r="P40" s="113">
        <f t="shared" ref="P40:P103" si="2">IF(N40="DA",1,IF(N40="WC",2,IF(N40="SE",3,IF(N40="Q",4,IF(N40="LL",5,999)))))</f>
        <v>999</v>
      </c>
      <c r="Q40" s="96"/>
    </row>
    <row r="41" spans="1:17" s="11" customFormat="1" ht="18.899999999999999" customHeight="1" x14ac:dyDescent="0.25">
      <c r="A41" s="249">
        <v>35</v>
      </c>
      <c r="B41" s="94"/>
      <c r="C41" s="94"/>
      <c r="D41" s="95"/>
      <c r="E41" s="262"/>
      <c r="F41" s="96"/>
      <c r="G41" s="96"/>
      <c r="H41" s="419"/>
      <c r="I41" s="279"/>
      <c r="J41" s="246" t="e">
        <f>IF(AND(Q41="",#REF!&gt;0,#REF!&lt;5),K41,)</f>
        <v>#REF!</v>
      </c>
      <c r="K41" s="244" t="str">
        <f>IF(D41="","ZZZ9",IF(AND(#REF!&gt;0,#REF!&lt;5),D41&amp;#REF!,D41&amp;"9"))</f>
        <v>ZZZ9</v>
      </c>
      <c r="L41" s="248">
        <f t="shared" si="0"/>
        <v>999</v>
      </c>
      <c r="M41" s="278">
        <f t="shared" si="1"/>
        <v>999</v>
      </c>
      <c r="N41" s="273"/>
      <c r="O41" s="96"/>
      <c r="P41" s="113">
        <f t="shared" si="2"/>
        <v>999</v>
      </c>
      <c r="Q41" s="96"/>
    </row>
    <row r="42" spans="1:17" s="11" customFormat="1" ht="18.899999999999999" customHeight="1" x14ac:dyDescent="0.25">
      <c r="A42" s="249">
        <v>36</v>
      </c>
      <c r="B42" s="94"/>
      <c r="C42" s="94"/>
      <c r="D42" s="95"/>
      <c r="E42" s="262"/>
      <c r="F42" s="96"/>
      <c r="G42" s="96"/>
      <c r="H42" s="419"/>
      <c r="I42" s="279"/>
      <c r="J42" s="246" t="e">
        <f>IF(AND(Q42="",#REF!&gt;0,#REF!&lt;5),K42,)</f>
        <v>#REF!</v>
      </c>
      <c r="K42" s="244" t="str">
        <f>IF(D42="","ZZZ9",IF(AND(#REF!&gt;0,#REF!&lt;5),D42&amp;#REF!,D42&amp;"9"))</f>
        <v>ZZZ9</v>
      </c>
      <c r="L42" s="248">
        <f t="shared" si="0"/>
        <v>999</v>
      </c>
      <c r="M42" s="278">
        <f t="shared" si="1"/>
        <v>999</v>
      </c>
      <c r="N42" s="273"/>
      <c r="O42" s="96"/>
      <c r="P42" s="113">
        <f t="shared" si="2"/>
        <v>999</v>
      </c>
      <c r="Q42" s="96"/>
    </row>
    <row r="43" spans="1:17" s="11" customFormat="1" ht="18.899999999999999" customHeight="1" x14ac:dyDescent="0.25">
      <c r="A43" s="249">
        <v>37</v>
      </c>
      <c r="B43" s="94"/>
      <c r="C43" s="94"/>
      <c r="D43" s="95"/>
      <c r="E43" s="262"/>
      <c r="F43" s="96"/>
      <c r="G43" s="96"/>
      <c r="H43" s="419"/>
      <c r="I43" s="279"/>
      <c r="J43" s="246" t="e">
        <f>IF(AND(Q43="",#REF!&gt;0,#REF!&lt;5),K43,)</f>
        <v>#REF!</v>
      </c>
      <c r="K43" s="244" t="str">
        <f>IF(D43="","ZZZ9",IF(AND(#REF!&gt;0,#REF!&lt;5),D43&amp;#REF!,D43&amp;"9"))</f>
        <v>ZZZ9</v>
      </c>
      <c r="L43" s="248">
        <f t="shared" si="0"/>
        <v>999</v>
      </c>
      <c r="M43" s="278">
        <f t="shared" si="1"/>
        <v>999</v>
      </c>
      <c r="N43" s="273"/>
      <c r="O43" s="96"/>
      <c r="P43" s="113">
        <f t="shared" si="2"/>
        <v>999</v>
      </c>
      <c r="Q43" s="96"/>
    </row>
    <row r="44" spans="1:17" s="11" customFormat="1" ht="18.899999999999999" customHeight="1" x14ac:dyDescent="0.25">
      <c r="A44" s="249">
        <v>38</v>
      </c>
      <c r="B44" s="94"/>
      <c r="C44" s="94"/>
      <c r="D44" s="95"/>
      <c r="E44" s="262"/>
      <c r="F44" s="96"/>
      <c r="G44" s="96"/>
      <c r="H44" s="419"/>
      <c r="I44" s="279"/>
      <c r="J44" s="246" t="e">
        <f>IF(AND(Q44="",#REF!&gt;0,#REF!&lt;5),K44,)</f>
        <v>#REF!</v>
      </c>
      <c r="K44" s="244" t="str">
        <f>IF(D44="","ZZZ9",IF(AND(#REF!&gt;0,#REF!&lt;5),D44&amp;#REF!,D44&amp;"9"))</f>
        <v>ZZZ9</v>
      </c>
      <c r="L44" s="248">
        <f t="shared" si="0"/>
        <v>999</v>
      </c>
      <c r="M44" s="278">
        <f t="shared" si="1"/>
        <v>999</v>
      </c>
      <c r="N44" s="273"/>
      <c r="O44" s="96"/>
      <c r="P44" s="113">
        <f t="shared" si="2"/>
        <v>999</v>
      </c>
      <c r="Q44" s="96"/>
    </row>
    <row r="45" spans="1:17" s="11" customFormat="1" ht="18.899999999999999" customHeight="1" x14ac:dyDescent="0.25">
      <c r="A45" s="249">
        <v>39</v>
      </c>
      <c r="B45" s="94"/>
      <c r="C45" s="94"/>
      <c r="D45" s="95"/>
      <c r="E45" s="262"/>
      <c r="F45" s="96"/>
      <c r="G45" s="96"/>
      <c r="H45" s="419"/>
      <c r="I45" s="279"/>
      <c r="J45" s="246" t="e">
        <f>IF(AND(Q45="",#REF!&gt;0,#REF!&lt;5),K45,)</f>
        <v>#REF!</v>
      </c>
      <c r="K45" s="244" t="str">
        <f>IF(D45="","ZZZ9",IF(AND(#REF!&gt;0,#REF!&lt;5),D45&amp;#REF!,D45&amp;"9"))</f>
        <v>ZZZ9</v>
      </c>
      <c r="L45" s="248">
        <f t="shared" si="0"/>
        <v>999</v>
      </c>
      <c r="M45" s="278">
        <f t="shared" si="1"/>
        <v>999</v>
      </c>
      <c r="N45" s="273"/>
      <c r="O45" s="96"/>
      <c r="P45" s="113">
        <f t="shared" si="2"/>
        <v>999</v>
      </c>
      <c r="Q45" s="96"/>
    </row>
    <row r="46" spans="1:17" s="11" customFormat="1" ht="18.899999999999999" customHeight="1" x14ac:dyDescent="0.25">
      <c r="A46" s="249">
        <v>40</v>
      </c>
      <c r="B46" s="94"/>
      <c r="C46" s="94"/>
      <c r="D46" s="95"/>
      <c r="E46" s="262"/>
      <c r="F46" s="96"/>
      <c r="G46" s="96"/>
      <c r="H46" s="419"/>
      <c r="I46" s="279"/>
      <c r="J46" s="246" t="e">
        <f>IF(AND(Q46="",#REF!&gt;0,#REF!&lt;5),K46,)</f>
        <v>#REF!</v>
      </c>
      <c r="K46" s="244" t="str">
        <f>IF(D46="","ZZZ9",IF(AND(#REF!&gt;0,#REF!&lt;5),D46&amp;#REF!,D46&amp;"9"))</f>
        <v>ZZZ9</v>
      </c>
      <c r="L46" s="248">
        <f t="shared" si="0"/>
        <v>999</v>
      </c>
      <c r="M46" s="278">
        <f t="shared" si="1"/>
        <v>999</v>
      </c>
      <c r="N46" s="273"/>
      <c r="O46" s="96"/>
      <c r="P46" s="113">
        <f t="shared" si="2"/>
        <v>999</v>
      </c>
      <c r="Q46" s="96"/>
    </row>
    <row r="47" spans="1:17" s="11" customFormat="1" ht="18.899999999999999" customHeight="1" x14ac:dyDescent="0.25">
      <c r="A47" s="249">
        <v>41</v>
      </c>
      <c r="B47" s="94"/>
      <c r="C47" s="94"/>
      <c r="D47" s="95"/>
      <c r="E47" s="262"/>
      <c r="F47" s="96"/>
      <c r="G47" s="96"/>
      <c r="H47" s="419"/>
      <c r="I47" s="279"/>
      <c r="J47" s="246" t="e">
        <f>IF(AND(Q47="",#REF!&gt;0,#REF!&lt;5),K47,)</f>
        <v>#REF!</v>
      </c>
      <c r="K47" s="244" t="str">
        <f>IF(D47="","ZZZ9",IF(AND(#REF!&gt;0,#REF!&lt;5),D47&amp;#REF!,D47&amp;"9"))</f>
        <v>ZZZ9</v>
      </c>
      <c r="L47" s="248">
        <f t="shared" si="0"/>
        <v>999</v>
      </c>
      <c r="M47" s="278">
        <f t="shared" si="1"/>
        <v>999</v>
      </c>
      <c r="N47" s="273"/>
      <c r="O47" s="96"/>
      <c r="P47" s="113">
        <f t="shared" si="2"/>
        <v>999</v>
      </c>
      <c r="Q47" s="96"/>
    </row>
    <row r="48" spans="1:17" s="11" customFormat="1" ht="18.899999999999999" customHeight="1" x14ac:dyDescent="0.25">
      <c r="A48" s="249">
        <v>42</v>
      </c>
      <c r="B48" s="94"/>
      <c r="C48" s="94"/>
      <c r="D48" s="95"/>
      <c r="E48" s="262"/>
      <c r="F48" s="96"/>
      <c r="G48" s="96"/>
      <c r="H48" s="419"/>
      <c r="I48" s="279"/>
      <c r="J48" s="246" t="e">
        <f>IF(AND(Q48="",#REF!&gt;0,#REF!&lt;5),K48,)</f>
        <v>#REF!</v>
      </c>
      <c r="K48" s="244" t="str">
        <f>IF(D48="","ZZZ9",IF(AND(#REF!&gt;0,#REF!&lt;5),D48&amp;#REF!,D48&amp;"9"))</f>
        <v>ZZZ9</v>
      </c>
      <c r="L48" s="248">
        <f t="shared" si="0"/>
        <v>999</v>
      </c>
      <c r="M48" s="278">
        <f t="shared" si="1"/>
        <v>999</v>
      </c>
      <c r="N48" s="273"/>
      <c r="O48" s="96"/>
      <c r="P48" s="113">
        <f t="shared" si="2"/>
        <v>999</v>
      </c>
      <c r="Q48" s="96"/>
    </row>
    <row r="49" spans="1:17" s="11" customFormat="1" ht="18.899999999999999" customHeight="1" x14ac:dyDescent="0.25">
      <c r="A49" s="249">
        <v>43</v>
      </c>
      <c r="B49" s="94"/>
      <c r="C49" s="94"/>
      <c r="D49" s="95"/>
      <c r="E49" s="262"/>
      <c r="F49" s="96"/>
      <c r="G49" s="96"/>
      <c r="H49" s="419"/>
      <c r="I49" s="279"/>
      <c r="J49" s="246" t="e">
        <f>IF(AND(Q49="",#REF!&gt;0,#REF!&lt;5),K49,)</f>
        <v>#REF!</v>
      </c>
      <c r="K49" s="244" t="str">
        <f>IF(D49="","ZZZ9",IF(AND(#REF!&gt;0,#REF!&lt;5),D49&amp;#REF!,D49&amp;"9"))</f>
        <v>ZZZ9</v>
      </c>
      <c r="L49" s="248">
        <f t="shared" si="0"/>
        <v>999</v>
      </c>
      <c r="M49" s="278">
        <f t="shared" si="1"/>
        <v>999</v>
      </c>
      <c r="N49" s="273"/>
      <c r="O49" s="96"/>
      <c r="P49" s="113">
        <f t="shared" si="2"/>
        <v>999</v>
      </c>
      <c r="Q49" s="96"/>
    </row>
    <row r="50" spans="1:17" s="11" customFormat="1" ht="18.899999999999999" customHeight="1" x14ac:dyDescent="0.25">
      <c r="A50" s="249">
        <v>44</v>
      </c>
      <c r="B50" s="94"/>
      <c r="C50" s="94"/>
      <c r="D50" s="95"/>
      <c r="E50" s="262"/>
      <c r="F50" s="96"/>
      <c r="G50" s="96"/>
      <c r="H50" s="419"/>
      <c r="I50" s="279"/>
      <c r="J50" s="246" t="e">
        <f>IF(AND(Q50="",#REF!&gt;0,#REF!&lt;5),K50,)</f>
        <v>#REF!</v>
      </c>
      <c r="K50" s="244" t="str">
        <f>IF(D50="","ZZZ9",IF(AND(#REF!&gt;0,#REF!&lt;5),D50&amp;#REF!,D50&amp;"9"))</f>
        <v>ZZZ9</v>
      </c>
      <c r="L50" s="248">
        <f t="shared" si="0"/>
        <v>999</v>
      </c>
      <c r="M50" s="278">
        <f t="shared" si="1"/>
        <v>999</v>
      </c>
      <c r="N50" s="273"/>
      <c r="O50" s="96"/>
      <c r="P50" s="113">
        <f t="shared" si="2"/>
        <v>999</v>
      </c>
      <c r="Q50" s="96"/>
    </row>
    <row r="51" spans="1:17" s="11" customFormat="1" ht="18.899999999999999" customHeight="1" x14ac:dyDescent="0.25">
      <c r="A51" s="249">
        <v>45</v>
      </c>
      <c r="B51" s="94"/>
      <c r="C51" s="94"/>
      <c r="D51" s="95"/>
      <c r="E51" s="262"/>
      <c r="F51" s="96"/>
      <c r="G51" s="96"/>
      <c r="H51" s="419"/>
      <c r="I51" s="279"/>
      <c r="J51" s="246" t="e">
        <f>IF(AND(Q51="",#REF!&gt;0,#REF!&lt;5),K51,)</f>
        <v>#REF!</v>
      </c>
      <c r="K51" s="244" t="str">
        <f>IF(D51="","ZZZ9",IF(AND(#REF!&gt;0,#REF!&lt;5),D51&amp;#REF!,D51&amp;"9"))</f>
        <v>ZZZ9</v>
      </c>
      <c r="L51" s="248">
        <f t="shared" si="0"/>
        <v>999</v>
      </c>
      <c r="M51" s="278">
        <f t="shared" si="1"/>
        <v>999</v>
      </c>
      <c r="N51" s="273"/>
      <c r="O51" s="96"/>
      <c r="P51" s="113">
        <f t="shared" si="2"/>
        <v>999</v>
      </c>
      <c r="Q51" s="96"/>
    </row>
    <row r="52" spans="1:17" s="11" customFormat="1" ht="18.899999999999999" customHeight="1" x14ac:dyDescent="0.25">
      <c r="A52" s="249">
        <v>46</v>
      </c>
      <c r="B52" s="94"/>
      <c r="C52" s="94"/>
      <c r="D52" s="95"/>
      <c r="E52" s="262"/>
      <c r="F52" s="96"/>
      <c r="G52" s="96"/>
      <c r="H52" s="419"/>
      <c r="I52" s="279"/>
      <c r="J52" s="246" t="e">
        <f>IF(AND(Q52="",#REF!&gt;0,#REF!&lt;5),K52,)</f>
        <v>#REF!</v>
      </c>
      <c r="K52" s="244" t="str">
        <f>IF(D52="","ZZZ9",IF(AND(#REF!&gt;0,#REF!&lt;5),D52&amp;#REF!,D52&amp;"9"))</f>
        <v>ZZZ9</v>
      </c>
      <c r="L52" s="248">
        <f t="shared" si="0"/>
        <v>999</v>
      </c>
      <c r="M52" s="278">
        <f t="shared" si="1"/>
        <v>999</v>
      </c>
      <c r="N52" s="273"/>
      <c r="O52" s="96"/>
      <c r="P52" s="113">
        <f t="shared" si="2"/>
        <v>999</v>
      </c>
      <c r="Q52" s="96"/>
    </row>
    <row r="53" spans="1:17" s="11" customFormat="1" ht="18.899999999999999" customHeight="1" x14ac:dyDescent="0.25">
      <c r="A53" s="249">
        <v>47</v>
      </c>
      <c r="B53" s="94"/>
      <c r="C53" s="94"/>
      <c r="D53" s="95"/>
      <c r="E53" s="262"/>
      <c r="F53" s="96"/>
      <c r="G53" s="96"/>
      <c r="H53" s="419"/>
      <c r="I53" s="279"/>
      <c r="J53" s="246" t="e">
        <f>IF(AND(Q53="",#REF!&gt;0,#REF!&lt;5),K53,)</f>
        <v>#REF!</v>
      </c>
      <c r="K53" s="244" t="str">
        <f>IF(D53="","ZZZ9",IF(AND(#REF!&gt;0,#REF!&lt;5),D53&amp;#REF!,D53&amp;"9"))</f>
        <v>ZZZ9</v>
      </c>
      <c r="L53" s="248">
        <f t="shared" si="0"/>
        <v>999</v>
      </c>
      <c r="M53" s="278">
        <f t="shared" si="1"/>
        <v>999</v>
      </c>
      <c r="N53" s="273"/>
      <c r="O53" s="96"/>
      <c r="P53" s="113">
        <f t="shared" si="2"/>
        <v>999</v>
      </c>
      <c r="Q53" s="96"/>
    </row>
    <row r="54" spans="1:17" s="11" customFormat="1" ht="18.899999999999999" customHeight="1" x14ac:dyDescent="0.25">
      <c r="A54" s="249">
        <v>48</v>
      </c>
      <c r="B54" s="94"/>
      <c r="C54" s="94"/>
      <c r="D54" s="95"/>
      <c r="E54" s="262"/>
      <c r="F54" s="96"/>
      <c r="G54" s="96"/>
      <c r="H54" s="419"/>
      <c r="I54" s="279"/>
      <c r="J54" s="246" t="e">
        <f>IF(AND(Q54="",#REF!&gt;0,#REF!&lt;5),K54,)</f>
        <v>#REF!</v>
      </c>
      <c r="K54" s="244" t="str">
        <f>IF(D54="","ZZZ9",IF(AND(#REF!&gt;0,#REF!&lt;5),D54&amp;#REF!,D54&amp;"9"))</f>
        <v>ZZZ9</v>
      </c>
      <c r="L54" s="248">
        <f t="shared" si="0"/>
        <v>999</v>
      </c>
      <c r="M54" s="278">
        <f t="shared" si="1"/>
        <v>999</v>
      </c>
      <c r="N54" s="273"/>
      <c r="O54" s="96"/>
      <c r="P54" s="113">
        <f t="shared" si="2"/>
        <v>999</v>
      </c>
      <c r="Q54" s="96"/>
    </row>
    <row r="55" spans="1:17" s="11" customFormat="1" ht="18.899999999999999" customHeight="1" x14ac:dyDescent="0.25">
      <c r="A55" s="249">
        <v>49</v>
      </c>
      <c r="B55" s="94"/>
      <c r="C55" s="94"/>
      <c r="D55" s="95"/>
      <c r="E55" s="262"/>
      <c r="F55" s="96"/>
      <c r="G55" s="96"/>
      <c r="H55" s="419"/>
      <c r="I55" s="279"/>
      <c r="J55" s="246" t="e">
        <f>IF(AND(Q55="",#REF!&gt;0,#REF!&lt;5),K55,)</f>
        <v>#REF!</v>
      </c>
      <c r="K55" s="244" t="str">
        <f>IF(D55="","ZZZ9",IF(AND(#REF!&gt;0,#REF!&lt;5),D55&amp;#REF!,D55&amp;"9"))</f>
        <v>ZZZ9</v>
      </c>
      <c r="L55" s="248">
        <f t="shared" si="0"/>
        <v>999</v>
      </c>
      <c r="M55" s="278">
        <f t="shared" si="1"/>
        <v>999</v>
      </c>
      <c r="N55" s="273"/>
      <c r="O55" s="96"/>
      <c r="P55" s="113">
        <f t="shared" si="2"/>
        <v>999</v>
      </c>
      <c r="Q55" s="96"/>
    </row>
    <row r="56" spans="1:17" s="11" customFormat="1" ht="18.899999999999999" customHeight="1" x14ac:dyDescent="0.25">
      <c r="A56" s="249">
        <v>50</v>
      </c>
      <c r="B56" s="94"/>
      <c r="C56" s="94"/>
      <c r="D56" s="95"/>
      <c r="E56" s="262"/>
      <c r="F56" s="96"/>
      <c r="G56" s="96"/>
      <c r="H56" s="419"/>
      <c r="I56" s="279"/>
      <c r="J56" s="246" t="e">
        <f>IF(AND(Q56="",#REF!&gt;0,#REF!&lt;5),K56,)</f>
        <v>#REF!</v>
      </c>
      <c r="K56" s="244" t="str">
        <f>IF(D56="","ZZZ9",IF(AND(#REF!&gt;0,#REF!&lt;5),D56&amp;#REF!,D56&amp;"9"))</f>
        <v>ZZZ9</v>
      </c>
      <c r="L56" s="248">
        <f t="shared" si="0"/>
        <v>999</v>
      </c>
      <c r="M56" s="278">
        <f t="shared" si="1"/>
        <v>999</v>
      </c>
      <c r="N56" s="273"/>
      <c r="O56" s="96"/>
      <c r="P56" s="113">
        <f t="shared" si="2"/>
        <v>999</v>
      </c>
      <c r="Q56" s="96"/>
    </row>
    <row r="57" spans="1:17" s="11" customFormat="1" ht="18.899999999999999" customHeight="1" x14ac:dyDescent="0.25">
      <c r="A57" s="249">
        <v>51</v>
      </c>
      <c r="B57" s="94"/>
      <c r="C57" s="94"/>
      <c r="D57" s="95"/>
      <c r="E57" s="262"/>
      <c r="F57" s="96"/>
      <c r="G57" s="96"/>
      <c r="H57" s="419"/>
      <c r="I57" s="279"/>
      <c r="J57" s="246" t="e">
        <f>IF(AND(Q57="",#REF!&gt;0,#REF!&lt;5),K57,)</f>
        <v>#REF!</v>
      </c>
      <c r="K57" s="244" t="str">
        <f>IF(D57="","ZZZ9",IF(AND(#REF!&gt;0,#REF!&lt;5),D57&amp;#REF!,D57&amp;"9"))</f>
        <v>ZZZ9</v>
      </c>
      <c r="L57" s="248">
        <f t="shared" si="0"/>
        <v>999</v>
      </c>
      <c r="M57" s="278">
        <f t="shared" si="1"/>
        <v>999</v>
      </c>
      <c r="N57" s="273"/>
      <c r="O57" s="96"/>
      <c r="P57" s="113">
        <f t="shared" si="2"/>
        <v>999</v>
      </c>
      <c r="Q57" s="96"/>
    </row>
    <row r="58" spans="1:17" s="11" customFormat="1" ht="18.899999999999999" customHeight="1" x14ac:dyDescent="0.25">
      <c r="A58" s="249">
        <v>52</v>
      </c>
      <c r="B58" s="94"/>
      <c r="C58" s="94"/>
      <c r="D58" s="95"/>
      <c r="E58" s="262"/>
      <c r="F58" s="96"/>
      <c r="G58" s="96"/>
      <c r="H58" s="419"/>
      <c r="I58" s="279"/>
      <c r="J58" s="246" t="e">
        <f>IF(AND(Q58="",#REF!&gt;0,#REF!&lt;5),K58,)</f>
        <v>#REF!</v>
      </c>
      <c r="K58" s="244" t="str">
        <f>IF(D58="","ZZZ9",IF(AND(#REF!&gt;0,#REF!&lt;5),D58&amp;#REF!,D58&amp;"9"))</f>
        <v>ZZZ9</v>
      </c>
      <c r="L58" s="248">
        <f t="shared" si="0"/>
        <v>999</v>
      </c>
      <c r="M58" s="278">
        <f t="shared" si="1"/>
        <v>999</v>
      </c>
      <c r="N58" s="273"/>
      <c r="O58" s="96"/>
      <c r="P58" s="113">
        <f t="shared" si="2"/>
        <v>999</v>
      </c>
      <c r="Q58" s="96"/>
    </row>
    <row r="59" spans="1:17" s="11" customFormat="1" ht="18.899999999999999" customHeight="1" x14ac:dyDescent="0.25">
      <c r="A59" s="249">
        <v>53</v>
      </c>
      <c r="B59" s="94"/>
      <c r="C59" s="94"/>
      <c r="D59" s="95"/>
      <c r="E59" s="262"/>
      <c r="F59" s="96"/>
      <c r="G59" s="96"/>
      <c r="H59" s="419"/>
      <c r="I59" s="279"/>
      <c r="J59" s="246" t="e">
        <f>IF(AND(Q59="",#REF!&gt;0,#REF!&lt;5),K59,)</f>
        <v>#REF!</v>
      </c>
      <c r="K59" s="244" t="str">
        <f>IF(D59="","ZZZ9",IF(AND(#REF!&gt;0,#REF!&lt;5),D59&amp;#REF!,D59&amp;"9"))</f>
        <v>ZZZ9</v>
      </c>
      <c r="L59" s="248">
        <f t="shared" si="0"/>
        <v>999</v>
      </c>
      <c r="M59" s="278">
        <f t="shared" si="1"/>
        <v>999</v>
      </c>
      <c r="N59" s="273"/>
      <c r="O59" s="96"/>
      <c r="P59" s="113">
        <f t="shared" si="2"/>
        <v>999</v>
      </c>
      <c r="Q59" s="96"/>
    </row>
    <row r="60" spans="1:17" s="11" customFormat="1" ht="18.899999999999999" customHeight="1" x14ac:dyDescent="0.25">
      <c r="A60" s="249">
        <v>54</v>
      </c>
      <c r="B60" s="94"/>
      <c r="C60" s="94"/>
      <c r="D60" s="95"/>
      <c r="E60" s="262"/>
      <c r="F60" s="96"/>
      <c r="G60" s="96"/>
      <c r="H60" s="419"/>
      <c r="I60" s="279"/>
      <c r="J60" s="246" t="e">
        <f>IF(AND(Q60="",#REF!&gt;0,#REF!&lt;5),K60,)</f>
        <v>#REF!</v>
      </c>
      <c r="K60" s="244" t="str">
        <f>IF(D60="","ZZZ9",IF(AND(#REF!&gt;0,#REF!&lt;5),D60&amp;#REF!,D60&amp;"9"))</f>
        <v>ZZZ9</v>
      </c>
      <c r="L60" s="248">
        <f t="shared" si="0"/>
        <v>999</v>
      </c>
      <c r="M60" s="278">
        <f t="shared" si="1"/>
        <v>999</v>
      </c>
      <c r="N60" s="273"/>
      <c r="O60" s="96"/>
      <c r="P60" s="113">
        <f t="shared" si="2"/>
        <v>999</v>
      </c>
      <c r="Q60" s="96"/>
    </row>
    <row r="61" spans="1:17" s="11" customFormat="1" ht="18.899999999999999" customHeight="1" x14ac:dyDescent="0.25">
      <c r="A61" s="249">
        <v>55</v>
      </c>
      <c r="B61" s="94"/>
      <c r="C61" s="94"/>
      <c r="D61" s="95"/>
      <c r="E61" s="262"/>
      <c r="F61" s="96"/>
      <c r="G61" s="96"/>
      <c r="H61" s="419"/>
      <c r="I61" s="279"/>
      <c r="J61" s="246" t="e">
        <f>IF(AND(Q61="",#REF!&gt;0,#REF!&lt;5),K61,)</f>
        <v>#REF!</v>
      </c>
      <c r="K61" s="244" t="str">
        <f>IF(D61="","ZZZ9",IF(AND(#REF!&gt;0,#REF!&lt;5),D61&amp;#REF!,D61&amp;"9"))</f>
        <v>ZZZ9</v>
      </c>
      <c r="L61" s="248">
        <f t="shared" si="0"/>
        <v>999</v>
      </c>
      <c r="M61" s="278">
        <f t="shared" si="1"/>
        <v>999</v>
      </c>
      <c r="N61" s="273"/>
      <c r="O61" s="96"/>
      <c r="P61" s="113">
        <f t="shared" si="2"/>
        <v>999</v>
      </c>
      <c r="Q61" s="96"/>
    </row>
    <row r="62" spans="1:17" s="11" customFormat="1" ht="18.899999999999999" customHeight="1" x14ac:dyDescent="0.25">
      <c r="A62" s="249">
        <v>56</v>
      </c>
      <c r="B62" s="94"/>
      <c r="C62" s="94"/>
      <c r="D62" s="95"/>
      <c r="E62" s="262"/>
      <c r="F62" s="96"/>
      <c r="G62" s="96"/>
      <c r="H62" s="419"/>
      <c r="I62" s="279"/>
      <c r="J62" s="246" t="e">
        <f>IF(AND(Q62="",#REF!&gt;0,#REF!&lt;5),K62,)</f>
        <v>#REF!</v>
      </c>
      <c r="K62" s="244" t="str">
        <f>IF(D62="","ZZZ9",IF(AND(#REF!&gt;0,#REF!&lt;5),D62&amp;#REF!,D62&amp;"9"))</f>
        <v>ZZZ9</v>
      </c>
      <c r="L62" s="248">
        <f t="shared" si="0"/>
        <v>999</v>
      </c>
      <c r="M62" s="278">
        <f t="shared" si="1"/>
        <v>999</v>
      </c>
      <c r="N62" s="273"/>
      <c r="O62" s="96"/>
      <c r="P62" s="113">
        <f t="shared" si="2"/>
        <v>999</v>
      </c>
      <c r="Q62" s="96"/>
    </row>
    <row r="63" spans="1:17" s="11" customFormat="1" ht="18.899999999999999" customHeight="1" x14ac:dyDescent="0.25">
      <c r="A63" s="249">
        <v>57</v>
      </c>
      <c r="B63" s="94"/>
      <c r="C63" s="94"/>
      <c r="D63" s="95"/>
      <c r="E63" s="262"/>
      <c r="F63" s="96"/>
      <c r="G63" s="96"/>
      <c r="H63" s="419"/>
      <c r="I63" s="279"/>
      <c r="J63" s="246" t="e">
        <f>IF(AND(Q63="",#REF!&gt;0,#REF!&lt;5),K63,)</f>
        <v>#REF!</v>
      </c>
      <c r="K63" s="244" t="str">
        <f>IF(D63="","ZZZ9",IF(AND(#REF!&gt;0,#REF!&lt;5),D63&amp;#REF!,D63&amp;"9"))</f>
        <v>ZZZ9</v>
      </c>
      <c r="L63" s="248">
        <f t="shared" si="0"/>
        <v>999</v>
      </c>
      <c r="M63" s="278">
        <f t="shared" si="1"/>
        <v>999</v>
      </c>
      <c r="N63" s="273"/>
      <c r="O63" s="96"/>
      <c r="P63" s="113">
        <f t="shared" si="2"/>
        <v>999</v>
      </c>
      <c r="Q63" s="96"/>
    </row>
    <row r="64" spans="1:17" s="11" customFormat="1" ht="18.899999999999999" customHeight="1" x14ac:dyDescent="0.25">
      <c r="A64" s="249">
        <v>58</v>
      </c>
      <c r="B64" s="94"/>
      <c r="C64" s="94"/>
      <c r="D64" s="95"/>
      <c r="E64" s="262"/>
      <c r="F64" s="96"/>
      <c r="G64" s="96"/>
      <c r="H64" s="419"/>
      <c r="I64" s="279"/>
      <c r="J64" s="246" t="e">
        <f>IF(AND(Q64="",#REF!&gt;0,#REF!&lt;5),K64,)</f>
        <v>#REF!</v>
      </c>
      <c r="K64" s="244" t="str">
        <f>IF(D64="","ZZZ9",IF(AND(#REF!&gt;0,#REF!&lt;5),D64&amp;#REF!,D64&amp;"9"))</f>
        <v>ZZZ9</v>
      </c>
      <c r="L64" s="248">
        <f t="shared" si="0"/>
        <v>999</v>
      </c>
      <c r="M64" s="278">
        <f t="shared" si="1"/>
        <v>999</v>
      </c>
      <c r="N64" s="273"/>
      <c r="O64" s="96"/>
      <c r="P64" s="113">
        <f t="shared" si="2"/>
        <v>999</v>
      </c>
      <c r="Q64" s="96"/>
    </row>
    <row r="65" spans="1:17" s="11" customFormat="1" ht="18.899999999999999" customHeight="1" x14ac:dyDescent="0.25">
      <c r="A65" s="249">
        <v>59</v>
      </c>
      <c r="B65" s="94"/>
      <c r="C65" s="94"/>
      <c r="D65" s="95"/>
      <c r="E65" s="262"/>
      <c r="F65" s="96"/>
      <c r="G65" s="96"/>
      <c r="H65" s="419"/>
      <c r="I65" s="279"/>
      <c r="J65" s="246" t="e">
        <f>IF(AND(Q65="",#REF!&gt;0,#REF!&lt;5),K65,)</f>
        <v>#REF!</v>
      </c>
      <c r="K65" s="244" t="str">
        <f>IF(D65="","ZZZ9",IF(AND(#REF!&gt;0,#REF!&lt;5),D65&amp;#REF!,D65&amp;"9"))</f>
        <v>ZZZ9</v>
      </c>
      <c r="L65" s="248">
        <f t="shared" si="0"/>
        <v>999</v>
      </c>
      <c r="M65" s="278">
        <f t="shared" si="1"/>
        <v>999</v>
      </c>
      <c r="N65" s="273"/>
      <c r="O65" s="96"/>
      <c r="P65" s="113">
        <f t="shared" si="2"/>
        <v>999</v>
      </c>
      <c r="Q65" s="96"/>
    </row>
    <row r="66" spans="1:17" s="11" customFormat="1" ht="18.899999999999999" customHeight="1" x14ac:dyDescent="0.25">
      <c r="A66" s="249">
        <v>60</v>
      </c>
      <c r="B66" s="94"/>
      <c r="C66" s="94"/>
      <c r="D66" s="95"/>
      <c r="E66" s="262"/>
      <c r="F66" s="96"/>
      <c r="G66" s="96"/>
      <c r="H66" s="419"/>
      <c r="I66" s="279"/>
      <c r="J66" s="246" t="e">
        <f>IF(AND(Q66="",#REF!&gt;0,#REF!&lt;5),K66,)</f>
        <v>#REF!</v>
      </c>
      <c r="K66" s="244" t="str">
        <f>IF(D66="","ZZZ9",IF(AND(#REF!&gt;0,#REF!&lt;5),D66&amp;#REF!,D66&amp;"9"))</f>
        <v>ZZZ9</v>
      </c>
      <c r="L66" s="248">
        <f t="shared" si="0"/>
        <v>999</v>
      </c>
      <c r="M66" s="278">
        <f t="shared" si="1"/>
        <v>999</v>
      </c>
      <c r="N66" s="273"/>
      <c r="O66" s="96"/>
      <c r="P66" s="113">
        <f t="shared" si="2"/>
        <v>999</v>
      </c>
      <c r="Q66" s="96"/>
    </row>
    <row r="67" spans="1:17" s="11" customFormat="1" ht="18.899999999999999" customHeight="1" x14ac:dyDescent="0.25">
      <c r="A67" s="249">
        <v>61</v>
      </c>
      <c r="B67" s="94"/>
      <c r="C67" s="94"/>
      <c r="D67" s="95"/>
      <c r="E67" s="262"/>
      <c r="F67" s="96"/>
      <c r="G67" s="96"/>
      <c r="H67" s="419"/>
      <c r="I67" s="279"/>
      <c r="J67" s="246" t="e">
        <f>IF(AND(Q67="",#REF!&gt;0,#REF!&lt;5),K67,)</f>
        <v>#REF!</v>
      </c>
      <c r="K67" s="244" t="str">
        <f>IF(D67="","ZZZ9",IF(AND(#REF!&gt;0,#REF!&lt;5),D67&amp;#REF!,D67&amp;"9"))</f>
        <v>ZZZ9</v>
      </c>
      <c r="L67" s="248">
        <f t="shared" si="0"/>
        <v>999</v>
      </c>
      <c r="M67" s="278">
        <f t="shared" si="1"/>
        <v>999</v>
      </c>
      <c r="N67" s="273"/>
      <c r="O67" s="96"/>
      <c r="P67" s="113">
        <f t="shared" si="2"/>
        <v>999</v>
      </c>
      <c r="Q67" s="96"/>
    </row>
    <row r="68" spans="1:17" s="11" customFormat="1" ht="18.899999999999999" customHeight="1" x14ac:dyDescent="0.25">
      <c r="A68" s="249">
        <v>62</v>
      </c>
      <c r="B68" s="94"/>
      <c r="C68" s="94"/>
      <c r="D68" s="95"/>
      <c r="E68" s="262"/>
      <c r="F68" s="96"/>
      <c r="G68" s="96"/>
      <c r="H68" s="419"/>
      <c r="I68" s="279"/>
      <c r="J68" s="246" t="e">
        <f>IF(AND(Q68="",#REF!&gt;0,#REF!&lt;5),K68,)</f>
        <v>#REF!</v>
      </c>
      <c r="K68" s="244" t="str">
        <f>IF(D68="","ZZZ9",IF(AND(#REF!&gt;0,#REF!&lt;5),D68&amp;#REF!,D68&amp;"9"))</f>
        <v>ZZZ9</v>
      </c>
      <c r="L68" s="248">
        <f t="shared" si="0"/>
        <v>999</v>
      </c>
      <c r="M68" s="278">
        <f t="shared" si="1"/>
        <v>999</v>
      </c>
      <c r="N68" s="273"/>
      <c r="O68" s="96"/>
      <c r="P68" s="113">
        <f t="shared" si="2"/>
        <v>999</v>
      </c>
      <c r="Q68" s="96"/>
    </row>
    <row r="69" spans="1:17" s="11" customFormat="1" ht="18.899999999999999" customHeight="1" x14ac:dyDescent="0.25">
      <c r="A69" s="249">
        <v>63</v>
      </c>
      <c r="B69" s="94"/>
      <c r="C69" s="94"/>
      <c r="D69" s="95"/>
      <c r="E69" s="262"/>
      <c r="F69" s="96"/>
      <c r="G69" s="96"/>
      <c r="H69" s="419"/>
      <c r="I69" s="279"/>
      <c r="J69" s="246" t="e">
        <f>IF(AND(Q69="",#REF!&gt;0,#REF!&lt;5),K69,)</f>
        <v>#REF!</v>
      </c>
      <c r="K69" s="244" t="str">
        <f>IF(D69="","ZZZ9",IF(AND(#REF!&gt;0,#REF!&lt;5),D69&amp;#REF!,D69&amp;"9"))</f>
        <v>ZZZ9</v>
      </c>
      <c r="L69" s="248">
        <f t="shared" si="0"/>
        <v>999</v>
      </c>
      <c r="M69" s="278">
        <f t="shared" si="1"/>
        <v>999</v>
      </c>
      <c r="N69" s="273"/>
      <c r="O69" s="96"/>
      <c r="P69" s="113">
        <f t="shared" si="2"/>
        <v>999</v>
      </c>
      <c r="Q69" s="96"/>
    </row>
    <row r="70" spans="1:17" s="11" customFormat="1" ht="18.899999999999999" customHeight="1" x14ac:dyDescent="0.25">
      <c r="A70" s="249">
        <v>64</v>
      </c>
      <c r="B70" s="94"/>
      <c r="C70" s="94"/>
      <c r="D70" s="95"/>
      <c r="E70" s="262"/>
      <c r="F70" s="96"/>
      <c r="G70" s="96"/>
      <c r="H70" s="419"/>
      <c r="I70" s="279"/>
      <c r="J70" s="246" t="e">
        <f>IF(AND(Q70="",#REF!&gt;0,#REF!&lt;5),K70,)</f>
        <v>#REF!</v>
      </c>
      <c r="K70" s="244" t="str">
        <f>IF(D70="","ZZZ9",IF(AND(#REF!&gt;0,#REF!&lt;5),D70&amp;#REF!,D70&amp;"9"))</f>
        <v>ZZZ9</v>
      </c>
      <c r="L70" s="248">
        <f t="shared" si="0"/>
        <v>999</v>
      </c>
      <c r="M70" s="278">
        <f t="shared" si="1"/>
        <v>999</v>
      </c>
      <c r="N70" s="273"/>
      <c r="O70" s="96"/>
      <c r="P70" s="113">
        <f t="shared" si="2"/>
        <v>999</v>
      </c>
      <c r="Q70" s="96"/>
    </row>
    <row r="71" spans="1:17" s="11" customFormat="1" ht="18.899999999999999" customHeight="1" x14ac:dyDescent="0.25">
      <c r="A71" s="249">
        <v>65</v>
      </c>
      <c r="B71" s="94"/>
      <c r="C71" s="94"/>
      <c r="D71" s="95"/>
      <c r="E71" s="262"/>
      <c r="F71" s="96"/>
      <c r="G71" s="96"/>
      <c r="H71" s="419"/>
      <c r="I71" s="279"/>
      <c r="J71" s="246" t="e">
        <f>IF(AND(Q71="",#REF!&gt;0,#REF!&lt;5),K71,)</f>
        <v>#REF!</v>
      </c>
      <c r="K71" s="244" t="str">
        <f>IF(D71="","ZZZ9",IF(AND(#REF!&gt;0,#REF!&lt;5),D71&amp;#REF!,D71&amp;"9"))</f>
        <v>ZZZ9</v>
      </c>
      <c r="L71" s="248">
        <f t="shared" si="0"/>
        <v>999</v>
      </c>
      <c r="M71" s="278">
        <f t="shared" si="1"/>
        <v>999</v>
      </c>
      <c r="N71" s="273"/>
      <c r="O71" s="96"/>
      <c r="P71" s="113">
        <f t="shared" si="2"/>
        <v>999</v>
      </c>
      <c r="Q71" s="96"/>
    </row>
    <row r="72" spans="1:17" s="11" customFormat="1" ht="18.899999999999999" customHeight="1" x14ac:dyDescent="0.25">
      <c r="A72" s="249">
        <v>66</v>
      </c>
      <c r="B72" s="94"/>
      <c r="C72" s="94"/>
      <c r="D72" s="95"/>
      <c r="E72" s="262"/>
      <c r="F72" s="96"/>
      <c r="G72" s="96"/>
      <c r="H72" s="419"/>
      <c r="I72" s="279"/>
      <c r="J72" s="246" t="e">
        <f>IF(AND(Q72="",#REF!&gt;0,#REF!&lt;5),K72,)</f>
        <v>#REF!</v>
      </c>
      <c r="K72" s="244" t="str">
        <f>IF(D72="","ZZZ9",IF(AND(#REF!&gt;0,#REF!&lt;5),D72&amp;#REF!,D72&amp;"9"))</f>
        <v>ZZZ9</v>
      </c>
      <c r="L72" s="248">
        <f t="shared" si="0"/>
        <v>999</v>
      </c>
      <c r="M72" s="278">
        <f t="shared" si="1"/>
        <v>999</v>
      </c>
      <c r="N72" s="273"/>
      <c r="O72" s="96"/>
      <c r="P72" s="113">
        <f t="shared" si="2"/>
        <v>999</v>
      </c>
      <c r="Q72" s="96"/>
    </row>
    <row r="73" spans="1:17" s="11" customFormat="1" ht="18.899999999999999" customHeight="1" x14ac:dyDescent="0.25">
      <c r="A73" s="249">
        <v>67</v>
      </c>
      <c r="B73" s="94"/>
      <c r="C73" s="94"/>
      <c r="D73" s="95"/>
      <c r="E73" s="262"/>
      <c r="F73" s="96"/>
      <c r="G73" s="96"/>
      <c r="H73" s="419"/>
      <c r="I73" s="279"/>
      <c r="J73" s="246" t="e">
        <f>IF(AND(Q73="",#REF!&gt;0,#REF!&lt;5),K73,)</f>
        <v>#REF!</v>
      </c>
      <c r="K73" s="244" t="str">
        <f>IF(D73="","ZZZ9",IF(AND(#REF!&gt;0,#REF!&lt;5),D73&amp;#REF!,D73&amp;"9"))</f>
        <v>ZZZ9</v>
      </c>
      <c r="L73" s="248">
        <f t="shared" si="0"/>
        <v>999</v>
      </c>
      <c r="M73" s="278">
        <f t="shared" si="1"/>
        <v>999</v>
      </c>
      <c r="N73" s="273"/>
      <c r="O73" s="96"/>
      <c r="P73" s="113">
        <f t="shared" si="2"/>
        <v>999</v>
      </c>
      <c r="Q73" s="96"/>
    </row>
    <row r="74" spans="1:17" s="11" customFormat="1" ht="18.899999999999999" customHeight="1" x14ac:dyDescent="0.25">
      <c r="A74" s="249">
        <v>68</v>
      </c>
      <c r="B74" s="94"/>
      <c r="C74" s="94"/>
      <c r="D74" s="95"/>
      <c r="E74" s="262"/>
      <c r="F74" s="96"/>
      <c r="G74" s="96"/>
      <c r="H74" s="419"/>
      <c r="I74" s="279"/>
      <c r="J74" s="246" t="e">
        <f>IF(AND(Q74="",#REF!&gt;0,#REF!&lt;5),K74,)</f>
        <v>#REF!</v>
      </c>
      <c r="K74" s="244" t="str">
        <f>IF(D74="","ZZZ9",IF(AND(#REF!&gt;0,#REF!&lt;5),D74&amp;#REF!,D74&amp;"9"))</f>
        <v>ZZZ9</v>
      </c>
      <c r="L74" s="248">
        <f t="shared" si="0"/>
        <v>999</v>
      </c>
      <c r="M74" s="278">
        <f t="shared" si="1"/>
        <v>999</v>
      </c>
      <c r="N74" s="273"/>
      <c r="O74" s="96"/>
      <c r="P74" s="113">
        <f t="shared" si="2"/>
        <v>999</v>
      </c>
      <c r="Q74" s="96"/>
    </row>
    <row r="75" spans="1:17" s="11" customFormat="1" ht="18.899999999999999" customHeight="1" x14ac:dyDescent="0.25">
      <c r="A75" s="249">
        <v>69</v>
      </c>
      <c r="B75" s="94"/>
      <c r="C75" s="94"/>
      <c r="D75" s="95"/>
      <c r="E75" s="262"/>
      <c r="F75" s="96"/>
      <c r="G75" s="96"/>
      <c r="H75" s="419"/>
      <c r="I75" s="279"/>
      <c r="J75" s="246" t="e">
        <f>IF(AND(Q75="",#REF!&gt;0,#REF!&lt;5),K75,)</f>
        <v>#REF!</v>
      </c>
      <c r="K75" s="244" t="str">
        <f>IF(D75="","ZZZ9",IF(AND(#REF!&gt;0,#REF!&lt;5),D75&amp;#REF!,D75&amp;"9"))</f>
        <v>ZZZ9</v>
      </c>
      <c r="L75" s="248">
        <f t="shared" si="0"/>
        <v>999</v>
      </c>
      <c r="M75" s="278">
        <f t="shared" si="1"/>
        <v>999</v>
      </c>
      <c r="N75" s="273"/>
      <c r="O75" s="96"/>
      <c r="P75" s="113">
        <f t="shared" si="2"/>
        <v>999</v>
      </c>
      <c r="Q75" s="96"/>
    </row>
    <row r="76" spans="1:17" s="11" customFormat="1" ht="18.899999999999999" customHeight="1" x14ac:dyDescent="0.25">
      <c r="A76" s="249">
        <v>70</v>
      </c>
      <c r="B76" s="94"/>
      <c r="C76" s="94"/>
      <c r="D76" s="95"/>
      <c r="E76" s="262"/>
      <c r="F76" s="96"/>
      <c r="G76" s="96"/>
      <c r="H76" s="419"/>
      <c r="I76" s="279"/>
      <c r="J76" s="246" t="e">
        <f>IF(AND(Q76="",#REF!&gt;0,#REF!&lt;5),K76,)</f>
        <v>#REF!</v>
      </c>
      <c r="K76" s="244" t="str">
        <f>IF(D76="","ZZZ9",IF(AND(#REF!&gt;0,#REF!&lt;5),D76&amp;#REF!,D76&amp;"9"))</f>
        <v>ZZZ9</v>
      </c>
      <c r="L76" s="248">
        <f t="shared" si="0"/>
        <v>999</v>
      </c>
      <c r="M76" s="278">
        <f t="shared" si="1"/>
        <v>999</v>
      </c>
      <c r="N76" s="273"/>
      <c r="O76" s="96"/>
      <c r="P76" s="113">
        <f t="shared" si="2"/>
        <v>999</v>
      </c>
      <c r="Q76" s="96"/>
    </row>
    <row r="77" spans="1:17" s="11" customFormat="1" ht="18.899999999999999" customHeight="1" x14ac:dyDescent="0.25">
      <c r="A77" s="249">
        <v>71</v>
      </c>
      <c r="B77" s="94"/>
      <c r="C77" s="94"/>
      <c r="D77" s="95"/>
      <c r="E77" s="262"/>
      <c r="F77" s="96"/>
      <c r="G77" s="96"/>
      <c r="H77" s="419"/>
      <c r="I77" s="279"/>
      <c r="J77" s="246" t="e">
        <f>IF(AND(Q77="",#REF!&gt;0,#REF!&lt;5),K77,)</f>
        <v>#REF!</v>
      </c>
      <c r="K77" s="244" t="str">
        <f>IF(D77="","ZZZ9",IF(AND(#REF!&gt;0,#REF!&lt;5),D77&amp;#REF!,D77&amp;"9"))</f>
        <v>ZZZ9</v>
      </c>
      <c r="L77" s="248">
        <f t="shared" si="0"/>
        <v>999</v>
      </c>
      <c r="M77" s="278">
        <f t="shared" si="1"/>
        <v>999</v>
      </c>
      <c r="N77" s="273"/>
      <c r="O77" s="96"/>
      <c r="P77" s="113">
        <f t="shared" si="2"/>
        <v>999</v>
      </c>
      <c r="Q77" s="96"/>
    </row>
    <row r="78" spans="1:17" s="11" customFormat="1" ht="18.899999999999999" customHeight="1" x14ac:dyDescent="0.25">
      <c r="A78" s="249">
        <v>72</v>
      </c>
      <c r="B78" s="94"/>
      <c r="C78" s="94"/>
      <c r="D78" s="95"/>
      <c r="E78" s="262"/>
      <c r="F78" s="96"/>
      <c r="G78" s="96"/>
      <c r="H78" s="419"/>
      <c r="I78" s="279"/>
      <c r="J78" s="246" t="e">
        <f>IF(AND(Q78="",#REF!&gt;0,#REF!&lt;5),K78,)</f>
        <v>#REF!</v>
      </c>
      <c r="K78" s="244" t="str">
        <f>IF(D78="","ZZZ9",IF(AND(#REF!&gt;0,#REF!&lt;5),D78&amp;#REF!,D78&amp;"9"))</f>
        <v>ZZZ9</v>
      </c>
      <c r="L78" s="248">
        <f t="shared" si="0"/>
        <v>999</v>
      </c>
      <c r="M78" s="278">
        <f t="shared" si="1"/>
        <v>999</v>
      </c>
      <c r="N78" s="273"/>
      <c r="O78" s="96"/>
      <c r="P78" s="113">
        <f t="shared" si="2"/>
        <v>999</v>
      </c>
      <c r="Q78" s="96"/>
    </row>
    <row r="79" spans="1:17" s="11" customFormat="1" ht="18.899999999999999" customHeight="1" x14ac:dyDescent="0.25">
      <c r="A79" s="249">
        <v>73</v>
      </c>
      <c r="B79" s="94"/>
      <c r="C79" s="94"/>
      <c r="D79" s="95"/>
      <c r="E79" s="262"/>
      <c r="F79" s="96"/>
      <c r="G79" s="96"/>
      <c r="H79" s="419"/>
      <c r="I79" s="279"/>
      <c r="J79" s="246" t="e">
        <f>IF(AND(Q79="",#REF!&gt;0,#REF!&lt;5),K79,)</f>
        <v>#REF!</v>
      </c>
      <c r="K79" s="244" t="str">
        <f>IF(D79="","ZZZ9",IF(AND(#REF!&gt;0,#REF!&lt;5),D79&amp;#REF!,D79&amp;"9"))</f>
        <v>ZZZ9</v>
      </c>
      <c r="L79" s="248">
        <f t="shared" si="0"/>
        <v>999</v>
      </c>
      <c r="M79" s="278">
        <f t="shared" si="1"/>
        <v>999</v>
      </c>
      <c r="N79" s="273"/>
      <c r="O79" s="96"/>
      <c r="P79" s="113">
        <f t="shared" si="2"/>
        <v>999</v>
      </c>
      <c r="Q79" s="96"/>
    </row>
    <row r="80" spans="1:17" s="11" customFormat="1" ht="18.899999999999999" customHeight="1" x14ac:dyDescent="0.25">
      <c r="A80" s="249">
        <v>74</v>
      </c>
      <c r="B80" s="94"/>
      <c r="C80" s="94"/>
      <c r="D80" s="95"/>
      <c r="E80" s="262"/>
      <c r="F80" s="96"/>
      <c r="G80" s="96"/>
      <c r="H80" s="419"/>
      <c r="I80" s="279"/>
      <c r="J80" s="246" t="e">
        <f>IF(AND(Q80="",#REF!&gt;0,#REF!&lt;5),K80,)</f>
        <v>#REF!</v>
      </c>
      <c r="K80" s="244" t="str">
        <f>IF(D80="","ZZZ9",IF(AND(#REF!&gt;0,#REF!&lt;5),D80&amp;#REF!,D80&amp;"9"))</f>
        <v>ZZZ9</v>
      </c>
      <c r="L80" s="248">
        <f t="shared" si="0"/>
        <v>999</v>
      </c>
      <c r="M80" s="278">
        <f t="shared" si="1"/>
        <v>999</v>
      </c>
      <c r="N80" s="273"/>
      <c r="O80" s="96"/>
      <c r="P80" s="113">
        <f t="shared" si="2"/>
        <v>999</v>
      </c>
      <c r="Q80" s="96"/>
    </row>
    <row r="81" spans="1:17" s="11" customFormat="1" ht="18.899999999999999" customHeight="1" x14ac:dyDescent="0.25">
      <c r="A81" s="249">
        <v>75</v>
      </c>
      <c r="B81" s="94"/>
      <c r="C81" s="94"/>
      <c r="D81" s="95"/>
      <c r="E81" s="262"/>
      <c r="F81" s="96"/>
      <c r="G81" s="96"/>
      <c r="H81" s="419"/>
      <c r="I81" s="279"/>
      <c r="J81" s="246" t="e">
        <f>IF(AND(Q81="",#REF!&gt;0,#REF!&lt;5),K81,)</f>
        <v>#REF!</v>
      </c>
      <c r="K81" s="244" t="str">
        <f>IF(D81="","ZZZ9",IF(AND(#REF!&gt;0,#REF!&lt;5),D81&amp;#REF!,D81&amp;"9"))</f>
        <v>ZZZ9</v>
      </c>
      <c r="L81" s="248">
        <f t="shared" si="0"/>
        <v>999</v>
      </c>
      <c r="M81" s="278">
        <f t="shared" si="1"/>
        <v>999</v>
      </c>
      <c r="N81" s="273"/>
      <c r="O81" s="96"/>
      <c r="P81" s="113">
        <f t="shared" si="2"/>
        <v>999</v>
      </c>
      <c r="Q81" s="96"/>
    </row>
    <row r="82" spans="1:17" s="11" customFormat="1" ht="18.899999999999999" customHeight="1" x14ac:dyDescent="0.25">
      <c r="A82" s="249">
        <v>76</v>
      </c>
      <c r="B82" s="94"/>
      <c r="C82" s="94"/>
      <c r="D82" s="95"/>
      <c r="E82" s="262"/>
      <c r="F82" s="96"/>
      <c r="G82" s="96"/>
      <c r="H82" s="419"/>
      <c r="I82" s="279"/>
      <c r="J82" s="246" t="e">
        <f>IF(AND(Q82="",#REF!&gt;0,#REF!&lt;5),K82,)</f>
        <v>#REF!</v>
      </c>
      <c r="K82" s="244" t="str">
        <f>IF(D82="","ZZZ9",IF(AND(#REF!&gt;0,#REF!&lt;5),D82&amp;#REF!,D82&amp;"9"))</f>
        <v>ZZZ9</v>
      </c>
      <c r="L82" s="248">
        <f t="shared" si="0"/>
        <v>999</v>
      </c>
      <c r="M82" s="278">
        <f t="shared" si="1"/>
        <v>999</v>
      </c>
      <c r="N82" s="273"/>
      <c r="O82" s="96"/>
      <c r="P82" s="113">
        <f t="shared" si="2"/>
        <v>999</v>
      </c>
      <c r="Q82" s="96"/>
    </row>
    <row r="83" spans="1:17" s="11" customFormat="1" ht="18.899999999999999" customHeight="1" x14ac:dyDescent="0.25">
      <c r="A83" s="249">
        <v>77</v>
      </c>
      <c r="B83" s="94"/>
      <c r="C83" s="94"/>
      <c r="D83" s="95"/>
      <c r="E83" s="262"/>
      <c r="F83" s="96"/>
      <c r="G83" s="96"/>
      <c r="H83" s="419"/>
      <c r="I83" s="279"/>
      <c r="J83" s="246" t="e">
        <f>IF(AND(Q83="",#REF!&gt;0,#REF!&lt;5),K83,)</f>
        <v>#REF!</v>
      </c>
      <c r="K83" s="244" t="str">
        <f>IF(D83="","ZZZ9",IF(AND(#REF!&gt;0,#REF!&lt;5),D83&amp;#REF!,D83&amp;"9"))</f>
        <v>ZZZ9</v>
      </c>
      <c r="L83" s="248">
        <f t="shared" si="0"/>
        <v>999</v>
      </c>
      <c r="M83" s="278">
        <f t="shared" si="1"/>
        <v>999</v>
      </c>
      <c r="N83" s="273"/>
      <c r="O83" s="96"/>
      <c r="P83" s="113">
        <f t="shared" si="2"/>
        <v>999</v>
      </c>
      <c r="Q83" s="96"/>
    </row>
    <row r="84" spans="1:17" s="11" customFormat="1" ht="18.899999999999999" customHeight="1" x14ac:dyDescent="0.25">
      <c r="A84" s="249">
        <v>78</v>
      </c>
      <c r="B84" s="94"/>
      <c r="C84" s="94"/>
      <c r="D84" s="95"/>
      <c r="E84" s="262"/>
      <c r="F84" s="96"/>
      <c r="G84" s="96"/>
      <c r="H84" s="419"/>
      <c r="I84" s="279"/>
      <c r="J84" s="246" t="e">
        <f>IF(AND(Q84="",#REF!&gt;0,#REF!&lt;5),K84,)</f>
        <v>#REF!</v>
      </c>
      <c r="K84" s="244" t="str">
        <f>IF(D84="","ZZZ9",IF(AND(#REF!&gt;0,#REF!&lt;5),D84&amp;#REF!,D84&amp;"9"))</f>
        <v>ZZZ9</v>
      </c>
      <c r="L84" s="248">
        <f t="shared" si="0"/>
        <v>999</v>
      </c>
      <c r="M84" s="278">
        <f t="shared" si="1"/>
        <v>999</v>
      </c>
      <c r="N84" s="273"/>
      <c r="O84" s="96"/>
      <c r="P84" s="113">
        <f t="shared" si="2"/>
        <v>999</v>
      </c>
      <c r="Q84" s="96"/>
    </row>
    <row r="85" spans="1:17" s="11" customFormat="1" ht="18.899999999999999" customHeight="1" x14ac:dyDescent="0.25">
      <c r="A85" s="249">
        <v>79</v>
      </c>
      <c r="B85" s="94"/>
      <c r="C85" s="94"/>
      <c r="D85" s="95"/>
      <c r="E85" s="262"/>
      <c r="F85" s="96"/>
      <c r="G85" s="96"/>
      <c r="H85" s="419"/>
      <c r="I85" s="279"/>
      <c r="J85" s="246" t="e">
        <f>IF(AND(Q85="",#REF!&gt;0,#REF!&lt;5),K85,)</f>
        <v>#REF!</v>
      </c>
      <c r="K85" s="244" t="str">
        <f>IF(D85="","ZZZ9",IF(AND(#REF!&gt;0,#REF!&lt;5),D85&amp;#REF!,D85&amp;"9"))</f>
        <v>ZZZ9</v>
      </c>
      <c r="L85" s="248">
        <f t="shared" si="0"/>
        <v>999</v>
      </c>
      <c r="M85" s="278">
        <f t="shared" si="1"/>
        <v>999</v>
      </c>
      <c r="N85" s="273"/>
      <c r="O85" s="96"/>
      <c r="P85" s="113">
        <f t="shared" si="2"/>
        <v>999</v>
      </c>
      <c r="Q85" s="96"/>
    </row>
    <row r="86" spans="1:17" s="11" customFormat="1" ht="18.899999999999999" customHeight="1" x14ac:dyDescent="0.25">
      <c r="A86" s="249">
        <v>80</v>
      </c>
      <c r="B86" s="94"/>
      <c r="C86" s="94"/>
      <c r="D86" s="95"/>
      <c r="E86" s="262"/>
      <c r="F86" s="96"/>
      <c r="G86" s="96"/>
      <c r="H86" s="419"/>
      <c r="I86" s="279"/>
      <c r="J86" s="246" t="e">
        <f>IF(AND(Q86="",#REF!&gt;0,#REF!&lt;5),K86,)</f>
        <v>#REF!</v>
      </c>
      <c r="K86" s="244" t="str">
        <f>IF(D86="","ZZZ9",IF(AND(#REF!&gt;0,#REF!&lt;5),D86&amp;#REF!,D86&amp;"9"))</f>
        <v>ZZZ9</v>
      </c>
      <c r="L86" s="248">
        <f t="shared" si="0"/>
        <v>999</v>
      </c>
      <c r="M86" s="278">
        <f t="shared" si="1"/>
        <v>999</v>
      </c>
      <c r="N86" s="273"/>
      <c r="O86" s="96"/>
      <c r="P86" s="113">
        <f t="shared" si="2"/>
        <v>999</v>
      </c>
      <c r="Q86" s="96"/>
    </row>
    <row r="87" spans="1:17" s="11" customFormat="1" ht="18.899999999999999" customHeight="1" x14ac:dyDescent="0.25">
      <c r="A87" s="249">
        <v>81</v>
      </c>
      <c r="B87" s="94"/>
      <c r="C87" s="94"/>
      <c r="D87" s="95"/>
      <c r="E87" s="262"/>
      <c r="F87" s="96"/>
      <c r="G87" s="96"/>
      <c r="H87" s="419"/>
      <c r="I87" s="279"/>
      <c r="J87" s="246" t="e">
        <f>IF(AND(Q87="",#REF!&gt;0,#REF!&lt;5),K87,)</f>
        <v>#REF!</v>
      </c>
      <c r="K87" s="244" t="str">
        <f>IF(D87="","ZZZ9",IF(AND(#REF!&gt;0,#REF!&lt;5),D87&amp;#REF!,D87&amp;"9"))</f>
        <v>ZZZ9</v>
      </c>
      <c r="L87" s="248">
        <f t="shared" si="0"/>
        <v>999</v>
      </c>
      <c r="M87" s="278">
        <f t="shared" si="1"/>
        <v>999</v>
      </c>
      <c r="N87" s="273"/>
      <c r="O87" s="96"/>
      <c r="P87" s="113">
        <f t="shared" si="2"/>
        <v>999</v>
      </c>
      <c r="Q87" s="96"/>
    </row>
    <row r="88" spans="1:17" s="11" customFormat="1" ht="18.899999999999999" customHeight="1" x14ac:dyDescent="0.25">
      <c r="A88" s="249">
        <v>82</v>
      </c>
      <c r="B88" s="94"/>
      <c r="C88" s="94"/>
      <c r="D88" s="95"/>
      <c r="E88" s="262"/>
      <c r="F88" s="96"/>
      <c r="G88" s="96"/>
      <c r="H88" s="419"/>
      <c r="I88" s="279"/>
      <c r="J88" s="246" t="e">
        <f>IF(AND(Q88="",#REF!&gt;0,#REF!&lt;5),K88,)</f>
        <v>#REF!</v>
      </c>
      <c r="K88" s="244" t="str">
        <f>IF(D88="","ZZZ9",IF(AND(#REF!&gt;0,#REF!&lt;5),D88&amp;#REF!,D88&amp;"9"))</f>
        <v>ZZZ9</v>
      </c>
      <c r="L88" s="248">
        <f t="shared" si="0"/>
        <v>999</v>
      </c>
      <c r="M88" s="278">
        <f t="shared" si="1"/>
        <v>999</v>
      </c>
      <c r="N88" s="273"/>
      <c r="O88" s="96"/>
      <c r="P88" s="113">
        <f t="shared" si="2"/>
        <v>999</v>
      </c>
      <c r="Q88" s="96"/>
    </row>
    <row r="89" spans="1:17" s="11" customFormat="1" ht="18.899999999999999" customHeight="1" x14ac:dyDescent="0.25">
      <c r="A89" s="249">
        <v>83</v>
      </c>
      <c r="B89" s="94"/>
      <c r="C89" s="94"/>
      <c r="D89" s="95"/>
      <c r="E89" s="262"/>
      <c r="F89" s="96"/>
      <c r="G89" s="96"/>
      <c r="H89" s="419"/>
      <c r="I89" s="279"/>
      <c r="J89" s="246" t="e">
        <f>IF(AND(Q89="",#REF!&gt;0,#REF!&lt;5),K89,)</f>
        <v>#REF!</v>
      </c>
      <c r="K89" s="244" t="str">
        <f>IF(D89="","ZZZ9",IF(AND(#REF!&gt;0,#REF!&lt;5),D89&amp;#REF!,D89&amp;"9"))</f>
        <v>ZZZ9</v>
      </c>
      <c r="L89" s="248">
        <f t="shared" si="0"/>
        <v>999</v>
      </c>
      <c r="M89" s="278">
        <f t="shared" si="1"/>
        <v>999</v>
      </c>
      <c r="N89" s="273"/>
      <c r="O89" s="96"/>
      <c r="P89" s="113">
        <f t="shared" si="2"/>
        <v>999</v>
      </c>
      <c r="Q89" s="96"/>
    </row>
    <row r="90" spans="1:17" s="11" customFormat="1" ht="18.899999999999999" customHeight="1" x14ac:dyDescent="0.25">
      <c r="A90" s="249">
        <v>84</v>
      </c>
      <c r="B90" s="94"/>
      <c r="C90" s="94"/>
      <c r="D90" s="95"/>
      <c r="E90" s="262"/>
      <c r="F90" s="96"/>
      <c r="G90" s="96"/>
      <c r="H90" s="419"/>
      <c r="I90" s="279"/>
      <c r="J90" s="246" t="e">
        <f>IF(AND(Q90="",#REF!&gt;0,#REF!&lt;5),K90,)</f>
        <v>#REF!</v>
      </c>
      <c r="K90" s="244" t="str">
        <f>IF(D90="","ZZZ9",IF(AND(#REF!&gt;0,#REF!&lt;5),D90&amp;#REF!,D90&amp;"9"))</f>
        <v>ZZZ9</v>
      </c>
      <c r="L90" s="248">
        <f t="shared" si="0"/>
        <v>999</v>
      </c>
      <c r="M90" s="278">
        <f t="shared" si="1"/>
        <v>999</v>
      </c>
      <c r="N90" s="273"/>
      <c r="O90" s="96"/>
      <c r="P90" s="113">
        <f t="shared" si="2"/>
        <v>999</v>
      </c>
      <c r="Q90" s="96"/>
    </row>
    <row r="91" spans="1:17" s="11" customFormat="1" ht="18.899999999999999" customHeight="1" x14ac:dyDescent="0.25">
      <c r="A91" s="249">
        <v>85</v>
      </c>
      <c r="B91" s="94"/>
      <c r="C91" s="94"/>
      <c r="D91" s="95"/>
      <c r="E91" s="262"/>
      <c r="F91" s="96"/>
      <c r="G91" s="96"/>
      <c r="H91" s="419"/>
      <c r="I91" s="279"/>
      <c r="J91" s="246" t="e">
        <f>IF(AND(Q91="",#REF!&gt;0,#REF!&lt;5),K91,)</f>
        <v>#REF!</v>
      </c>
      <c r="K91" s="244" t="str">
        <f>IF(D91="","ZZZ9",IF(AND(#REF!&gt;0,#REF!&lt;5),D91&amp;#REF!,D91&amp;"9"))</f>
        <v>ZZZ9</v>
      </c>
      <c r="L91" s="248">
        <f t="shared" si="0"/>
        <v>999</v>
      </c>
      <c r="M91" s="278">
        <f t="shared" si="1"/>
        <v>999</v>
      </c>
      <c r="N91" s="273"/>
      <c r="O91" s="96"/>
      <c r="P91" s="113">
        <f t="shared" si="2"/>
        <v>999</v>
      </c>
      <c r="Q91" s="96"/>
    </row>
    <row r="92" spans="1:17" s="11" customFormat="1" ht="18.899999999999999" customHeight="1" x14ac:dyDescent="0.25">
      <c r="A92" s="249">
        <v>86</v>
      </c>
      <c r="B92" s="94"/>
      <c r="C92" s="94"/>
      <c r="D92" s="95"/>
      <c r="E92" s="262"/>
      <c r="F92" s="96"/>
      <c r="G92" s="96"/>
      <c r="H92" s="419"/>
      <c r="I92" s="279"/>
      <c r="J92" s="246" t="e">
        <f>IF(AND(Q92="",#REF!&gt;0,#REF!&lt;5),K92,)</f>
        <v>#REF!</v>
      </c>
      <c r="K92" s="244" t="str">
        <f>IF(D92="","ZZZ9",IF(AND(#REF!&gt;0,#REF!&lt;5),D92&amp;#REF!,D92&amp;"9"))</f>
        <v>ZZZ9</v>
      </c>
      <c r="L92" s="248">
        <f t="shared" si="0"/>
        <v>999</v>
      </c>
      <c r="M92" s="278">
        <f t="shared" si="1"/>
        <v>999</v>
      </c>
      <c r="N92" s="273"/>
      <c r="O92" s="96"/>
      <c r="P92" s="113">
        <f t="shared" si="2"/>
        <v>999</v>
      </c>
      <c r="Q92" s="96"/>
    </row>
    <row r="93" spans="1:17" s="11" customFormat="1" ht="18.899999999999999" customHeight="1" x14ac:dyDescent="0.25">
      <c r="A93" s="249">
        <v>87</v>
      </c>
      <c r="B93" s="94"/>
      <c r="C93" s="94"/>
      <c r="D93" s="95"/>
      <c r="E93" s="262"/>
      <c r="F93" s="96"/>
      <c r="G93" s="96"/>
      <c r="H93" s="419"/>
      <c r="I93" s="279"/>
      <c r="J93" s="246" t="e">
        <f>IF(AND(Q93="",#REF!&gt;0,#REF!&lt;5),K93,)</f>
        <v>#REF!</v>
      </c>
      <c r="K93" s="244" t="str">
        <f>IF(D93="","ZZZ9",IF(AND(#REF!&gt;0,#REF!&lt;5),D93&amp;#REF!,D93&amp;"9"))</f>
        <v>ZZZ9</v>
      </c>
      <c r="L93" s="248">
        <f t="shared" si="0"/>
        <v>999</v>
      </c>
      <c r="M93" s="278">
        <f t="shared" si="1"/>
        <v>999</v>
      </c>
      <c r="N93" s="273"/>
      <c r="O93" s="96"/>
      <c r="P93" s="113">
        <f t="shared" si="2"/>
        <v>999</v>
      </c>
      <c r="Q93" s="96"/>
    </row>
    <row r="94" spans="1:17" s="11" customFormat="1" ht="18.899999999999999" customHeight="1" x14ac:dyDescent="0.25">
      <c r="A94" s="249">
        <v>88</v>
      </c>
      <c r="B94" s="94"/>
      <c r="C94" s="94"/>
      <c r="D94" s="95"/>
      <c r="E94" s="262"/>
      <c r="F94" s="96"/>
      <c r="G94" s="96"/>
      <c r="H94" s="419"/>
      <c r="I94" s="279"/>
      <c r="J94" s="246" t="e">
        <f>IF(AND(Q94="",#REF!&gt;0,#REF!&lt;5),K94,)</f>
        <v>#REF!</v>
      </c>
      <c r="K94" s="244" t="str">
        <f>IF(D94="","ZZZ9",IF(AND(#REF!&gt;0,#REF!&lt;5),D94&amp;#REF!,D94&amp;"9"))</f>
        <v>ZZZ9</v>
      </c>
      <c r="L94" s="248">
        <f t="shared" si="0"/>
        <v>999</v>
      </c>
      <c r="M94" s="278">
        <f t="shared" si="1"/>
        <v>999</v>
      </c>
      <c r="N94" s="273"/>
      <c r="O94" s="96"/>
      <c r="P94" s="113">
        <f t="shared" si="2"/>
        <v>999</v>
      </c>
      <c r="Q94" s="96"/>
    </row>
    <row r="95" spans="1:17" s="11" customFormat="1" ht="18.899999999999999" customHeight="1" x14ac:dyDescent="0.25">
      <c r="A95" s="249">
        <v>89</v>
      </c>
      <c r="B95" s="94"/>
      <c r="C95" s="94"/>
      <c r="D95" s="95"/>
      <c r="E95" s="262"/>
      <c r="F95" s="96"/>
      <c r="G95" s="96"/>
      <c r="H95" s="419"/>
      <c r="I95" s="279"/>
      <c r="J95" s="246" t="e">
        <f>IF(AND(Q95="",#REF!&gt;0,#REF!&lt;5),K95,)</f>
        <v>#REF!</v>
      </c>
      <c r="K95" s="244" t="str">
        <f>IF(D95="","ZZZ9",IF(AND(#REF!&gt;0,#REF!&lt;5),D95&amp;#REF!,D95&amp;"9"))</f>
        <v>ZZZ9</v>
      </c>
      <c r="L95" s="248">
        <f t="shared" si="0"/>
        <v>999</v>
      </c>
      <c r="M95" s="278">
        <f t="shared" si="1"/>
        <v>999</v>
      </c>
      <c r="N95" s="273"/>
      <c r="O95" s="96"/>
      <c r="P95" s="113">
        <f t="shared" si="2"/>
        <v>999</v>
      </c>
      <c r="Q95" s="96"/>
    </row>
    <row r="96" spans="1:17" s="11" customFormat="1" ht="18.899999999999999" customHeight="1" x14ac:dyDescent="0.25">
      <c r="A96" s="249">
        <v>90</v>
      </c>
      <c r="B96" s="94"/>
      <c r="C96" s="94"/>
      <c r="D96" s="95"/>
      <c r="E96" s="262"/>
      <c r="F96" s="96"/>
      <c r="G96" s="96"/>
      <c r="H96" s="419"/>
      <c r="I96" s="279"/>
      <c r="J96" s="246" t="e">
        <f>IF(AND(Q96="",#REF!&gt;0,#REF!&lt;5),K96,)</f>
        <v>#REF!</v>
      </c>
      <c r="K96" s="244" t="str">
        <f>IF(D96="","ZZZ9",IF(AND(#REF!&gt;0,#REF!&lt;5),D96&amp;#REF!,D96&amp;"9"))</f>
        <v>ZZZ9</v>
      </c>
      <c r="L96" s="248">
        <f t="shared" si="0"/>
        <v>999</v>
      </c>
      <c r="M96" s="278">
        <f t="shared" si="1"/>
        <v>999</v>
      </c>
      <c r="N96" s="273"/>
      <c r="O96" s="96"/>
      <c r="P96" s="113">
        <f t="shared" si="2"/>
        <v>999</v>
      </c>
      <c r="Q96" s="96"/>
    </row>
    <row r="97" spans="1:17" s="11" customFormat="1" ht="18.899999999999999" customHeight="1" x14ac:dyDescent="0.25">
      <c r="A97" s="249">
        <v>91</v>
      </c>
      <c r="B97" s="94"/>
      <c r="C97" s="94"/>
      <c r="D97" s="95"/>
      <c r="E97" s="262"/>
      <c r="F97" s="96"/>
      <c r="G97" s="96"/>
      <c r="H97" s="419"/>
      <c r="I97" s="279"/>
      <c r="J97" s="246" t="e">
        <f>IF(AND(Q97="",#REF!&gt;0,#REF!&lt;5),K97,)</f>
        <v>#REF!</v>
      </c>
      <c r="K97" s="244" t="str">
        <f>IF(D97="","ZZZ9",IF(AND(#REF!&gt;0,#REF!&lt;5),D97&amp;#REF!,D97&amp;"9"))</f>
        <v>ZZZ9</v>
      </c>
      <c r="L97" s="248">
        <f t="shared" si="0"/>
        <v>999</v>
      </c>
      <c r="M97" s="278">
        <f t="shared" si="1"/>
        <v>999</v>
      </c>
      <c r="N97" s="273"/>
      <c r="O97" s="96"/>
      <c r="P97" s="113">
        <f t="shared" si="2"/>
        <v>999</v>
      </c>
      <c r="Q97" s="96"/>
    </row>
    <row r="98" spans="1:17" s="11" customFormat="1" ht="18.899999999999999" customHeight="1" x14ac:dyDescent="0.25">
      <c r="A98" s="249">
        <v>92</v>
      </c>
      <c r="B98" s="94"/>
      <c r="C98" s="94"/>
      <c r="D98" s="95"/>
      <c r="E98" s="262"/>
      <c r="F98" s="96"/>
      <c r="G98" s="96"/>
      <c r="H98" s="419"/>
      <c r="I98" s="279"/>
      <c r="J98" s="246" t="e">
        <f>IF(AND(Q98="",#REF!&gt;0,#REF!&lt;5),K98,)</f>
        <v>#REF!</v>
      </c>
      <c r="K98" s="244" t="str">
        <f>IF(D98="","ZZZ9",IF(AND(#REF!&gt;0,#REF!&lt;5),D98&amp;#REF!,D98&amp;"9"))</f>
        <v>ZZZ9</v>
      </c>
      <c r="L98" s="248">
        <f t="shared" si="0"/>
        <v>999</v>
      </c>
      <c r="M98" s="278">
        <f t="shared" si="1"/>
        <v>999</v>
      </c>
      <c r="N98" s="273"/>
      <c r="O98" s="96"/>
      <c r="P98" s="113">
        <f t="shared" si="2"/>
        <v>999</v>
      </c>
      <c r="Q98" s="96"/>
    </row>
    <row r="99" spans="1:17" s="11" customFormat="1" ht="18.899999999999999" customHeight="1" x14ac:dyDescent="0.25">
      <c r="A99" s="249">
        <v>93</v>
      </c>
      <c r="B99" s="94"/>
      <c r="C99" s="94"/>
      <c r="D99" s="95"/>
      <c r="E99" s="262"/>
      <c r="F99" s="96"/>
      <c r="G99" s="96"/>
      <c r="H99" s="419"/>
      <c r="I99" s="279"/>
      <c r="J99" s="246" t="e">
        <f>IF(AND(Q99="",#REF!&gt;0,#REF!&lt;5),K99,)</f>
        <v>#REF!</v>
      </c>
      <c r="K99" s="244" t="str">
        <f>IF(D99="","ZZZ9",IF(AND(#REF!&gt;0,#REF!&lt;5),D99&amp;#REF!,D99&amp;"9"))</f>
        <v>ZZZ9</v>
      </c>
      <c r="L99" s="248">
        <f t="shared" si="0"/>
        <v>999</v>
      </c>
      <c r="M99" s="278">
        <f t="shared" si="1"/>
        <v>999</v>
      </c>
      <c r="N99" s="273"/>
      <c r="O99" s="96"/>
      <c r="P99" s="113">
        <f t="shared" si="2"/>
        <v>999</v>
      </c>
      <c r="Q99" s="96"/>
    </row>
    <row r="100" spans="1:17" s="11" customFormat="1" ht="18.899999999999999" customHeight="1" x14ac:dyDescent="0.25">
      <c r="A100" s="249">
        <v>94</v>
      </c>
      <c r="B100" s="94"/>
      <c r="C100" s="94"/>
      <c r="D100" s="95"/>
      <c r="E100" s="262"/>
      <c r="F100" s="96"/>
      <c r="G100" s="96"/>
      <c r="H100" s="419"/>
      <c r="I100" s="279"/>
      <c r="J100" s="246" t="e">
        <f>IF(AND(Q100="",#REF!&gt;0,#REF!&lt;5),K100,)</f>
        <v>#REF!</v>
      </c>
      <c r="K100" s="244" t="str">
        <f>IF(D100="","ZZZ9",IF(AND(#REF!&gt;0,#REF!&lt;5),D100&amp;#REF!,D100&amp;"9"))</f>
        <v>ZZZ9</v>
      </c>
      <c r="L100" s="248">
        <f t="shared" si="0"/>
        <v>999</v>
      </c>
      <c r="M100" s="278">
        <f t="shared" si="1"/>
        <v>999</v>
      </c>
      <c r="N100" s="273"/>
      <c r="O100" s="96"/>
      <c r="P100" s="113">
        <f t="shared" si="2"/>
        <v>999</v>
      </c>
      <c r="Q100" s="96"/>
    </row>
    <row r="101" spans="1:17" s="11" customFormat="1" ht="18.899999999999999" customHeight="1" x14ac:dyDescent="0.25">
      <c r="A101" s="249">
        <v>95</v>
      </c>
      <c r="B101" s="94"/>
      <c r="C101" s="94"/>
      <c r="D101" s="95"/>
      <c r="E101" s="262"/>
      <c r="F101" s="96"/>
      <c r="G101" s="96"/>
      <c r="H101" s="419"/>
      <c r="I101" s="279"/>
      <c r="J101" s="246" t="e">
        <f>IF(AND(Q101="",#REF!&gt;0,#REF!&lt;5),K101,)</f>
        <v>#REF!</v>
      </c>
      <c r="K101" s="244" t="str">
        <f>IF(D101="","ZZZ9",IF(AND(#REF!&gt;0,#REF!&lt;5),D101&amp;#REF!,D101&amp;"9"))</f>
        <v>ZZZ9</v>
      </c>
      <c r="L101" s="248">
        <f t="shared" si="0"/>
        <v>999</v>
      </c>
      <c r="M101" s="278">
        <f t="shared" si="1"/>
        <v>999</v>
      </c>
      <c r="N101" s="273"/>
      <c r="O101" s="96"/>
      <c r="P101" s="113">
        <f t="shared" si="2"/>
        <v>999</v>
      </c>
      <c r="Q101" s="96"/>
    </row>
    <row r="102" spans="1:17" s="11" customFormat="1" ht="18.899999999999999" customHeight="1" x14ac:dyDescent="0.25">
      <c r="A102" s="249">
        <v>96</v>
      </c>
      <c r="B102" s="94"/>
      <c r="C102" s="94"/>
      <c r="D102" s="95"/>
      <c r="E102" s="262"/>
      <c r="F102" s="96"/>
      <c r="G102" s="96"/>
      <c r="H102" s="419"/>
      <c r="I102" s="279"/>
      <c r="J102" s="246" t="e">
        <f>IF(AND(Q102="",#REF!&gt;0,#REF!&lt;5),K102,)</f>
        <v>#REF!</v>
      </c>
      <c r="K102" s="244" t="str">
        <f>IF(D102="","ZZZ9",IF(AND(#REF!&gt;0,#REF!&lt;5),D102&amp;#REF!,D102&amp;"9"))</f>
        <v>ZZZ9</v>
      </c>
      <c r="L102" s="248">
        <f t="shared" si="0"/>
        <v>999</v>
      </c>
      <c r="M102" s="278">
        <f t="shared" si="1"/>
        <v>999</v>
      </c>
      <c r="N102" s="273"/>
      <c r="O102" s="96"/>
      <c r="P102" s="113">
        <f t="shared" si="2"/>
        <v>999</v>
      </c>
      <c r="Q102" s="96"/>
    </row>
    <row r="103" spans="1:17" s="11" customFormat="1" ht="18.899999999999999" customHeight="1" x14ac:dyDescent="0.25">
      <c r="A103" s="249">
        <v>97</v>
      </c>
      <c r="B103" s="94"/>
      <c r="C103" s="94"/>
      <c r="D103" s="95"/>
      <c r="E103" s="262"/>
      <c r="F103" s="96"/>
      <c r="G103" s="96"/>
      <c r="H103" s="419"/>
      <c r="I103" s="279"/>
      <c r="J103" s="246" t="e">
        <f>IF(AND(Q103="",#REF!&gt;0,#REF!&lt;5),K103,)</f>
        <v>#REF!</v>
      </c>
      <c r="K103" s="244" t="str">
        <f>IF(D103="","ZZZ9",IF(AND(#REF!&gt;0,#REF!&lt;5),D103&amp;#REF!,D103&amp;"9"))</f>
        <v>ZZZ9</v>
      </c>
      <c r="L103" s="248">
        <f t="shared" si="0"/>
        <v>999</v>
      </c>
      <c r="M103" s="278">
        <f t="shared" si="1"/>
        <v>999</v>
      </c>
      <c r="N103" s="273"/>
      <c r="O103" s="96"/>
      <c r="P103" s="113">
        <f t="shared" si="2"/>
        <v>999</v>
      </c>
      <c r="Q103" s="96"/>
    </row>
    <row r="104" spans="1:17" s="11" customFormat="1" ht="18.899999999999999" customHeight="1" x14ac:dyDescent="0.25">
      <c r="A104" s="249">
        <v>98</v>
      </c>
      <c r="B104" s="94"/>
      <c r="C104" s="94"/>
      <c r="D104" s="95"/>
      <c r="E104" s="262"/>
      <c r="F104" s="96"/>
      <c r="G104" s="96"/>
      <c r="H104" s="419"/>
      <c r="I104" s="279"/>
      <c r="J104" s="246" t="e">
        <f>IF(AND(Q104="",#REF!&gt;0,#REF!&lt;5),K104,)</f>
        <v>#REF!</v>
      </c>
      <c r="K104" s="244" t="str">
        <f>IF(D104="","ZZZ9",IF(AND(#REF!&gt;0,#REF!&lt;5),D104&amp;#REF!,D104&amp;"9"))</f>
        <v>ZZZ9</v>
      </c>
      <c r="L104" s="248">
        <f t="shared" ref="L104:L156" si="3">IF(Q104="",999,Q104)</f>
        <v>999</v>
      </c>
      <c r="M104" s="278">
        <f t="shared" ref="M104:M156" si="4">IF(P104=999,999,1)</f>
        <v>999</v>
      </c>
      <c r="N104" s="273"/>
      <c r="O104" s="96"/>
      <c r="P104" s="113">
        <f t="shared" ref="P104:P156" si="5">IF(N104="DA",1,IF(N104="WC",2,IF(N104="SE",3,IF(N104="Q",4,IF(N104="LL",5,999)))))</f>
        <v>999</v>
      </c>
      <c r="Q104" s="96"/>
    </row>
    <row r="105" spans="1:17" s="11" customFormat="1" ht="18.899999999999999" customHeight="1" x14ac:dyDescent="0.25">
      <c r="A105" s="249">
        <v>99</v>
      </c>
      <c r="B105" s="94"/>
      <c r="C105" s="94"/>
      <c r="D105" s="95"/>
      <c r="E105" s="262"/>
      <c r="F105" s="96"/>
      <c r="G105" s="96"/>
      <c r="H105" s="419"/>
      <c r="I105" s="279"/>
      <c r="J105" s="246" t="e">
        <f>IF(AND(Q105="",#REF!&gt;0,#REF!&lt;5),K105,)</f>
        <v>#REF!</v>
      </c>
      <c r="K105" s="244" t="str">
        <f>IF(D105="","ZZZ9",IF(AND(#REF!&gt;0,#REF!&lt;5),D105&amp;#REF!,D105&amp;"9"))</f>
        <v>ZZZ9</v>
      </c>
      <c r="L105" s="248">
        <f t="shared" si="3"/>
        <v>999</v>
      </c>
      <c r="M105" s="278">
        <f t="shared" si="4"/>
        <v>999</v>
      </c>
      <c r="N105" s="273"/>
      <c r="O105" s="96"/>
      <c r="P105" s="113">
        <f t="shared" si="5"/>
        <v>999</v>
      </c>
      <c r="Q105" s="96"/>
    </row>
    <row r="106" spans="1:17" s="11" customFormat="1" ht="18.899999999999999" customHeight="1" x14ac:dyDescent="0.25">
      <c r="A106" s="249">
        <v>100</v>
      </c>
      <c r="B106" s="94"/>
      <c r="C106" s="94"/>
      <c r="D106" s="95"/>
      <c r="E106" s="262"/>
      <c r="F106" s="96"/>
      <c r="G106" s="96"/>
      <c r="H106" s="419"/>
      <c r="I106" s="279"/>
      <c r="J106" s="246" t="e">
        <f>IF(AND(Q106="",#REF!&gt;0,#REF!&lt;5),K106,)</f>
        <v>#REF!</v>
      </c>
      <c r="K106" s="244" t="str">
        <f>IF(D106="","ZZZ9",IF(AND(#REF!&gt;0,#REF!&lt;5),D106&amp;#REF!,D106&amp;"9"))</f>
        <v>ZZZ9</v>
      </c>
      <c r="L106" s="248">
        <f t="shared" si="3"/>
        <v>999</v>
      </c>
      <c r="M106" s="278">
        <f t="shared" si="4"/>
        <v>999</v>
      </c>
      <c r="N106" s="273"/>
      <c r="O106" s="96"/>
      <c r="P106" s="113">
        <f t="shared" si="5"/>
        <v>999</v>
      </c>
      <c r="Q106" s="96"/>
    </row>
    <row r="107" spans="1:17" s="11" customFormat="1" ht="18.899999999999999" customHeight="1" x14ac:dyDescent="0.25">
      <c r="A107" s="249">
        <v>101</v>
      </c>
      <c r="B107" s="94"/>
      <c r="C107" s="94"/>
      <c r="D107" s="95"/>
      <c r="E107" s="262"/>
      <c r="F107" s="96"/>
      <c r="G107" s="96"/>
      <c r="H107" s="419"/>
      <c r="I107" s="279"/>
      <c r="J107" s="246" t="e">
        <f>IF(AND(Q107="",#REF!&gt;0,#REF!&lt;5),K107,)</f>
        <v>#REF!</v>
      </c>
      <c r="K107" s="244" t="str">
        <f>IF(D107="","ZZZ9",IF(AND(#REF!&gt;0,#REF!&lt;5),D107&amp;#REF!,D107&amp;"9"))</f>
        <v>ZZZ9</v>
      </c>
      <c r="L107" s="248">
        <f t="shared" si="3"/>
        <v>999</v>
      </c>
      <c r="M107" s="278">
        <f t="shared" si="4"/>
        <v>999</v>
      </c>
      <c r="N107" s="273"/>
      <c r="O107" s="96"/>
      <c r="P107" s="113">
        <f t="shared" si="5"/>
        <v>999</v>
      </c>
      <c r="Q107" s="96"/>
    </row>
    <row r="108" spans="1:17" s="11" customFormat="1" ht="18.899999999999999" customHeight="1" x14ac:dyDescent="0.25">
      <c r="A108" s="249">
        <v>102</v>
      </c>
      <c r="B108" s="94"/>
      <c r="C108" s="94"/>
      <c r="D108" s="95"/>
      <c r="E108" s="262"/>
      <c r="F108" s="96"/>
      <c r="G108" s="96"/>
      <c r="H108" s="419"/>
      <c r="I108" s="279"/>
      <c r="J108" s="246" t="e">
        <f>IF(AND(Q108="",#REF!&gt;0,#REF!&lt;5),K108,)</f>
        <v>#REF!</v>
      </c>
      <c r="K108" s="244" t="str">
        <f>IF(D108="","ZZZ9",IF(AND(#REF!&gt;0,#REF!&lt;5),D108&amp;#REF!,D108&amp;"9"))</f>
        <v>ZZZ9</v>
      </c>
      <c r="L108" s="248">
        <f t="shared" si="3"/>
        <v>999</v>
      </c>
      <c r="M108" s="278">
        <f t="shared" si="4"/>
        <v>999</v>
      </c>
      <c r="N108" s="273"/>
      <c r="O108" s="96"/>
      <c r="P108" s="113">
        <f t="shared" si="5"/>
        <v>999</v>
      </c>
      <c r="Q108" s="96"/>
    </row>
    <row r="109" spans="1:17" s="11" customFormat="1" ht="18.899999999999999" customHeight="1" x14ac:dyDescent="0.25">
      <c r="A109" s="249">
        <v>103</v>
      </c>
      <c r="B109" s="94"/>
      <c r="C109" s="94"/>
      <c r="D109" s="95"/>
      <c r="E109" s="262"/>
      <c r="F109" s="96"/>
      <c r="G109" s="96"/>
      <c r="H109" s="419"/>
      <c r="I109" s="279"/>
      <c r="J109" s="246" t="e">
        <f>IF(AND(Q109="",#REF!&gt;0,#REF!&lt;5),K109,)</f>
        <v>#REF!</v>
      </c>
      <c r="K109" s="244" t="str">
        <f>IF(D109="","ZZZ9",IF(AND(#REF!&gt;0,#REF!&lt;5),D109&amp;#REF!,D109&amp;"9"))</f>
        <v>ZZZ9</v>
      </c>
      <c r="L109" s="248">
        <f t="shared" si="3"/>
        <v>999</v>
      </c>
      <c r="M109" s="278">
        <f t="shared" si="4"/>
        <v>999</v>
      </c>
      <c r="N109" s="273"/>
      <c r="O109" s="96"/>
      <c r="P109" s="113">
        <f t="shared" si="5"/>
        <v>999</v>
      </c>
      <c r="Q109" s="96"/>
    </row>
    <row r="110" spans="1:17" s="11" customFormat="1" ht="18.899999999999999" customHeight="1" x14ac:dyDescent="0.25">
      <c r="A110" s="249">
        <v>104</v>
      </c>
      <c r="B110" s="94"/>
      <c r="C110" s="94"/>
      <c r="D110" s="95"/>
      <c r="E110" s="262"/>
      <c r="F110" s="96"/>
      <c r="G110" s="96"/>
      <c r="H110" s="419"/>
      <c r="I110" s="279"/>
      <c r="J110" s="246" t="e">
        <f>IF(AND(Q110="",#REF!&gt;0,#REF!&lt;5),K110,)</f>
        <v>#REF!</v>
      </c>
      <c r="K110" s="244" t="str">
        <f>IF(D110="","ZZZ9",IF(AND(#REF!&gt;0,#REF!&lt;5),D110&amp;#REF!,D110&amp;"9"))</f>
        <v>ZZZ9</v>
      </c>
      <c r="L110" s="248">
        <f t="shared" si="3"/>
        <v>999</v>
      </c>
      <c r="M110" s="278">
        <f t="shared" si="4"/>
        <v>999</v>
      </c>
      <c r="N110" s="273"/>
      <c r="O110" s="96"/>
      <c r="P110" s="113">
        <f t="shared" si="5"/>
        <v>999</v>
      </c>
      <c r="Q110" s="96"/>
    </row>
    <row r="111" spans="1:17" s="11" customFormat="1" ht="18.899999999999999" customHeight="1" x14ac:dyDescent="0.25">
      <c r="A111" s="249">
        <v>105</v>
      </c>
      <c r="B111" s="94"/>
      <c r="C111" s="94"/>
      <c r="D111" s="95"/>
      <c r="E111" s="262"/>
      <c r="F111" s="96"/>
      <c r="G111" s="96"/>
      <c r="H111" s="419"/>
      <c r="I111" s="279"/>
      <c r="J111" s="246" t="e">
        <f>IF(AND(Q111="",#REF!&gt;0,#REF!&lt;5),K111,)</f>
        <v>#REF!</v>
      </c>
      <c r="K111" s="244" t="str">
        <f>IF(D111="","ZZZ9",IF(AND(#REF!&gt;0,#REF!&lt;5),D111&amp;#REF!,D111&amp;"9"))</f>
        <v>ZZZ9</v>
      </c>
      <c r="L111" s="248">
        <f t="shared" si="3"/>
        <v>999</v>
      </c>
      <c r="M111" s="278">
        <f t="shared" si="4"/>
        <v>999</v>
      </c>
      <c r="N111" s="273"/>
      <c r="O111" s="96"/>
      <c r="P111" s="113">
        <f t="shared" si="5"/>
        <v>999</v>
      </c>
      <c r="Q111" s="96"/>
    </row>
    <row r="112" spans="1:17" s="11" customFormat="1" ht="18.899999999999999" customHeight="1" x14ac:dyDescent="0.25">
      <c r="A112" s="249">
        <v>106</v>
      </c>
      <c r="B112" s="94"/>
      <c r="C112" s="94"/>
      <c r="D112" s="95"/>
      <c r="E112" s="262"/>
      <c r="F112" s="96"/>
      <c r="G112" s="96"/>
      <c r="H112" s="419"/>
      <c r="I112" s="279"/>
      <c r="J112" s="246" t="e">
        <f>IF(AND(Q112="",#REF!&gt;0,#REF!&lt;5),K112,)</f>
        <v>#REF!</v>
      </c>
      <c r="K112" s="244" t="str">
        <f>IF(D112="","ZZZ9",IF(AND(#REF!&gt;0,#REF!&lt;5),D112&amp;#REF!,D112&amp;"9"))</f>
        <v>ZZZ9</v>
      </c>
      <c r="L112" s="248">
        <f t="shared" si="3"/>
        <v>999</v>
      </c>
      <c r="M112" s="278">
        <f t="shared" si="4"/>
        <v>999</v>
      </c>
      <c r="N112" s="273"/>
      <c r="O112" s="96"/>
      <c r="P112" s="113">
        <f t="shared" si="5"/>
        <v>999</v>
      </c>
      <c r="Q112" s="96"/>
    </row>
    <row r="113" spans="1:17" s="11" customFormat="1" ht="18.899999999999999" customHeight="1" x14ac:dyDescent="0.25">
      <c r="A113" s="249">
        <v>107</v>
      </c>
      <c r="B113" s="94"/>
      <c r="C113" s="94"/>
      <c r="D113" s="95"/>
      <c r="E113" s="262"/>
      <c r="F113" s="96"/>
      <c r="G113" s="96"/>
      <c r="H113" s="419"/>
      <c r="I113" s="279"/>
      <c r="J113" s="246" t="e">
        <f>IF(AND(Q113="",#REF!&gt;0,#REF!&lt;5),K113,)</f>
        <v>#REF!</v>
      </c>
      <c r="K113" s="244" t="str">
        <f>IF(D113="","ZZZ9",IF(AND(#REF!&gt;0,#REF!&lt;5),D113&amp;#REF!,D113&amp;"9"))</f>
        <v>ZZZ9</v>
      </c>
      <c r="L113" s="248">
        <f t="shared" si="3"/>
        <v>999</v>
      </c>
      <c r="M113" s="278">
        <f t="shared" si="4"/>
        <v>999</v>
      </c>
      <c r="N113" s="273"/>
      <c r="O113" s="96"/>
      <c r="P113" s="113">
        <f t="shared" si="5"/>
        <v>999</v>
      </c>
      <c r="Q113" s="96"/>
    </row>
    <row r="114" spans="1:17" s="11" customFormat="1" ht="18.899999999999999" customHeight="1" x14ac:dyDescent="0.25">
      <c r="A114" s="249">
        <v>108</v>
      </c>
      <c r="B114" s="94"/>
      <c r="C114" s="94"/>
      <c r="D114" s="95"/>
      <c r="E114" s="262"/>
      <c r="F114" s="96"/>
      <c r="G114" s="96"/>
      <c r="H114" s="419"/>
      <c r="I114" s="279"/>
      <c r="J114" s="246" t="e">
        <f>IF(AND(Q114="",#REF!&gt;0,#REF!&lt;5),K114,)</f>
        <v>#REF!</v>
      </c>
      <c r="K114" s="244" t="str">
        <f>IF(D114="","ZZZ9",IF(AND(#REF!&gt;0,#REF!&lt;5),D114&amp;#REF!,D114&amp;"9"))</f>
        <v>ZZZ9</v>
      </c>
      <c r="L114" s="248">
        <f t="shared" si="3"/>
        <v>999</v>
      </c>
      <c r="M114" s="278">
        <f t="shared" si="4"/>
        <v>999</v>
      </c>
      <c r="N114" s="273"/>
      <c r="O114" s="96"/>
      <c r="P114" s="113">
        <f t="shared" si="5"/>
        <v>999</v>
      </c>
      <c r="Q114" s="96"/>
    </row>
    <row r="115" spans="1:17" s="11" customFormat="1" ht="18.899999999999999" customHeight="1" x14ac:dyDescent="0.25">
      <c r="A115" s="249">
        <v>109</v>
      </c>
      <c r="B115" s="94"/>
      <c r="C115" s="94"/>
      <c r="D115" s="95"/>
      <c r="E115" s="262"/>
      <c r="F115" s="96"/>
      <c r="G115" s="96"/>
      <c r="H115" s="419"/>
      <c r="I115" s="279"/>
      <c r="J115" s="246" t="e">
        <f>IF(AND(Q115="",#REF!&gt;0,#REF!&lt;5),K115,)</f>
        <v>#REF!</v>
      </c>
      <c r="K115" s="244" t="str">
        <f>IF(D115="","ZZZ9",IF(AND(#REF!&gt;0,#REF!&lt;5),D115&amp;#REF!,D115&amp;"9"))</f>
        <v>ZZZ9</v>
      </c>
      <c r="L115" s="248">
        <f t="shared" si="3"/>
        <v>999</v>
      </c>
      <c r="M115" s="278">
        <f t="shared" si="4"/>
        <v>999</v>
      </c>
      <c r="N115" s="273"/>
      <c r="O115" s="96"/>
      <c r="P115" s="113">
        <f t="shared" si="5"/>
        <v>999</v>
      </c>
      <c r="Q115" s="96"/>
    </row>
    <row r="116" spans="1:17" s="11" customFormat="1" ht="18.899999999999999" customHeight="1" x14ac:dyDescent="0.25">
      <c r="A116" s="249">
        <v>110</v>
      </c>
      <c r="B116" s="94"/>
      <c r="C116" s="94"/>
      <c r="D116" s="95"/>
      <c r="E116" s="262"/>
      <c r="F116" s="96"/>
      <c r="G116" s="96"/>
      <c r="H116" s="419"/>
      <c r="I116" s="279"/>
      <c r="J116" s="246" t="e">
        <f>IF(AND(Q116="",#REF!&gt;0,#REF!&lt;5),K116,)</f>
        <v>#REF!</v>
      </c>
      <c r="K116" s="244" t="str">
        <f>IF(D116="","ZZZ9",IF(AND(#REF!&gt;0,#REF!&lt;5),D116&amp;#REF!,D116&amp;"9"))</f>
        <v>ZZZ9</v>
      </c>
      <c r="L116" s="248">
        <f t="shared" si="3"/>
        <v>999</v>
      </c>
      <c r="M116" s="278">
        <f t="shared" si="4"/>
        <v>999</v>
      </c>
      <c r="N116" s="273"/>
      <c r="O116" s="96"/>
      <c r="P116" s="113">
        <f t="shared" si="5"/>
        <v>999</v>
      </c>
      <c r="Q116" s="96"/>
    </row>
    <row r="117" spans="1:17" s="11" customFormat="1" ht="18.899999999999999" customHeight="1" x14ac:dyDescent="0.25">
      <c r="A117" s="249">
        <v>111</v>
      </c>
      <c r="B117" s="94"/>
      <c r="C117" s="94"/>
      <c r="D117" s="95"/>
      <c r="E117" s="262"/>
      <c r="F117" s="96"/>
      <c r="G117" s="96"/>
      <c r="H117" s="419"/>
      <c r="I117" s="279"/>
      <c r="J117" s="246" t="e">
        <f>IF(AND(Q117="",#REF!&gt;0,#REF!&lt;5),K117,)</f>
        <v>#REF!</v>
      </c>
      <c r="K117" s="244" t="str">
        <f>IF(D117="","ZZZ9",IF(AND(#REF!&gt;0,#REF!&lt;5),D117&amp;#REF!,D117&amp;"9"))</f>
        <v>ZZZ9</v>
      </c>
      <c r="L117" s="248">
        <f t="shared" si="3"/>
        <v>999</v>
      </c>
      <c r="M117" s="278">
        <f t="shared" si="4"/>
        <v>999</v>
      </c>
      <c r="N117" s="273"/>
      <c r="O117" s="96"/>
      <c r="P117" s="113">
        <f t="shared" si="5"/>
        <v>999</v>
      </c>
      <c r="Q117" s="96"/>
    </row>
    <row r="118" spans="1:17" s="11" customFormat="1" ht="18.899999999999999" customHeight="1" x14ac:dyDescent="0.25">
      <c r="A118" s="249">
        <v>112</v>
      </c>
      <c r="B118" s="94"/>
      <c r="C118" s="94"/>
      <c r="D118" s="95"/>
      <c r="E118" s="262"/>
      <c r="F118" s="96"/>
      <c r="G118" s="96"/>
      <c r="H118" s="419"/>
      <c r="I118" s="279"/>
      <c r="J118" s="246" t="e">
        <f>IF(AND(Q118="",#REF!&gt;0,#REF!&lt;5),K118,)</f>
        <v>#REF!</v>
      </c>
      <c r="K118" s="244" t="str">
        <f>IF(D118="","ZZZ9",IF(AND(#REF!&gt;0,#REF!&lt;5),D118&amp;#REF!,D118&amp;"9"))</f>
        <v>ZZZ9</v>
      </c>
      <c r="L118" s="248">
        <f t="shared" si="3"/>
        <v>999</v>
      </c>
      <c r="M118" s="278">
        <f t="shared" si="4"/>
        <v>999</v>
      </c>
      <c r="N118" s="273"/>
      <c r="O118" s="96"/>
      <c r="P118" s="113">
        <f t="shared" si="5"/>
        <v>999</v>
      </c>
      <c r="Q118" s="96"/>
    </row>
    <row r="119" spans="1:17" s="11" customFormat="1" ht="18.899999999999999" customHeight="1" x14ac:dyDescent="0.25">
      <c r="A119" s="249">
        <v>113</v>
      </c>
      <c r="B119" s="94"/>
      <c r="C119" s="94"/>
      <c r="D119" s="95"/>
      <c r="E119" s="262"/>
      <c r="F119" s="96"/>
      <c r="G119" s="96"/>
      <c r="H119" s="419"/>
      <c r="I119" s="279"/>
      <c r="J119" s="246" t="e">
        <f>IF(AND(Q119="",#REF!&gt;0,#REF!&lt;5),K119,)</f>
        <v>#REF!</v>
      </c>
      <c r="K119" s="244" t="str">
        <f>IF(D119="","ZZZ9",IF(AND(#REF!&gt;0,#REF!&lt;5),D119&amp;#REF!,D119&amp;"9"))</f>
        <v>ZZZ9</v>
      </c>
      <c r="L119" s="248">
        <f t="shared" si="3"/>
        <v>999</v>
      </c>
      <c r="M119" s="278">
        <f t="shared" si="4"/>
        <v>999</v>
      </c>
      <c r="N119" s="273"/>
      <c r="O119" s="96"/>
      <c r="P119" s="113">
        <f t="shared" si="5"/>
        <v>999</v>
      </c>
      <c r="Q119" s="96"/>
    </row>
    <row r="120" spans="1:17" s="11" customFormat="1" ht="18.899999999999999" customHeight="1" x14ac:dyDescent="0.25">
      <c r="A120" s="249">
        <v>114</v>
      </c>
      <c r="B120" s="94"/>
      <c r="C120" s="94"/>
      <c r="D120" s="95"/>
      <c r="E120" s="262"/>
      <c r="F120" s="96"/>
      <c r="G120" s="96"/>
      <c r="H120" s="419"/>
      <c r="I120" s="279"/>
      <c r="J120" s="246" t="e">
        <f>IF(AND(Q120="",#REF!&gt;0,#REF!&lt;5),K120,)</f>
        <v>#REF!</v>
      </c>
      <c r="K120" s="244" t="str">
        <f>IF(D120="","ZZZ9",IF(AND(#REF!&gt;0,#REF!&lt;5),D120&amp;#REF!,D120&amp;"9"))</f>
        <v>ZZZ9</v>
      </c>
      <c r="L120" s="248">
        <f t="shared" si="3"/>
        <v>999</v>
      </c>
      <c r="M120" s="278">
        <f t="shared" si="4"/>
        <v>999</v>
      </c>
      <c r="N120" s="273"/>
      <c r="O120" s="96"/>
      <c r="P120" s="113">
        <f t="shared" si="5"/>
        <v>999</v>
      </c>
      <c r="Q120" s="96"/>
    </row>
    <row r="121" spans="1:17" s="11" customFormat="1" ht="18.899999999999999" customHeight="1" x14ac:dyDescent="0.25">
      <c r="A121" s="249">
        <v>115</v>
      </c>
      <c r="B121" s="94"/>
      <c r="C121" s="94"/>
      <c r="D121" s="95"/>
      <c r="E121" s="262"/>
      <c r="F121" s="96"/>
      <c r="G121" s="96"/>
      <c r="H121" s="419"/>
      <c r="I121" s="279"/>
      <c r="J121" s="246" t="e">
        <f>IF(AND(Q121="",#REF!&gt;0,#REF!&lt;5),K121,)</f>
        <v>#REF!</v>
      </c>
      <c r="K121" s="244" t="str">
        <f>IF(D121="","ZZZ9",IF(AND(#REF!&gt;0,#REF!&lt;5),D121&amp;#REF!,D121&amp;"9"))</f>
        <v>ZZZ9</v>
      </c>
      <c r="L121" s="248">
        <f t="shared" si="3"/>
        <v>999</v>
      </c>
      <c r="M121" s="278">
        <f t="shared" si="4"/>
        <v>999</v>
      </c>
      <c r="N121" s="273"/>
      <c r="O121" s="96"/>
      <c r="P121" s="113">
        <f t="shared" si="5"/>
        <v>999</v>
      </c>
      <c r="Q121" s="96"/>
    </row>
    <row r="122" spans="1:17" s="11" customFormat="1" ht="18.899999999999999" customHeight="1" x14ac:dyDescent="0.25">
      <c r="A122" s="249">
        <v>116</v>
      </c>
      <c r="B122" s="94"/>
      <c r="C122" s="94"/>
      <c r="D122" s="95"/>
      <c r="E122" s="262"/>
      <c r="F122" s="96"/>
      <c r="G122" s="96"/>
      <c r="H122" s="419"/>
      <c r="I122" s="279"/>
      <c r="J122" s="246" t="e">
        <f>IF(AND(Q122="",#REF!&gt;0,#REF!&lt;5),K122,)</f>
        <v>#REF!</v>
      </c>
      <c r="K122" s="244" t="str">
        <f>IF(D122="","ZZZ9",IF(AND(#REF!&gt;0,#REF!&lt;5),D122&amp;#REF!,D122&amp;"9"))</f>
        <v>ZZZ9</v>
      </c>
      <c r="L122" s="248">
        <f t="shared" si="3"/>
        <v>999</v>
      </c>
      <c r="M122" s="278">
        <f t="shared" si="4"/>
        <v>999</v>
      </c>
      <c r="N122" s="273"/>
      <c r="O122" s="96"/>
      <c r="P122" s="113">
        <f t="shared" si="5"/>
        <v>999</v>
      </c>
      <c r="Q122" s="96"/>
    </row>
    <row r="123" spans="1:17" s="11" customFormat="1" ht="18.899999999999999" customHeight="1" x14ac:dyDescent="0.25">
      <c r="A123" s="249">
        <v>117</v>
      </c>
      <c r="B123" s="94"/>
      <c r="C123" s="94"/>
      <c r="D123" s="95"/>
      <c r="E123" s="262"/>
      <c r="F123" s="96"/>
      <c r="G123" s="96"/>
      <c r="H123" s="419"/>
      <c r="I123" s="279"/>
      <c r="J123" s="246" t="e">
        <f>IF(AND(Q123="",#REF!&gt;0,#REF!&lt;5),K123,)</f>
        <v>#REF!</v>
      </c>
      <c r="K123" s="244" t="str">
        <f>IF(D123="","ZZZ9",IF(AND(#REF!&gt;0,#REF!&lt;5),D123&amp;#REF!,D123&amp;"9"))</f>
        <v>ZZZ9</v>
      </c>
      <c r="L123" s="248">
        <f t="shared" si="3"/>
        <v>999</v>
      </c>
      <c r="M123" s="278">
        <f t="shared" si="4"/>
        <v>999</v>
      </c>
      <c r="N123" s="273"/>
      <c r="O123" s="96"/>
      <c r="P123" s="113">
        <f t="shared" si="5"/>
        <v>999</v>
      </c>
      <c r="Q123" s="96"/>
    </row>
    <row r="124" spans="1:17" s="11" customFormat="1" ht="18.899999999999999" customHeight="1" x14ac:dyDescent="0.25">
      <c r="A124" s="249">
        <v>118</v>
      </c>
      <c r="B124" s="94"/>
      <c r="C124" s="94"/>
      <c r="D124" s="95"/>
      <c r="E124" s="262"/>
      <c r="F124" s="96"/>
      <c r="G124" s="96"/>
      <c r="H124" s="419"/>
      <c r="I124" s="279"/>
      <c r="J124" s="246" t="e">
        <f>IF(AND(Q124="",#REF!&gt;0,#REF!&lt;5),K124,)</f>
        <v>#REF!</v>
      </c>
      <c r="K124" s="244" t="str">
        <f>IF(D124="","ZZZ9",IF(AND(#REF!&gt;0,#REF!&lt;5),D124&amp;#REF!,D124&amp;"9"))</f>
        <v>ZZZ9</v>
      </c>
      <c r="L124" s="248">
        <f t="shared" si="3"/>
        <v>999</v>
      </c>
      <c r="M124" s="278">
        <f t="shared" si="4"/>
        <v>999</v>
      </c>
      <c r="N124" s="273"/>
      <c r="O124" s="96"/>
      <c r="P124" s="113">
        <f t="shared" si="5"/>
        <v>999</v>
      </c>
      <c r="Q124" s="96"/>
    </row>
    <row r="125" spans="1:17" s="11" customFormat="1" ht="18.899999999999999" customHeight="1" x14ac:dyDescent="0.25">
      <c r="A125" s="249">
        <v>119</v>
      </c>
      <c r="B125" s="94"/>
      <c r="C125" s="94"/>
      <c r="D125" s="95"/>
      <c r="E125" s="262"/>
      <c r="F125" s="96"/>
      <c r="G125" s="96"/>
      <c r="H125" s="419"/>
      <c r="I125" s="279"/>
      <c r="J125" s="246" t="e">
        <f>IF(AND(Q125="",#REF!&gt;0,#REF!&lt;5),K125,)</f>
        <v>#REF!</v>
      </c>
      <c r="K125" s="244" t="str">
        <f>IF(D125="","ZZZ9",IF(AND(#REF!&gt;0,#REF!&lt;5),D125&amp;#REF!,D125&amp;"9"))</f>
        <v>ZZZ9</v>
      </c>
      <c r="L125" s="248">
        <f t="shared" si="3"/>
        <v>999</v>
      </c>
      <c r="M125" s="278">
        <f t="shared" si="4"/>
        <v>999</v>
      </c>
      <c r="N125" s="273"/>
      <c r="O125" s="96"/>
      <c r="P125" s="113">
        <f t="shared" si="5"/>
        <v>999</v>
      </c>
      <c r="Q125" s="96"/>
    </row>
    <row r="126" spans="1:17" s="11" customFormat="1" ht="18.899999999999999" customHeight="1" x14ac:dyDescent="0.25">
      <c r="A126" s="249">
        <v>120</v>
      </c>
      <c r="B126" s="94"/>
      <c r="C126" s="94"/>
      <c r="D126" s="95"/>
      <c r="E126" s="262"/>
      <c r="F126" s="96"/>
      <c r="G126" s="96"/>
      <c r="H126" s="419"/>
      <c r="I126" s="279"/>
      <c r="J126" s="246" t="e">
        <f>IF(AND(Q126="",#REF!&gt;0,#REF!&lt;5),K126,)</f>
        <v>#REF!</v>
      </c>
      <c r="K126" s="244" t="str">
        <f>IF(D126="","ZZZ9",IF(AND(#REF!&gt;0,#REF!&lt;5),D126&amp;#REF!,D126&amp;"9"))</f>
        <v>ZZZ9</v>
      </c>
      <c r="L126" s="248">
        <f t="shared" si="3"/>
        <v>999</v>
      </c>
      <c r="M126" s="278">
        <f t="shared" si="4"/>
        <v>999</v>
      </c>
      <c r="N126" s="273"/>
      <c r="O126" s="96"/>
      <c r="P126" s="113">
        <f t="shared" si="5"/>
        <v>999</v>
      </c>
      <c r="Q126" s="96"/>
    </row>
    <row r="127" spans="1:17" s="11" customFormat="1" ht="18.899999999999999" customHeight="1" x14ac:dyDescent="0.25">
      <c r="A127" s="249">
        <v>121</v>
      </c>
      <c r="B127" s="94"/>
      <c r="C127" s="94"/>
      <c r="D127" s="95"/>
      <c r="E127" s="262"/>
      <c r="F127" s="96"/>
      <c r="G127" s="96"/>
      <c r="H127" s="419"/>
      <c r="I127" s="279"/>
      <c r="J127" s="246" t="e">
        <f>IF(AND(Q127="",#REF!&gt;0,#REF!&lt;5),K127,)</f>
        <v>#REF!</v>
      </c>
      <c r="K127" s="244" t="str">
        <f>IF(D127="","ZZZ9",IF(AND(#REF!&gt;0,#REF!&lt;5),D127&amp;#REF!,D127&amp;"9"))</f>
        <v>ZZZ9</v>
      </c>
      <c r="L127" s="248">
        <f t="shared" si="3"/>
        <v>999</v>
      </c>
      <c r="M127" s="278">
        <f t="shared" si="4"/>
        <v>999</v>
      </c>
      <c r="N127" s="273"/>
      <c r="O127" s="96"/>
      <c r="P127" s="113">
        <f t="shared" si="5"/>
        <v>999</v>
      </c>
      <c r="Q127" s="96"/>
    </row>
    <row r="128" spans="1:17" s="11" customFormat="1" ht="18.899999999999999" customHeight="1" x14ac:dyDescent="0.25">
      <c r="A128" s="249">
        <v>122</v>
      </c>
      <c r="B128" s="94"/>
      <c r="C128" s="94"/>
      <c r="D128" s="95"/>
      <c r="E128" s="262"/>
      <c r="F128" s="96"/>
      <c r="G128" s="96"/>
      <c r="H128" s="419"/>
      <c r="I128" s="279"/>
      <c r="J128" s="246" t="e">
        <f>IF(AND(Q128="",#REF!&gt;0,#REF!&lt;5),K128,)</f>
        <v>#REF!</v>
      </c>
      <c r="K128" s="244" t="str">
        <f>IF(D128="","ZZZ9",IF(AND(#REF!&gt;0,#REF!&lt;5),D128&amp;#REF!,D128&amp;"9"))</f>
        <v>ZZZ9</v>
      </c>
      <c r="L128" s="248">
        <f t="shared" si="3"/>
        <v>999</v>
      </c>
      <c r="M128" s="278">
        <f t="shared" si="4"/>
        <v>999</v>
      </c>
      <c r="N128" s="273"/>
      <c r="O128" s="96"/>
      <c r="P128" s="113">
        <f t="shared" si="5"/>
        <v>999</v>
      </c>
      <c r="Q128" s="96"/>
    </row>
    <row r="129" spans="1:17" s="11" customFormat="1" ht="18.899999999999999" customHeight="1" x14ac:dyDescent="0.25">
      <c r="A129" s="249">
        <v>123</v>
      </c>
      <c r="B129" s="94"/>
      <c r="C129" s="94"/>
      <c r="D129" s="95"/>
      <c r="E129" s="262"/>
      <c r="F129" s="96"/>
      <c r="G129" s="96"/>
      <c r="H129" s="419"/>
      <c r="I129" s="279"/>
      <c r="J129" s="246" t="e">
        <f>IF(AND(Q129="",#REF!&gt;0,#REF!&lt;5),K129,)</f>
        <v>#REF!</v>
      </c>
      <c r="K129" s="244" t="str">
        <f>IF(D129="","ZZZ9",IF(AND(#REF!&gt;0,#REF!&lt;5),D129&amp;#REF!,D129&amp;"9"))</f>
        <v>ZZZ9</v>
      </c>
      <c r="L129" s="248">
        <f t="shared" si="3"/>
        <v>999</v>
      </c>
      <c r="M129" s="278">
        <f t="shared" si="4"/>
        <v>999</v>
      </c>
      <c r="N129" s="273"/>
      <c r="O129" s="96"/>
      <c r="P129" s="113">
        <f t="shared" si="5"/>
        <v>999</v>
      </c>
      <c r="Q129" s="96"/>
    </row>
    <row r="130" spans="1:17" s="11" customFormat="1" ht="18.899999999999999" customHeight="1" x14ac:dyDescent="0.25">
      <c r="A130" s="249">
        <v>124</v>
      </c>
      <c r="B130" s="94"/>
      <c r="C130" s="94"/>
      <c r="D130" s="95"/>
      <c r="E130" s="262"/>
      <c r="F130" s="96"/>
      <c r="G130" s="96"/>
      <c r="H130" s="419"/>
      <c r="I130" s="279"/>
      <c r="J130" s="246" t="e">
        <f>IF(AND(Q130="",#REF!&gt;0,#REF!&lt;5),K130,)</f>
        <v>#REF!</v>
      </c>
      <c r="K130" s="244" t="str">
        <f>IF(D130="","ZZZ9",IF(AND(#REF!&gt;0,#REF!&lt;5),D130&amp;#REF!,D130&amp;"9"))</f>
        <v>ZZZ9</v>
      </c>
      <c r="L130" s="248">
        <f t="shared" si="3"/>
        <v>999</v>
      </c>
      <c r="M130" s="278">
        <f t="shared" si="4"/>
        <v>999</v>
      </c>
      <c r="N130" s="273"/>
      <c r="O130" s="96"/>
      <c r="P130" s="113">
        <f t="shared" si="5"/>
        <v>999</v>
      </c>
      <c r="Q130" s="96"/>
    </row>
    <row r="131" spans="1:17" s="11" customFormat="1" ht="18.899999999999999" customHeight="1" x14ac:dyDescent="0.25">
      <c r="A131" s="249">
        <v>125</v>
      </c>
      <c r="B131" s="94"/>
      <c r="C131" s="94"/>
      <c r="D131" s="95"/>
      <c r="E131" s="262"/>
      <c r="F131" s="96"/>
      <c r="G131" s="96"/>
      <c r="H131" s="419"/>
      <c r="I131" s="279"/>
      <c r="J131" s="246" t="e">
        <f>IF(AND(Q131="",#REF!&gt;0,#REF!&lt;5),K131,)</f>
        <v>#REF!</v>
      </c>
      <c r="K131" s="244" t="str">
        <f>IF(D131="","ZZZ9",IF(AND(#REF!&gt;0,#REF!&lt;5),D131&amp;#REF!,D131&amp;"9"))</f>
        <v>ZZZ9</v>
      </c>
      <c r="L131" s="248">
        <f t="shared" si="3"/>
        <v>999</v>
      </c>
      <c r="M131" s="278">
        <f t="shared" si="4"/>
        <v>999</v>
      </c>
      <c r="N131" s="273"/>
      <c r="O131" s="96"/>
      <c r="P131" s="113">
        <f t="shared" si="5"/>
        <v>999</v>
      </c>
      <c r="Q131" s="96"/>
    </row>
    <row r="132" spans="1:17" s="11" customFormat="1" ht="18.899999999999999" customHeight="1" x14ac:dyDescent="0.25">
      <c r="A132" s="249">
        <v>126</v>
      </c>
      <c r="B132" s="94"/>
      <c r="C132" s="94"/>
      <c r="D132" s="95"/>
      <c r="E132" s="262"/>
      <c r="F132" s="96"/>
      <c r="G132" s="96"/>
      <c r="H132" s="419"/>
      <c r="I132" s="279"/>
      <c r="J132" s="246" t="e">
        <f>IF(AND(Q132="",#REF!&gt;0,#REF!&lt;5),K132,)</f>
        <v>#REF!</v>
      </c>
      <c r="K132" s="244" t="str">
        <f>IF(D132="","ZZZ9",IF(AND(#REF!&gt;0,#REF!&lt;5),D132&amp;#REF!,D132&amp;"9"))</f>
        <v>ZZZ9</v>
      </c>
      <c r="L132" s="248">
        <f t="shared" si="3"/>
        <v>999</v>
      </c>
      <c r="M132" s="278">
        <f t="shared" si="4"/>
        <v>999</v>
      </c>
      <c r="N132" s="273"/>
      <c r="O132" s="96"/>
      <c r="P132" s="113">
        <f t="shared" si="5"/>
        <v>999</v>
      </c>
      <c r="Q132" s="96"/>
    </row>
    <row r="133" spans="1:17" s="11" customFormat="1" ht="18.899999999999999" customHeight="1" x14ac:dyDescent="0.25">
      <c r="A133" s="249">
        <v>127</v>
      </c>
      <c r="B133" s="94"/>
      <c r="C133" s="94"/>
      <c r="D133" s="95"/>
      <c r="E133" s="262"/>
      <c r="F133" s="96"/>
      <c r="G133" s="96"/>
      <c r="H133" s="419"/>
      <c r="I133" s="279"/>
      <c r="J133" s="246" t="e">
        <f>IF(AND(Q133="",#REF!&gt;0,#REF!&lt;5),K133,)</f>
        <v>#REF!</v>
      </c>
      <c r="K133" s="244" t="str">
        <f>IF(D133="","ZZZ9",IF(AND(#REF!&gt;0,#REF!&lt;5),D133&amp;#REF!,D133&amp;"9"))</f>
        <v>ZZZ9</v>
      </c>
      <c r="L133" s="248">
        <f t="shared" si="3"/>
        <v>999</v>
      </c>
      <c r="M133" s="278">
        <f t="shared" si="4"/>
        <v>999</v>
      </c>
      <c r="N133" s="273"/>
      <c r="O133" s="96"/>
      <c r="P133" s="113">
        <f t="shared" si="5"/>
        <v>999</v>
      </c>
      <c r="Q133" s="96"/>
    </row>
    <row r="134" spans="1:17" s="11" customFormat="1" ht="18.899999999999999" customHeight="1" x14ac:dyDescent="0.25">
      <c r="A134" s="249">
        <v>128</v>
      </c>
      <c r="B134" s="94"/>
      <c r="C134" s="94"/>
      <c r="D134" s="95"/>
      <c r="E134" s="262"/>
      <c r="F134" s="96"/>
      <c r="G134" s="96"/>
      <c r="H134" s="419"/>
      <c r="I134" s="279"/>
      <c r="J134" s="246" t="e">
        <f>IF(AND(Q134="",#REF!&gt;0,#REF!&lt;5),K134,)</f>
        <v>#REF!</v>
      </c>
      <c r="K134" s="244" t="str">
        <f>IF(D134="","ZZZ9",IF(AND(#REF!&gt;0,#REF!&lt;5),D134&amp;#REF!,D134&amp;"9"))</f>
        <v>ZZZ9</v>
      </c>
      <c r="L134" s="248">
        <f t="shared" si="3"/>
        <v>999</v>
      </c>
      <c r="M134" s="278">
        <f t="shared" si="4"/>
        <v>999</v>
      </c>
      <c r="N134" s="273"/>
      <c r="O134" s="279"/>
      <c r="P134" s="280">
        <f t="shared" si="5"/>
        <v>999</v>
      </c>
      <c r="Q134" s="279"/>
    </row>
    <row r="135" spans="1:17" x14ac:dyDescent="0.25">
      <c r="A135" s="249">
        <v>129</v>
      </c>
      <c r="B135" s="94"/>
      <c r="C135" s="94"/>
      <c r="D135" s="95"/>
      <c r="E135" s="262"/>
      <c r="F135" s="96"/>
      <c r="G135" s="96"/>
      <c r="H135" s="419"/>
      <c r="I135" s="279"/>
      <c r="J135" s="246" t="e">
        <f>IF(AND(Q135="",#REF!&gt;0,#REF!&lt;5),K135,)</f>
        <v>#REF!</v>
      </c>
      <c r="K135" s="244" t="str">
        <f>IF(D135="","ZZZ9",IF(AND(#REF!&gt;0,#REF!&lt;5),D135&amp;#REF!,D135&amp;"9"))</f>
        <v>ZZZ9</v>
      </c>
      <c r="L135" s="248">
        <f t="shared" si="3"/>
        <v>999</v>
      </c>
      <c r="M135" s="278">
        <f t="shared" si="4"/>
        <v>999</v>
      </c>
      <c r="N135" s="273"/>
      <c r="O135" s="96"/>
      <c r="P135" s="113">
        <f t="shared" si="5"/>
        <v>999</v>
      </c>
      <c r="Q135" s="96"/>
    </row>
    <row r="136" spans="1:17" x14ac:dyDescent="0.25">
      <c r="A136" s="249">
        <v>130</v>
      </c>
      <c r="B136" s="94"/>
      <c r="C136" s="94"/>
      <c r="D136" s="95"/>
      <c r="E136" s="262"/>
      <c r="F136" s="96"/>
      <c r="G136" s="96"/>
      <c r="H136" s="419"/>
      <c r="I136" s="279"/>
      <c r="J136" s="246" t="e">
        <f>IF(AND(Q136="",#REF!&gt;0,#REF!&lt;5),K136,)</f>
        <v>#REF!</v>
      </c>
      <c r="K136" s="244" t="str">
        <f>IF(D136="","ZZZ9",IF(AND(#REF!&gt;0,#REF!&lt;5),D136&amp;#REF!,D136&amp;"9"))</f>
        <v>ZZZ9</v>
      </c>
      <c r="L136" s="248">
        <f t="shared" si="3"/>
        <v>999</v>
      </c>
      <c r="M136" s="278">
        <f t="shared" si="4"/>
        <v>999</v>
      </c>
      <c r="N136" s="273"/>
      <c r="O136" s="96"/>
      <c r="P136" s="113">
        <f t="shared" si="5"/>
        <v>999</v>
      </c>
      <c r="Q136" s="96"/>
    </row>
    <row r="137" spans="1:17" x14ac:dyDescent="0.25">
      <c r="A137" s="249">
        <v>131</v>
      </c>
      <c r="B137" s="94"/>
      <c r="C137" s="94"/>
      <c r="D137" s="95"/>
      <c r="E137" s="262"/>
      <c r="F137" s="96"/>
      <c r="G137" s="96"/>
      <c r="H137" s="419"/>
      <c r="I137" s="279"/>
      <c r="J137" s="246" t="e">
        <f>IF(AND(Q137="",#REF!&gt;0,#REF!&lt;5),K137,)</f>
        <v>#REF!</v>
      </c>
      <c r="K137" s="244" t="str">
        <f>IF(D137="","ZZZ9",IF(AND(#REF!&gt;0,#REF!&lt;5),D137&amp;#REF!,D137&amp;"9"))</f>
        <v>ZZZ9</v>
      </c>
      <c r="L137" s="248">
        <f t="shared" si="3"/>
        <v>999</v>
      </c>
      <c r="M137" s="278">
        <f t="shared" si="4"/>
        <v>999</v>
      </c>
      <c r="N137" s="273"/>
      <c r="O137" s="96"/>
      <c r="P137" s="113">
        <f t="shared" si="5"/>
        <v>999</v>
      </c>
      <c r="Q137" s="96"/>
    </row>
    <row r="138" spans="1:17" x14ac:dyDescent="0.25">
      <c r="A138" s="249">
        <v>132</v>
      </c>
      <c r="B138" s="94"/>
      <c r="C138" s="94"/>
      <c r="D138" s="95"/>
      <c r="E138" s="262"/>
      <c r="F138" s="96"/>
      <c r="G138" s="96"/>
      <c r="H138" s="419"/>
      <c r="I138" s="279"/>
      <c r="J138" s="246" t="e">
        <f>IF(AND(Q138="",#REF!&gt;0,#REF!&lt;5),K138,)</f>
        <v>#REF!</v>
      </c>
      <c r="K138" s="244" t="str">
        <f>IF(D138="","ZZZ9",IF(AND(#REF!&gt;0,#REF!&lt;5),D138&amp;#REF!,D138&amp;"9"))</f>
        <v>ZZZ9</v>
      </c>
      <c r="L138" s="248">
        <f t="shared" si="3"/>
        <v>999</v>
      </c>
      <c r="M138" s="278">
        <f t="shared" si="4"/>
        <v>999</v>
      </c>
      <c r="N138" s="273"/>
      <c r="O138" s="96"/>
      <c r="P138" s="113">
        <f t="shared" si="5"/>
        <v>999</v>
      </c>
      <c r="Q138" s="96"/>
    </row>
    <row r="139" spans="1:17" x14ac:dyDescent="0.25">
      <c r="A139" s="249">
        <v>133</v>
      </c>
      <c r="B139" s="94"/>
      <c r="C139" s="94"/>
      <c r="D139" s="95"/>
      <c r="E139" s="262"/>
      <c r="F139" s="96"/>
      <c r="G139" s="96"/>
      <c r="H139" s="419"/>
      <c r="I139" s="279"/>
      <c r="J139" s="246" t="e">
        <f>IF(AND(Q139="",#REF!&gt;0,#REF!&lt;5),K139,)</f>
        <v>#REF!</v>
      </c>
      <c r="K139" s="244" t="str">
        <f>IF(D139="","ZZZ9",IF(AND(#REF!&gt;0,#REF!&lt;5),D139&amp;#REF!,D139&amp;"9"))</f>
        <v>ZZZ9</v>
      </c>
      <c r="L139" s="248">
        <f t="shared" si="3"/>
        <v>999</v>
      </c>
      <c r="M139" s="278">
        <f t="shared" si="4"/>
        <v>999</v>
      </c>
      <c r="N139" s="273"/>
      <c r="O139" s="96"/>
      <c r="P139" s="113">
        <f t="shared" si="5"/>
        <v>999</v>
      </c>
      <c r="Q139" s="96"/>
    </row>
    <row r="140" spans="1:17" x14ac:dyDescent="0.25">
      <c r="A140" s="249">
        <v>134</v>
      </c>
      <c r="B140" s="94"/>
      <c r="C140" s="94"/>
      <c r="D140" s="95"/>
      <c r="E140" s="262"/>
      <c r="F140" s="96"/>
      <c r="G140" s="96"/>
      <c r="H140" s="419"/>
      <c r="I140" s="279"/>
      <c r="J140" s="246" t="e">
        <f>IF(AND(Q140="",#REF!&gt;0,#REF!&lt;5),K140,)</f>
        <v>#REF!</v>
      </c>
      <c r="K140" s="244" t="str">
        <f>IF(D140="","ZZZ9",IF(AND(#REF!&gt;0,#REF!&lt;5),D140&amp;#REF!,D140&amp;"9"))</f>
        <v>ZZZ9</v>
      </c>
      <c r="L140" s="248">
        <f t="shared" si="3"/>
        <v>999</v>
      </c>
      <c r="M140" s="278">
        <f t="shared" si="4"/>
        <v>999</v>
      </c>
      <c r="N140" s="273"/>
      <c r="O140" s="96"/>
      <c r="P140" s="113">
        <f t="shared" si="5"/>
        <v>999</v>
      </c>
      <c r="Q140" s="96"/>
    </row>
    <row r="141" spans="1:17" x14ac:dyDescent="0.25">
      <c r="A141" s="249">
        <v>135</v>
      </c>
      <c r="B141" s="94"/>
      <c r="C141" s="94"/>
      <c r="D141" s="95"/>
      <c r="E141" s="262"/>
      <c r="F141" s="96"/>
      <c r="G141" s="96"/>
      <c r="H141" s="419"/>
      <c r="I141" s="279"/>
      <c r="J141" s="246" t="e">
        <f>IF(AND(Q141="",#REF!&gt;0,#REF!&lt;5),K141,)</f>
        <v>#REF!</v>
      </c>
      <c r="K141" s="244" t="str">
        <f>IF(D141="","ZZZ9",IF(AND(#REF!&gt;0,#REF!&lt;5),D141&amp;#REF!,D141&amp;"9"))</f>
        <v>ZZZ9</v>
      </c>
      <c r="L141" s="248">
        <f t="shared" si="3"/>
        <v>999</v>
      </c>
      <c r="M141" s="278">
        <f t="shared" si="4"/>
        <v>999</v>
      </c>
      <c r="N141" s="273"/>
      <c r="O141" s="279"/>
      <c r="P141" s="280">
        <f t="shared" si="5"/>
        <v>999</v>
      </c>
      <c r="Q141" s="279"/>
    </row>
    <row r="142" spans="1:17" x14ac:dyDescent="0.25">
      <c r="A142" s="249">
        <v>136</v>
      </c>
      <c r="B142" s="94"/>
      <c r="C142" s="94"/>
      <c r="D142" s="95"/>
      <c r="E142" s="262"/>
      <c r="F142" s="96"/>
      <c r="G142" s="96"/>
      <c r="H142" s="419"/>
      <c r="I142" s="279"/>
      <c r="J142" s="246" t="e">
        <f>IF(AND(Q142="",#REF!&gt;0,#REF!&lt;5),K142,)</f>
        <v>#REF!</v>
      </c>
      <c r="K142" s="244" t="str">
        <f>IF(D142="","ZZZ9",IF(AND(#REF!&gt;0,#REF!&lt;5),D142&amp;#REF!,D142&amp;"9"))</f>
        <v>ZZZ9</v>
      </c>
      <c r="L142" s="248">
        <f t="shared" si="3"/>
        <v>999</v>
      </c>
      <c r="M142" s="278">
        <f t="shared" si="4"/>
        <v>999</v>
      </c>
      <c r="N142" s="273"/>
      <c r="O142" s="96"/>
      <c r="P142" s="113">
        <f t="shared" si="5"/>
        <v>999</v>
      </c>
      <c r="Q142" s="96"/>
    </row>
    <row r="143" spans="1:17" x14ac:dyDescent="0.25">
      <c r="A143" s="249">
        <v>137</v>
      </c>
      <c r="B143" s="94"/>
      <c r="C143" s="94"/>
      <c r="D143" s="95"/>
      <c r="E143" s="262"/>
      <c r="F143" s="96"/>
      <c r="G143" s="96"/>
      <c r="H143" s="419"/>
      <c r="I143" s="279"/>
      <c r="J143" s="246" t="e">
        <f>IF(AND(Q143="",#REF!&gt;0,#REF!&lt;5),K143,)</f>
        <v>#REF!</v>
      </c>
      <c r="K143" s="244" t="str">
        <f>IF(D143="","ZZZ9",IF(AND(#REF!&gt;0,#REF!&lt;5),D143&amp;#REF!,D143&amp;"9"))</f>
        <v>ZZZ9</v>
      </c>
      <c r="L143" s="248">
        <f t="shared" si="3"/>
        <v>999</v>
      </c>
      <c r="M143" s="278">
        <f t="shared" si="4"/>
        <v>999</v>
      </c>
      <c r="N143" s="273"/>
      <c r="O143" s="96"/>
      <c r="P143" s="113">
        <f t="shared" si="5"/>
        <v>999</v>
      </c>
      <c r="Q143" s="96"/>
    </row>
    <row r="144" spans="1:17" x14ac:dyDescent="0.25">
      <c r="A144" s="249">
        <v>138</v>
      </c>
      <c r="B144" s="94"/>
      <c r="C144" s="94"/>
      <c r="D144" s="95"/>
      <c r="E144" s="262"/>
      <c r="F144" s="96"/>
      <c r="G144" s="96"/>
      <c r="H144" s="419"/>
      <c r="I144" s="279"/>
      <c r="J144" s="246" t="e">
        <f>IF(AND(Q144="",#REF!&gt;0,#REF!&lt;5),K144,)</f>
        <v>#REF!</v>
      </c>
      <c r="K144" s="244" t="str">
        <f>IF(D144="","ZZZ9",IF(AND(#REF!&gt;0,#REF!&lt;5),D144&amp;#REF!,D144&amp;"9"))</f>
        <v>ZZZ9</v>
      </c>
      <c r="L144" s="248">
        <f t="shared" si="3"/>
        <v>999</v>
      </c>
      <c r="M144" s="278">
        <f t="shared" si="4"/>
        <v>999</v>
      </c>
      <c r="N144" s="273"/>
      <c r="O144" s="96"/>
      <c r="P144" s="113">
        <f t="shared" si="5"/>
        <v>999</v>
      </c>
      <c r="Q144" s="96"/>
    </row>
    <row r="145" spans="1:17" x14ac:dyDescent="0.25">
      <c r="A145" s="249">
        <v>139</v>
      </c>
      <c r="B145" s="94"/>
      <c r="C145" s="94"/>
      <c r="D145" s="95"/>
      <c r="E145" s="262"/>
      <c r="F145" s="96"/>
      <c r="G145" s="96"/>
      <c r="H145" s="419"/>
      <c r="I145" s="279"/>
      <c r="J145" s="246" t="e">
        <f>IF(AND(Q145="",#REF!&gt;0,#REF!&lt;5),K145,)</f>
        <v>#REF!</v>
      </c>
      <c r="K145" s="244" t="str">
        <f>IF(D145="","ZZZ9",IF(AND(#REF!&gt;0,#REF!&lt;5),D145&amp;#REF!,D145&amp;"9"))</f>
        <v>ZZZ9</v>
      </c>
      <c r="L145" s="248">
        <f t="shared" si="3"/>
        <v>999</v>
      </c>
      <c r="M145" s="278">
        <f t="shared" si="4"/>
        <v>999</v>
      </c>
      <c r="N145" s="273"/>
      <c r="O145" s="96"/>
      <c r="P145" s="113">
        <f t="shared" si="5"/>
        <v>999</v>
      </c>
      <c r="Q145" s="96"/>
    </row>
    <row r="146" spans="1:17" x14ac:dyDescent="0.25">
      <c r="A146" s="249">
        <v>140</v>
      </c>
      <c r="B146" s="94"/>
      <c r="C146" s="94"/>
      <c r="D146" s="95"/>
      <c r="E146" s="262"/>
      <c r="F146" s="96"/>
      <c r="G146" s="96"/>
      <c r="H146" s="419"/>
      <c r="I146" s="279"/>
      <c r="J146" s="246" t="e">
        <f>IF(AND(Q146="",#REF!&gt;0,#REF!&lt;5),K146,)</f>
        <v>#REF!</v>
      </c>
      <c r="K146" s="244" t="str">
        <f>IF(D146="","ZZZ9",IF(AND(#REF!&gt;0,#REF!&lt;5),D146&amp;#REF!,D146&amp;"9"))</f>
        <v>ZZZ9</v>
      </c>
      <c r="L146" s="248">
        <f t="shared" si="3"/>
        <v>999</v>
      </c>
      <c r="M146" s="278">
        <f t="shared" si="4"/>
        <v>999</v>
      </c>
      <c r="N146" s="273"/>
      <c r="O146" s="96"/>
      <c r="P146" s="113">
        <f t="shared" si="5"/>
        <v>999</v>
      </c>
      <c r="Q146" s="96"/>
    </row>
    <row r="147" spans="1:17" x14ac:dyDescent="0.25">
      <c r="A147" s="249">
        <v>141</v>
      </c>
      <c r="B147" s="94"/>
      <c r="C147" s="94"/>
      <c r="D147" s="95"/>
      <c r="E147" s="262"/>
      <c r="F147" s="96"/>
      <c r="G147" s="96"/>
      <c r="H147" s="419"/>
      <c r="I147" s="279"/>
      <c r="J147" s="246" t="e">
        <f>IF(AND(Q147="",#REF!&gt;0,#REF!&lt;5),K147,)</f>
        <v>#REF!</v>
      </c>
      <c r="K147" s="244" t="str">
        <f>IF(D147="","ZZZ9",IF(AND(#REF!&gt;0,#REF!&lt;5),D147&amp;#REF!,D147&amp;"9"))</f>
        <v>ZZZ9</v>
      </c>
      <c r="L147" s="248">
        <f t="shared" si="3"/>
        <v>999</v>
      </c>
      <c r="M147" s="278">
        <f t="shared" si="4"/>
        <v>999</v>
      </c>
      <c r="N147" s="273"/>
      <c r="O147" s="96"/>
      <c r="P147" s="113">
        <f t="shared" si="5"/>
        <v>999</v>
      </c>
      <c r="Q147" s="96"/>
    </row>
    <row r="148" spans="1:17" x14ac:dyDescent="0.25">
      <c r="A148" s="249">
        <v>142</v>
      </c>
      <c r="B148" s="94"/>
      <c r="C148" s="94"/>
      <c r="D148" s="95"/>
      <c r="E148" s="262"/>
      <c r="F148" s="96"/>
      <c r="G148" s="96"/>
      <c r="H148" s="419"/>
      <c r="I148" s="279"/>
      <c r="J148" s="246" t="e">
        <f>IF(AND(Q148="",#REF!&gt;0,#REF!&lt;5),K148,)</f>
        <v>#REF!</v>
      </c>
      <c r="K148" s="244" t="str">
        <f>IF(D148="","ZZZ9",IF(AND(#REF!&gt;0,#REF!&lt;5),D148&amp;#REF!,D148&amp;"9"))</f>
        <v>ZZZ9</v>
      </c>
      <c r="L148" s="248">
        <f t="shared" si="3"/>
        <v>999</v>
      </c>
      <c r="M148" s="278">
        <f t="shared" si="4"/>
        <v>999</v>
      </c>
      <c r="N148" s="273"/>
      <c r="O148" s="279"/>
      <c r="P148" s="280">
        <f t="shared" si="5"/>
        <v>999</v>
      </c>
      <c r="Q148" s="279"/>
    </row>
    <row r="149" spans="1:17" x14ac:dyDescent="0.25">
      <c r="A149" s="249">
        <v>143</v>
      </c>
      <c r="B149" s="94"/>
      <c r="C149" s="94"/>
      <c r="D149" s="95"/>
      <c r="E149" s="262"/>
      <c r="F149" s="96"/>
      <c r="G149" s="96"/>
      <c r="H149" s="419"/>
      <c r="I149" s="279"/>
      <c r="J149" s="246" t="e">
        <f>IF(AND(Q149="",#REF!&gt;0,#REF!&lt;5),K149,)</f>
        <v>#REF!</v>
      </c>
      <c r="K149" s="244" t="str">
        <f>IF(D149="","ZZZ9",IF(AND(#REF!&gt;0,#REF!&lt;5),D149&amp;#REF!,D149&amp;"9"))</f>
        <v>ZZZ9</v>
      </c>
      <c r="L149" s="248">
        <f t="shared" si="3"/>
        <v>999</v>
      </c>
      <c r="M149" s="278">
        <f t="shared" si="4"/>
        <v>999</v>
      </c>
      <c r="N149" s="273"/>
      <c r="O149" s="96"/>
      <c r="P149" s="113">
        <f t="shared" si="5"/>
        <v>999</v>
      </c>
      <c r="Q149" s="96"/>
    </row>
    <row r="150" spans="1:17" x14ac:dyDescent="0.25">
      <c r="A150" s="249">
        <v>144</v>
      </c>
      <c r="B150" s="94"/>
      <c r="C150" s="94"/>
      <c r="D150" s="95"/>
      <c r="E150" s="262"/>
      <c r="F150" s="96"/>
      <c r="G150" s="96"/>
      <c r="H150" s="419"/>
      <c r="I150" s="279"/>
      <c r="J150" s="246" t="e">
        <f>IF(AND(Q150="",#REF!&gt;0,#REF!&lt;5),K150,)</f>
        <v>#REF!</v>
      </c>
      <c r="K150" s="244" t="str">
        <f>IF(D150="","ZZZ9",IF(AND(#REF!&gt;0,#REF!&lt;5),D150&amp;#REF!,D150&amp;"9"))</f>
        <v>ZZZ9</v>
      </c>
      <c r="L150" s="248">
        <f t="shared" si="3"/>
        <v>999</v>
      </c>
      <c r="M150" s="278">
        <f t="shared" si="4"/>
        <v>999</v>
      </c>
      <c r="N150" s="273"/>
      <c r="O150" s="96"/>
      <c r="P150" s="113">
        <f t="shared" si="5"/>
        <v>999</v>
      </c>
      <c r="Q150" s="96"/>
    </row>
    <row r="151" spans="1:17" x14ac:dyDescent="0.25">
      <c r="A151" s="249">
        <v>145</v>
      </c>
      <c r="B151" s="94"/>
      <c r="C151" s="94"/>
      <c r="D151" s="95"/>
      <c r="E151" s="262"/>
      <c r="F151" s="96"/>
      <c r="G151" s="96"/>
      <c r="H151" s="419"/>
      <c r="I151" s="279"/>
      <c r="J151" s="246" t="e">
        <f>IF(AND(Q151="",#REF!&gt;0,#REF!&lt;5),K151,)</f>
        <v>#REF!</v>
      </c>
      <c r="K151" s="244" t="str">
        <f>IF(D151="","ZZZ9",IF(AND(#REF!&gt;0,#REF!&lt;5),D151&amp;#REF!,D151&amp;"9"))</f>
        <v>ZZZ9</v>
      </c>
      <c r="L151" s="248">
        <f t="shared" si="3"/>
        <v>999</v>
      </c>
      <c r="M151" s="278">
        <f t="shared" si="4"/>
        <v>999</v>
      </c>
      <c r="N151" s="273"/>
      <c r="O151" s="96"/>
      <c r="P151" s="113">
        <f t="shared" si="5"/>
        <v>999</v>
      </c>
      <c r="Q151" s="96"/>
    </row>
    <row r="152" spans="1:17" x14ac:dyDescent="0.25">
      <c r="A152" s="249">
        <v>146</v>
      </c>
      <c r="B152" s="94"/>
      <c r="C152" s="94"/>
      <c r="D152" s="95"/>
      <c r="E152" s="262"/>
      <c r="F152" s="96"/>
      <c r="G152" s="96"/>
      <c r="H152" s="419"/>
      <c r="I152" s="279"/>
      <c r="J152" s="246" t="e">
        <f>IF(AND(Q152="",#REF!&gt;0,#REF!&lt;5),K152,)</f>
        <v>#REF!</v>
      </c>
      <c r="K152" s="244" t="str">
        <f>IF(D152="","ZZZ9",IF(AND(#REF!&gt;0,#REF!&lt;5),D152&amp;#REF!,D152&amp;"9"))</f>
        <v>ZZZ9</v>
      </c>
      <c r="L152" s="248">
        <f t="shared" si="3"/>
        <v>999</v>
      </c>
      <c r="M152" s="278">
        <f t="shared" si="4"/>
        <v>999</v>
      </c>
      <c r="N152" s="273"/>
      <c r="O152" s="96"/>
      <c r="P152" s="113">
        <f t="shared" si="5"/>
        <v>999</v>
      </c>
      <c r="Q152" s="96"/>
    </row>
    <row r="153" spans="1:17" x14ac:dyDescent="0.25">
      <c r="A153" s="249">
        <v>147</v>
      </c>
      <c r="B153" s="94"/>
      <c r="C153" s="94"/>
      <c r="D153" s="95"/>
      <c r="E153" s="262"/>
      <c r="F153" s="96"/>
      <c r="G153" s="96"/>
      <c r="H153" s="419"/>
      <c r="I153" s="279"/>
      <c r="J153" s="246" t="e">
        <f>IF(AND(Q153="",#REF!&gt;0,#REF!&lt;5),K153,)</f>
        <v>#REF!</v>
      </c>
      <c r="K153" s="244" t="str">
        <f>IF(D153="","ZZZ9",IF(AND(#REF!&gt;0,#REF!&lt;5),D153&amp;#REF!,D153&amp;"9"))</f>
        <v>ZZZ9</v>
      </c>
      <c r="L153" s="248">
        <f t="shared" si="3"/>
        <v>999</v>
      </c>
      <c r="M153" s="278">
        <f t="shared" si="4"/>
        <v>999</v>
      </c>
      <c r="N153" s="273"/>
      <c r="O153" s="96"/>
      <c r="P153" s="113">
        <f t="shared" si="5"/>
        <v>999</v>
      </c>
      <c r="Q153" s="96"/>
    </row>
    <row r="154" spans="1:17" x14ac:dyDescent="0.25">
      <c r="A154" s="249">
        <v>148</v>
      </c>
      <c r="B154" s="94"/>
      <c r="C154" s="94"/>
      <c r="D154" s="95"/>
      <c r="E154" s="262"/>
      <c r="F154" s="96"/>
      <c r="G154" s="96"/>
      <c r="H154" s="419"/>
      <c r="I154" s="279"/>
      <c r="J154" s="246" t="e">
        <f>IF(AND(Q154="",#REF!&gt;0,#REF!&lt;5),K154,)</f>
        <v>#REF!</v>
      </c>
      <c r="K154" s="244" t="str">
        <f>IF(D154="","ZZZ9",IF(AND(#REF!&gt;0,#REF!&lt;5),D154&amp;#REF!,D154&amp;"9"))</f>
        <v>ZZZ9</v>
      </c>
      <c r="L154" s="248">
        <f t="shared" si="3"/>
        <v>999</v>
      </c>
      <c r="M154" s="278">
        <f t="shared" si="4"/>
        <v>999</v>
      </c>
      <c r="N154" s="273"/>
      <c r="O154" s="96"/>
      <c r="P154" s="113">
        <f t="shared" si="5"/>
        <v>999</v>
      </c>
      <c r="Q154" s="96"/>
    </row>
    <row r="155" spans="1:17" x14ac:dyDescent="0.25">
      <c r="A155" s="249">
        <v>149</v>
      </c>
      <c r="B155" s="94"/>
      <c r="C155" s="94"/>
      <c r="D155" s="95"/>
      <c r="E155" s="262"/>
      <c r="F155" s="96"/>
      <c r="G155" s="96"/>
      <c r="H155" s="419"/>
      <c r="I155" s="279"/>
      <c r="J155" s="246" t="e">
        <f>IF(AND(Q155="",#REF!&gt;0,#REF!&lt;5),K155,)</f>
        <v>#REF!</v>
      </c>
      <c r="K155" s="244" t="str">
        <f>IF(D155="","ZZZ9",IF(AND(#REF!&gt;0,#REF!&lt;5),D155&amp;#REF!,D155&amp;"9"))</f>
        <v>ZZZ9</v>
      </c>
      <c r="L155" s="248">
        <f t="shared" si="3"/>
        <v>999</v>
      </c>
      <c r="M155" s="278">
        <f t="shared" si="4"/>
        <v>999</v>
      </c>
      <c r="N155" s="273"/>
      <c r="O155" s="96"/>
      <c r="P155" s="113">
        <f t="shared" si="5"/>
        <v>999</v>
      </c>
      <c r="Q155" s="96"/>
    </row>
    <row r="156" spans="1:17" x14ac:dyDescent="0.25">
      <c r="A156" s="249">
        <v>150</v>
      </c>
      <c r="B156" s="94"/>
      <c r="C156" s="94"/>
      <c r="D156" s="95"/>
      <c r="E156" s="262"/>
      <c r="F156" s="96"/>
      <c r="G156" s="96"/>
      <c r="H156" s="419"/>
      <c r="I156" s="279"/>
      <c r="J156" s="246" t="e">
        <f>IF(AND(Q156="",#REF!&gt;0,#REF!&lt;5),K156,)</f>
        <v>#REF!</v>
      </c>
      <c r="K156" s="244" t="str">
        <f>IF(D156="","ZZZ9",IF(AND(#REF!&gt;0,#REF!&lt;5),D156&amp;#REF!,D156&amp;"9"))</f>
        <v>ZZZ9</v>
      </c>
      <c r="L156" s="248">
        <f t="shared" si="3"/>
        <v>999</v>
      </c>
      <c r="M156" s="278">
        <f t="shared" si="4"/>
        <v>999</v>
      </c>
      <c r="N156" s="273"/>
      <c r="O156" s="96"/>
      <c r="P156" s="113">
        <f t="shared" si="5"/>
        <v>999</v>
      </c>
      <c r="Q156" s="96"/>
    </row>
  </sheetData>
  <conditionalFormatting sqref="A7:A38 A39:D156">
    <cfRule type="expression" dxfId="188" priority="14" stopIfTrue="1">
      <formula>$Q7&gt;=1</formula>
    </cfRule>
  </conditionalFormatting>
  <conditionalFormatting sqref="C7:D38">
    <cfRule type="expression" dxfId="187" priority="1" stopIfTrue="1">
      <formula>$Q7&gt;=1</formula>
    </cfRule>
  </conditionalFormatting>
  <conditionalFormatting sqref="E7:E14">
    <cfRule type="expression" dxfId="186" priority="6" stopIfTrue="1">
      <formula>AND(ROUNDDOWN(($A$4-E7)/365.25,0)&lt;=13,G7&lt;&gt;"OK")</formula>
    </cfRule>
    <cfRule type="expression" dxfId="185" priority="7" stopIfTrue="1">
      <formula>AND(ROUNDDOWN(($A$4-E7)/365.25,0)&lt;=14,G7&lt;&gt;"OK")</formula>
    </cfRule>
    <cfRule type="expression" dxfId="184" priority="8" stopIfTrue="1">
      <formula>AND(ROUNDDOWN(($A$4-E7)/365.25,0)&lt;=17,G7&lt;&gt;"OK")</formula>
    </cfRule>
    <cfRule type="expression" dxfId="183" priority="11" stopIfTrue="1">
      <formula>AND(ROUNDDOWN(($A$4-E7)/365.25,0)&lt;=13,G7&lt;&gt;"OK")</formula>
    </cfRule>
    <cfRule type="expression" dxfId="182" priority="12" stopIfTrue="1">
      <formula>AND(ROUNDDOWN(($A$4-E7)/365.25,0)&lt;=14,G7&lt;&gt;"OK")</formula>
    </cfRule>
    <cfRule type="expression" dxfId="181" priority="13" stopIfTrue="1">
      <formula>AND(ROUNDDOWN(($A$4-E7)/365.25,0)&lt;=17,G7&lt;&gt;"OK")</formula>
    </cfRule>
  </conditionalFormatting>
  <conditionalFormatting sqref="E7:E27 E29:E37">
    <cfRule type="expression" dxfId="180" priority="2" stopIfTrue="1">
      <formula>AND(ROUNDDOWN(($A$4-E7)/365.25,0)&lt;=13,G7&lt;&gt;"OK")</formula>
    </cfRule>
    <cfRule type="expression" dxfId="179" priority="3" stopIfTrue="1">
      <formula>AND(ROUNDDOWN(($A$4-E7)/365.25,0)&lt;=14,G7&lt;&gt;"OK")</formula>
    </cfRule>
    <cfRule type="expression" dxfId="178" priority="4" stopIfTrue="1">
      <formula>AND(ROUNDDOWN(($A$4-E7)/365.25,0)&lt;=17,G7&lt;&gt;"OK")</formula>
    </cfRule>
  </conditionalFormatting>
  <conditionalFormatting sqref="E7:E156">
    <cfRule type="expression" dxfId="177" priority="16" stopIfTrue="1">
      <formula>AND(ROUNDDOWN(($A$4-E7)/365.25,0)&lt;=13,G7&lt;&gt;"OK")</formula>
    </cfRule>
    <cfRule type="expression" dxfId="176" priority="17" stopIfTrue="1">
      <formula>AND(ROUNDDOWN(($A$4-E7)/365.25,0)&lt;=14,G7&lt;&gt;"OK")</formula>
    </cfRule>
    <cfRule type="expression" dxfId="175" priority="18" stopIfTrue="1">
      <formula>AND(ROUNDDOWN(($A$4-E7)/365.25,0)&lt;=17,G7&lt;&gt;"OK")</formula>
    </cfRule>
  </conditionalFormatting>
  <conditionalFormatting sqref="J7:J156">
    <cfRule type="cellIs" dxfId="174"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0">
    <tabColor indexed="11"/>
    <pageSetUpPr fitToPage="1"/>
  </sheetPr>
  <dimension ref="A1:AH79"/>
  <sheetViews>
    <sheetView showGridLines="0" showZeros="0" tabSelected="1" topLeftCell="A19" workbookViewId="0">
      <selection activeCell="N40" sqref="N40"/>
    </sheetView>
  </sheetViews>
  <sheetFormatPr defaultRowHeight="13.2" x14ac:dyDescent="0.25"/>
  <cols>
    <col min="1" max="1" width="3.33203125" customWidth="1"/>
    <col min="2" max="2" width="4.33203125" hidden="1" customWidth="1"/>
    <col min="3" max="3" width="20.109375" bestFit="1" customWidth="1"/>
    <col min="4" max="4" width="2.6640625" customWidth="1"/>
    <col min="5" max="5" width="7.6640625" customWidth="1"/>
    <col min="6" max="6" width="5.88671875" customWidth="1"/>
    <col min="7" max="7" width="1.6640625" style="114" customWidth="1"/>
    <col min="8" max="8" width="10.6640625" customWidth="1"/>
    <col min="9" max="9" width="1.6640625" style="114" customWidth="1"/>
    <col min="10" max="10" width="10.6640625" customWidth="1"/>
    <col min="11" max="11" width="1.6640625" style="115" customWidth="1"/>
    <col min="12" max="12" width="10.6640625" customWidth="1"/>
    <col min="13" max="13" width="1.6640625" style="114" customWidth="1"/>
    <col min="14" max="14" width="10.6640625" customWidth="1"/>
    <col min="15" max="15" width="1.6640625" style="115" customWidth="1"/>
    <col min="16" max="16" width="0" hidden="1" customWidth="1"/>
    <col min="17" max="17" width="8.6640625" customWidth="1"/>
    <col min="18" max="18" width="9.109375" hidden="1" customWidth="1"/>
    <col min="22" max="31" width="9.109375" hidden="1" customWidth="1"/>
    <col min="32" max="34" width="9.109375" customWidth="1"/>
  </cols>
  <sheetData>
    <row r="1" spans="1:34" s="116" customFormat="1" ht="21.75" customHeight="1" x14ac:dyDescent="0.25">
      <c r="A1" s="468" t="s">
        <v>131</v>
      </c>
      <c r="B1" s="117"/>
      <c r="C1" s="117"/>
      <c r="D1" s="117"/>
      <c r="E1" s="117"/>
      <c r="F1" s="232"/>
      <c r="G1" s="118"/>
      <c r="H1" s="259" t="s">
        <v>52</v>
      </c>
      <c r="I1" s="105"/>
      <c r="J1" s="87"/>
      <c r="K1" s="118"/>
      <c r="L1" s="118" t="s">
        <v>13</v>
      </c>
      <c r="M1" s="118"/>
      <c r="N1" s="117"/>
      <c r="O1" s="118"/>
      <c r="V1" s="340"/>
      <c r="W1" s="340"/>
      <c r="X1" s="340"/>
      <c r="Y1" s="407" t="e">
        <f>IF($V$5=1,CONCATENATE(VLOOKUP($V$3,$X$2:$AE$14,2)),CONCATENATE(VLOOKUP($V$3,$X$16:$AE$25,2)))</f>
        <v>#N/A</v>
      </c>
      <c r="Z1" s="407" t="e">
        <f>IF($V$5=1,CONCATENATE(VLOOKUP($V$3,$X$2:$AE$14,3)),CONCATENATE(VLOOKUP($V$3,$X$16:$AE$25,3)))</f>
        <v>#N/A</v>
      </c>
      <c r="AA1" s="407" t="e">
        <f>IF($V$5=1,CONCATENATE(VLOOKUP($V$3,$X$2:$AE$14,4)),CONCATENATE(VLOOKUP($V$3,$X$16:$AE$25,4)))</f>
        <v>#N/A</v>
      </c>
      <c r="AB1" s="407" t="e">
        <f>IF($V$5=1,CONCATENATE(VLOOKUP($V$3,$X$2:$AE$14,5)),CONCATENATE(VLOOKUP($V$3,$X$16:$AE$25,5)))</f>
        <v>#N/A</v>
      </c>
      <c r="AC1" s="407" t="e">
        <f>IF($V$5=1,CONCATENATE(VLOOKUP($V$3,$X$2:$AE$14,6)),CONCATENATE(VLOOKUP($V$3,$X$16:$AE$25,6)))</f>
        <v>#N/A</v>
      </c>
      <c r="AD1" s="407" t="e">
        <f>IF($V$5=1,CONCATENATE(VLOOKUP($V$3,$X$2:$AE$14,7)),CONCATENATE(VLOOKUP($V$3,$X$16:$AE$25,7)))</f>
        <v>#N/A</v>
      </c>
      <c r="AE1" s="407" t="e">
        <f>IF($V$5=1,CONCATENATE(VLOOKUP($V$3,$X$2:$AE$14,8)),CONCATENATE(VLOOKUP($V$3,$X$16:$AE$25,8)))</f>
        <v>#N/A</v>
      </c>
    </row>
    <row r="2" spans="1:34" s="97" customFormat="1" x14ac:dyDescent="0.25">
      <c r="A2" s="467" t="s">
        <v>127</v>
      </c>
      <c r="B2" s="276" t="str">
        <f>Altalanos!$B$8</f>
        <v>FE2000</v>
      </c>
      <c r="C2" s="88"/>
      <c r="D2" s="119"/>
      <c r="E2" s="98"/>
      <c r="F2" s="98"/>
      <c r="G2" s="120"/>
      <c r="H2" s="105"/>
      <c r="I2" s="105"/>
      <c r="J2" s="105"/>
      <c r="K2" s="120"/>
      <c r="L2" s="98"/>
      <c r="M2" s="120"/>
      <c r="N2" s="98"/>
      <c r="O2" s="120"/>
      <c r="V2" s="402"/>
      <c r="W2" s="401"/>
      <c r="X2" s="401" t="s">
        <v>68</v>
      </c>
      <c r="Y2" s="395">
        <v>300</v>
      </c>
      <c r="Z2" s="395">
        <v>250</v>
      </c>
      <c r="AA2" s="395">
        <v>200</v>
      </c>
      <c r="AB2" s="395">
        <v>150</v>
      </c>
      <c r="AC2" s="395">
        <v>120</v>
      </c>
      <c r="AD2" s="395">
        <v>90</v>
      </c>
      <c r="AE2" s="395">
        <v>40</v>
      </c>
      <c r="AF2"/>
      <c r="AG2"/>
      <c r="AH2"/>
    </row>
    <row r="3" spans="1:34" s="19" customFormat="1" ht="11.25" customHeight="1" x14ac:dyDescent="0.25">
      <c r="A3" s="50" t="s">
        <v>24</v>
      </c>
      <c r="B3" s="50"/>
      <c r="C3" s="50"/>
      <c r="D3" s="50" t="s">
        <v>21</v>
      </c>
      <c r="E3" s="50"/>
      <c r="F3" s="50"/>
      <c r="G3" s="121"/>
      <c r="H3" s="50" t="s">
        <v>29</v>
      </c>
      <c r="I3" s="121"/>
      <c r="J3" s="50"/>
      <c r="K3" s="121"/>
      <c r="L3" s="50"/>
      <c r="M3" s="121"/>
      <c r="N3" s="50"/>
      <c r="O3" s="51" t="s">
        <v>30</v>
      </c>
      <c r="V3" s="401" t="str">
        <f>IF(H4="OB","A",IF(H4="IX","W",IF(H4="","",H4)))</f>
        <v/>
      </c>
      <c r="W3" s="401"/>
      <c r="X3" s="401" t="s">
        <v>69</v>
      </c>
      <c r="Y3" s="395">
        <v>280</v>
      </c>
      <c r="Z3" s="395">
        <v>230</v>
      </c>
      <c r="AA3" s="395">
        <v>180</v>
      </c>
      <c r="AB3" s="395">
        <v>140</v>
      </c>
      <c r="AC3" s="395">
        <v>80</v>
      </c>
      <c r="AD3" s="395">
        <v>0</v>
      </c>
      <c r="AE3" s="395">
        <v>0</v>
      </c>
      <c r="AF3"/>
      <c r="AG3"/>
      <c r="AH3"/>
    </row>
    <row r="4" spans="1:34" s="28" customFormat="1" ht="11.25" customHeight="1" thickBot="1" x14ac:dyDescent="0.3">
      <c r="A4" s="253">
        <f>Altalanos!$A$10</f>
        <v>0</v>
      </c>
      <c r="B4" s="122"/>
      <c r="C4" s="122"/>
      <c r="D4" s="122">
        <f>Altalanos!$C$10</f>
        <v>0</v>
      </c>
      <c r="E4" s="91"/>
      <c r="F4" s="122"/>
      <c r="G4" s="123"/>
      <c r="H4" s="124"/>
      <c r="I4" s="123"/>
      <c r="J4" s="125"/>
      <c r="K4" s="123"/>
      <c r="L4" s="122"/>
      <c r="M4" s="123"/>
      <c r="N4" s="122"/>
      <c r="O4" s="82">
        <f>Altalanos!$E$10</f>
        <v>0</v>
      </c>
      <c r="V4" s="401"/>
      <c r="W4" s="401"/>
      <c r="X4" s="401" t="s">
        <v>85</v>
      </c>
      <c r="Y4" s="395">
        <v>250</v>
      </c>
      <c r="Z4" s="395">
        <v>200</v>
      </c>
      <c r="AA4" s="395">
        <v>150</v>
      </c>
      <c r="AB4" s="395">
        <v>120</v>
      </c>
      <c r="AC4" s="395">
        <v>90</v>
      </c>
      <c r="AD4" s="395">
        <v>60</v>
      </c>
      <c r="AE4" s="395">
        <v>25</v>
      </c>
      <c r="AF4"/>
      <c r="AG4"/>
      <c r="AH4"/>
    </row>
    <row r="5" spans="1:34" s="19" customFormat="1" x14ac:dyDescent="0.25">
      <c r="A5" s="126"/>
      <c r="B5" s="127" t="s">
        <v>40</v>
      </c>
      <c r="C5" s="128" t="s">
        <v>27</v>
      </c>
      <c r="D5" s="128" t="s">
        <v>28</v>
      </c>
      <c r="E5" s="128"/>
      <c r="F5" s="128" t="s">
        <v>31</v>
      </c>
      <c r="G5" s="128"/>
      <c r="H5" s="127" t="s">
        <v>41</v>
      </c>
      <c r="I5" s="129"/>
      <c r="J5" s="127" t="s">
        <v>60</v>
      </c>
      <c r="K5" s="129"/>
      <c r="L5" s="127" t="s">
        <v>59</v>
      </c>
      <c r="M5" s="129"/>
      <c r="N5" s="127" t="s">
        <v>58</v>
      </c>
      <c r="O5" s="130"/>
      <c r="V5" s="401">
        <f>IF(OR(Altalanos!$A$8="F1",Altalanos!$A$8="F2",Altalanos!$A$8="N1",Altalanos!$A$8="N2"),1,2)</f>
        <v>2</v>
      </c>
      <c r="W5" s="401"/>
      <c r="X5" s="401" t="s">
        <v>86</v>
      </c>
      <c r="Y5" s="395">
        <v>200</v>
      </c>
      <c r="Z5" s="395">
        <v>150</v>
      </c>
      <c r="AA5" s="395">
        <v>120</v>
      </c>
      <c r="AB5" s="395">
        <v>90</v>
      </c>
      <c r="AC5" s="395">
        <v>60</v>
      </c>
      <c r="AD5" s="395">
        <v>40</v>
      </c>
      <c r="AE5" s="395">
        <v>15</v>
      </c>
      <c r="AF5"/>
      <c r="AG5"/>
      <c r="AH5"/>
    </row>
    <row r="6" spans="1:34" s="448" customFormat="1" ht="11.1" customHeight="1" thickBot="1" x14ac:dyDescent="0.3">
      <c r="A6" s="447"/>
      <c r="B6" s="450"/>
      <c r="C6" s="449" t="str">
        <f>IF(V3="","",CONCATENATE(AE1," / ",AD1," pont"))</f>
        <v/>
      </c>
      <c r="D6" s="451"/>
      <c r="E6" s="452"/>
      <c r="F6" s="451"/>
      <c r="G6" s="453"/>
      <c r="H6" s="450" t="str">
        <f>IF(V3="","",CONCATENATE(AC1," pont"))</f>
        <v/>
      </c>
      <c r="I6" s="453"/>
      <c r="J6" s="450" t="str">
        <f>IF(V3="","",CONCATENATE(AB1," pont"))</f>
        <v/>
      </c>
      <c r="K6" s="453"/>
      <c r="L6" s="450" t="str">
        <f>IF(V3="","",CONCATENATE(AA1," pont"))</f>
        <v/>
      </c>
      <c r="M6" s="453"/>
      <c r="N6" s="450" t="str">
        <f>IF(V3="","",CONCATENATE(Z1," pont"))</f>
        <v/>
      </c>
      <c r="O6" s="460"/>
      <c r="V6" s="456"/>
      <c r="W6" s="456"/>
      <c r="X6" s="456" t="s">
        <v>87</v>
      </c>
      <c r="Y6" s="457">
        <v>150</v>
      </c>
      <c r="Z6" s="457">
        <v>120</v>
      </c>
      <c r="AA6" s="457">
        <v>90</v>
      </c>
      <c r="AB6" s="457">
        <v>60</v>
      </c>
      <c r="AC6" s="457">
        <v>40</v>
      </c>
      <c r="AD6" s="457">
        <v>25</v>
      </c>
      <c r="AE6" s="457">
        <v>10</v>
      </c>
      <c r="AF6" s="459"/>
      <c r="AG6" s="459"/>
      <c r="AH6" s="459"/>
    </row>
    <row r="7" spans="1:34" s="34" customFormat="1" ht="10.5" customHeight="1" x14ac:dyDescent="0.25">
      <c r="A7" s="131">
        <v>1</v>
      </c>
      <c r="B7" s="464">
        <v>1</v>
      </c>
      <c r="C7" s="133" t="str">
        <f>UPPER(IF($B7="","",VLOOKUP($B7,'FE2000 ELŐ'!$A$7:$O$48,2)))</f>
        <v>BESSER FERENC (1)</v>
      </c>
      <c r="D7" s="133">
        <f>IF($B7="","",VLOOKUP($B7,'FE2000 ELŐ'!$A$7:$O$48,3))</f>
        <v>0</v>
      </c>
      <c r="E7" s="133"/>
      <c r="F7" s="133">
        <f>IF($B7="","",VLOOKUP($B7,'FE2000 ELŐ'!$A$7:$O$48,4))</f>
        <v>0</v>
      </c>
      <c r="G7" s="135"/>
      <c r="H7" s="134"/>
      <c r="I7" s="134"/>
      <c r="J7" s="134"/>
      <c r="K7" s="134"/>
      <c r="L7" s="136"/>
      <c r="M7" s="137"/>
      <c r="N7" s="138"/>
      <c r="O7" s="139"/>
      <c r="P7" s="140"/>
      <c r="R7" s="141" t="str">
        <f>Birók!P21</f>
        <v>Bíró</v>
      </c>
      <c r="V7" s="401"/>
      <c r="W7" s="401"/>
      <c r="X7" s="401" t="s">
        <v>88</v>
      </c>
      <c r="Y7" s="395">
        <v>120</v>
      </c>
      <c r="Z7" s="395">
        <v>90</v>
      </c>
      <c r="AA7" s="395">
        <v>60</v>
      </c>
      <c r="AB7" s="395">
        <v>40</v>
      </c>
      <c r="AC7" s="395">
        <v>25</v>
      </c>
      <c r="AD7" s="395">
        <v>10</v>
      </c>
      <c r="AE7" s="395">
        <v>5</v>
      </c>
      <c r="AF7"/>
      <c r="AG7"/>
      <c r="AH7"/>
    </row>
    <row r="8" spans="1:34" s="34" customFormat="1" ht="9.6" customHeight="1" x14ac:dyDescent="0.25">
      <c r="A8" s="142"/>
      <c r="B8" s="465"/>
      <c r="C8" s="144"/>
      <c r="D8" s="144"/>
      <c r="E8" s="145"/>
      <c r="F8" s="146" t="s">
        <v>0</v>
      </c>
      <c r="G8" s="147" t="s">
        <v>197</v>
      </c>
      <c r="H8" s="471" t="str">
        <f>UPPER(IF(OR(G8="a",G8="as"),C7,IF(OR(G8="b",G8="bs"),C9,)))</f>
        <v>BESSER FERENC (1)</v>
      </c>
      <c r="I8" s="148"/>
      <c r="J8" s="134"/>
      <c r="K8" s="134"/>
      <c r="L8" s="136"/>
      <c r="M8" s="137"/>
      <c r="N8" s="138"/>
      <c r="O8" s="139"/>
      <c r="P8" s="140"/>
      <c r="R8" s="149" t="str">
        <f>Birók!P22</f>
        <v xml:space="preserve"> </v>
      </c>
      <c r="V8" s="401"/>
      <c r="W8" s="401"/>
      <c r="X8" s="401" t="s">
        <v>89</v>
      </c>
      <c r="Y8" s="395">
        <v>90</v>
      </c>
      <c r="Z8" s="395">
        <v>60</v>
      </c>
      <c r="AA8" s="395">
        <v>40</v>
      </c>
      <c r="AB8" s="395">
        <v>25</v>
      </c>
      <c r="AC8" s="395">
        <v>10</v>
      </c>
      <c r="AD8" s="395">
        <v>5</v>
      </c>
      <c r="AE8" s="395">
        <v>2</v>
      </c>
      <c r="AF8"/>
      <c r="AG8"/>
      <c r="AH8"/>
    </row>
    <row r="9" spans="1:34" s="34" customFormat="1" ht="9.6" customHeight="1" x14ac:dyDescent="0.25">
      <c r="A9" s="142">
        <v>2</v>
      </c>
      <c r="B9" s="464">
        <v>2</v>
      </c>
      <c r="C9" s="288" t="str">
        <f>UPPER(IF($B9="","",VLOOKUP($B9,'FE2000 ELŐ'!$A$7:$O$48,2)))</f>
        <v>BYE</v>
      </c>
      <c r="D9" s="288">
        <f>IF($B9="","",VLOOKUP($B9,'FE2000 ELŐ'!$A$7:$O$48,3))</f>
        <v>0</v>
      </c>
      <c r="E9" s="288"/>
      <c r="F9" s="288">
        <f>IF($B9="","",VLOOKUP($B9,'FE2000 ELŐ'!$A$7:$O$48,4))</f>
        <v>0</v>
      </c>
      <c r="G9" s="150"/>
      <c r="H9" s="134"/>
      <c r="I9" s="151"/>
      <c r="J9" s="134"/>
      <c r="K9" s="134"/>
      <c r="L9" s="136"/>
      <c r="M9" s="137"/>
      <c r="N9" s="138"/>
      <c r="O9" s="139"/>
      <c r="P9" s="140"/>
      <c r="R9" s="149" t="str">
        <f>Birók!P23</f>
        <v xml:space="preserve"> </v>
      </c>
      <c r="V9" s="401"/>
      <c r="W9" s="401"/>
      <c r="X9" s="401" t="s">
        <v>90</v>
      </c>
      <c r="Y9" s="395">
        <v>60</v>
      </c>
      <c r="Z9" s="395">
        <v>40</v>
      </c>
      <c r="AA9" s="395">
        <v>25</v>
      </c>
      <c r="AB9" s="395">
        <v>10</v>
      </c>
      <c r="AC9" s="395">
        <v>5</v>
      </c>
      <c r="AD9" s="395">
        <v>2</v>
      </c>
      <c r="AE9" s="395">
        <v>1</v>
      </c>
      <c r="AF9"/>
      <c r="AG9"/>
      <c r="AH9"/>
    </row>
    <row r="10" spans="1:34" s="34" customFormat="1" ht="9.6" customHeight="1" x14ac:dyDescent="0.25">
      <c r="A10" s="142"/>
      <c r="B10" s="465"/>
      <c r="C10" s="289"/>
      <c r="D10" s="289"/>
      <c r="E10" s="290"/>
      <c r="F10" s="289"/>
      <c r="G10" s="153"/>
      <c r="H10" s="146" t="s">
        <v>0</v>
      </c>
      <c r="I10" s="154" t="s">
        <v>197</v>
      </c>
      <c r="J10" s="471" t="str">
        <f>UPPER(IF(OR(I10="a",I10="as"),H8,IF(OR(I10="b",I10="bs"),H12,)))</f>
        <v>BESSER FERENC (1)</v>
      </c>
      <c r="K10" s="155"/>
      <c r="L10" s="156"/>
      <c r="M10" s="156"/>
      <c r="N10" s="138"/>
      <c r="O10" s="139"/>
      <c r="P10" s="140"/>
      <c r="R10" s="149" t="str">
        <f>Birók!P24</f>
        <v xml:space="preserve"> </v>
      </c>
      <c r="V10" s="401"/>
      <c r="W10" s="401"/>
      <c r="X10" s="401" t="s">
        <v>91</v>
      </c>
      <c r="Y10" s="395">
        <v>40</v>
      </c>
      <c r="Z10" s="395">
        <v>25</v>
      </c>
      <c r="AA10" s="395">
        <v>15</v>
      </c>
      <c r="AB10" s="395">
        <v>7</v>
      </c>
      <c r="AC10" s="395">
        <v>4</v>
      </c>
      <c r="AD10" s="395">
        <v>1</v>
      </c>
      <c r="AE10" s="395">
        <v>0</v>
      </c>
      <c r="AF10"/>
      <c r="AG10"/>
      <c r="AH10"/>
    </row>
    <row r="11" spans="1:34" s="34" customFormat="1" ht="9.6" customHeight="1" x14ac:dyDescent="0.25">
      <c r="A11" s="142">
        <v>3</v>
      </c>
      <c r="B11" s="464">
        <v>3</v>
      </c>
      <c r="C11" s="288" t="str">
        <f>UPPER(IF($B11="","",VLOOKUP($B11,'FE2000 ELŐ'!$A$7:$O$48,2)))</f>
        <v>KEIL BÁLINT</v>
      </c>
      <c r="D11" s="288">
        <f>IF($B11="","",VLOOKUP($B11,'FE2000 ELŐ'!$A$7:$O$48,3))</f>
        <v>0</v>
      </c>
      <c r="E11" s="288"/>
      <c r="F11" s="288">
        <f>IF($B11="","",VLOOKUP($B11,'FE2000 ELŐ'!$A$7:$O$48,4))</f>
        <v>0</v>
      </c>
      <c r="G11" s="135"/>
      <c r="H11" s="134"/>
      <c r="I11" s="157"/>
      <c r="J11" s="134" t="s">
        <v>204</v>
      </c>
      <c r="K11" s="158"/>
      <c r="L11" s="156"/>
      <c r="M11" s="156"/>
      <c r="N11" s="138"/>
      <c r="O11" s="139"/>
      <c r="P11" s="140"/>
      <c r="R11" s="149" t="str">
        <f>Birók!P25</f>
        <v xml:space="preserve"> </v>
      </c>
      <c r="V11" s="401"/>
      <c r="W11" s="401"/>
      <c r="X11" s="401" t="s">
        <v>92</v>
      </c>
      <c r="Y11" s="395">
        <v>25</v>
      </c>
      <c r="Z11" s="395">
        <v>15</v>
      </c>
      <c r="AA11" s="395">
        <v>10</v>
      </c>
      <c r="AB11" s="395">
        <v>6</v>
      </c>
      <c r="AC11" s="395">
        <v>3</v>
      </c>
      <c r="AD11" s="395">
        <v>1</v>
      </c>
      <c r="AE11" s="395">
        <v>0</v>
      </c>
      <c r="AF11"/>
      <c r="AG11"/>
      <c r="AH11"/>
    </row>
    <row r="12" spans="1:34" s="34" customFormat="1" ht="9.6" customHeight="1" x14ac:dyDescent="0.25">
      <c r="A12" s="142"/>
      <c r="B12" s="152"/>
      <c r="C12" s="289"/>
      <c r="D12" s="289"/>
      <c r="E12" s="290"/>
      <c r="F12" s="291" t="s">
        <v>0</v>
      </c>
      <c r="G12" s="147" t="s">
        <v>197</v>
      </c>
      <c r="H12" s="148" t="str">
        <f>UPPER(IF(OR(G12="a",G12="as"),C11,IF(OR(G12="b",G12="bs"),C13,)))</f>
        <v>KEIL BÁLINT</v>
      </c>
      <c r="I12" s="159"/>
      <c r="J12" s="134"/>
      <c r="K12" s="158"/>
      <c r="L12" s="156"/>
      <c r="M12" s="156"/>
      <c r="N12" s="138"/>
      <c r="O12" s="139"/>
      <c r="P12" s="140"/>
      <c r="R12" s="149" t="str">
        <f>Birók!P26</f>
        <v xml:space="preserve"> </v>
      </c>
      <c r="V12" s="401"/>
      <c r="W12" s="401"/>
      <c r="X12" s="401" t="s">
        <v>97</v>
      </c>
      <c r="Y12" s="395">
        <v>15</v>
      </c>
      <c r="Z12" s="395">
        <v>10</v>
      </c>
      <c r="AA12" s="395">
        <v>6</v>
      </c>
      <c r="AB12" s="395">
        <v>3</v>
      </c>
      <c r="AC12" s="395">
        <v>1</v>
      </c>
      <c r="AD12" s="395">
        <v>0</v>
      </c>
      <c r="AE12" s="395">
        <v>0</v>
      </c>
      <c r="AF12"/>
      <c r="AG12"/>
      <c r="AH12"/>
    </row>
    <row r="13" spans="1:34" s="34" customFormat="1" ht="9.6" customHeight="1" x14ac:dyDescent="0.25">
      <c r="A13" s="142">
        <v>4</v>
      </c>
      <c r="B13" s="132">
        <v>4</v>
      </c>
      <c r="C13" s="288" t="str">
        <f>UPPER(IF($B13="","",VLOOKUP($B13,'FE2000 ELŐ'!$A$7:$O$48,2)))</f>
        <v>DÁN ZSOLT</v>
      </c>
      <c r="D13" s="288">
        <f>IF($B13="","",VLOOKUP($B13,'FE2000 ELŐ'!$A$7:$O$48,3))</f>
        <v>0</v>
      </c>
      <c r="E13" s="288"/>
      <c r="F13" s="288">
        <f>IF($B13="","",VLOOKUP($B13,'FE2000 ELŐ'!$A$7:$O$48,4))</f>
        <v>0</v>
      </c>
      <c r="G13" s="160"/>
      <c r="H13" s="134" t="s">
        <v>199</v>
      </c>
      <c r="I13" s="134"/>
      <c r="J13" s="134"/>
      <c r="K13" s="158"/>
      <c r="L13" s="156"/>
      <c r="M13" s="156"/>
      <c r="N13" s="138"/>
      <c r="O13" s="139"/>
      <c r="P13" s="140"/>
      <c r="R13" s="149" t="str">
        <f>Birók!P27</f>
        <v xml:space="preserve"> </v>
      </c>
      <c r="V13" s="401"/>
      <c r="W13" s="401"/>
      <c r="X13" s="401" t="s">
        <v>93</v>
      </c>
      <c r="Y13" s="395">
        <v>10</v>
      </c>
      <c r="Z13" s="395">
        <v>6</v>
      </c>
      <c r="AA13" s="395">
        <v>3</v>
      </c>
      <c r="AB13" s="395">
        <v>1</v>
      </c>
      <c r="AC13" s="395">
        <v>0</v>
      </c>
      <c r="AD13" s="395">
        <v>0</v>
      </c>
      <c r="AE13" s="395">
        <v>0</v>
      </c>
      <c r="AF13"/>
      <c r="AG13"/>
      <c r="AH13"/>
    </row>
    <row r="14" spans="1:34" s="34" customFormat="1" ht="9.6" customHeight="1" x14ac:dyDescent="0.25">
      <c r="A14" s="142"/>
      <c r="B14" s="152"/>
      <c r="C14" s="289"/>
      <c r="D14" s="289"/>
      <c r="E14" s="290"/>
      <c r="F14" s="289"/>
      <c r="G14" s="153"/>
      <c r="H14" s="134"/>
      <c r="I14" s="134"/>
      <c r="J14" s="146" t="s">
        <v>0</v>
      </c>
      <c r="K14" s="154" t="s">
        <v>197</v>
      </c>
      <c r="L14" s="471" t="str">
        <f>UPPER(IF(OR(K14="a",K14="as"),J10,IF(OR(K14="b",K14="bs"),J18,)))</f>
        <v>BESSER FERENC (1)</v>
      </c>
      <c r="M14" s="155"/>
      <c r="N14" s="138"/>
      <c r="O14" s="139"/>
      <c r="P14" s="140"/>
      <c r="R14" s="149" t="str">
        <f>Birók!P28</f>
        <v xml:space="preserve"> </v>
      </c>
      <c r="V14" s="401"/>
      <c r="W14" s="401"/>
      <c r="X14" s="401" t="s">
        <v>94</v>
      </c>
      <c r="Y14" s="395">
        <v>3</v>
      </c>
      <c r="Z14" s="395">
        <v>2</v>
      </c>
      <c r="AA14" s="395">
        <v>1</v>
      </c>
      <c r="AB14" s="395">
        <v>0</v>
      </c>
      <c r="AC14" s="395">
        <v>0</v>
      </c>
      <c r="AD14" s="395">
        <v>0</v>
      </c>
      <c r="AE14" s="395">
        <v>0</v>
      </c>
      <c r="AF14"/>
      <c r="AG14"/>
      <c r="AH14"/>
    </row>
    <row r="15" spans="1:34" s="34" customFormat="1" ht="9.6" customHeight="1" x14ac:dyDescent="0.25">
      <c r="A15" s="142">
        <v>5</v>
      </c>
      <c r="B15" s="132">
        <v>5</v>
      </c>
      <c r="C15" s="288" t="str">
        <f>UPPER(IF($B15="","",VLOOKUP($B15,'FE2000 ELŐ'!$A$7:$O$48,2)))</f>
        <v>FÁBIK ZSOLT</v>
      </c>
      <c r="D15" s="288">
        <f>IF($B15="","",VLOOKUP($B15,'FE2000 ELŐ'!$A$7:$O$48,3))</f>
        <v>0</v>
      </c>
      <c r="E15" s="288"/>
      <c r="F15" s="288">
        <f>IF($B15="","",VLOOKUP($B15,'FE2000 ELŐ'!$A$7:$O$48,4))</f>
        <v>0</v>
      </c>
      <c r="G15" s="162"/>
      <c r="H15" s="134"/>
      <c r="I15" s="134"/>
      <c r="J15" s="134"/>
      <c r="K15" s="158"/>
      <c r="L15" s="134" t="s">
        <v>202</v>
      </c>
      <c r="M15" s="208"/>
      <c r="N15" s="136"/>
      <c r="O15" s="137"/>
      <c r="P15" s="140"/>
      <c r="R15" s="149" t="str">
        <f>Birók!P29</f>
        <v xml:space="preserve"> </v>
      </c>
      <c r="V15" s="401"/>
      <c r="W15" s="401"/>
      <c r="X15" s="401"/>
      <c r="Y15" s="401"/>
      <c r="Z15" s="401"/>
      <c r="AA15" s="401"/>
      <c r="AB15" s="401"/>
      <c r="AC15" s="401"/>
      <c r="AD15" s="401"/>
      <c r="AE15" s="401"/>
      <c r="AF15"/>
      <c r="AG15"/>
      <c r="AH15"/>
    </row>
    <row r="16" spans="1:34" s="34" customFormat="1" ht="9.6" customHeight="1" thickBot="1" x14ac:dyDescent="0.3">
      <c r="A16" s="142"/>
      <c r="B16" s="152"/>
      <c r="C16" s="289"/>
      <c r="D16" s="289"/>
      <c r="E16" s="290"/>
      <c r="F16" s="291" t="s">
        <v>0</v>
      </c>
      <c r="G16" s="147" t="s">
        <v>197</v>
      </c>
      <c r="H16" s="148" t="str">
        <f>UPPER(IF(OR(G16="a",G16="as"),C15,IF(OR(G16="b",G16="bs"),C17,)))</f>
        <v>FÁBIK ZSOLT</v>
      </c>
      <c r="I16" s="148"/>
      <c r="J16" s="134"/>
      <c r="K16" s="158"/>
      <c r="L16" s="136"/>
      <c r="M16" s="208"/>
      <c r="N16" s="136"/>
      <c r="O16" s="137"/>
      <c r="P16" s="140"/>
      <c r="R16" s="163" t="str">
        <f>Birók!P30</f>
        <v>Egyik sem</v>
      </c>
      <c r="V16" s="401"/>
      <c r="W16" s="401"/>
      <c r="X16" s="401" t="s">
        <v>68</v>
      </c>
      <c r="Y16" s="395">
        <v>150</v>
      </c>
      <c r="Z16" s="395">
        <v>120</v>
      </c>
      <c r="AA16" s="395">
        <v>90</v>
      </c>
      <c r="AB16" s="395">
        <v>60</v>
      </c>
      <c r="AC16" s="395">
        <v>40</v>
      </c>
      <c r="AD16" s="395">
        <v>25</v>
      </c>
      <c r="AE16" s="395">
        <v>15</v>
      </c>
      <c r="AF16"/>
      <c r="AG16"/>
      <c r="AH16"/>
    </row>
    <row r="17" spans="1:34" s="34" customFormat="1" ht="9.6" customHeight="1" x14ac:dyDescent="0.25">
      <c r="A17" s="142">
        <v>6</v>
      </c>
      <c r="B17" s="132">
        <v>6</v>
      </c>
      <c r="C17" s="288" t="str">
        <f>UPPER(IF($B17="","",VLOOKUP($B17,'FE2000 ELŐ'!$A$7:$O$48,2)))</f>
        <v xml:space="preserve">BICSKEY BENJÁMIN </v>
      </c>
      <c r="D17" s="288">
        <f>IF($B17="","",VLOOKUP($B17,'FE2000 ELŐ'!$A$7:$O$48,3))</f>
        <v>0</v>
      </c>
      <c r="E17" s="288"/>
      <c r="F17" s="288">
        <f>IF($B17="","",VLOOKUP($B17,'FE2000 ELŐ'!$A$7:$O$48,4))</f>
        <v>0</v>
      </c>
      <c r="G17" s="150"/>
      <c r="H17" s="134" t="s">
        <v>200</v>
      </c>
      <c r="I17" s="151"/>
      <c r="J17" s="134"/>
      <c r="K17" s="158"/>
      <c r="L17" s="136"/>
      <c r="M17" s="208"/>
      <c r="N17" s="136"/>
      <c r="O17" s="137"/>
      <c r="P17" s="140"/>
      <c r="V17" s="401"/>
      <c r="W17" s="401"/>
      <c r="X17" s="401" t="s">
        <v>85</v>
      </c>
      <c r="Y17" s="395">
        <v>120</v>
      </c>
      <c r="Z17" s="395">
        <v>90</v>
      </c>
      <c r="AA17" s="395">
        <v>60</v>
      </c>
      <c r="AB17" s="395">
        <v>40</v>
      </c>
      <c r="AC17" s="395">
        <v>25</v>
      </c>
      <c r="AD17" s="395">
        <v>15</v>
      </c>
      <c r="AE17" s="395">
        <v>8</v>
      </c>
      <c r="AF17"/>
      <c r="AG17"/>
      <c r="AH17"/>
    </row>
    <row r="18" spans="1:34" s="34" customFormat="1" ht="9.6" customHeight="1" x14ac:dyDescent="0.25">
      <c r="A18" s="142"/>
      <c r="B18" s="152"/>
      <c r="C18" s="289"/>
      <c r="D18" s="289"/>
      <c r="E18" s="290"/>
      <c r="F18" s="289"/>
      <c r="G18" s="153"/>
      <c r="H18" s="146" t="s">
        <v>0</v>
      </c>
      <c r="I18" s="154" t="s">
        <v>69</v>
      </c>
      <c r="J18" s="471" t="str">
        <f>UPPER(IF(OR(I18="a",I18="as"),H16,IF(OR(I18="b",I18="bs"),H20,)))</f>
        <v>FARKAS BALÁZS (5)</v>
      </c>
      <c r="K18" s="164"/>
      <c r="L18" s="136"/>
      <c r="M18" s="208"/>
      <c r="N18" s="136"/>
      <c r="O18" s="137"/>
      <c r="P18" s="140"/>
      <c r="V18" s="401"/>
      <c r="W18" s="401"/>
      <c r="X18" s="401" t="s">
        <v>86</v>
      </c>
      <c r="Y18" s="395">
        <v>90</v>
      </c>
      <c r="Z18" s="395">
        <v>60</v>
      </c>
      <c r="AA18" s="395">
        <v>40</v>
      </c>
      <c r="AB18" s="395">
        <v>25</v>
      </c>
      <c r="AC18" s="395">
        <v>15</v>
      </c>
      <c r="AD18" s="395">
        <v>8</v>
      </c>
      <c r="AE18" s="395">
        <v>4</v>
      </c>
      <c r="AF18"/>
      <c r="AG18"/>
      <c r="AH18"/>
    </row>
    <row r="19" spans="1:34" s="34" customFormat="1" ht="9.6" customHeight="1" x14ac:dyDescent="0.25">
      <c r="A19" s="142">
        <v>7</v>
      </c>
      <c r="B19" s="132">
        <v>7</v>
      </c>
      <c r="C19" s="288" t="str">
        <f>UPPER(IF($B19="","",VLOOKUP($B19,'FE2000 ELŐ'!$A$7:$O$48,2)))</f>
        <v>BYE</v>
      </c>
      <c r="D19" s="288">
        <f>IF($B19="","",VLOOKUP($B19,'FE2000 ELŐ'!$A$7:$O$48,3))</f>
        <v>0</v>
      </c>
      <c r="E19" s="288"/>
      <c r="F19" s="288">
        <f>IF($B19="","",VLOOKUP($B19,'FE2000 ELŐ'!$A$7:$O$48,4))</f>
        <v>0</v>
      </c>
      <c r="G19" s="135"/>
      <c r="H19" s="134"/>
      <c r="I19" s="157"/>
      <c r="J19" s="134" t="s">
        <v>205</v>
      </c>
      <c r="K19" s="156"/>
      <c r="L19" s="136"/>
      <c r="M19" s="208"/>
      <c r="N19" s="136"/>
      <c r="O19" s="137"/>
      <c r="P19" s="140"/>
      <c r="V19" s="401"/>
      <c r="W19" s="401"/>
      <c r="X19" s="401" t="s">
        <v>87</v>
      </c>
      <c r="Y19" s="395">
        <v>60</v>
      </c>
      <c r="Z19" s="395">
        <v>40</v>
      </c>
      <c r="AA19" s="395">
        <v>25</v>
      </c>
      <c r="AB19" s="395">
        <v>15</v>
      </c>
      <c r="AC19" s="395">
        <v>8</v>
      </c>
      <c r="AD19" s="395">
        <v>4</v>
      </c>
      <c r="AE19" s="395">
        <v>2</v>
      </c>
      <c r="AF19"/>
      <c r="AG19"/>
      <c r="AH19"/>
    </row>
    <row r="20" spans="1:34" s="34" customFormat="1" ht="9.6" customHeight="1" x14ac:dyDescent="0.25">
      <c r="A20" s="142"/>
      <c r="B20" s="143"/>
      <c r="C20" s="144"/>
      <c r="D20" s="144"/>
      <c r="E20" s="145"/>
      <c r="F20" s="146" t="s">
        <v>0</v>
      </c>
      <c r="G20" s="147" t="s">
        <v>195</v>
      </c>
      <c r="H20" s="471" t="str">
        <f>UPPER(IF(OR(G20="a",G20="as"),C19,IF(OR(G20="b",G20="bs"),C21,)))</f>
        <v>FARKAS BALÁZS (5)</v>
      </c>
      <c r="I20" s="159"/>
      <c r="J20" s="134"/>
      <c r="K20" s="156"/>
      <c r="L20" s="136"/>
      <c r="M20" s="208"/>
      <c r="N20" s="136"/>
      <c r="O20" s="137"/>
      <c r="P20" s="140"/>
      <c r="V20" s="401"/>
      <c r="W20" s="401"/>
      <c r="X20" s="401" t="s">
        <v>88</v>
      </c>
      <c r="Y20" s="395">
        <v>40</v>
      </c>
      <c r="Z20" s="395">
        <v>25</v>
      </c>
      <c r="AA20" s="395">
        <v>15</v>
      </c>
      <c r="AB20" s="395">
        <v>8</v>
      </c>
      <c r="AC20" s="395">
        <v>4</v>
      </c>
      <c r="AD20" s="395">
        <v>2</v>
      </c>
      <c r="AE20" s="395">
        <v>1</v>
      </c>
      <c r="AF20"/>
      <c r="AG20"/>
      <c r="AH20"/>
    </row>
    <row r="21" spans="1:34" s="34" customFormat="1" ht="9.6" customHeight="1" x14ac:dyDescent="0.25">
      <c r="A21" s="131">
        <v>8</v>
      </c>
      <c r="B21" s="132">
        <v>8</v>
      </c>
      <c r="C21" s="133" t="str">
        <f>UPPER(IF($B21="","",VLOOKUP($B21,'FE2000 ELŐ'!$A$7:$O$48,2)))</f>
        <v>FARKAS BALÁZS (5)</v>
      </c>
      <c r="D21" s="133">
        <f>IF($B21="","",VLOOKUP($B21,'FE2000 ELŐ'!$A$7:$O$48,3))</f>
        <v>0</v>
      </c>
      <c r="E21" s="133"/>
      <c r="F21" s="133">
        <f>IF($B21="","",VLOOKUP($B21,'FE2000 ELŐ'!$A$7:$O$48,4))</f>
        <v>0</v>
      </c>
      <c r="G21" s="160"/>
      <c r="H21" s="134"/>
      <c r="I21" s="134"/>
      <c r="J21" s="134"/>
      <c r="K21" s="156"/>
      <c r="L21" s="136"/>
      <c r="M21" s="208"/>
      <c r="N21" s="136"/>
      <c r="O21" s="137"/>
      <c r="P21" s="140"/>
      <c r="V21" s="401"/>
      <c r="W21" s="401"/>
      <c r="X21" s="401" t="s">
        <v>89</v>
      </c>
      <c r="Y21" s="395">
        <v>25</v>
      </c>
      <c r="Z21" s="395">
        <v>15</v>
      </c>
      <c r="AA21" s="395">
        <v>10</v>
      </c>
      <c r="AB21" s="395">
        <v>6</v>
      </c>
      <c r="AC21" s="395">
        <v>3</v>
      </c>
      <c r="AD21" s="395">
        <v>1</v>
      </c>
      <c r="AE21" s="395">
        <v>0</v>
      </c>
      <c r="AF21"/>
      <c r="AG21"/>
      <c r="AH21"/>
    </row>
    <row r="22" spans="1:34" s="34" customFormat="1" ht="9.6" customHeight="1" x14ac:dyDescent="0.25">
      <c r="A22" s="142"/>
      <c r="B22" s="143"/>
      <c r="C22" s="161"/>
      <c r="D22" s="161"/>
      <c r="E22" s="165"/>
      <c r="F22" s="161"/>
      <c r="G22" s="153"/>
      <c r="H22" s="134"/>
      <c r="I22" s="134"/>
      <c r="J22" s="134"/>
      <c r="K22" s="156"/>
      <c r="L22" s="146" t="s">
        <v>0</v>
      </c>
      <c r="M22" s="154" t="s">
        <v>68</v>
      </c>
      <c r="N22" s="471" t="str">
        <f>UPPER(IF(OR(M22="a",M22="as"),L14,IF(OR(M22="b",M22="bs"),L30,)))</f>
        <v>BESSER FERENC (1)</v>
      </c>
      <c r="O22" s="209"/>
      <c r="P22" s="140"/>
      <c r="V22" s="401"/>
      <c r="W22" s="401"/>
      <c r="X22" s="401" t="s">
        <v>90</v>
      </c>
      <c r="Y22" s="395">
        <v>15</v>
      </c>
      <c r="Z22" s="395">
        <v>10</v>
      </c>
      <c r="AA22" s="395">
        <v>6</v>
      </c>
      <c r="AB22" s="395">
        <v>3</v>
      </c>
      <c r="AC22" s="395">
        <v>1</v>
      </c>
      <c r="AD22" s="395">
        <v>0</v>
      </c>
      <c r="AE22" s="395">
        <v>0</v>
      </c>
      <c r="AF22"/>
      <c r="AG22"/>
      <c r="AH22"/>
    </row>
    <row r="23" spans="1:34" s="34" customFormat="1" ht="9.6" customHeight="1" x14ac:dyDescent="0.25">
      <c r="A23" s="131">
        <v>9</v>
      </c>
      <c r="B23" s="132">
        <v>9</v>
      </c>
      <c r="C23" s="133" t="str">
        <f>UPPER(IF($B23="","",VLOOKUP($B23,'FE2000 ELŐ'!$A$7:$O$48,2)))</f>
        <v>FÁBIÁN ÁKOS (4)</v>
      </c>
      <c r="D23" s="133">
        <f>IF($B23="","",VLOOKUP($B23,'FE2000 ELŐ'!$A$7:$O$48,3))</f>
        <v>0</v>
      </c>
      <c r="E23" s="133"/>
      <c r="F23" s="133">
        <f>IF($B23="","",VLOOKUP($B23,'FE2000 ELŐ'!$A$7:$O$48,4))</f>
        <v>0</v>
      </c>
      <c r="G23" s="135"/>
      <c r="H23" s="134"/>
      <c r="I23" s="134"/>
      <c r="J23" s="134"/>
      <c r="K23" s="156"/>
      <c r="L23" s="136"/>
      <c r="M23" s="208"/>
      <c r="N23" s="134" t="s">
        <v>202</v>
      </c>
      <c r="O23" s="208"/>
      <c r="P23" s="140"/>
      <c r="V23" s="401"/>
      <c r="W23" s="401"/>
      <c r="X23" s="401" t="s">
        <v>91</v>
      </c>
      <c r="Y23" s="395">
        <v>10</v>
      </c>
      <c r="Z23" s="395">
        <v>6</v>
      </c>
      <c r="AA23" s="395">
        <v>3</v>
      </c>
      <c r="AB23" s="395">
        <v>1</v>
      </c>
      <c r="AC23" s="395">
        <v>0</v>
      </c>
      <c r="AD23" s="395">
        <v>0</v>
      </c>
      <c r="AE23" s="395">
        <v>0</v>
      </c>
      <c r="AF23"/>
      <c r="AG23"/>
      <c r="AH23"/>
    </row>
    <row r="24" spans="1:34" s="34" customFormat="1" ht="9.6" customHeight="1" x14ac:dyDescent="0.25">
      <c r="A24" s="142"/>
      <c r="B24" s="143"/>
      <c r="C24" s="144"/>
      <c r="D24" s="144"/>
      <c r="E24" s="145"/>
      <c r="F24" s="146" t="s">
        <v>0</v>
      </c>
      <c r="G24" s="147" t="s">
        <v>68</v>
      </c>
      <c r="H24" s="471" t="str">
        <f>UPPER(IF(OR(G24="a",G24="as"),C23,IF(OR(G24="b",G24="bs"),C25,)))</f>
        <v>FÁBIÁN ÁKOS (4)</v>
      </c>
      <c r="I24" s="148"/>
      <c r="J24" s="134"/>
      <c r="K24" s="156"/>
      <c r="L24" s="136"/>
      <c r="M24" s="208"/>
      <c r="N24" s="136"/>
      <c r="O24" s="208"/>
      <c r="P24" s="140"/>
      <c r="V24" s="401"/>
      <c r="W24" s="401"/>
      <c r="X24" s="401" t="s">
        <v>92</v>
      </c>
      <c r="Y24" s="395">
        <v>6</v>
      </c>
      <c r="Z24" s="395">
        <v>3</v>
      </c>
      <c r="AA24" s="395">
        <v>1</v>
      </c>
      <c r="AB24" s="395">
        <v>0</v>
      </c>
      <c r="AC24" s="395">
        <v>0</v>
      </c>
      <c r="AD24" s="395">
        <v>0</v>
      </c>
      <c r="AE24" s="395">
        <v>0</v>
      </c>
      <c r="AF24"/>
      <c r="AG24"/>
      <c r="AH24"/>
    </row>
    <row r="25" spans="1:34" s="34" customFormat="1" ht="9.6" customHeight="1" x14ac:dyDescent="0.25">
      <c r="A25" s="142">
        <v>10</v>
      </c>
      <c r="B25" s="132">
        <v>10</v>
      </c>
      <c r="C25" s="288" t="str">
        <f>UPPER(IF($B25="","",VLOOKUP($B25,'FE2000 ELŐ'!$A$7:$O$48,2)))</f>
        <v>BYE</v>
      </c>
      <c r="D25" s="288">
        <f>IF($B25="","",VLOOKUP($B25,'FE2000 ELŐ'!$A$7:$O$48,3))</f>
        <v>0</v>
      </c>
      <c r="E25" s="288"/>
      <c r="F25" s="288">
        <f>IF($B25="","",VLOOKUP($B25,'FE2000 ELŐ'!$A$7:$O$48,4))</f>
        <v>0</v>
      </c>
      <c r="G25" s="150"/>
      <c r="H25" s="134"/>
      <c r="I25" s="151"/>
      <c r="J25" s="134"/>
      <c r="K25" s="156"/>
      <c r="L25" s="136"/>
      <c r="M25" s="208"/>
      <c r="N25" s="136"/>
      <c r="O25" s="208"/>
      <c r="P25" s="140"/>
      <c r="V25" s="401"/>
      <c r="W25" s="401"/>
      <c r="X25" s="401" t="s">
        <v>97</v>
      </c>
      <c r="Y25" s="395">
        <v>3</v>
      </c>
      <c r="Z25" s="395">
        <v>2</v>
      </c>
      <c r="AA25" s="395">
        <v>1</v>
      </c>
      <c r="AB25" s="395">
        <v>0</v>
      </c>
      <c r="AC25" s="395">
        <v>0</v>
      </c>
      <c r="AD25" s="395">
        <v>0</v>
      </c>
      <c r="AE25" s="395">
        <v>0</v>
      </c>
      <c r="AF25"/>
      <c r="AG25"/>
      <c r="AH25"/>
    </row>
    <row r="26" spans="1:34" s="34" customFormat="1" ht="9.6" customHeight="1" x14ac:dyDescent="0.25">
      <c r="A26" s="142"/>
      <c r="B26" s="152"/>
      <c r="C26" s="289"/>
      <c r="D26" s="289"/>
      <c r="E26" s="290"/>
      <c r="F26" s="289"/>
      <c r="G26" s="153"/>
      <c r="H26" s="146" t="s">
        <v>0</v>
      </c>
      <c r="I26" s="154" t="s">
        <v>197</v>
      </c>
      <c r="J26" s="471" t="str">
        <f>UPPER(IF(OR(I26="a",I26="as"),H24,IF(OR(I26="b",I26="bs"),H28,)))</f>
        <v>FÁBIÁN ÁKOS (4)</v>
      </c>
      <c r="K26" s="155"/>
      <c r="L26" s="136"/>
      <c r="M26" s="208"/>
      <c r="N26" s="136"/>
      <c r="O26" s="208"/>
      <c r="P26" s="140"/>
      <c r="V26"/>
      <c r="W26"/>
      <c r="X26"/>
      <c r="Y26"/>
      <c r="Z26"/>
      <c r="AA26"/>
      <c r="AB26"/>
      <c r="AC26"/>
      <c r="AD26"/>
      <c r="AE26"/>
      <c r="AF26"/>
      <c r="AG26"/>
      <c r="AH26"/>
    </row>
    <row r="27" spans="1:34" s="34" customFormat="1" ht="9.6" customHeight="1" x14ac:dyDescent="0.25">
      <c r="A27" s="142">
        <v>11</v>
      </c>
      <c r="B27" s="132">
        <v>11</v>
      </c>
      <c r="C27" s="288" t="str">
        <f>UPPER(IF($B27="","",VLOOKUP($B27,'FE2000 ELŐ'!$A$7:$O$48,2)))</f>
        <v xml:space="preserve">SCHINDLER PÉTER </v>
      </c>
      <c r="D27" s="288">
        <f>IF($B27="","",VLOOKUP($B27,'FE2000 ELŐ'!$A$7:$O$48,3))</f>
        <v>0</v>
      </c>
      <c r="E27" s="288"/>
      <c r="F27" s="288">
        <f>IF($B27="","",VLOOKUP($B27,'FE2000 ELŐ'!$A$7:$O$48,4))</f>
        <v>0</v>
      </c>
      <c r="G27" s="135"/>
      <c r="H27" s="134"/>
      <c r="I27" s="157"/>
      <c r="J27" s="134" t="s">
        <v>202</v>
      </c>
      <c r="K27" s="158"/>
      <c r="L27" s="136"/>
      <c r="M27" s="208"/>
      <c r="N27" s="136"/>
      <c r="O27" s="208"/>
      <c r="P27" s="140"/>
      <c r="V27"/>
      <c r="W27"/>
      <c r="X27"/>
      <c r="Y27"/>
      <c r="Z27"/>
      <c r="AA27"/>
      <c r="AB27"/>
      <c r="AC27"/>
      <c r="AD27"/>
      <c r="AE27"/>
      <c r="AF27"/>
      <c r="AG27"/>
      <c r="AH27"/>
    </row>
    <row r="28" spans="1:34" s="34" customFormat="1" ht="9.6" customHeight="1" x14ac:dyDescent="0.25">
      <c r="A28" s="166"/>
      <c r="B28" s="152"/>
      <c r="C28" s="289"/>
      <c r="D28" s="289"/>
      <c r="E28" s="290"/>
      <c r="F28" s="291" t="s">
        <v>0</v>
      </c>
      <c r="G28" s="147" t="s">
        <v>197</v>
      </c>
      <c r="H28" s="148" t="str">
        <f>UPPER(IF(OR(G28="a",G28="as"),C27,IF(OR(G28="b",G28="bs"),C29,)))</f>
        <v xml:space="preserve">SCHINDLER PÉTER </v>
      </c>
      <c r="I28" s="159"/>
      <c r="J28" s="134"/>
      <c r="K28" s="158"/>
      <c r="L28" s="136"/>
      <c r="M28" s="208"/>
      <c r="N28" s="136"/>
      <c r="O28" s="208"/>
      <c r="P28" s="140"/>
    </row>
    <row r="29" spans="1:34" s="34" customFormat="1" ht="9.6" customHeight="1" x14ac:dyDescent="0.25">
      <c r="A29" s="142">
        <v>12</v>
      </c>
      <c r="B29" s="132">
        <v>12</v>
      </c>
      <c r="C29" s="288" t="str">
        <f>UPPER(IF($B29="","",VLOOKUP($B29,'FE2000 ELŐ'!$A$7:$O$48,2)))</f>
        <v>BYE</v>
      </c>
      <c r="D29" s="288">
        <f>IF($B29="","",VLOOKUP($B29,'FE2000 ELŐ'!$A$7:$O$48,3))</f>
        <v>0</v>
      </c>
      <c r="E29" s="288"/>
      <c r="F29" s="288">
        <f>IF($B29="","",VLOOKUP($B29,'FE2000 ELŐ'!$A$7:$O$48,4))</f>
        <v>0</v>
      </c>
      <c r="G29" s="160"/>
      <c r="H29" s="134"/>
      <c r="I29" s="134"/>
      <c r="J29" s="134"/>
      <c r="K29" s="158"/>
      <c r="L29" s="136"/>
      <c r="M29" s="208"/>
      <c r="N29" s="136"/>
      <c r="O29" s="208"/>
      <c r="P29" s="140"/>
    </row>
    <row r="30" spans="1:34" s="34" customFormat="1" ht="9.6" customHeight="1" x14ac:dyDescent="0.25">
      <c r="A30" s="142"/>
      <c r="B30" s="152"/>
      <c r="C30" s="289"/>
      <c r="D30" s="289"/>
      <c r="E30" s="290"/>
      <c r="F30" s="289"/>
      <c r="G30" s="153"/>
      <c r="H30" s="134"/>
      <c r="I30" s="134"/>
      <c r="J30" s="146" t="s">
        <v>0</v>
      </c>
      <c r="K30" s="154" t="s">
        <v>195</v>
      </c>
      <c r="L30" s="148" t="str">
        <f>UPPER(IF(OR(K30="a",K30="as"),J26,IF(OR(K30="b",K30="bs"),J34,)))</f>
        <v xml:space="preserve">BOGNÁR GÁBOR BÉLA </v>
      </c>
      <c r="M30" s="210"/>
      <c r="N30" s="136"/>
      <c r="O30" s="208"/>
      <c r="P30" s="140"/>
    </row>
    <row r="31" spans="1:34" s="34" customFormat="1" ht="9.6" customHeight="1" x14ac:dyDescent="0.25">
      <c r="A31" s="142">
        <v>13</v>
      </c>
      <c r="B31" s="132">
        <v>13</v>
      </c>
      <c r="C31" s="288" t="str">
        <f>UPPER(IF($B31="","",VLOOKUP($B31,'FE2000 ELŐ'!$A$7:$O$48,2)))</f>
        <v xml:space="preserve">BOGNÁR GÁBOR BÉLA </v>
      </c>
      <c r="D31" s="288">
        <f>IF($B31="","",VLOOKUP($B31,'FE2000 ELŐ'!$A$7:$O$48,3))</f>
        <v>0</v>
      </c>
      <c r="E31" s="288"/>
      <c r="F31" s="288">
        <f>IF($B31="","",VLOOKUP($B31,'FE2000 ELŐ'!$A$7:$O$48,4))</f>
        <v>0</v>
      </c>
      <c r="G31" s="162"/>
      <c r="H31" s="134"/>
      <c r="I31" s="134"/>
      <c r="J31" s="134"/>
      <c r="K31" s="158"/>
      <c r="L31" s="134" t="s">
        <v>203</v>
      </c>
      <c r="M31" s="137"/>
      <c r="N31" s="136"/>
      <c r="O31" s="208"/>
      <c r="P31" s="140"/>
    </row>
    <row r="32" spans="1:34" s="34" customFormat="1" ht="9.6" customHeight="1" x14ac:dyDescent="0.25">
      <c r="A32" s="142"/>
      <c r="B32" s="152"/>
      <c r="C32" s="289"/>
      <c r="D32" s="289"/>
      <c r="E32" s="290"/>
      <c r="F32" s="291" t="s">
        <v>0</v>
      </c>
      <c r="G32" s="147" t="s">
        <v>197</v>
      </c>
      <c r="H32" s="148" t="str">
        <f>UPPER(IF(OR(G32="a",G32="as"),C31,IF(OR(G32="b",G32="bs"),C33,)))</f>
        <v xml:space="preserve">BOGNÁR GÁBOR BÉLA </v>
      </c>
      <c r="I32" s="148"/>
      <c r="J32" s="134"/>
      <c r="K32" s="158"/>
      <c r="L32" s="136"/>
      <c r="M32" s="137"/>
      <c r="N32" s="136"/>
      <c r="O32" s="208"/>
      <c r="P32" s="140"/>
    </row>
    <row r="33" spans="1:16" s="34" customFormat="1" ht="9.6" customHeight="1" x14ac:dyDescent="0.25">
      <c r="A33" s="142">
        <v>14</v>
      </c>
      <c r="B33" s="132">
        <v>14</v>
      </c>
      <c r="C33" s="288" t="str">
        <f>UPPER(IF($B33="","",VLOOKUP($B33,'FE2000 ELŐ'!$A$7:$O$48,2)))</f>
        <v xml:space="preserve">VARGA ÁKOS </v>
      </c>
      <c r="D33" s="288">
        <f>IF($B33="","",VLOOKUP($B33,'FE2000 ELŐ'!$A$7:$O$48,3))</f>
        <v>0</v>
      </c>
      <c r="E33" s="288"/>
      <c r="F33" s="288">
        <f>IF($B33="","",VLOOKUP($B33,'FE2000 ELŐ'!$A$7:$O$48,4))</f>
        <v>0</v>
      </c>
      <c r="G33" s="150"/>
      <c r="H33" s="134" t="s">
        <v>201</v>
      </c>
      <c r="I33" s="151"/>
      <c r="J33" s="134"/>
      <c r="K33" s="158"/>
      <c r="L33" s="136"/>
      <c r="M33" s="137"/>
      <c r="N33" s="136"/>
      <c r="O33" s="208"/>
      <c r="P33" s="140"/>
    </row>
    <row r="34" spans="1:16" s="34" customFormat="1" ht="9.6" customHeight="1" x14ac:dyDescent="0.25">
      <c r="A34" s="142"/>
      <c r="B34" s="152"/>
      <c r="C34" s="289"/>
      <c r="D34" s="289"/>
      <c r="E34" s="290"/>
      <c r="F34" s="289"/>
      <c r="G34" s="153"/>
      <c r="H34" s="146" t="s">
        <v>0</v>
      </c>
      <c r="I34" s="154" t="s">
        <v>197</v>
      </c>
      <c r="J34" s="148" t="str">
        <f>UPPER(IF(OR(I34="a",I34="as"),H32,IF(OR(I34="b",I34="bs"),H36,)))</f>
        <v xml:space="preserve">BOGNÁR GÁBOR BÉLA </v>
      </c>
      <c r="K34" s="164"/>
      <c r="L34" s="136"/>
      <c r="M34" s="137"/>
      <c r="N34" s="136"/>
      <c r="O34" s="208"/>
      <c r="P34" s="140"/>
    </row>
    <row r="35" spans="1:16" s="34" customFormat="1" ht="9.6" customHeight="1" x14ac:dyDescent="0.25">
      <c r="A35" s="142">
        <v>15</v>
      </c>
      <c r="B35" s="132">
        <v>15</v>
      </c>
      <c r="C35" s="288" t="str">
        <f>UPPER(IF($B35="","",VLOOKUP($B35,'FE2000 ELŐ'!$A$7:$O$48,2)))</f>
        <v>BYE</v>
      </c>
      <c r="D35" s="288">
        <f>IF($B35="","",VLOOKUP($B35,'FE2000 ELŐ'!$A$7:$O$48,3))</f>
        <v>0</v>
      </c>
      <c r="E35" s="288"/>
      <c r="F35" s="288">
        <f>IF($B35="","",VLOOKUP($B35,'FE2000 ELŐ'!$A$7:$O$48,4))</f>
        <v>0</v>
      </c>
      <c r="G35" s="135"/>
      <c r="H35" s="134"/>
      <c r="I35" s="157"/>
      <c r="J35" s="134" t="s">
        <v>199</v>
      </c>
      <c r="K35" s="156"/>
      <c r="L35" s="136"/>
      <c r="M35" s="137"/>
      <c r="N35" s="136"/>
      <c r="O35" s="208"/>
      <c r="P35" s="140"/>
    </row>
    <row r="36" spans="1:16" s="34" customFormat="1" ht="9.6" customHeight="1" x14ac:dyDescent="0.25">
      <c r="A36" s="142"/>
      <c r="B36" s="143"/>
      <c r="C36" s="144"/>
      <c r="D36" s="144"/>
      <c r="E36" s="145"/>
      <c r="F36" s="146" t="s">
        <v>0</v>
      </c>
      <c r="G36" s="147" t="s">
        <v>195</v>
      </c>
      <c r="H36" s="471" t="str">
        <f>UPPER(IF(OR(G36="a",G36="as"),C35,IF(OR(G36="b",G36="bs"),C37,)))</f>
        <v>ŐRI ÁDÁM SZABOLCS (7)</v>
      </c>
      <c r="I36" s="159"/>
      <c r="J36" s="134"/>
      <c r="K36" s="156"/>
      <c r="L36" s="136"/>
      <c r="M36" s="137"/>
      <c r="N36" s="136"/>
      <c r="O36" s="208"/>
      <c r="P36" s="140"/>
    </row>
    <row r="37" spans="1:16" s="34" customFormat="1" ht="9.6" customHeight="1" x14ac:dyDescent="0.25">
      <c r="A37" s="131">
        <v>16</v>
      </c>
      <c r="B37" s="132">
        <v>16</v>
      </c>
      <c r="C37" s="133" t="str">
        <f>UPPER(IF($B37="","",VLOOKUP($B37,'FE2000 ELŐ'!$A$7:$O$48,2)))</f>
        <v>ŐRI ÁDÁM SZABOLCS (7)</v>
      </c>
      <c r="D37" s="133">
        <f>IF($B37="","",VLOOKUP($B37,'FE2000 ELŐ'!$A$7:$O$48,3))</f>
        <v>0</v>
      </c>
      <c r="E37" s="133"/>
      <c r="F37" s="133">
        <f>IF($B37="","",VLOOKUP($B37,'FE2000 ELŐ'!$A$7:$O$48,4))</f>
        <v>0</v>
      </c>
      <c r="G37" s="160"/>
      <c r="H37" s="134"/>
      <c r="I37" s="134"/>
      <c r="J37" s="134"/>
      <c r="K37" s="156"/>
      <c r="L37" s="137"/>
      <c r="M37" s="137" t="s">
        <v>195</v>
      </c>
      <c r="N37" s="136"/>
      <c r="O37" s="208"/>
      <c r="P37" s="140"/>
    </row>
    <row r="38" spans="1:16" s="34" customFormat="1" ht="9.6" customHeight="1" x14ac:dyDescent="0.25">
      <c r="A38" s="142"/>
      <c r="B38" s="143"/>
      <c r="C38" s="144"/>
      <c r="D38" s="144"/>
      <c r="E38" s="145"/>
      <c r="F38" s="144"/>
      <c r="G38" s="153"/>
      <c r="H38" s="134"/>
      <c r="I38" s="134"/>
      <c r="J38" s="134"/>
      <c r="K38" s="156"/>
      <c r="L38" s="284" t="s">
        <v>61</v>
      </c>
      <c r="M38" s="211" t="s">
        <v>195</v>
      </c>
      <c r="N38" s="471" t="str">
        <f>UPPER(IF(OR(M39="a",M39="as"),N22,IF(OR(M39="b",M39="bs"),N54,)))</f>
        <v>MONOSTORI TAMÁS (2)</v>
      </c>
      <c r="O38" s="212"/>
      <c r="P38" s="140"/>
    </row>
    <row r="39" spans="1:16" s="34" customFormat="1" ht="9.6" customHeight="1" x14ac:dyDescent="0.25">
      <c r="A39" s="131">
        <v>17</v>
      </c>
      <c r="B39" s="132">
        <v>17</v>
      </c>
      <c r="C39" s="133" t="str">
        <f>UPPER(IF($B39="","",VLOOKUP($B39,'FE2000 ELŐ'!$A$7:$O$48,2)))</f>
        <v>NYIRŐ RICHÁRD (6)</v>
      </c>
      <c r="D39" s="133">
        <f>IF($B39="","",VLOOKUP($B39,'FE2000 ELŐ'!$A$7:$O$48,3))</f>
        <v>0</v>
      </c>
      <c r="E39" s="133"/>
      <c r="F39" s="133">
        <f>IF($B39="","",VLOOKUP($B39,'FE2000 ELŐ'!$A$7:$O$48,4))</f>
        <v>0</v>
      </c>
      <c r="G39" s="135"/>
      <c r="H39" s="134"/>
      <c r="I39" s="134"/>
      <c r="J39" s="134"/>
      <c r="K39" s="156"/>
      <c r="L39" s="146" t="s">
        <v>0</v>
      </c>
      <c r="M39" s="213" t="s">
        <v>195</v>
      </c>
      <c r="N39" s="134" t="s">
        <v>196</v>
      </c>
      <c r="O39" s="208"/>
      <c r="P39" s="140"/>
    </row>
    <row r="40" spans="1:16" s="34" customFormat="1" ht="9.6" customHeight="1" x14ac:dyDescent="0.25">
      <c r="A40" s="142"/>
      <c r="B40" s="143"/>
      <c r="C40" s="144"/>
      <c r="D40" s="144"/>
      <c r="E40" s="145"/>
      <c r="F40" s="146" t="s">
        <v>0</v>
      </c>
      <c r="G40" s="147" t="s">
        <v>197</v>
      </c>
      <c r="H40" s="471" t="str">
        <f>UPPER(IF(OR(G40="a",G40="as"),C39,IF(OR(G40="b",G40="bs"),C41,)))</f>
        <v>NYIRŐ RICHÁRD (6)</v>
      </c>
      <c r="I40" s="148"/>
      <c r="J40" s="134"/>
      <c r="K40" s="156"/>
      <c r="L40" s="136"/>
      <c r="M40" s="137"/>
      <c r="N40" s="136"/>
      <c r="O40" s="208"/>
      <c r="P40" s="140"/>
    </row>
    <row r="41" spans="1:16" s="34" customFormat="1" ht="9.6" customHeight="1" x14ac:dyDescent="0.25">
      <c r="A41" s="142">
        <v>18</v>
      </c>
      <c r="B41" s="132">
        <v>18</v>
      </c>
      <c r="C41" s="288" t="str">
        <f>UPPER(IF($B41="","",VLOOKUP($B41,'FE2000 ELŐ'!$A$7:$O$48,2)))</f>
        <v>BYE</v>
      </c>
      <c r="D41" s="288">
        <f>IF($B41="","",VLOOKUP($B41,'FE2000 ELŐ'!$A$7:$O$48,3))</f>
        <v>0</v>
      </c>
      <c r="E41" s="288"/>
      <c r="F41" s="288">
        <f>IF($B41="","",VLOOKUP($B41,'FE2000 ELŐ'!$A$7:$O$48,4))</f>
        <v>0</v>
      </c>
      <c r="G41" s="150"/>
      <c r="H41" s="134"/>
      <c r="I41" s="151"/>
      <c r="J41" s="134"/>
      <c r="K41" s="156"/>
      <c r="L41" s="136"/>
      <c r="M41" s="137"/>
      <c r="N41" s="802" t="str">
        <f>IF(V3="","",CONCATENATE(Y1," pont"))</f>
        <v/>
      </c>
      <c r="O41" s="803"/>
      <c r="P41" s="140"/>
    </row>
    <row r="42" spans="1:16" s="34" customFormat="1" ht="9.6" customHeight="1" x14ac:dyDescent="0.25">
      <c r="A42" s="142"/>
      <c r="B42" s="152"/>
      <c r="C42" s="289"/>
      <c r="D42" s="289"/>
      <c r="E42" s="290"/>
      <c r="F42" s="289"/>
      <c r="G42" s="153"/>
      <c r="H42" s="146" t="s">
        <v>0</v>
      </c>
      <c r="I42" s="154" t="s">
        <v>197</v>
      </c>
      <c r="J42" s="471" t="str">
        <f>UPPER(IF(OR(I42="a",I42="as"),H40,IF(OR(I42="b",I42="bs"),H44,)))</f>
        <v>NYIRŐ RICHÁRD (6)</v>
      </c>
      <c r="K42" s="155"/>
      <c r="L42" s="136"/>
      <c r="M42" s="137"/>
      <c r="N42" s="136"/>
      <c r="O42" s="208"/>
      <c r="P42" s="140"/>
    </row>
    <row r="43" spans="1:16" s="34" customFormat="1" ht="9.6" customHeight="1" x14ac:dyDescent="0.25">
      <c r="A43" s="142">
        <v>19</v>
      </c>
      <c r="B43" s="132">
        <v>19</v>
      </c>
      <c r="C43" s="288" t="str">
        <f>UPPER(IF($B43="","",VLOOKUP($B43,'FE2000 ELŐ'!$A$7:$O$48,2)))</f>
        <v xml:space="preserve">BENYOVSZKY ZSOMBOR </v>
      </c>
      <c r="D43" s="288">
        <f>IF($B43="","",VLOOKUP($B43,'FE2000 ELŐ'!$A$7:$O$48,3))</f>
        <v>0</v>
      </c>
      <c r="E43" s="288"/>
      <c r="F43" s="288">
        <f>IF($B43="","",VLOOKUP($B43,'FE2000 ELŐ'!$A$7:$O$48,4))</f>
        <v>0</v>
      </c>
      <c r="G43" s="135"/>
      <c r="H43" s="134"/>
      <c r="I43" s="157"/>
      <c r="J43" s="134" t="s">
        <v>199</v>
      </c>
      <c r="K43" s="158"/>
      <c r="L43" s="136"/>
      <c r="M43" s="137"/>
      <c r="N43" s="136"/>
      <c r="O43" s="208"/>
      <c r="P43" s="140"/>
    </row>
    <row r="44" spans="1:16" s="34" customFormat="1" ht="9.6" customHeight="1" x14ac:dyDescent="0.25">
      <c r="A44" s="142"/>
      <c r="B44" s="152"/>
      <c r="C44" s="289"/>
      <c r="D44" s="289"/>
      <c r="E44" s="290"/>
      <c r="F44" s="291" t="s">
        <v>0</v>
      </c>
      <c r="G44" s="147" t="s">
        <v>197</v>
      </c>
      <c r="H44" s="148" t="str">
        <f>UPPER(IF(OR(G44="a",G44="as"),C43,IF(OR(G44="b",G44="bs"),C45,)))</f>
        <v xml:space="preserve">BENYOVSZKY ZSOMBOR </v>
      </c>
      <c r="I44" s="159"/>
      <c r="J44" s="134"/>
      <c r="K44" s="158"/>
      <c r="L44" s="136"/>
      <c r="M44" s="137"/>
      <c r="N44" s="136"/>
      <c r="O44" s="208"/>
      <c r="P44" s="140"/>
    </row>
    <row r="45" spans="1:16" s="34" customFormat="1" ht="9.6" customHeight="1" x14ac:dyDescent="0.25">
      <c r="A45" s="142">
        <v>20</v>
      </c>
      <c r="B45" s="132">
        <v>20</v>
      </c>
      <c r="C45" s="288" t="str">
        <f>UPPER(IF($B45="","",VLOOKUP($B45,'FE2000 ELŐ'!$A$7:$O$48,2)))</f>
        <v xml:space="preserve">PÁLL TIBOR </v>
      </c>
      <c r="D45" s="288">
        <f>IF($B45="","",VLOOKUP($B45,'FE2000 ELŐ'!$A$7:$O$48,3))</f>
        <v>0</v>
      </c>
      <c r="E45" s="288"/>
      <c r="F45" s="288">
        <f>IF($B45="","",VLOOKUP($B45,'FE2000 ELŐ'!$A$7:$O$48,4))</f>
        <v>0</v>
      </c>
      <c r="G45" s="160"/>
      <c r="H45" s="134" t="s">
        <v>198</v>
      </c>
      <c r="I45" s="134"/>
      <c r="J45" s="134"/>
      <c r="K45" s="158"/>
      <c r="L45" s="136"/>
      <c r="M45" s="137"/>
      <c r="N45" s="136"/>
      <c r="O45" s="208"/>
      <c r="P45" s="140"/>
    </row>
    <row r="46" spans="1:16" s="34" customFormat="1" ht="9.6" customHeight="1" x14ac:dyDescent="0.25">
      <c r="A46" s="142"/>
      <c r="B46" s="152"/>
      <c r="C46" s="289"/>
      <c r="D46" s="289"/>
      <c r="E46" s="290"/>
      <c r="F46" s="289"/>
      <c r="G46" s="153"/>
      <c r="H46" s="134"/>
      <c r="I46" s="134"/>
      <c r="J46" s="146" t="s">
        <v>0</v>
      </c>
      <c r="K46" s="154" t="s">
        <v>68</v>
      </c>
      <c r="L46" s="471" t="str">
        <f>UPPER(IF(OR(K46="a",K46="as"),J42,IF(OR(K46="b",K46="bs"),J50,)))</f>
        <v>NYIRŐ RICHÁRD (6)</v>
      </c>
      <c r="M46" s="209"/>
      <c r="N46" s="136"/>
      <c r="O46" s="208"/>
      <c r="P46" s="140"/>
    </row>
    <row r="47" spans="1:16" s="34" customFormat="1" ht="9.6" customHeight="1" x14ac:dyDescent="0.25">
      <c r="A47" s="142">
        <v>21</v>
      </c>
      <c r="B47" s="132">
        <v>21</v>
      </c>
      <c r="C47" s="288" t="str">
        <f>UPPER(IF($B47="","",VLOOKUP($B47,'FE2000 ELŐ'!$A$7:$O$48,2)))</f>
        <v xml:space="preserve">KOVÁCS TIBOR </v>
      </c>
      <c r="D47" s="288">
        <f>IF($B47="","",VLOOKUP($B47,'FE2000 ELŐ'!$A$7:$O$48,3))</f>
        <v>0</v>
      </c>
      <c r="E47" s="288"/>
      <c r="F47" s="288">
        <f>IF($B47="","",VLOOKUP($B47,'FE2000 ELŐ'!$A$7:$O$48,4))</f>
        <v>0</v>
      </c>
      <c r="G47" s="162"/>
      <c r="H47" s="134"/>
      <c r="I47" s="134"/>
      <c r="J47" s="134"/>
      <c r="K47" s="158"/>
      <c r="L47" s="134" t="s">
        <v>202</v>
      </c>
      <c r="M47" s="208"/>
      <c r="N47" s="136"/>
      <c r="O47" s="208"/>
      <c r="P47" s="140"/>
    </row>
    <row r="48" spans="1:16" s="34" customFormat="1" ht="9.6" customHeight="1" x14ac:dyDescent="0.25">
      <c r="A48" s="142"/>
      <c r="B48" s="152"/>
      <c r="C48" s="289"/>
      <c r="D48" s="289"/>
      <c r="E48" s="290"/>
      <c r="F48" s="291" t="s">
        <v>0</v>
      </c>
      <c r="G48" s="147" t="s">
        <v>197</v>
      </c>
      <c r="H48" s="148" t="str">
        <f>UPPER(IF(OR(G48="a",G48="as"),C47,IF(OR(G48="b",G48="bs"),C49,)))</f>
        <v xml:space="preserve">KOVÁCS TIBOR </v>
      </c>
      <c r="I48" s="148"/>
      <c r="J48" s="134"/>
      <c r="K48" s="158"/>
      <c r="L48" s="136"/>
      <c r="M48" s="208"/>
      <c r="N48" s="136"/>
      <c r="O48" s="208"/>
      <c r="P48" s="140"/>
    </row>
    <row r="49" spans="1:16" s="34" customFormat="1" ht="9.6" customHeight="1" x14ac:dyDescent="0.25">
      <c r="A49" s="142">
        <v>22</v>
      </c>
      <c r="B49" s="132">
        <v>22</v>
      </c>
      <c r="C49" s="288" t="str">
        <f>UPPER(IF($B49="","",VLOOKUP($B49,'FE2000 ELŐ'!$A$7:$O$48,2)))</f>
        <v xml:space="preserve">HALÁSZY TAMÁS </v>
      </c>
      <c r="D49" s="288">
        <f>IF($B49="","",VLOOKUP($B49,'FE2000 ELŐ'!$A$7:$O$48,3))</f>
        <v>0</v>
      </c>
      <c r="E49" s="288"/>
      <c r="F49" s="288">
        <f>IF($B49="","",VLOOKUP($B49,'FE2000 ELŐ'!$A$7:$O$48,4))</f>
        <v>0</v>
      </c>
      <c r="G49" s="150"/>
      <c r="H49" s="134" t="s">
        <v>204</v>
      </c>
      <c r="I49" s="151"/>
      <c r="J49" s="134"/>
      <c r="K49" s="158"/>
      <c r="L49" s="136"/>
      <c r="M49" s="208"/>
      <c r="N49" s="136"/>
      <c r="O49" s="208"/>
      <c r="P49" s="140"/>
    </row>
    <row r="50" spans="1:16" s="34" customFormat="1" ht="9.6" customHeight="1" x14ac:dyDescent="0.25">
      <c r="A50" s="142"/>
      <c r="B50" s="152"/>
      <c r="C50" s="289"/>
      <c r="D50" s="289"/>
      <c r="E50" s="290"/>
      <c r="F50" s="289"/>
      <c r="G50" s="153"/>
      <c r="H50" s="146" t="s">
        <v>0</v>
      </c>
      <c r="I50" s="154" t="s">
        <v>195</v>
      </c>
      <c r="J50" s="471" t="str">
        <f>UPPER(IF(OR(I50="a",I50="as"),H48,IF(OR(I50="b",I50="bs"),H52,)))</f>
        <v>FEHÉR CSABA (3)</v>
      </c>
      <c r="K50" s="164"/>
      <c r="L50" s="136"/>
      <c r="M50" s="208"/>
      <c r="N50" s="136"/>
      <c r="O50" s="208"/>
      <c r="P50" s="140"/>
    </row>
    <row r="51" spans="1:16" s="34" customFormat="1" ht="9.6" customHeight="1" x14ac:dyDescent="0.25">
      <c r="A51" s="142">
        <v>23</v>
      </c>
      <c r="B51" s="132">
        <v>23</v>
      </c>
      <c r="C51" s="288" t="str">
        <f>UPPER(IF($B51="","",VLOOKUP($B51,'FE2000 ELŐ'!$A$7:$O$48,2)))</f>
        <v>BYE</v>
      </c>
      <c r="D51" s="288">
        <f>IF($B51="","",VLOOKUP($B51,'FE2000 ELŐ'!$A$7:$O$48,3))</f>
        <v>0</v>
      </c>
      <c r="E51" s="288"/>
      <c r="F51" s="288">
        <f>IF($B51="","",VLOOKUP($B51,'FE2000 ELŐ'!$A$7:$O$48,4))</f>
        <v>0</v>
      </c>
      <c r="G51" s="135"/>
      <c r="H51" s="134"/>
      <c r="I51" s="157"/>
      <c r="J51" s="134" t="s">
        <v>199</v>
      </c>
      <c r="K51" s="156"/>
      <c r="L51" s="136"/>
      <c r="M51" s="208"/>
      <c r="N51" s="136"/>
      <c r="O51" s="208"/>
      <c r="P51" s="140"/>
    </row>
    <row r="52" spans="1:16" s="34" customFormat="1" ht="9.6" customHeight="1" x14ac:dyDescent="0.25">
      <c r="A52" s="142"/>
      <c r="B52" s="143"/>
      <c r="C52" s="144"/>
      <c r="D52" s="144"/>
      <c r="E52" s="145"/>
      <c r="F52" s="146" t="s">
        <v>0</v>
      </c>
      <c r="G52" s="147" t="s">
        <v>195</v>
      </c>
      <c r="H52" s="471" t="str">
        <f>UPPER(IF(OR(G52="a",G52="as"),C51,IF(OR(G52="b",G52="bs"),C53,)))</f>
        <v>FEHÉR CSABA (3)</v>
      </c>
      <c r="I52" s="159"/>
      <c r="J52" s="134"/>
      <c r="K52" s="156"/>
      <c r="L52" s="136"/>
      <c r="M52" s="208"/>
      <c r="N52" s="136"/>
      <c r="O52" s="208"/>
      <c r="P52" s="140"/>
    </row>
    <row r="53" spans="1:16" s="34" customFormat="1" ht="9.6" customHeight="1" x14ac:dyDescent="0.25">
      <c r="A53" s="131">
        <v>24</v>
      </c>
      <c r="B53" s="132">
        <v>24</v>
      </c>
      <c r="C53" s="133" t="str">
        <f>UPPER(IF($B53="","",VLOOKUP($B53,'FE2000 ELŐ'!$A$7:$O$48,2)))</f>
        <v>FEHÉR CSABA (3)</v>
      </c>
      <c r="D53" s="133">
        <f>IF($B53="","",VLOOKUP($B53,'FE2000 ELŐ'!$A$7:$O$48,3))</f>
        <v>0</v>
      </c>
      <c r="E53" s="133"/>
      <c r="F53" s="133">
        <f>IF($B53="","",VLOOKUP($B53,'FE2000 ELŐ'!$A$7:$O$48,4))</f>
        <v>0</v>
      </c>
      <c r="G53" s="160"/>
      <c r="H53" s="134"/>
      <c r="I53" s="134"/>
      <c r="J53" s="134"/>
      <c r="K53" s="156"/>
      <c r="L53" s="136"/>
      <c r="M53" s="208"/>
      <c r="N53" s="136"/>
      <c r="O53" s="208"/>
      <c r="P53" s="140"/>
    </row>
    <row r="54" spans="1:16" s="34" customFormat="1" ht="9.6" customHeight="1" x14ac:dyDescent="0.25">
      <c r="A54" s="142"/>
      <c r="B54" s="143"/>
      <c r="C54" s="161"/>
      <c r="D54" s="161"/>
      <c r="E54" s="165"/>
      <c r="F54" s="161"/>
      <c r="G54" s="153"/>
      <c r="H54" s="134"/>
      <c r="I54" s="134"/>
      <c r="J54" s="134"/>
      <c r="K54" s="156"/>
      <c r="L54" s="146" t="s">
        <v>0</v>
      </c>
      <c r="M54" s="154" t="s">
        <v>195</v>
      </c>
      <c r="N54" s="471" t="str">
        <f>UPPER(IF(OR(M54="a",M54="as"),L46,IF(OR(M54="b",M54="bs"),L62,)))</f>
        <v>MONOSTORI TAMÁS (2)</v>
      </c>
      <c r="O54" s="210"/>
      <c r="P54" s="140"/>
    </row>
    <row r="55" spans="1:16" s="34" customFormat="1" ht="9.6" customHeight="1" x14ac:dyDescent="0.25">
      <c r="A55" s="131">
        <v>25</v>
      </c>
      <c r="B55" s="132">
        <v>25</v>
      </c>
      <c r="C55" s="133" t="str">
        <f>UPPER(IF($B55="","",VLOOKUP($B55,'FE2000 ELŐ'!$A$7:$O$48,2)))</f>
        <v>GÁLFI ANDRÁS (8)</v>
      </c>
      <c r="D55" s="133">
        <f>IF($B55="","",VLOOKUP($B55,'FE2000 ELŐ'!$A$7:$O$48,3))</f>
        <v>0</v>
      </c>
      <c r="E55" s="133"/>
      <c r="F55" s="133">
        <f>IF($B55="","",VLOOKUP($B55,'FE2000 ELŐ'!$A$7:$O$48,4))</f>
        <v>0</v>
      </c>
      <c r="G55" s="135"/>
      <c r="H55" s="134"/>
      <c r="I55" s="134"/>
      <c r="J55" s="134"/>
      <c r="K55" s="156"/>
      <c r="L55" s="136"/>
      <c r="M55" s="208"/>
      <c r="N55" s="134" t="s">
        <v>206</v>
      </c>
      <c r="O55" s="137"/>
      <c r="P55" s="140"/>
    </row>
    <row r="56" spans="1:16" s="34" customFormat="1" ht="9.6" customHeight="1" x14ac:dyDescent="0.25">
      <c r="A56" s="142"/>
      <c r="B56" s="143"/>
      <c r="C56" s="144"/>
      <c r="D56" s="144"/>
      <c r="E56" s="145"/>
      <c r="F56" s="146" t="s">
        <v>0</v>
      </c>
      <c r="G56" s="147" t="s">
        <v>197</v>
      </c>
      <c r="H56" s="471" t="str">
        <f>UPPER(IF(OR(G56="a",G56="as"),C55,IF(OR(G56="b",G56="bs"),C57,)))</f>
        <v>GÁLFI ANDRÁS (8)</v>
      </c>
      <c r="I56" s="148"/>
      <c r="J56" s="134"/>
      <c r="K56" s="156"/>
      <c r="L56" s="136"/>
      <c r="M56" s="208"/>
      <c r="N56" s="136"/>
      <c r="O56" s="137"/>
      <c r="P56" s="140"/>
    </row>
    <row r="57" spans="1:16" s="34" customFormat="1" ht="9.6" customHeight="1" x14ac:dyDescent="0.25">
      <c r="A57" s="142">
        <v>26</v>
      </c>
      <c r="B57" s="132">
        <v>26</v>
      </c>
      <c r="C57" s="288" t="str">
        <f>UPPER(IF($B57="","",VLOOKUP($B57,'FE2000 ELŐ'!$A$7:$O$48,2)))</f>
        <v>BYE</v>
      </c>
      <c r="D57" s="288">
        <f>IF($B57="","",VLOOKUP($B57,'FE2000 ELŐ'!$A$7:$O$48,3))</f>
        <v>0</v>
      </c>
      <c r="E57" s="288"/>
      <c r="F57" s="288">
        <f>IF($B57="","",VLOOKUP($B57,'FE2000 ELŐ'!$A$7:$O$48,4))</f>
        <v>0</v>
      </c>
      <c r="G57" s="150"/>
      <c r="H57" s="134"/>
      <c r="I57" s="151"/>
      <c r="J57" s="134"/>
      <c r="K57" s="156"/>
      <c r="L57" s="136"/>
      <c r="M57" s="208"/>
      <c r="N57" s="136"/>
      <c r="O57" s="137"/>
      <c r="P57" s="140"/>
    </row>
    <row r="58" spans="1:16" s="34" customFormat="1" ht="9.6" customHeight="1" x14ac:dyDescent="0.25">
      <c r="A58" s="142"/>
      <c r="B58" s="152"/>
      <c r="C58" s="289"/>
      <c r="D58" s="289"/>
      <c r="E58" s="290"/>
      <c r="F58" s="289"/>
      <c r="G58" s="153"/>
      <c r="H58" s="146" t="s">
        <v>0</v>
      </c>
      <c r="I58" s="154" t="s">
        <v>195</v>
      </c>
      <c r="J58" s="148" t="str">
        <f>UPPER(IF(OR(I58="a",I58="as"),H56,IF(OR(I58="b",I58="bs"),H60,)))</f>
        <v xml:space="preserve">VÉCSEY BENCE </v>
      </c>
      <c r="K58" s="155"/>
      <c r="L58" s="136"/>
      <c r="M58" s="208"/>
      <c r="N58" s="136"/>
      <c r="O58" s="137"/>
      <c r="P58" s="140"/>
    </row>
    <row r="59" spans="1:16" s="34" customFormat="1" ht="9.6" customHeight="1" x14ac:dyDescent="0.25">
      <c r="A59" s="142">
        <v>27</v>
      </c>
      <c r="B59" s="132">
        <v>27</v>
      </c>
      <c r="C59" s="288" t="str">
        <f>UPPER(IF($B59="","",VLOOKUP($B59,'FE2000 ELŐ'!$A$7:$O$48,2)))</f>
        <v xml:space="preserve">VÉCSEY BENCE </v>
      </c>
      <c r="D59" s="288">
        <f>IF($B59="","",VLOOKUP($B59,'FE2000 ELŐ'!$A$7:$O$48,3))</f>
        <v>0</v>
      </c>
      <c r="E59" s="288"/>
      <c r="F59" s="288">
        <f>IF($B59="","",VLOOKUP($B59,'FE2000 ELŐ'!$A$7:$O$48,4))</f>
        <v>0</v>
      </c>
      <c r="G59" s="135"/>
      <c r="H59" s="134"/>
      <c r="I59" s="157"/>
      <c r="J59" s="134" t="s">
        <v>204</v>
      </c>
      <c r="K59" s="158"/>
      <c r="L59" s="136"/>
      <c r="M59" s="208"/>
      <c r="N59" s="136"/>
      <c r="O59" s="137"/>
      <c r="P59" s="167"/>
    </row>
    <row r="60" spans="1:16" s="34" customFormat="1" ht="9.6" customHeight="1" x14ac:dyDescent="0.25">
      <c r="A60" s="142"/>
      <c r="B60" s="152"/>
      <c r="C60" s="289"/>
      <c r="D60" s="289"/>
      <c r="E60" s="290"/>
      <c r="F60" s="291" t="s">
        <v>0</v>
      </c>
      <c r="G60" s="147" t="s">
        <v>197</v>
      </c>
      <c r="H60" s="148" t="str">
        <f>UPPER(IF(OR(G60="a",G60="as"),C59,IF(OR(G60="b",G60="bs"),C61,)))</f>
        <v xml:space="preserve">VÉCSEY BENCE </v>
      </c>
      <c r="I60" s="159"/>
      <c r="J60" s="134"/>
      <c r="K60" s="158"/>
      <c r="L60" s="136"/>
      <c r="M60" s="208"/>
      <c r="N60" s="136"/>
      <c r="O60" s="137"/>
      <c r="P60" s="140"/>
    </row>
    <row r="61" spans="1:16" s="34" customFormat="1" ht="9.6" customHeight="1" x14ac:dyDescent="0.25">
      <c r="A61" s="142">
        <v>28</v>
      </c>
      <c r="B61" s="132">
        <v>28</v>
      </c>
      <c r="C61" s="288" t="str">
        <f>UPPER(IF($B61="","",VLOOKUP($B61,'FE2000 ELŐ'!$A$7:$O$48,2)))</f>
        <v xml:space="preserve">VARGA ÁRMIN </v>
      </c>
      <c r="D61" s="288">
        <f>IF($B61="","",VLOOKUP($B61,'FE2000 ELŐ'!$A$7:$O$48,3))</f>
        <v>0</v>
      </c>
      <c r="E61" s="288"/>
      <c r="F61" s="288">
        <f>IF($B61="","",VLOOKUP($B61,'FE2000 ELŐ'!$A$7:$O$48,4))</f>
        <v>0</v>
      </c>
      <c r="G61" s="160"/>
      <c r="H61" s="134" t="s">
        <v>200</v>
      </c>
      <c r="I61" s="134"/>
      <c r="J61" s="134"/>
      <c r="K61" s="158"/>
      <c r="L61" s="136"/>
      <c r="M61" s="208"/>
      <c r="N61" s="136"/>
      <c r="O61" s="137"/>
      <c r="P61" s="140"/>
    </row>
    <row r="62" spans="1:16" s="34" customFormat="1" ht="9.6" customHeight="1" x14ac:dyDescent="0.25">
      <c r="A62" s="142"/>
      <c r="B62" s="152"/>
      <c r="C62" s="289"/>
      <c r="D62" s="289"/>
      <c r="E62" s="290"/>
      <c r="F62" s="289"/>
      <c r="G62" s="153"/>
      <c r="H62" s="134"/>
      <c r="I62" s="134"/>
      <c r="J62" s="146" t="s">
        <v>0</v>
      </c>
      <c r="K62" s="154" t="s">
        <v>195</v>
      </c>
      <c r="L62" s="471" t="str">
        <f>UPPER(IF(OR(K62="a",K62="as"),J58,IF(OR(K62="b",K62="bs"),J66,)))</f>
        <v>MONOSTORI TAMÁS (2)</v>
      </c>
      <c r="M62" s="210"/>
      <c r="N62" s="136"/>
      <c r="O62" s="137"/>
      <c r="P62" s="140"/>
    </row>
    <row r="63" spans="1:16" s="34" customFormat="1" ht="9.6" customHeight="1" x14ac:dyDescent="0.25">
      <c r="A63" s="142">
        <v>29</v>
      </c>
      <c r="B63" s="132">
        <v>29</v>
      </c>
      <c r="C63" s="288" t="str">
        <f>UPPER(IF($B63="","",VLOOKUP($B63,'FE2000 ELŐ'!$A$7:$O$48,2)))</f>
        <v xml:space="preserve">BARABÁS BENCE </v>
      </c>
      <c r="D63" s="288">
        <f>IF($B63="","",VLOOKUP($B63,'FE2000 ELŐ'!$A$7:$O$48,3))</f>
        <v>0</v>
      </c>
      <c r="E63" s="288"/>
      <c r="F63" s="288">
        <f>IF($B63="","",VLOOKUP($B63,'FE2000 ELŐ'!$A$7:$O$48,4))</f>
        <v>0</v>
      </c>
      <c r="G63" s="162"/>
      <c r="H63" s="134"/>
      <c r="I63" s="134"/>
      <c r="J63" s="134"/>
      <c r="K63" s="158"/>
      <c r="L63" s="134" t="s">
        <v>202</v>
      </c>
      <c r="M63" s="156"/>
      <c r="N63" s="138"/>
      <c r="O63" s="139"/>
      <c r="P63" s="140"/>
    </row>
    <row r="64" spans="1:16" s="34" customFormat="1" ht="9.6" customHeight="1" x14ac:dyDescent="0.25">
      <c r="A64" s="142"/>
      <c r="B64" s="152"/>
      <c r="C64" s="289"/>
      <c r="D64" s="289"/>
      <c r="E64" s="290"/>
      <c r="F64" s="291" t="s">
        <v>0</v>
      </c>
      <c r="G64" s="147" t="s">
        <v>197</v>
      </c>
      <c r="H64" s="148" t="str">
        <f>UPPER(IF(OR(G64="a",G64="as"),C63,IF(OR(G64="b",G64="bs"),C65,)))</f>
        <v xml:space="preserve">BARABÁS BENCE </v>
      </c>
      <c r="I64" s="148"/>
      <c r="J64" s="134"/>
      <c r="K64" s="158"/>
      <c r="L64" s="156"/>
      <c r="M64" s="156"/>
      <c r="N64" s="138"/>
      <c r="O64" s="139"/>
      <c r="P64" s="140"/>
    </row>
    <row r="65" spans="1:16" s="34" customFormat="1" ht="9.6" customHeight="1" x14ac:dyDescent="0.25">
      <c r="A65" s="142">
        <v>30</v>
      </c>
      <c r="B65" s="132">
        <v>30</v>
      </c>
      <c r="C65" s="288" t="str">
        <f>UPPER(IF($B65="","",VLOOKUP($B65,'FE2000 ELŐ'!$A$7:$O$48,2)))</f>
        <v xml:space="preserve">NEMES ZOLTÁN </v>
      </c>
      <c r="D65" s="288">
        <f>IF($B65="","",VLOOKUP($B65,'FE2000 ELŐ'!$A$7:$O$48,3))</f>
        <v>0</v>
      </c>
      <c r="E65" s="288"/>
      <c r="F65" s="288">
        <f>IF($B65="","",VLOOKUP($B65,'FE2000 ELŐ'!$A$7:$O$48,4))</f>
        <v>0</v>
      </c>
      <c r="G65" s="150"/>
      <c r="H65" s="134" t="s">
        <v>196</v>
      </c>
      <c r="I65" s="151"/>
      <c r="J65" s="134"/>
      <c r="K65" s="158"/>
      <c r="L65" s="156"/>
      <c r="M65" s="156"/>
      <c r="N65" s="138"/>
      <c r="O65" s="139"/>
      <c r="P65" s="140"/>
    </row>
    <row r="66" spans="1:16" s="34" customFormat="1" ht="9.6" customHeight="1" x14ac:dyDescent="0.25">
      <c r="A66" s="142"/>
      <c r="B66" s="152"/>
      <c r="C66" s="289"/>
      <c r="D66" s="289"/>
      <c r="E66" s="290"/>
      <c r="F66" s="289"/>
      <c r="G66" s="153"/>
      <c r="H66" s="146" t="s">
        <v>0</v>
      </c>
      <c r="I66" s="154" t="s">
        <v>195</v>
      </c>
      <c r="J66" s="471" t="str">
        <f>UPPER(IF(OR(I66="a",I66="as"),H64,IF(OR(I66="b",I66="bs"),H68,)))</f>
        <v>MONOSTORI TAMÁS (2)</v>
      </c>
      <c r="K66" s="164"/>
      <c r="L66" s="156"/>
      <c r="M66" s="156"/>
      <c r="N66" s="138"/>
      <c r="O66" s="139"/>
      <c r="P66" s="140"/>
    </row>
    <row r="67" spans="1:16" s="34" customFormat="1" ht="9.6" customHeight="1" x14ac:dyDescent="0.25">
      <c r="A67" s="142">
        <v>31</v>
      </c>
      <c r="B67" s="132">
        <v>31</v>
      </c>
      <c r="C67" s="288" t="str">
        <f>UPPER(IF($B67="","",VLOOKUP($B67,'FE2000 ELŐ'!$A$7:$O$48,2)))</f>
        <v>BYE</v>
      </c>
      <c r="D67" s="288">
        <f>IF($B67="","",VLOOKUP($B67,'FE2000 ELŐ'!$A$7:$O$48,3))</f>
        <v>0</v>
      </c>
      <c r="E67" s="288"/>
      <c r="F67" s="288">
        <f>IF($B67="","",VLOOKUP($B67,'FE2000 ELŐ'!$A$7:$O$48,4))</f>
        <v>0</v>
      </c>
      <c r="G67" s="135"/>
      <c r="H67" s="134"/>
      <c r="I67" s="157"/>
      <c r="J67" s="134" t="s">
        <v>204</v>
      </c>
      <c r="K67" s="156"/>
      <c r="L67" s="156"/>
      <c r="M67" s="156"/>
      <c r="N67" s="138"/>
      <c r="O67" s="139"/>
      <c r="P67" s="140"/>
    </row>
    <row r="68" spans="1:16" s="34" customFormat="1" ht="9.6" customHeight="1" x14ac:dyDescent="0.25">
      <c r="A68" s="142"/>
      <c r="B68" s="143"/>
      <c r="C68" s="144"/>
      <c r="D68" s="144"/>
      <c r="E68" s="145"/>
      <c r="F68" s="146" t="s">
        <v>0</v>
      </c>
      <c r="G68" s="147" t="s">
        <v>195</v>
      </c>
      <c r="H68" s="471" t="str">
        <f>UPPER(IF(OR(G68="a",G68="as"),C67,IF(OR(G68="b",G68="bs"),C69,)))</f>
        <v>MONOSTORI TAMÁS (2)</v>
      </c>
      <c r="I68" s="159"/>
      <c r="J68" s="134"/>
      <c r="K68" s="156"/>
      <c r="L68" s="156"/>
      <c r="M68" s="156"/>
      <c r="N68" s="138"/>
      <c r="O68" s="139"/>
      <c r="P68" s="140"/>
    </row>
    <row r="69" spans="1:16" s="34" customFormat="1" ht="9.6" customHeight="1" x14ac:dyDescent="0.25">
      <c r="A69" s="131">
        <v>32</v>
      </c>
      <c r="B69" s="132">
        <v>32</v>
      </c>
      <c r="C69" s="133" t="str">
        <f>UPPER(IF($B69="","",VLOOKUP($B69,'FE2000 ELŐ'!$A$7:$O$48,2)))</f>
        <v>MONOSTORI TAMÁS (2)</v>
      </c>
      <c r="D69" s="133">
        <f>IF($B69="","",VLOOKUP($B69,'FE2000 ELŐ'!$A$7:$O$48,3))</f>
        <v>0</v>
      </c>
      <c r="E69" s="133"/>
      <c r="F69" s="133">
        <f>IF($B69="","",VLOOKUP($B69,'FE2000 ELŐ'!$A$7:$O$48,4))</f>
        <v>0</v>
      </c>
      <c r="G69" s="160"/>
      <c r="H69" s="134"/>
      <c r="I69" s="134"/>
      <c r="J69" s="134"/>
      <c r="K69" s="134"/>
      <c r="L69" s="136"/>
      <c r="M69" s="137"/>
      <c r="N69" s="138"/>
      <c r="O69" s="139"/>
      <c r="P69" s="140"/>
    </row>
    <row r="70" spans="1:16" s="2" customFormat="1" ht="6.75" customHeight="1" x14ac:dyDescent="0.25">
      <c r="A70" s="168"/>
      <c r="B70" s="168"/>
      <c r="C70" s="169"/>
      <c r="D70" s="169"/>
      <c r="E70" s="169"/>
      <c r="F70" s="169"/>
      <c r="G70" s="170"/>
      <c r="H70" s="171"/>
      <c r="I70" s="172"/>
      <c r="J70" s="171"/>
      <c r="K70" s="172"/>
      <c r="L70" s="171"/>
      <c r="M70" s="172"/>
      <c r="N70" s="171"/>
      <c r="O70" s="172"/>
      <c r="P70" s="173"/>
    </row>
    <row r="71" spans="1:16" s="18" customFormat="1" ht="10.5" customHeight="1" x14ac:dyDescent="0.25">
      <c r="A71" s="174" t="s">
        <v>43</v>
      </c>
      <c r="B71" s="176" t="s">
        <v>4</v>
      </c>
      <c r="C71" s="177" t="s">
        <v>45</v>
      </c>
      <c r="D71" s="176"/>
      <c r="E71" s="178"/>
      <c r="F71" s="179"/>
      <c r="G71" s="176" t="s">
        <v>4</v>
      </c>
      <c r="H71" s="177" t="s">
        <v>54</v>
      </c>
      <c r="I71" s="180"/>
      <c r="J71" s="177" t="s">
        <v>55</v>
      </c>
      <c r="K71" s="181"/>
      <c r="L71" s="182" t="s">
        <v>56</v>
      </c>
      <c r="M71" s="182"/>
      <c r="N71" s="183"/>
      <c r="O71" s="184"/>
    </row>
    <row r="72" spans="1:16" s="18" customFormat="1" ht="9" customHeight="1" x14ac:dyDescent="0.25">
      <c r="A72" s="268" t="s">
        <v>44</v>
      </c>
      <c r="B72" s="186">
        <v>1</v>
      </c>
      <c r="C72" s="85"/>
      <c r="D72" s="187"/>
      <c r="E72" s="85"/>
      <c r="F72" s="84"/>
      <c r="G72" s="188" t="s">
        <v>5</v>
      </c>
      <c r="H72" s="185"/>
      <c r="I72" s="189"/>
      <c r="J72" s="185"/>
      <c r="K72" s="190"/>
      <c r="L72" s="191" t="s">
        <v>46</v>
      </c>
      <c r="M72" s="192"/>
      <c r="N72" s="192"/>
      <c r="O72" s="193"/>
    </row>
    <row r="73" spans="1:16" s="18" customFormat="1" ht="9" customHeight="1" x14ac:dyDescent="0.25">
      <c r="A73" s="198" t="s">
        <v>53</v>
      </c>
      <c r="B73" s="186">
        <v>2</v>
      </c>
      <c r="C73" s="85"/>
      <c r="D73" s="187"/>
      <c r="E73" s="85"/>
      <c r="F73" s="84"/>
      <c r="G73" s="188" t="s">
        <v>6</v>
      </c>
      <c r="H73" s="185"/>
      <c r="I73" s="189"/>
      <c r="J73" s="185"/>
      <c r="K73" s="190"/>
      <c r="L73" s="194"/>
      <c r="M73" s="195"/>
      <c r="N73" s="196"/>
      <c r="O73" s="197"/>
    </row>
    <row r="74" spans="1:16" s="18" customFormat="1" ht="9" customHeight="1" x14ac:dyDescent="0.25">
      <c r="A74" s="235"/>
      <c r="B74" s="186">
        <v>3</v>
      </c>
      <c r="C74" s="85"/>
      <c r="D74" s="187"/>
      <c r="E74" s="85"/>
      <c r="F74" s="84"/>
      <c r="G74" s="188" t="s">
        <v>7</v>
      </c>
      <c r="H74" s="185"/>
      <c r="I74" s="189"/>
      <c r="J74" s="185"/>
      <c r="K74" s="190"/>
      <c r="L74" s="191" t="s">
        <v>47</v>
      </c>
      <c r="M74" s="192"/>
      <c r="N74" s="192"/>
      <c r="O74" s="193"/>
    </row>
    <row r="75" spans="1:16" s="18" customFormat="1" ht="9" customHeight="1" x14ac:dyDescent="0.25">
      <c r="A75" s="200"/>
      <c r="B75" s="186">
        <v>4</v>
      </c>
      <c r="C75" s="85"/>
      <c r="D75" s="187"/>
      <c r="E75" s="85"/>
      <c r="F75" s="84"/>
      <c r="G75" s="188" t="s">
        <v>8</v>
      </c>
      <c r="H75" s="185"/>
      <c r="I75" s="189"/>
      <c r="J75" s="185"/>
      <c r="K75" s="190"/>
      <c r="L75" s="185"/>
      <c r="M75" s="189"/>
      <c r="N75" s="185"/>
      <c r="O75" s="190"/>
    </row>
    <row r="76" spans="1:16" s="18" customFormat="1" ht="9" customHeight="1" x14ac:dyDescent="0.25">
      <c r="A76" s="223"/>
      <c r="B76" s="186">
        <v>5</v>
      </c>
      <c r="C76" s="85"/>
      <c r="D76" s="187"/>
      <c r="E76" s="85"/>
      <c r="F76" s="84"/>
      <c r="G76" s="188" t="s">
        <v>9</v>
      </c>
      <c r="H76" s="185"/>
      <c r="I76" s="189"/>
      <c r="J76" s="185"/>
      <c r="K76" s="190"/>
      <c r="L76" s="196"/>
      <c r="M76" s="195"/>
      <c r="N76" s="196"/>
      <c r="O76" s="197"/>
    </row>
    <row r="77" spans="1:16" s="18" customFormat="1" ht="9" customHeight="1" x14ac:dyDescent="0.25">
      <c r="A77" s="224"/>
      <c r="B77" s="186">
        <v>6</v>
      </c>
      <c r="C77" s="85"/>
      <c r="D77" s="187"/>
      <c r="E77" s="85"/>
      <c r="F77" s="84"/>
      <c r="G77" s="188" t="s">
        <v>10</v>
      </c>
      <c r="H77" s="185"/>
      <c r="I77" s="189"/>
      <c r="J77" s="185"/>
      <c r="K77" s="190"/>
      <c r="L77" s="191" t="s">
        <v>33</v>
      </c>
      <c r="M77" s="192"/>
      <c r="N77" s="192"/>
      <c r="O77" s="193"/>
    </row>
    <row r="78" spans="1:16" s="18" customFormat="1" ht="9" customHeight="1" x14ac:dyDescent="0.25">
      <c r="A78" s="224"/>
      <c r="B78" s="186">
        <v>7</v>
      </c>
      <c r="C78" s="85"/>
      <c r="D78" s="187"/>
      <c r="E78" s="85"/>
      <c r="F78" s="84"/>
      <c r="G78" s="188" t="s">
        <v>11</v>
      </c>
      <c r="H78" s="185"/>
      <c r="I78" s="189"/>
      <c r="J78" s="185"/>
      <c r="K78" s="190"/>
      <c r="L78" s="185"/>
      <c r="M78" s="189"/>
      <c r="N78" s="185"/>
      <c r="O78" s="190"/>
    </row>
    <row r="79" spans="1:16" s="18" customFormat="1" ht="9" customHeight="1" x14ac:dyDescent="0.25">
      <c r="A79" s="225"/>
      <c r="B79" s="202">
        <v>8</v>
      </c>
      <c r="C79" s="203"/>
      <c r="D79" s="204"/>
      <c r="E79" s="203"/>
      <c r="F79" s="205"/>
      <c r="G79" s="206" t="s">
        <v>12</v>
      </c>
      <c r="H79" s="196"/>
      <c r="I79" s="195"/>
      <c r="J79" s="196"/>
      <c r="K79" s="197"/>
      <c r="L79" s="196">
        <f>O4</f>
        <v>0</v>
      </c>
      <c r="M79" s="195"/>
      <c r="N79" s="196"/>
      <c r="O79" s="207">
        <f>MIN(8,'FE2000 ELŐ'!Q5)</f>
        <v>8</v>
      </c>
    </row>
  </sheetData>
  <mergeCells count="1">
    <mergeCell ref="N41:O41"/>
  </mergeCells>
  <conditionalFormatting sqref="B7 B9 B11">
    <cfRule type="expression" dxfId="173" priority="1" stopIfTrue="1">
      <formula>$B7&lt;9</formula>
    </cfRule>
  </conditionalFormatting>
  <conditionalFormatting sqref="B13 B15 B17 B19 B21 B23 B25 B27 B29 B31 B33 B35 B37 B39 B41 B43 B45 B47 B49 B51 B53 B55 B57 B59 B61 B63 B65 B67 B69">
    <cfRule type="expression" dxfId="172" priority="34" stopIfTrue="1">
      <formula>AND($B13&lt;9,#REF!&gt;0)</formula>
    </cfRule>
  </conditionalFormatting>
  <conditionalFormatting sqref="E7 E9 E11 E13 E15 E17 E19 E21 E23 E25 E27 E29 E31 E33 E35 E37 E39 E41 E43 E45 E47 E49 E51 E53 E55 E57 E59 E61 E63 E65 E67 E69">
    <cfRule type="expression" dxfId="171" priority="63" stopIfTrue="1">
      <formula>AND($B7&lt;9,#REF!&gt;0)</formula>
    </cfRule>
  </conditionalFormatting>
  <conditionalFormatting sqref="F8 H10 F12 J14 F16 H18 F20 L22 F24 H26 F28 J30 F32 H34 F36 L39 F40 H42 F44 J46 F48 H50 F52 L54 F56 H58 F60 J62 F64 H66 F68">
    <cfRule type="expression" dxfId="170" priority="8" stopIfTrue="1">
      <formula>AND($L$1="CU",F8="Umpire")</formula>
    </cfRule>
    <cfRule type="expression" dxfId="169" priority="9" stopIfTrue="1">
      <formula>AND($L$1="CU",F8&lt;&gt;"Umpire",G8&lt;&gt;"")</formula>
    </cfRule>
    <cfRule type="expression" dxfId="168" priority="10" stopIfTrue="1">
      <formula>AND($L$1="CU",F8&lt;&gt;"Umpire")</formula>
    </cfRule>
  </conditionalFormatting>
  <conditionalFormatting sqref="G8 I10 G12 K14 G16 I18 G20 M22 G24 I26 G28 K30 G32 I34 G36 M39 G40 I42 G44 K46 G48 I50 G52 M54 G56 I58 G60 K62 G64 I66 G68 O79">
    <cfRule type="expression" dxfId="167" priority="4" stopIfTrue="1">
      <formula>$L$1="CU"</formula>
    </cfRule>
  </conditionalFormatting>
  <conditionalFormatting sqref="H8 J10 H12 L14 H16 J18 H20 N22 H24 J26 H28 L30 H32 J34 H36 H40 J42 H44 L46 H48 J50 H52 N54 H56 J58 H60 L62 H64 J66 H68">
    <cfRule type="expression" dxfId="166" priority="5" stopIfTrue="1">
      <formula>G8="as"</formula>
    </cfRule>
    <cfRule type="expression" dxfId="165" priority="6" stopIfTrue="1">
      <formula>G8="bs"</formula>
    </cfRule>
  </conditionalFormatting>
  <conditionalFormatting sqref="N38">
    <cfRule type="expression" dxfId="164" priority="2" stopIfTrue="1">
      <formula>M39="as"</formula>
    </cfRule>
    <cfRule type="expression" dxfId="163" priority="3" stopIfTrue="1">
      <formula>M39="bs"</formula>
    </cfRule>
  </conditionalFormatting>
  <dataValidations count="2">
    <dataValidation type="list" allowBlank="1" showInputMessage="1" sqref="L54 L22 L39" xr:uid="{00000000-0002-0000-0700-000000000000}">
      <formula1>$S$8:$S$17</formula1>
    </dataValidation>
    <dataValidation type="list" allowBlank="1" showInputMessage="1" sqref="F8 J62 J46 J30 J14 H10 H18 H26 H34 H42 H50 H58 H66 F68 F64 F60 F56 F36 F32 F52 F48 F44 F20 F40 F16 F28 F12 F24" xr:uid="{00000000-0002-0000-0700-000001000000}">
      <formula1>$R$7:$R$16</formula1>
    </dataValidation>
  </dataValidations>
  <printOptions horizontalCentered="1"/>
  <pageMargins left="0.35" right="0.35" top="0.39" bottom="0.39" header="0" footer="0"/>
  <pageSetup paperSize="9" orientation="portrait"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9</xdr:col>
                    <xdr:colOff>525780</xdr:colOff>
                    <xdr:row>0</xdr:row>
                    <xdr:rowOff>7620</xdr:rowOff>
                  </from>
                  <to>
                    <xdr:col>11</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9</xdr:col>
                    <xdr:colOff>518160</xdr:colOff>
                    <xdr:row>0</xdr:row>
                    <xdr:rowOff>182880</xdr:rowOff>
                  </from>
                  <to>
                    <xdr:col>11</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42"/>
  </sheetPr>
  <dimension ref="A1:Q156"/>
  <sheetViews>
    <sheetView showGridLines="0" showZeros="0" workbookViewId="0">
      <pane ySplit="6" topLeftCell="A7" activePane="bottomLeft" state="frozen"/>
      <selection activeCell="D14" sqref="D14"/>
      <selection pane="bottomLeft" activeCell="B39" sqref="B39"/>
    </sheetView>
  </sheetViews>
  <sheetFormatPr defaultRowHeight="13.2" x14ac:dyDescent="0.25"/>
  <cols>
    <col min="1" max="1" width="3.88671875" customWidth="1"/>
    <col min="2" max="2" width="21.33203125" bestFit="1" customWidth="1"/>
    <col min="3" max="3" width="14" customWidth="1"/>
    <col min="4" max="4" width="13.88671875" style="40" customWidth="1"/>
    <col min="5" max="5" width="12.109375" style="433" customWidth="1"/>
    <col min="6" max="6" width="6.109375" style="92" hidden="1" customWidth="1"/>
    <col min="7" max="7" width="29.8867187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3" t="str">
        <f>Altalanos!$A$6</f>
        <v>OB</v>
      </c>
      <c r="B1" s="86"/>
      <c r="C1" s="86"/>
      <c r="D1" s="239"/>
      <c r="E1" s="259" t="s">
        <v>52</v>
      </c>
      <c r="F1" s="105"/>
      <c r="G1" s="250"/>
      <c r="H1" s="87"/>
      <c r="I1" s="87"/>
      <c r="J1" s="251"/>
      <c r="K1" s="251"/>
      <c r="L1" s="251"/>
      <c r="M1" s="251"/>
      <c r="N1" s="251"/>
      <c r="O1" s="251"/>
      <c r="P1" s="251"/>
      <c r="Q1" s="252"/>
    </row>
    <row r="2" spans="1:17" ht="13.8" thickBot="1" x14ac:dyDescent="0.3">
      <c r="B2" s="88" t="s">
        <v>51</v>
      </c>
      <c r="C2" s="445" t="str">
        <f>Altalanos!$C$8</f>
        <v>FE750</v>
      </c>
      <c r="D2" s="105"/>
      <c r="E2" s="259" t="s">
        <v>34</v>
      </c>
      <c r="F2" s="93"/>
      <c r="G2" s="93"/>
      <c r="H2" s="422"/>
      <c r="I2" s="422"/>
      <c r="J2" s="87"/>
      <c r="K2" s="87"/>
      <c r="L2" s="87"/>
      <c r="M2" s="87"/>
      <c r="N2" s="99"/>
      <c r="O2" s="80"/>
      <c r="P2" s="80"/>
      <c r="Q2" s="99"/>
    </row>
    <row r="3" spans="1:17" s="2" customFormat="1" ht="13.8" thickBot="1" x14ac:dyDescent="0.3">
      <c r="A3" s="416" t="s">
        <v>50</v>
      </c>
      <c r="B3" s="420"/>
      <c r="C3" s="420"/>
      <c r="D3" s="420"/>
      <c r="E3" s="420"/>
      <c r="F3" s="420"/>
      <c r="G3" s="420"/>
      <c r="H3" s="420"/>
      <c r="I3" s="421"/>
      <c r="J3" s="100"/>
      <c r="K3" s="106"/>
      <c r="L3" s="106"/>
      <c r="M3" s="106"/>
      <c r="N3" s="287" t="s">
        <v>33</v>
      </c>
      <c r="O3" s="101"/>
      <c r="P3" s="107"/>
      <c r="Q3" s="260"/>
    </row>
    <row r="4" spans="1:17" s="2" customFormat="1" x14ac:dyDescent="0.25">
      <c r="A4" s="50" t="s">
        <v>24</v>
      </c>
      <c r="B4" s="50"/>
      <c r="C4" s="48" t="s">
        <v>21</v>
      </c>
      <c r="D4" s="50" t="s">
        <v>29</v>
      </c>
      <c r="E4" s="81"/>
      <c r="G4" s="108"/>
      <c r="H4" s="435" t="s">
        <v>30</v>
      </c>
      <c r="I4" s="426"/>
      <c r="J4" s="109"/>
      <c r="K4" s="110"/>
      <c r="L4" s="110"/>
      <c r="M4" s="110"/>
      <c r="N4" s="109"/>
      <c r="O4" s="261"/>
      <c r="P4" s="261"/>
      <c r="Q4" s="111"/>
    </row>
    <row r="5" spans="1:17" s="2" customFormat="1" ht="13.8" thickBot="1" x14ac:dyDescent="0.3">
      <c r="A5" s="253">
        <f>Altalanos!$A$10</f>
        <v>0</v>
      </c>
      <c r="B5" s="253"/>
      <c r="C5" s="89">
        <f>Altalanos!$C$10</f>
        <v>0</v>
      </c>
      <c r="D5" s="90" t="str">
        <f>Altalanos!$D$10</f>
        <v xml:space="preserve">  </v>
      </c>
      <c r="E5" s="90"/>
      <c r="F5" s="90"/>
      <c r="G5" s="90"/>
      <c r="H5" s="281">
        <f>Altalanos!$E$10</f>
        <v>0</v>
      </c>
      <c r="I5" s="436"/>
      <c r="J5" s="112"/>
      <c r="K5" s="82"/>
      <c r="L5" s="82"/>
      <c r="M5" s="82"/>
      <c r="N5" s="112"/>
      <c r="O5" s="90"/>
      <c r="P5" s="90"/>
      <c r="Q5" s="439"/>
    </row>
    <row r="6" spans="1:17" ht="30" customHeight="1" thickBot="1" x14ac:dyDescent="0.3">
      <c r="A6" s="242" t="s">
        <v>35</v>
      </c>
      <c r="B6" s="461" t="s">
        <v>27</v>
      </c>
      <c r="C6" s="102" t="s">
        <v>28</v>
      </c>
      <c r="D6" s="102" t="s">
        <v>31</v>
      </c>
      <c r="E6" s="103" t="s">
        <v>32</v>
      </c>
      <c r="F6" s="103" t="s">
        <v>36</v>
      </c>
      <c r="G6" s="103" t="s">
        <v>104</v>
      </c>
      <c r="H6" s="423" t="s">
        <v>37</v>
      </c>
      <c r="I6" s="424"/>
      <c r="J6" s="245" t="s">
        <v>16</v>
      </c>
      <c r="K6" s="104" t="s">
        <v>14</v>
      </c>
      <c r="L6" s="247" t="s">
        <v>1</v>
      </c>
      <c r="M6" s="214" t="s">
        <v>15</v>
      </c>
      <c r="N6" s="272" t="s">
        <v>48</v>
      </c>
      <c r="O6" s="257" t="s">
        <v>38</v>
      </c>
      <c r="P6" s="258" t="s">
        <v>2</v>
      </c>
      <c r="Q6" s="103" t="s">
        <v>39</v>
      </c>
    </row>
    <row r="7" spans="1:17" s="11" customFormat="1" ht="18.899999999999999" customHeight="1" x14ac:dyDescent="0.25">
      <c r="A7" s="249">
        <v>1</v>
      </c>
      <c r="B7" s="470" t="s">
        <v>153</v>
      </c>
      <c r="C7" s="94"/>
      <c r="D7" s="95"/>
      <c r="E7" s="262"/>
      <c r="F7" s="417"/>
      <c r="G7" s="418"/>
      <c r="H7" s="95"/>
      <c r="I7" s="95"/>
      <c r="J7" s="246"/>
      <c r="K7" s="244"/>
      <c r="L7" s="248"/>
      <c r="M7" s="244"/>
      <c r="N7" s="240"/>
      <c r="O7" s="95"/>
      <c r="P7" s="113"/>
      <c r="Q7" s="96"/>
    </row>
    <row r="8" spans="1:17" s="11" customFormat="1" ht="18.899999999999999" customHeight="1" x14ac:dyDescent="0.25">
      <c r="A8" s="249">
        <v>2</v>
      </c>
      <c r="B8" s="462" t="s">
        <v>107</v>
      </c>
      <c r="C8" s="94"/>
      <c r="D8" s="95"/>
      <c r="E8" s="262"/>
      <c r="F8" s="419"/>
      <c r="G8" s="279"/>
      <c r="H8" s="95"/>
      <c r="I8" s="95"/>
      <c r="J8" s="246"/>
      <c r="K8" s="244"/>
      <c r="L8" s="248"/>
      <c r="M8" s="244"/>
      <c r="N8" s="240"/>
      <c r="O8" s="95"/>
      <c r="P8" s="113"/>
      <c r="Q8" s="96"/>
    </row>
    <row r="9" spans="1:17" s="11" customFormat="1" ht="18.899999999999999" customHeight="1" x14ac:dyDescent="0.25">
      <c r="A9" s="249">
        <v>3</v>
      </c>
      <c r="B9" s="470" t="s">
        <v>154</v>
      </c>
      <c r="C9" s="94"/>
      <c r="D9" s="95"/>
      <c r="E9" s="262"/>
      <c r="F9" s="419"/>
      <c r="G9" s="279"/>
      <c r="H9" s="95"/>
      <c r="I9" s="95"/>
      <c r="J9" s="246"/>
      <c r="K9" s="244"/>
      <c r="L9" s="248"/>
      <c r="M9" s="244"/>
      <c r="N9" s="240"/>
      <c r="O9" s="95"/>
      <c r="P9" s="428"/>
      <c r="Q9" s="273"/>
    </row>
    <row r="10" spans="1:17" s="11" customFormat="1" ht="18.899999999999999" customHeight="1" x14ac:dyDescent="0.25">
      <c r="A10" s="249">
        <v>4</v>
      </c>
      <c r="B10" s="462" t="s">
        <v>107</v>
      </c>
      <c r="C10" s="94"/>
      <c r="D10" s="95"/>
      <c r="E10" s="262"/>
      <c r="F10" s="419"/>
      <c r="G10" s="279"/>
      <c r="H10" s="95"/>
      <c r="I10" s="95"/>
      <c r="J10" s="246"/>
      <c r="K10" s="244"/>
      <c r="L10" s="248"/>
      <c r="M10" s="244"/>
      <c r="N10" s="240"/>
      <c r="O10" s="95"/>
      <c r="P10" s="427"/>
      <c r="Q10" s="425"/>
    </row>
    <row r="11" spans="1:17" s="11" customFormat="1" ht="18.899999999999999" customHeight="1" x14ac:dyDescent="0.25">
      <c r="A11" s="249">
        <v>5</v>
      </c>
      <c r="B11" s="470" t="s">
        <v>155</v>
      </c>
      <c r="C11" s="94"/>
      <c r="D11" s="95"/>
      <c r="E11" s="262"/>
      <c r="F11" s="419"/>
      <c r="G11" s="279"/>
      <c r="H11" s="95"/>
      <c r="I11" s="95"/>
      <c r="J11" s="246"/>
      <c r="K11" s="244"/>
      <c r="L11" s="248"/>
      <c r="M11" s="244"/>
      <c r="N11" s="240"/>
      <c r="O11" s="95"/>
      <c r="P11" s="427"/>
      <c r="Q11" s="425"/>
    </row>
    <row r="12" spans="1:17" s="11" customFormat="1" ht="18.899999999999999" customHeight="1" x14ac:dyDescent="0.25">
      <c r="A12" s="249">
        <v>6</v>
      </c>
      <c r="B12" s="462" t="s">
        <v>110</v>
      </c>
      <c r="C12" s="94"/>
      <c r="D12" s="95"/>
      <c r="E12" s="262"/>
      <c r="F12" s="419"/>
      <c r="G12" s="279"/>
      <c r="H12" s="95"/>
      <c r="I12" s="95"/>
      <c r="J12" s="246"/>
      <c r="K12" s="244"/>
      <c r="L12" s="248"/>
      <c r="M12" s="244"/>
      <c r="N12" s="240"/>
      <c r="O12" s="95"/>
      <c r="P12" s="427"/>
      <c r="Q12" s="425"/>
    </row>
    <row r="13" spans="1:17" s="11" customFormat="1" ht="18.899999999999999" customHeight="1" x14ac:dyDescent="0.25">
      <c r="A13" s="249">
        <v>7</v>
      </c>
      <c r="B13" s="462" t="s">
        <v>107</v>
      </c>
      <c r="C13" s="94"/>
      <c r="D13" s="95"/>
      <c r="E13" s="262"/>
      <c r="F13" s="419"/>
      <c r="G13" s="279"/>
      <c r="H13" s="95"/>
      <c r="I13" s="95"/>
      <c r="J13" s="246"/>
      <c r="K13" s="244"/>
      <c r="L13" s="248"/>
      <c r="M13" s="244"/>
      <c r="N13" s="240"/>
      <c r="O13" s="95"/>
      <c r="P13" s="427"/>
      <c r="Q13" s="425"/>
    </row>
    <row r="14" spans="1:17" s="11" customFormat="1" ht="18.899999999999999" customHeight="1" x14ac:dyDescent="0.25">
      <c r="A14" s="249">
        <v>8</v>
      </c>
      <c r="B14" s="470" t="s">
        <v>156</v>
      </c>
      <c r="C14" s="94"/>
      <c r="D14" s="95"/>
      <c r="E14" s="262"/>
      <c r="F14" s="419"/>
      <c r="G14" s="279"/>
      <c r="H14" s="95"/>
      <c r="I14" s="95"/>
      <c r="J14" s="246"/>
      <c r="K14" s="244"/>
      <c r="L14" s="248"/>
      <c r="M14" s="244"/>
      <c r="N14" s="240"/>
      <c r="O14" s="95"/>
      <c r="P14" s="427"/>
      <c r="Q14" s="425"/>
    </row>
    <row r="15" spans="1:17" s="11" customFormat="1" ht="18.899999999999999" customHeight="1" x14ac:dyDescent="0.25">
      <c r="A15" s="249">
        <v>9</v>
      </c>
      <c r="B15" s="470" t="s">
        <v>157</v>
      </c>
      <c r="C15" s="94"/>
      <c r="D15" s="95"/>
      <c r="E15" s="262"/>
      <c r="F15" s="96"/>
      <c r="G15" s="96"/>
      <c r="H15" s="95"/>
      <c r="I15" s="95"/>
      <c r="J15" s="246"/>
      <c r="K15" s="244"/>
      <c r="L15" s="248"/>
      <c r="M15" s="278"/>
      <c r="N15" s="240"/>
      <c r="O15" s="95"/>
      <c r="P15" s="96"/>
      <c r="Q15" s="96"/>
    </row>
    <row r="16" spans="1:17" s="11" customFormat="1" ht="18.899999999999999" customHeight="1" x14ac:dyDescent="0.25">
      <c r="A16" s="249">
        <v>10</v>
      </c>
      <c r="B16" s="462" t="s">
        <v>107</v>
      </c>
      <c r="C16" s="94"/>
      <c r="D16" s="95"/>
      <c r="E16" s="262"/>
      <c r="F16" s="96"/>
      <c r="G16" s="96"/>
      <c r="H16" s="95"/>
      <c r="I16" s="95"/>
      <c r="J16" s="246"/>
      <c r="K16" s="244"/>
      <c r="L16" s="248"/>
      <c r="M16" s="278"/>
      <c r="N16" s="240"/>
      <c r="O16" s="95"/>
      <c r="P16" s="113"/>
      <c r="Q16" s="96"/>
    </row>
    <row r="17" spans="1:17" s="11" customFormat="1" ht="18.899999999999999" customHeight="1" x14ac:dyDescent="0.25">
      <c r="A17" s="249">
        <v>11</v>
      </c>
      <c r="B17" s="470" t="s">
        <v>158</v>
      </c>
      <c r="C17" s="94"/>
      <c r="D17" s="95"/>
      <c r="E17" s="262"/>
      <c r="F17" s="96"/>
      <c r="G17" s="96"/>
      <c r="H17" s="95"/>
      <c r="I17" s="95"/>
      <c r="J17" s="246"/>
      <c r="K17" s="244"/>
      <c r="L17" s="248"/>
      <c r="M17" s="278"/>
      <c r="N17" s="240"/>
      <c r="O17" s="95"/>
      <c r="P17" s="113"/>
      <c r="Q17" s="96"/>
    </row>
    <row r="18" spans="1:17" s="11" customFormat="1" ht="18.899999999999999" customHeight="1" x14ac:dyDescent="0.25">
      <c r="A18" s="249">
        <v>12</v>
      </c>
      <c r="B18" s="470" t="s">
        <v>159</v>
      </c>
      <c r="C18" s="94"/>
      <c r="D18" s="95"/>
      <c r="E18" s="262"/>
      <c r="F18" s="96"/>
      <c r="G18" s="96"/>
      <c r="H18" s="95"/>
      <c r="I18" s="95"/>
      <c r="J18" s="246"/>
      <c r="K18" s="244"/>
      <c r="L18" s="248"/>
      <c r="M18" s="278"/>
      <c r="N18" s="240"/>
      <c r="O18" s="95"/>
      <c r="P18" s="113"/>
      <c r="Q18" s="96"/>
    </row>
    <row r="19" spans="1:17" s="11" customFormat="1" ht="18.899999999999999" customHeight="1" x14ac:dyDescent="0.25">
      <c r="A19" s="249">
        <v>13</v>
      </c>
      <c r="B19" s="470" t="s">
        <v>160</v>
      </c>
      <c r="C19" s="94"/>
      <c r="D19" s="95"/>
      <c r="E19" s="262"/>
      <c r="F19" s="96"/>
      <c r="G19" s="96"/>
      <c r="H19" s="95"/>
      <c r="I19" s="95"/>
      <c r="J19" s="246"/>
      <c r="K19" s="244"/>
      <c r="L19" s="248"/>
      <c r="M19" s="278"/>
      <c r="N19" s="240"/>
      <c r="O19" s="95"/>
      <c r="P19" s="113"/>
      <c r="Q19" s="96"/>
    </row>
    <row r="20" spans="1:17" s="11" customFormat="1" ht="18.899999999999999" customHeight="1" x14ac:dyDescent="0.25">
      <c r="A20" s="249">
        <v>14</v>
      </c>
      <c r="B20" s="470" t="s">
        <v>161</v>
      </c>
      <c r="C20" s="94"/>
      <c r="D20" s="95"/>
      <c r="E20" s="262"/>
      <c r="F20" s="96"/>
      <c r="G20" s="96"/>
      <c r="H20" s="95"/>
      <c r="I20" s="95"/>
      <c r="J20" s="246"/>
      <c r="K20" s="244"/>
      <c r="L20" s="248"/>
      <c r="M20" s="278"/>
      <c r="N20" s="240"/>
      <c r="O20" s="95"/>
      <c r="P20" s="113"/>
      <c r="Q20" s="96"/>
    </row>
    <row r="21" spans="1:17" s="11" customFormat="1" ht="18.899999999999999" customHeight="1" x14ac:dyDescent="0.25">
      <c r="A21" s="249">
        <v>15</v>
      </c>
      <c r="B21" s="462" t="s">
        <v>107</v>
      </c>
      <c r="C21" s="94"/>
      <c r="D21" s="95"/>
      <c r="E21" s="262"/>
      <c r="F21" s="96"/>
      <c r="G21" s="96"/>
      <c r="H21" s="95"/>
      <c r="I21" s="95"/>
      <c r="J21" s="246"/>
      <c r="K21" s="244"/>
      <c r="L21" s="248"/>
      <c r="M21" s="278"/>
      <c r="N21" s="240"/>
      <c r="O21" s="95"/>
      <c r="P21" s="113"/>
      <c r="Q21" s="96"/>
    </row>
    <row r="22" spans="1:17" s="11" customFormat="1" ht="18.899999999999999" customHeight="1" x14ac:dyDescent="0.25">
      <c r="A22" s="249">
        <v>16</v>
      </c>
      <c r="B22" s="470" t="s">
        <v>162</v>
      </c>
      <c r="C22" s="94"/>
      <c r="D22" s="95"/>
      <c r="E22" s="262"/>
      <c r="F22" s="96"/>
      <c r="G22" s="96"/>
      <c r="H22" s="95"/>
      <c r="I22" s="95"/>
      <c r="J22" s="246"/>
      <c r="K22" s="244"/>
      <c r="L22" s="248"/>
      <c r="M22" s="278"/>
      <c r="N22" s="240"/>
      <c r="O22" s="95"/>
      <c r="P22" s="113"/>
      <c r="Q22" s="96"/>
    </row>
    <row r="23" spans="1:17" s="11" customFormat="1" ht="18.899999999999999" customHeight="1" x14ac:dyDescent="0.25">
      <c r="A23" s="249">
        <v>17</v>
      </c>
      <c r="B23" s="470" t="s">
        <v>163</v>
      </c>
      <c r="C23" s="94"/>
      <c r="D23" s="95"/>
      <c r="E23" s="262"/>
      <c r="F23" s="96"/>
      <c r="G23" s="96"/>
      <c r="H23" s="95"/>
      <c r="I23" s="95"/>
      <c r="J23" s="246"/>
      <c r="K23" s="244"/>
      <c r="L23" s="248"/>
      <c r="M23" s="278"/>
      <c r="N23" s="240"/>
      <c r="O23" s="95"/>
      <c r="P23" s="113"/>
      <c r="Q23" s="96"/>
    </row>
    <row r="24" spans="1:17" s="11" customFormat="1" ht="18.899999999999999" customHeight="1" x14ac:dyDescent="0.25">
      <c r="A24" s="249">
        <v>18</v>
      </c>
      <c r="B24" s="462" t="s">
        <v>107</v>
      </c>
      <c r="C24" s="94"/>
      <c r="D24" s="95"/>
      <c r="E24" s="262"/>
      <c r="F24" s="96"/>
      <c r="G24" s="96"/>
      <c r="H24" s="95"/>
      <c r="I24" s="95"/>
      <c r="J24" s="246"/>
      <c r="K24" s="244"/>
      <c r="L24" s="248"/>
      <c r="M24" s="278"/>
      <c r="N24" s="240"/>
      <c r="O24" s="95"/>
      <c r="P24" s="113"/>
      <c r="Q24" s="96"/>
    </row>
    <row r="25" spans="1:17" s="11" customFormat="1" ht="18.899999999999999" customHeight="1" x14ac:dyDescent="0.25">
      <c r="A25" s="249">
        <v>19</v>
      </c>
      <c r="B25" s="470" t="s">
        <v>164</v>
      </c>
      <c r="C25" s="94"/>
      <c r="D25" s="95"/>
      <c r="E25" s="262"/>
      <c r="F25" s="96"/>
      <c r="G25" s="96"/>
      <c r="H25" s="95"/>
      <c r="I25" s="95"/>
      <c r="J25" s="246"/>
      <c r="K25" s="244"/>
      <c r="L25" s="248"/>
      <c r="M25" s="278"/>
      <c r="N25" s="240"/>
      <c r="O25" s="95"/>
      <c r="P25" s="113"/>
      <c r="Q25" s="96"/>
    </row>
    <row r="26" spans="1:17" s="11" customFormat="1" ht="18.899999999999999" customHeight="1" x14ac:dyDescent="0.25">
      <c r="A26" s="249">
        <v>20</v>
      </c>
      <c r="B26" s="470" t="s">
        <v>165</v>
      </c>
      <c r="C26" s="94"/>
      <c r="D26" s="95"/>
      <c r="E26" s="262"/>
      <c r="F26" s="96"/>
      <c r="G26" s="96"/>
      <c r="H26" s="95"/>
      <c r="I26" s="95"/>
      <c r="J26" s="246"/>
      <c r="K26" s="244"/>
      <c r="L26" s="248"/>
      <c r="M26" s="278"/>
      <c r="N26" s="240"/>
      <c r="O26" s="95"/>
      <c r="P26" s="113"/>
      <c r="Q26" s="96"/>
    </row>
    <row r="27" spans="1:17" s="11" customFormat="1" ht="18.899999999999999" customHeight="1" x14ac:dyDescent="0.25">
      <c r="A27" s="249">
        <v>21</v>
      </c>
      <c r="B27" s="462" t="s">
        <v>111</v>
      </c>
      <c r="C27" s="94"/>
      <c r="D27" s="95"/>
      <c r="E27" s="262"/>
      <c r="F27" s="96"/>
      <c r="G27" s="96"/>
      <c r="H27" s="95"/>
      <c r="I27" s="95"/>
      <c r="J27" s="246"/>
      <c r="K27" s="244"/>
      <c r="L27" s="248"/>
      <c r="M27" s="278"/>
      <c r="N27" s="240"/>
      <c r="O27" s="95"/>
      <c r="P27" s="113"/>
      <c r="Q27" s="96"/>
    </row>
    <row r="28" spans="1:17" s="11" customFormat="1" ht="18.899999999999999" customHeight="1" x14ac:dyDescent="0.25">
      <c r="A28" s="249">
        <v>22</v>
      </c>
      <c r="B28" s="470" t="s">
        <v>166</v>
      </c>
      <c r="C28" s="94"/>
      <c r="D28" s="95"/>
      <c r="E28" s="443"/>
      <c r="F28" s="437"/>
      <c r="G28" s="273"/>
      <c r="H28" s="95"/>
      <c r="I28" s="95"/>
      <c r="J28" s="246"/>
      <c r="K28" s="244"/>
      <c r="L28" s="248"/>
      <c r="M28" s="278"/>
      <c r="N28" s="240"/>
      <c r="O28" s="95"/>
      <c r="P28" s="113"/>
      <c r="Q28" s="96"/>
    </row>
    <row r="29" spans="1:17" s="11" customFormat="1" ht="18.899999999999999" customHeight="1" x14ac:dyDescent="0.25">
      <c r="A29" s="249">
        <v>23</v>
      </c>
      <c r="B29" s="462" t="s">
        <v>107</v>
      </c>
      <c r="C29" s="94"/>
      <c r="D29" s="95"/>
      <c r="E29" s="444"/>
      <c r="F29" s="96"/>
      <c r="G29" s="96"/>
      <c r="H29" s="95"/>
      <c r="I29" s="95"/>
      <c r="J29" s="246"/>
      <c r="K29" s="244"/>
      <c r="L29" s="248"/>
      <c r="M29" s="278"/>
      <c r="N29" s="240"/>
      <c r="O29" s="95"/>
      <c r="P29" s="113"/>
      <c r="Q29" s="96"/>
    </row>
    <row r="30" spans="1:17" s="11" customFormat="1" ht="18.899999999999999" customHeight="1" x14ac:dyDescent="0.25">
      <c r="A30" s="249">
        <v>24</v>
      </c>
      <c r="B30" s="470" t="s">
        <v>167</v>
      </c>
      <c r="C30" s="94"/>
      <c r="D30" s="95"/>
      <c r="E30" s="262"/>
      <c r="F30" s="96"/>
      <c r="G30" s="96"/>
      <c r="H30" s="95"/>
      <c r="I30" s="95"/>
      <c r="J30" s="246"/>
      <c r="K30" s="244"/>
      <c r="L30" s="248"/>
      <c r="M30" s="278"/>
      <c r="N30" s="240"/>
      <c r="O30" s="95"/>
      <c r="P30" s="113"/>
      <c r="Q30" s="96"/>
    </row>
    <row r="31" spans="1:17" s="11" customFormat="1" ht="18.899999999999999" customHeight="1" x14ac:dyDescent="0.25">
      <c r="A31" s="249">
        <v>25</v>
      </c>
      <c r="B31" s="470" t="s">
        <v>168</v>
      </c>
      <c r="C31" s="94"/>
      <c r="D31" s="95"/>
      <c r="E31" s="262"/>
      <c r="F31" s="96"/>
      <c r="G31" s="96"/>
      <c r="H31" s="95"/>
      <c r="I31" s="95"/>
      <c r="J31" s="246"/>
      <c r="K31" s="244"/>
      <c r="L31" s="248"/>
      <c r="M31" s="278"/>
      <c r="N31" s="240"/>
      <c r="O31" s="95"/>
      <c r="P31" s="113"/>
      <c r="Q31" s="96"/>
    </row>
    <row r="32" spans="1:17" s="11" customFormat="1" ht="18.899999999999999" customHeight="1" x14ac:dyDescent="0.25">
      <c r="A32" s="249">
        <v>26</v>
      </c>
      <c r="B32" s="462" t="s">
        <v>107</v>
      </c>
      <c r="C32" s="94"/>
      <c r="D32" s="95"/>
      <c r="E32" s="434"/>
      <c r="F32" s="96"/>
      <c r="G32" s="96"/>
      <c r="H32" s="95"/>
      <c r="I32" s="95"/>
      <c r="J32" s="246"/>
      <c r="K32" s="244"/>
      <c r="L32" s="248"/>
      <c r="M32" s="278"/>
      <c r="N32" s="240"/>
      <c r="O32" s="95"/>
      <c r="P32" s="113"/>
      <c r="Q32" s="96"/>
    </row>
    <row r="33" spans="1:17" s="11" customFormat="1" ht="18.899999999999999" customHeight="1" x14ac:dyDescent="0.25">
      <c r="A33" s="249">
        <v>27</v>
      </c>
      <c r="B33" s="470" t="s">
        <v>169</v>
      </c>
      <c r="C33" s="94"/>
      <c r="D33" s="95"/>
      <c r="E33" s="262"/>
      <c r="F33" s="96"/>
      <c r="G33" s="96"/>
      <c r="H33" s="95"/>
      <c r="I33" s="95"/>
      <c r="J33" s="246"/>
      <c r="K33" s="244"/>
      <c r="L33" s="248"/>
      <c r="M33" s="278"/>
      <c r="N33" s="240"/>
      <c r="O33" s="95"/>
      <c r="P33" s="113"/>
      <c r="Q33" s="96"/>
    </row>
    <row r="34" spans="1:17" s="11" customFormat="1" ht="18.899999999999999" customHeight="1" x14ac:dyDescent="0.25">
      <c r="A34" s="249">
        <v>28</v>
      </c>
      <c r="B34" s="462" t="s">
        <v>107</v>
      </c>
      <c r="C34" s="94"/>
      <c r="D34" s="95"/>
      <c r="E34" s="262"/>
      <c r="F34" s="96"/>
      <c r="G34" s="96"/>
      <c r="H34" s="95"/>
      <c r="I34" s="95"/>
      <c r="J34" s="246"/>
      <c r="K34" s="244"/>
      <c r="L34" s="248"/>
      <c r="M34" s="278"/>
      <c r="N34" s="240"/>
      <c r="O34" s="95"/>
      <c r="P34" s="113"/>
      <c r="Q34" s="96"/>
    </row>
    <row r="35" spans="1:17" s="11" customFormat="1" ht="18.899999999999999" customHeight="1" x14ac:dyDescent="0.25">
      <c r="A35" s="249">
        <v>29</v>
      </c>
      <c r="B35" s="470" t="s">
        <v>170</v>
      </c>
      <c r="C35" s="94"/>
      <c r="D35" s="95"/>
      <c r="E35" s="262"/>
      <c r="F35" s="96"/>
      <c r="G35" s="96"/>
      <c r="H35" s="95"/>
      <c r="I35" s="95"/>
      <c r="J35" s="246"/>
      <c r="K35" s="244"/>
      <c r="L35" s="248"/>
      <c r="M35" s="278"/>
      <c r="N35" s="240"/>
      <c r="O35" s="95"/>
      <c r="P35" s="113"/>
      <c r="Q35" s="96"/>
    </row>
    <row r="36" spans="1:17" s="11" customFormat="1" ht="18.899999999999999" customHeight="1" x14ac:dyDescent="0.25">
      <c r="A36" s="249">
        <v>30</v>
      </c>
      <c r="B36" s="462" t="s">
        <v>107</v>
      </c>
      <c r="C36" s="94"/>
      <c r="D36" s="95"/>
      <c r="E36" s="262"/>
      <c r="F36" s="96"/>
      <c r="G36" s="96"/>
      <c r="H36" s="95"/>
      <c r="I36" s="95"/>
      <c r="J36" s="246"/>
      <c r="K36" s="244"/>
      <c r="L36" s="248"/>
      <c r="M36" s="278"/>
      <c r="N36" s="240"/>
      <c r="O36" s="95"/>
      <c r="P36" s="113"/>
      <c r="Q36" s="96"/>
    </row>
    <row r="37" spans="1:17" s="11" customFormat="1" ht="18.899999999999999" customHeight="1" x14ac:dyDescent="0.25">
      <c r="A37" s="249">
        <v>31</v>
      </c>
      <c r="B37" s="462" t="s">
        <v>107</v>
      </c>
      <c r="C37" s="94"/>
      <c r="D37" s="95"/>
      <c r="E37" s="262"/>
      <c r="F37" s="96"/>
      <c r="G37" s="96"/>
      <c r="H37" s="95"/>
      <c r="I37" s="95"/>
      <c r="J37" s="246"/>
      <c r="K37" s="244"/>
      <c r="L37" s="248"/>
      <c r="M37" s="278"/>
      <c r="N37" s="240"/>
      <c r="O37" s="95"/>
      <c r="P37" s="113"/>
      <c r="Q37" s="96"/>
    </row>
    <row r="38" spans="1:17" s="11" customFormat="1" ht="18.899999999999999" customHeight="1" x14ac:dyDescent="0.25">
      <c r="A38" s="249">
        <v>32</v>
      </c>
      <c r="B38" s="470" t="s">
        <v>171</v>
      </c>
      <c r="C38" s="94"/>
      <c r="D38" s="95"/>
      <c r="E38" s="262"/>
      <c r="F38" s="96"/>
      <c r="G38" s="96"/>
      <c r="H38" s="419"/>
      <c r="I38" s="279"/>
      <c r="J38" s="246"/>
      <c r="K38" s="244"/>
      <c r="L38" s="248"/>
      <c r="M38" s="278"/>
      <c r="N38" s="240"/>
      <c r="O38" s="96"/>
      <c r="P38" s="113"/>
      <c r="Q38" s="96"/>
    </row>
    <row r="39" spans="1:17" s="11" customFormat="1" ht="18.899999999999999" customHeight="1" x14ac:dyDescent="0.25">
      <c r="A39" s="249">
        <v>33</v>
      </c>
      <c r="B39" s="463"/>
      <c r="C39" s="94"/>
      <c r="D39" s="95"/>
      <c r="E39" s="262"/>
      <c r="F39" s="96"/>
      <c r="G39" s="96"/>
      <c r="H39" s="419"/>
      <c r="I39" s="279"/>
      <c r="J39" s="246"/>
      <c r="K39" s="244"/>
      <c r="L39" s="248"/>
      <c r="M39" s="278"/>
      <c r="N39" s="273"/>
      <c r="O39" s="96"/>
      <c r="P39" s="113"/>
      <c r="Q39" s="96"/>
    </row>
    <row r="40" spans="1:17" s="11" customFormat="1" ht="18.899999999999999" customHeight="1" x14ac:dyDescent="0.25">
      <c r="A40" s="249">
        <v>34</v>
      </c>
      <c r="B40" s="94"/>
      <c r="C40" s="94"/>
      <c r="D40" s="95"/>
      <c r="E40" s="262"/>
      <c r="F40" s="96"/>
      <c r="G40" s="96"/>
      <c r="H40" s="419"/>
      <c r="I40" s="279"/>
      <c r="J40" s="246" t="e">
        <f>IF(AND(Q40="",#REF!&gt;0,#REF!&lt;5),K40,)</f>
        <v>#REF!</v>
      </c>
      <c r="K40" s="244" t="str">
        <f>IF(D40="","ZZZ9",IF(AND(#REF!&gt;0,#REF!&lt;5),D40&amp;#REF!,D40&amp;"9"))</f>
        <v>ZZZ9</v>
      </c>
      <c r="L40" s="248">
        <f t="shared" ref="L40:L103" si="0">IF(Q40="",999,Q40)</f>
        <v>999</v>
      </c>
      <c r="M40" s="278">
        <f t="shared" ref="M40:M103" si="1">IF(P40=999,999,1)</f>
        <v>999</v>
      </c>
      <c r="N40" s="273"/>
      <c r="O40" s="96"/>
      <c r="P40" s="113">
        <f t="shared" ref="P40:P103" si="2">IF(N40="DA",1,IF(N40="WC",2,IF(N40="SE",3,IF(N40="Q",4,IF(N40="LL",5,999)))))</f>
        <v>999</v>
      </c>
      <c r="Q40" s="96"/>
    </row>
    <row r="41" spans="1:17" s="11" customFormat="1" ht="18.899999999999999" customHeight="1" x14ac:dyDescent="0.25">
      <c r="A41" s="249">
        <v>35</v>
      </c>
      <c r="B41" s="94"/>
      <c r="C41" s="94"/>
      <c r="D41" s="95"/>
      <c r="E41" s="262"/>
      <c r="F41" s="96"/>
      <c r="G41" s="96"/>
      <c r="H41" s="419"/>
      <c r="I41" s="279"/>
      <c r="J41" s="246" t="e">
        <f>IF(AND(Q41="",#REF!&gt;0,#REF!&lt;5),K41,)</f>
        <v>#REF!</v>
      </c>
      <c r="K41" s="244" t="str">
        <f>IF(D41="","ZZZ9",IF(AND(#REF!&gt;0,#REF!&lt;5),D41&amp;#REF!,D41&amp;"9"))</f>
        <v>ZZZ9</v>
      </c>
      <c r="L41" s="248">
        <f t="shared" si="0"/>
        <v>999</v>
      </c>
      <c r="M41" s="278">
        <f t="shared" si="1"/>
        <v>999</v>
      </c>
      <c r="N41" s="273"/>
      <c r="O41" s="96"/>
      <c r="P41" s="113">
        <f t="shared" si="2"/>
        <v>999</v>
      </c>
      <c r="Q41" s="96"/>
    </row>
    <row r="42" spans="1:17" s="11" customFormat="1" ht="18.899999999999999" customHeight="1" x14ac:dyDescent="0.25">
      <c r="A42" s="249">
        <v>36</v>
      </c>
      <c r="B42" s="94"/>
      <c r="C42" s="94"/>
      <c r="D42" s="95"/>
      <c r="E42" s="262"/>
      <c r="F42" s="96"/>
      <c r="G42" s="96"/>
      <c r="H42" s="419"/>
      <c r="I42" s="279"/>
      <c r="J42" s="246" t="e">
        <f>IF(AND(Q42="",#REF!&gt;0,#REF!&lt;5),K42,)</f>
        <v>#REF!</v>
      </c>
      <c r="K42" s="244" t="str">
        <f>IF(D42="","ZZZ9",IF(AND(#REF!&gt;0,#REF!&lt;5),D42&amp;#REF!,D42&amp;"9"))</f>
        <v>ZZZ9</v>
      </c>
      <c r="L42" s="248">
        <f t="shared" si="0"/>
        <v>999</v>
      </c>
      <c r="M42" s="278">
        <f t="shared" si="1"/>
        <v>999</v>
      </c>
      <c r="N42" s="273"/>
      <c r="O42" s="96"/>
      <c r="P42" s="113">
        <f t="shared" si="2"/>
        <v>999</v>
      </c>
      <c r="Q42" s="96"/>
    </row>
    <row r="43" spans="1:17" s="11" customFormat="1" ht="18.899999999999999" customHeight="1" x14ac:dyDescent="0.25">
      <c r="A43" s="249">
        <v>37</v>
      </c>
      <c r="B43" s="94"/>
      <c r="C43" s="94"/>
      <c r="D43" s="95"/>
      <c r="E43" s="262"/>
      <c r="F43" s="96"/>
      <c r="G43" s="96"/>
      <c r="H43" s="419"/>
      <c r="I43" s="279"/>
      <c r="J43" s="246" t="e">
        <f>IF(AND(Q43="",#REF!&gt;0,#REF!&lt;5),K43,)</f>
        <v>#REF!</v>
      </c>
      <c r="K43" s="244" t="str">
        <f>IF(D43="","ZZZ9",IF(AND(#REF!&gt;0,#REF!&lt;5),D43&amp;#REF!,D43&amp;"9"))</f>
        <v>ZZZ9</v>
      </c>
      <c r="L43" s="248">
        <f t="shared" si="0"/>
        <v>999</v>
      </c>
      <c r="M43" s="278">
        <f t="shared" si="1"/>
        <v>999</v>
      </c>
      <c r="N43" s="273"/>
      <c r="O43" s="96"/>
      <c r="P43" s="113">
        <f t="shared" si="2"/>
        <v>999</v>
      </c>
      <c r="Q43" s="96"/>
    </row>
    <row r="44" spans="1:17" s="11" customFormat="1" ht="18.899999999999999" customHeight="1" x14ac:dyDescent="0.25">
      <c r="A44" s="249">
        <v>38</v>
      </c>
      <c r="B44" s="94"/>
      <c r="C44" s="94"/>
      <c r="D44" s="95"/>
      <c r="E44" s="262"/>
      <c r="F44" s="96"/>
      <c r="G44" s="96"/>
      <c r="H44" s="419"/>
      <c r="I44" s="279"/>
      <c r="J44" s="246" t="e">
        <f>IF(AND(Q44="",#REF!&gt;0,#REF!&lt;5),K44,)</f>
        <v>#REF!</v>
      </c>
      <c r="K44" s="244" t="str">
        <f>IF(D44="","ZZZ9",IF(AND(#REF!&gt;0,#REF!&lt;5),D44&amp;#REF!,D44&amp;"9"))</f>
        <v>ZZZ9</v>
      </c>
      <c r="L44" s="248">
        <f t="shared" si="0"/>
        <v>999</v>
      </c>
      <c r="M44" s="278">
        <f t="shared" si="1"/>
        <v>999</v>
      </c>
      <c r="N44" s="273"/>
      <c r="O44" s="96"/>
      <c r="P44" s="113">
        <f t="shared" si="2"/>
        <v>999</v>
      </c>
      <c r="Q44" s="96"/>
    </row>
    <row r="45" spans="1:17" s="11" customFormat="1" ht="18.899999999999999" customHeight="1" x14ac:dyDescent="0.25">
      <c r="A45" s="249">
        <v>39</v>
      </c>
      <c r="B45" s="94"/>
      <c r="C45" s="94"/>
      <c r="D45" s="95"/>
      <c r="E45" s="262"/>
      <c r="F45" s="96"/>
      <c r="G45" s="96"/>
      <c r="H45" s="419"/>
      <c r="I45" s="279"/>
      <c r="J45" s="246" t="e">
        <f>IF(AND(Q45="",#REF!&gt;0,#REF!&lt;5),K45,)</f>
        <v>#REF!</v>
      </c>
      <c r="K45" s="244" t="str">
        <f>IF(D45="","ZZZ9",IF(AND(#REF!&gt;0,#REF!&lt;5),D45&amp;#REF!,D45&amp;"9"))</f>
        <v>ZZZ9</v>
      </c>
      <c r="L45" s="248">
        <f t="shared" si="0"/>
        <v>999</v>
      </c>
      <c r="M45" s="278">
        <f t="shared" si="1"/>
        <v>999</v>
      </c>
      <c r="N45" s="273"/>
      <c r="O45" s="96"/>
      <c r="P45" s="113">
        <f t="shared" si="2"/>
        <v>999</v>
      </c>
      <c r="Q45" s="96"/>
    </row>
    <row r="46" spans="1:17" s="11" customFormat="1" ht="18.899999999999999" customHeight="1" x14ac:dyDescent="0.25">
      <c r="A46" s="249">
        <v>40</v>
      </c>
      <c r="B46" s="94"/>
      <c r="C46" s="94"/>
      <c r="D46" s="95"/>
      <c r="E46" s="262"/>
      <c r="F46" s="96"/>
      <c r="G46" s="96"/>
      <c r="H46" s="419"/>
      <c r="I46" s="279"/>
      <c r="J46" s="246" t="e">
        <f>IF(AND(Q46="",#REF!&gt;0,#REF!&lt;5),K46,)</f>
        <v>#REF!</v>
      </c>
      <c r="K46" s="244" t="str">
        <f>IF(D46="","ZZZ9",IF(AND(#REF!&gt;0,#REF!&lt;5),D46&amp;#REF!,D46&amp;"9"))</f>
        <v>ZZZ9</v>
      </c>
      <c r="L46" s="248">
        <f t="shared" si="0"/>
        <v>999</v>
      </c>
      <c r="M46" s="278">
        <f t="shared" si="1"/>
        <v>999</v>
      </c>
      <c r="N46" s="273"/>
      <c r="O46" s="96"/>
      <c r="P46" s="113">
        <f t="shared" si="2"/>
        <v>999</v>
      </c>
      <c r="Q46" s="96"/>
    </row>
    <row r="47" spans="1:17" s="11" customFormat="1" ht="18.899999999999999" customHeight="1" x14ac:dyDescent="0.25">
      <c r="A47" s="249">
        <v>41</v>
      </c>
      <c r="B47" s="94"/>
      <c r="C47" s="94"/>
      <c r="D47" s="95"/>
      <c r="E47" s="262"/>
      <c r="F47" s="96"/>
      <c r="G47" s="96"/>
      <c r="H47" s="419"/>
      <c r="I47" s="279"/>
      <c r="J47" s="246" t="e">
        <f>IF(AND(Q47="",#REF!&gt;0,#REF!&lt;5),K47,)</f>
        <v>#REF!</v>
      </c>
      <c r="K47" s="244" t="str">
        <f>IF(D47="","ZZZ9",IF(AND(#REF!&gt;0,#REF!&lt;5),D47&amp;#REF!,D47&amp;"9"))</f>
        <v>ZZZ9</v>
      </c>
      <c r="L47" s="248">
        <f t="shared" si="0"/>
        <v>999</v>
      </c>
      <c r="M47" s="278">
        <f t="shared" si="1"/>
        <v>999</v>
      </c>
      <c r="N47" s="273"/>
      <c r="O47" s="96"/>
      <c r="P47" s="113">
        <f t="shared" si="2"/>
        <v>999</v>
      </c>
      <c r="Q47" s="96"/>
    </row>
    <row r="48" spans="1:17" s="11" customFormat="1" ht="18.899999999999999" customHeight="1" x14ac:dyDescent="0.25">
      <c r="A48" s="249">
        <v>42</v>
      </c>
      <c r="B48" s="94"/>
      <c r="C48" s="94"/>
      <c r="D48" s="95"/>
      <c r="E48" s="262"/>
      <c r="F48" s="96"/>
      <c r="G48" s="96"/>
      <c r="H48" s="419"/>
      <c r="I48" s="279"/>
      <c r="J48" s="246" t="e">
        <f>IF(AND(Q48="",#REF!&gt;0,#REF!&lt;5),K48,)</f>
        <v>#REF!</v>
      </c>
      <c r="K48" s="244" t="str">
        <f>IF(D48="","ZZZ9",IF(AND(#REF!&gt;0,#REF!&lt;5),D48&amp;#REF!,D48&amp;"9"))</f>
        <v>ZZZ9</v>
      </c>
      <c r="L48" s="248">
        <f t="shared" si="0"/>
        <v>999</v>
      </c>
      <c r="M48" s="278">
        <f t="shared" si="1"/>
        <v>999</v>
      </c>
      <c r="N48" s="273"/>
      <c r="O48" s="96"/>
      <c r="P48" s="113">
        <f t="shared" si="2"/>
        <v>999</v>
      </c>
      <c r="Q48" s="96"/>
    </row>
    <row r="49" spans="1:17" s="11" customFormat="1" ht="18.899999999999999" customHeight="1" x14ac:dyDescent="0.25">
      <c r="A49" s="249">
        <v>43</v>
      </c>
      <c r="B49" s="94"/>
      <c r="C49" s="94"/>
      <c r="D49" s="95"/>
      <c r="E49" s="262"/>
      <c r="F49" s="96"/>
      <c r="G49" s="96"/>
      <c r="H49" s="419"/>
      <c r="I49" s="279"/>
      <c r="J49" s="246" t="e">
        <f>IF(AND(Q49="",#REF!&gt;0,#REF!&lt;5),K49,)</f>
        <v>#REF!</v>
      </c>
      <c r="K49" s="244" t="str">
        <f>IF(D49="","ZZZ9",IF(AND(#REF!&gt;0,#REF!&lt;5),D49&amp;#REF!,D49&amp;"9"))</f>
        <v>ZZZ9</v>
      </c>
      <c r="L49" s="248">
        <f t="shared" si="0"/>
        <v>999</v>
      </c>
      <c r="M49" s="278">
        <f t="shared" si="1"/>
        <v>999</v>
      </c>
      <c r="N49" s="273"/>
      <c r="O49" s="96"/>
      <c r="P49" s="113">
        <f t="shared" si="2"/>
        <v>999</v>
      </c>
      <c r="Q49" s="96"/>
    </row>
    <row r="50" spans="1:17" s="11" customFormat="1" ht="18.899999999999999" customHeight="1" x14ac:dyDescent="0.25">
      <c r="A50" s="249">
        <v>44</v>
      </c>
      <c r="B50" s="94"/>
      <c r="C50" s="94"/>
      <c r="D50" s="95"/>
      <c r="E50" s="262"/>
      <c r="F50" s="96"/>
      <c r="G50" s="96"/>
      <c r="H50" s="419"/>
      <c r="I50" s="279"/>
      <c r="J50" s="246" t="e">
        <f>IF(AND(Q50="",#REF!&gt;0,#REF!&lt;5),K50,)</f>
        <v>#REF!</v>
      </c>
      <c r="K50" s="244" t="str">
        <f>IF(D50="","ZZZ9",IF(AND(#REF!&gt;0,#REF!&lt;5),D50&amp;#REF!,D50&amp;"9"))</f>
        <v>ZZZ9</v>
      </c>
      <c r="L50" s="248">
        <f t="shared" si="0"/>
        <v>999</v>
      </c>
      <c r="M50" s="278">
        <f t="shared" si="1"/>
        <v>999</v>
      </c>
      <c r="N50" s="273"/>
      <c r="O50" s="96"/>
      <c r="P50" s="113">
        <f t="shared" si="2"/>
        <v>999</v>
      </c>
      <c r="Q50" s="96"/>
    </row>
    <row r="51" spans="1:17" s="11" customFormat="1" ht="18.899999999999999" customHeight="1" x14ac:dyDescent="0.25">
      <c r="A51" s="249">
        <v>45</v>
      </c>
      <c r="B51" s="94"/>
      <c r="C51" s="94"/>
      <c r="D51" s="95"/>
      <c r="E51" s="262"/>
      <c r="F51" s="96"/>
      <c r="G51" s="96"/>
      <c r="H51" s="419"/>
      <c r="I51" s="279"/>
      <c r="J51" s="246" t="e">
        <f>IF(AND(Q51="",#REF!&gt;0,#REF!&lt;5),K51,)</f>
        <v>#REF!</v>
      </c>
      <c r="K51" s="244" t="str">
        <f>IF(D51="","ZZZ9",IF(AND(#REF!&gt;0,#REF!&lt;5),D51&amp;#REF!,D51&amp;"9"))</f>
        <v>ZZZ9</v>
      </c>
      <c r="L51" s="248">
        <f t="shared" si="0"/>
        <v>999</v>
      </c>
      <c r="M51" s="278">
        <f t="shared" si="1"/>
        <v>999</v>
      </c>
      <c r="N51" s="273"/>
      <c r="O51" s="96"/>
      <c r="P51" s="113">
        <f t="shared" si="2"/>
        <v>999</v>
      </c>
      <c r="Q51" s="96"/>
    </row>
    <row r="52" spans="1:17" s="11" customFormat="1" ht="18.899999999999999" customHeight="1" x14ac:dyDescent="0.25">
      <c r="A52" s="249">
        <v>46</v>
      </c>
      <c r="B52" s="94"/>
      <c r="C52" s="94"/>
      <c r="D52" s="95"/>
      <c r="E52" s="262"/>
      <c r="F52" s="96"/>
      <c r="G52" s="96"/>
      <c r="H52" s="419"/>
      <c r="I52" s="279"/>
      <c r="J52" s="246" t="e">
        <f>IF(AND(Q52="",#REF!&gt;0,#REF!&lt;5),K52,)</f>
        <v>#REF!</v>
      </c>
      <c r="K52" s="244" t="str">
        <f>IF(D52="","ZZZ9",IF(AND(#REF!&gt;0,#REF!&lt;5),D52&amp;#REF!,D52&amp;"9"))</f>
        <v>ZZZ9</v>
      </c>
      <c r="L52" s="248">
        <f t="shared" si="0"/>
        <v>999</v>
      </c>
      <c r="M52" s="278">
        <f t="shared" si="1"/>
        <v>999</v>
      </c>
      <c r="N52" s="273"/>
      <c r="O52" s="96"/>
      <c r="P52" s="113">
        <f t="shared" si="2"/>
        <v>999</v>
      </c>
      <c r="Q52" s="96"/>
    </row>
    <row r="53" spans="1:17" s="11" customFormat="1" ht="18.899999999999999" customHeight="1" x14ac:dyDescent="0.25">
      <c r="A53" s="249">
        <v>47</v>
      </c>
      <c r="B53" s="94"/>
      <c r="C53" s="94"/>
      <c r="D53" s="95"/>
      <c r="E53" s="262"/>
      <c r="F53" s="96"/>
      <c r="G53" s="96"/>
      <c r="H53" s="419"/>
      <c r="I53" s="279"/>
      <c r="J53" s="246" t="e">
        <f>IF(AND(Q53="",#REF!&gt;0,#REF!&lt;5),K53,)</f>
        <v>#REF!</v>
      </c>
      <c r="K53" s="244" t="str">
        <f>IF(D53="","ZZZ9",IF(AND(#REF!&gt;0,#REF!&lt;5),D53&amp;#REF!,D53&amp;"9"))</f>
        <v>ZZZ9</v>
      </c>
      <c r="L53" s="248">
        <f t="shared" si="0"/>
        <v>999</v>
      </c>
      <c r="M53" s="278">
        <f t="shared" si="1"/>
        <v>999</v>
      </c>
      <c r="N53" s="273"/>
      <c r="O53" s="96"/>
      <c r="P53" s="113">
        <f t="shared" si="2"/>
        <v>999</v>
      </c>
      <c r="Q53" s="96"/>
    </row>
    <row r="54" spans="1:17" s="11" customFormat="1" ht="18.899999999999999" customHeight="1" x14ac:dyDescent="0.25">
      <c r="A54" s="249">
        <v>48</v>
      </c>
      <c r="B54" s="94"/>
      <c r="C54" s="94"/>
      <c r="D54" s="95"/>
      <c r="E54" s="262"/>
      <c r="F54" s="96"/>
      <c r="G54" s="96"/>
      <c r="H54" s="419"/>
      <c r="I54" s="279"/>
      <c r="J54" s="246" t="e">
        <f>IF(AND(Q54="",#REF!&gt;0,#REF!&lt;5),K54,)</f>
        <v>#REF!</v>
      </c>
      <c r="K54" s="244" t="str">
        <f>IF(D54="","ZZZ9",IF(AND(#REF!&gt;0,#REF!&lt;5),D54&amp;#REF!,D54&amp;"9"))</f>
        <v>ZZZ9</v>
      </c>
      <c r="L54" s="248">
        <f t="shared" si="0"/>
        <v>999</v>
      </c>
      <c r="M54" s="278">
        <f t="shared" si="1"/>
        <v>999</v>
      </c>
      <c r="N54" s="273"/>
      <c r="O54" s="96"/>
      <c r="P54" s="113">
        <f t="shared" si="2"/>
        <v>999</v>
      </c>
      <c r="Q54" s="96"/>
    </row>
    <row r="55" spans="1:17" s="11" customFormat="1" ht="18.899999999999999" customHeight="1" x14ac:dyDescent="0.25">
      <c r="A55" s="249">
        <v>49</v>
      </c>
      <c r="B55" s="94"/>
      <c r="C55" s="94"/>
      <c r="D55" s="95"/>
      <c r="E55" s="262"/>
      <c r="F55" s="96"/>
      <c r="G55" s="96"/>
      <c r="H55" s="419"/>
      <c r="I55" s="279"/>
      <c r="J55" s="246" t="e">
        <f>IF(AND(Q55="",#REF!&gt;0,#REF!&lt;5),K55,)</f>
        <v>#REF!</v>
      </c>
      <c r="K55" s="244" t="str">
        <f>IF(D55="","ZZZ9",IF(AND(#REF!&gt;0,#REF!&lt;5),D55&amp;#REF!,D55&amp;"9"))</f>
        <v>ZZZ9</v>
      </c>
      <c r="L55" s="248">
        <f t="shared" si="0"/>
        <v>999</v>
      </c>
      <c r="M55" s="278">
        <f t="shared" si="1"/>
        <v>999</v>
      </c>
      <c r="N55" s="273"/>
      <c r="O55" s="96"/>
      <c r="P55" s="113">
        <f t="shared" si="2"/>
        <v>999</v>
      </c>
      <c r="Q55" s="96"/>
    </row>
    <row r="56" spans="1:17" s="11" customFormat="1" ht="18.899999999999999" customHeight="1" x14ac:dyDescent="0.25">
      <c r="A56" s="249">
        <v>50</v>
      </c>
      <c r="B56" s="94"/>
      <c r="C56" s="94"/>
      <c r="D56" s="95"/>
      <c r="E56" s="262"/>
      <c r="F56" s="96"/>
      <c r="G56" s="96"/>
      <c r="H56" s="419"/>
      <c r="I56" s="279"/>
      <c r="J56" s="246" t="e">
        <f>IF(AND(Q56="",#REF!&gt;0,#REF!&lt;5),K56,)</f>
        <v>#REF!</v>
      </c>
      <c r="K56" s="244" t="str">
        <f>IF(D56="","ZZZ9",IF(AND(#REF!&gt;0,#REF!&lt;5),D56&amp;#REF!,D56&amp;"9"))</f>
        <v>ZZZ9</v>
      </c>
      <c r="L56" s="248">
        <f t="shared" si="0"/>
        <v>999</v>
      </c>
      <c r="M56" s="278">
        <f t="shared" si="1"/>
        <v>999</v>
      </c>
      <c r="N56" s="273"/>
      <c r="O56" s="96"/>
      <c r="P56" s="113">
        <f t="shared" si="2"/>
        <v>999</v>
      </c>
      <c r="Q56" s="96"/>
    </row>
    <row r="57" spans="1:17" s="11" customFormat="1" ht="18.899999999999999" customHeight="1" x14ac:dyDescent="0.25">
      <c r="A57" s="249">
        <v>51</v>
      </c>
      <c r="B57" s="94"/>
      <c r="C57" s="94"/>
      <c r="D57" s="95"/>
      <c r="E57" s="262"/>
      <c r="F57" s="96"/>
      <c r="G57" s="96"/>
      <c r="H57" s="419"/>
      <c r="I57" s="279"/>
      <c r="J57" s="246" t="e">
        <f>IF(AND(Q57="",#REF!&gt;0,#REF!&lt;5),K57,)</f>
        <v>#REF!</v>
      </c>
      <c r="K57" s="244" t="str">
        <f>IF(D57="","ZZZ9",IF(AND(#REF!&gt;0,#REF!&lt;5),D57&amp;#REF!,D57&amp;"9"))</f>
        <v>ZZZ9</v>
      </c>
      <c r="L57" s="248">
        <f t="shared" si="0"/>
        <v>999</v>
      </c>
      <c r="M57" s="278">
        <f t="shared" si="1"/>
        <v>999</v>
      </c>
      <c r="N57" s="273"/>
      <c r="O57" s="96"/>
      <c r="P57" s="113">
        <f t="shared" si="2"/>
        <v>999</v>
      </c>
      <c r="Q57" s="96"/>
    </row>
    <row r="58" spans="1:17" s="11" customFormat="1" ht="18.899999999999999" customHeight="1" x14ac:dyDescent="0.25">
      <c r="A58" s="249">
        <v>52</v>
      </c>
      <c r="B58" s="94"/>
      <c r="C58" s="94"/>
      <c r="D58" s="95"/>
      <c r="E58" s="262"/>
      <c r="F58" s="96"/>
      <c r="G58" s="96"/>
      <c r="H58" s="419"/>
      <c r="I58" s="279"/>
      <c r="J58" s="246" t="e">
        <f>IF(AND(Q58="",#REF!&gt;0,#REF!&lt;5),K58,)</f>
        <v>#REF!</v>
      </c>
      <c r="K58" s="244" t="str">
        <f>IF(D58="","ZZZ9",IF(AND(#REF!&gt;0,#REF!&lt;5),D58&amp;#REF!,D58&amp;"9"))</f>
        <v>ZZZ9</v>
      </c>
      <c r="L58" s="248">
        <f t="shared" si="0"/>
        <v>999</v>
      </c>
      <c r="M58" s="278">
        <f t="shared" si="1"/>
        <v>999</v>
      </c>
      <c r="N58" s="273"/>
      <c r="O58" s="96"/>
      <c r="P58" s="113">
        <f t="shared" si="2"/>
        <v>999</v>
      </c>
      <c r="Q58" s="96"/>
    </row>
    <row r="59" spans="1:17" s="11" customFormat="1" ht="18.899999999999999" customHeight="1" x14ac:dyDescent="0.25">
      <c r="A59" s="249">
        <v>53</v>
      </c>
      <c r="B59" s="94"/>
      <c r="C59" s="94"/>
      <c r="D59" s="95"/>
      <c r="E59" s="262"/>
      <c r="F59" s="96"/>
      <c r="G59" s="96"/>
      <c r="H59" s="419"/>
      <c r="I59" s="279"/>
      <c r="J59" s="246" t="e">
        <f>IF(AND(Q59="",#REF!&gt;0,#REF!&lt;5),K59,)</f>
        <v>#REF!</v>
      </c>
      <c r="K59" s="244" t="str">
        <f>IF(D59="","ZZZ9",IF(AND(#REF!&gt;0,#REF!&lt;5),D59&amp;#REF!,D59&amp;"9"))</f>
        <v>ZZZ9</v>
      </c>
      <c r="L59" s="248">
        <f t="shared" si="0"/>
        <v>999</v>
      </c>
      <c r="M59" s="278">
        <f t="shared" si="1"/>
        <v>999</v>
      </c>
      <c r="N59" s="273"/>
      <c r="O59" s="96"/>
      <c r="P59" s="113">
        <f t="shared" si="2"/>
        <v>999</v>
      </c>
      <c r="Q59" s="96"/>
    </row>
    <row r="60" spans="1:17" s="11" customFormat="1" ht="18.899999999999999" customHeight="1" x14ac:dyDescent="0.25">
      <c r="A60" s="249">
        <v>54</v>
      </c>
      <c r="B60" s="94"/>
      <c r="C60" s="94"/>
      <c r="D60" s="95"/>
      <c r="E60" s="262"/>
      <c r="F60" s="96"/>
      <c r="G60" s="96"/>
      <c r="H60" s="419"/>
      <c r="I60" s="279"/>
      <c r="J60" s="246" t="e">
        <f>IF(AND(Q60="",#REF!&gt;0,#REF!&lt;5),K60,)</f>
        <v>#REF!</v>
      </c>
      <c r="K60" s="244" t="str">
        <f>IF(D60="","ZZZ9",IF(AND(#REF!&gt;0,#REF!&lt;5),D60&amp;#REF!,D60&amp;"9"))</f>
        <v>ZZZ9</v>
      </c>
      <c r="L60" s="248">
        <f t="shared" si="0"/>
        <v>999</v>
      </c>
      <c r="M60" s="278">
        <f t="shared" si="1"/>
        <v>999</v>
      </c>
      <c r="N60" s="273"/>
      <c r="O60" s="96"/>
      <c r="P60" s="113">
        <f t="shared" si="2"/>
        <v>999</v>
      </c>
      <c r="Q60" s="96"/>
    </row>
    <row r="61" spans="1:17" s="11" customFormat="1" ht="18.899999999999999" customHeight="1" x14ac:dyDescent="0.25">
      <c r="A61" s="249">
        <v>55</v>
      </c>
      <c r="B61" s="94"/>
      <c r="C61" s="94"/>
      <c r="D61" s="95"/>
      <c r="E61" s="262"/>
      <c r="F61" s="96"/>
      <c r="G61" s="96"/>
      <c r="H61" s="419"/>
      <c r="I61" s="279"/>
      <c r="J61" s="246" t="e">
        <f>IF(AND(Q61="",#REF!&gt;0,#REF!&lt;5),K61,)</f>
        <v>#REF!</v>
      </c>
      <c r="K61" s="244" t="str">
        <f>IF(D61="","ZZZ9",IF(AND(#REF!&gt;0,#REF!&lt;5),D61&amp;#REF!,D61&amp;"9"))</f>
        <v>ZZZ9</v>
      </c>
      <c r="L61" s="248">
        <f t="shared" si="0"/>
        <v>999</v>
      </c>
      <c r="M61" s="278">
        <f t="shared" si="1"/>
        <v>999</v>
      </c>
      <c r="N61" s="273"/>
      <c r="O61" s="96"/>
      <c r="P61" s="113">
        <f t="shared" si="2"/>
        <v>999</v>
      </c>
      <c r="Q61" s="96"/>
    </row>
    <row r="62" spans="1:17" s="11" customFormat="1" ht="18.899999999999999" customHeight="1" x14ac:dyDescent="0.25">
      <c r="A62" s="249">
        <v>56</v>
      </c>
      <c r="B62" s="94"/>
      <c r="C62" s="94"/>
      <c r="D62" s="95"/>
      <c r="E62" s="262"/>
      <c r="F62" s="96"/>
      <c r="G62" s="96"/>
      <c r="H62" s="419"/>
      <c r="I62" s="279"/>
      <c r="J62" s="246" t="e">
        <f>IF(AND(Q62="",#REF!&gt;0,#REF!&lt;5),K62,)</f>
        <v>#REF!</v>
      </c>
      <c r="K62" s="244" t="str">
        <f>IF(D62="","ZZZ9",IF(AND(#REF!&gt;0,#REF!&lt;5),D62&amp;#REF!,D62&amp;"9"))</f>
        <v>ZZZ9</v>
      </c>
      <c r="L62" s="248">
        <f t="shared" si="0"/>
        <v>999</v>
      </c>
      <c r="M62" s="278">
        <f t="shared" si="1"/>
        <v>999</v>
      </c>
      <c r="N62" s="273"/>
      <c r="O62" s="96"/>
      <c r="P62" s="113">
        <f t="shared" si="2"/>
        <v>999</v>
      </c>
      <c r="Q62" s="96"/>
    </row>
    <row r="63" spans="1:17" s="11" customFormat="1" ht="18.899999999999999" customHeight="1" x14ac:dyDescent="0.25">
      <c r="A63" s="249">
        <v>57</v>
      </c>
      <c r="B63" s="94"/>
      <c r="C63" s="94"/>
      <c r="D63" s="95"/>
      <c r="E63" s="262"/>
      <c r="F63" s="96"/>
      <c r="G63" s="96"/>
      <c r="H63" s="419"/>
      <c r="I63" s="279"/>
      <c r="J63" s="246" t="e">
        <f>IF(AND(Q63="",#REF!&gt;0,#REF!&lt;5),K63,)</f>
        <v>#REF!</v>
      </c>
      <c r="K63" s="244" t="str">
        <f>IF(D63="","ZZZ9",IF(AND(#REF!&gt;0,#REF!&lt;5),D63&amp;#REF!,D63&amp;"9"))</f>
        <v>ZZZ9</v>
      </c>
      <c r="L63" s="248">
        <f t="shared" si="0"/>
        <v>999</v>
      </c>
      <c r="M63" s="278">
        <f t="shared" si="1"/>
        <v>999</v>
      </c>
      <c r="N63" s="273"/>
      <c r="O63" s="96"/>
      <c r="P63" s="113">
        <f t="shared" si="2"/>
        <v>999</v>
      </c>
      <c r="Q63" s="96"/>
    </row>
    <row r="64" spans="1:17" s="11" customFormat="1" ht="18.899999999999999" customHeight="1" x14ac:dyDescent="0.25">
      <c r="A64" s="249">
        <v>58</v>
      </c>
      <c r="B64" s="94"/>
      <c r="C64" s="94"/>
      <c r="D64" s="95"/>
      <c r="E64" s="262"/>
      <c r="F64" s="96"/>
      <c r="G64" s="96"/>
      <c r="H64" s="419"/>
      <c r="I64" s="279"/>
      <c r="J64" s="246" t="e">
        <f>IF(AND(Q64="",#REF!&gt;0,#REF!&lt;5),K64,)</f>
        <v>#REF!</v>
      </c>
      <c r="K64" s="244" t="str">
        <f>IF(D64="","ZZZ9",IF(AND(#REF!&gt;0,#REF!&lt;5),D64&amp;#REF!,D64&amp;"9"))</f>
        <v>ZZZ9</v>
      </c>
      <c r="L64" s="248">
        <f t="shared" si="0"/>
        <v>999</v>
      </c>
      <c r="M64" s="278">
        <f t="shared" si="1"/>
        <v>999</v>
      </c>
      <c r="N64" s="273"/>
      <c r="O64" s="96"/>
      <c r="P64" s="113">
        <f t="shared" si="2"/>
        <v>999</v>
      </c>
      <c r="Q64" s="96"/>
    </row>
    <row r="65" spans="1:17" s="11" customFormat="1" ht="18.899999999999999" customHeight="1" x14ac:dyDescent="0.25">
      <c r="A65" s="249">
        <v>59</v>
      </c>
      <c r="B65" s="94"/>
      <c r="C65" s="94"/>
      <c r="D65" s="95"/>
      <c r="E65" s="262"/>
      <c r="F65" s="96"/>
      <c r="G65" s="96"/>
      <c r="H65" s="419"/>
      <c r="I65" s="279"/>
      <c r="J65" s="246" t="e">
        <f>IF(AND(Q65="",#REF!&gt;0,#REF!&lt;5),K65,)</f>
        <v>#REF!</v>
      </c>
      <c r="K65" s="244" t="str">
        <f>IF(D65="","ZZZ9",IF(AND(#REF!&gt;0,#REF!&lt;5),D65&amp;#REF!,D65&amp;"9"))</f>
        <v>ZZZ9</v>
      </c>
      <c r="L65" s="248">
        <f t="shared" si="0"/>
        <v>999</v>
      </c>
      <c r="M65" s="278">
        <f t="shared" si="1"/>
        <v>999</v>
      </c>
      <c r="N65" s="273"/>
      <c r="O65" s="96"/>
      <c r="P65" s="113">
        <f t="shared" si="2"/>
        <v>999</v>
      </c>
      <c r="Q65" s="96"/>
    </row>
    <row r="66" spans="1:17" s="11" customFormat="1" ht="18.899999999999999" customHeight="1" x14ac:dyDescent="0.25">
      <c r="A66" s="249">
        <v>60</v>
      </c>
      <c r="B66" s="94"/>
      <c r="C66" s="94"/>
      <c r="D66" s="95"/>
      <c r="E66" s="262"/>
      <c r="F66" s="96"/>
      <c r="G66" s="96"/>
      <c r="H66" s="419"/>
      <c r="I66" s="279"/>
      <c r="J66" s="246" t="e">
        <f>IF(AND(Q66="",#REF!&gt;0,#REF!&lt;5),K66,)</f>
        <v>#REF!</v>
      </c>
      <c r="K66" s="244" t="str">
        <f>IF(D66="","ZZZ9",IF(AND(#REF!&gt;0,#REF!&lt;5),D66&amp;#REF!,D66&amp;"9"))</f>
        <v>ZZZ9</v>
      </c>
      <c r="L66" s="248">
        <f t="shared" si="0"/>
        <v>999</v>
      </c>
      <c r="M66" s="278">
        <f t="shared" si="1"/>
        <v>999</v>
      </c>
      <c r="N66" s="273"/>
      <c r="O66" s="96"/>
      <c r="P66" s="113">
        <f t="shared" si="2"/>
        <v>999</v>
      </c>
      <c r="Q66" s="96"/>
    </row>
    <row r="67" spans="1:17" s="11" customFormat="1" ht="18.899999999999999" customHeight="1" x14ac:dyDescent="0.25">
      <c r="A67" s="249">
        <v>61</v>
      </c>
      <c r="B67" s="94"/>
      <c r="C67" s="94"/>
      <c r="D67" s="95"/>
      <c r="E67" s="262"/>
      <c r="F67" s="96"/>
      <c r="G67" s="96"/>
      <c r="H67" s="419"/>
      <c r="I67" s="279"/>
      <c r="J67" s="246" t="e">
        <f>IF(AND(Q67="",#REF!&gt;0,#REF!&lt;5),K67,)</f>
        <v>#REF!</v>
      </c>
      <c r="K67" s="244" t="str">
        <f>IF(D67="","ZZZ9",IF(AND(#REF!&gt;0,#REF!&lt;5),D67&amp;#REF!,D67&amp;"9"))</f>
        <v>ZZZ9</v>
      </c>
      <c r="L67" s="248">
        <f t="shared" si="0"/>
        <v>999</v>
      </c>
      <c r="M67" s="278">
        <f t="shared" si="1"/>
        <v>999</v>
      </c>
      <c r="N67" s="273"/>
      <c r="O67" s="96"/>
      <c r="P67" s="113">
        <f t="shared" si="2"/>
        <v>999</v>
      </c>
      <c r="Q67" s="96"/>
    </row>
    <row r="68" spans="1:17" s="11" customFormat="1" ht="18.899999999999999" customHeight="1" x14ac:dyDescent="0.25">
      <c r="A68" s="249">
        <v>62</v>
      </c>
      <c r="B68" s="94"/>
      <c r="C68" s="94"/>
      <c r="D68" s="95"/>
      <c r="E68" s="262"/>
      <c r="F68" s="96"/>
      <c r="G68" s="96"/>
      <c r="H68" s="419"/>
      <c r="I68" s="279"/>
      <c r="J68" s="246" t="e">
        <f>IF(AND(Q68="",#REF!&gt;0,#REF!&lt;5),K68,)</f>
        <v>#REF!</v>
      </c>
      <c r="K68" s="244" t="str">
        <f>IF(D68="","ZZZ9",IF(AND(#REF!&gt;0,#REF!&lt;5),D68&amp;#REF!,D68&amp;"9"))</f>
        <v>ZZZ9</v>
      </c>
      <c r="L68" s="248">
        <f t="shared" si="0"/>
        <v>999</v>
      </c>
      <c r="M68" s="278">
        <f t="shared" si="1"/>
        <v>999</v>
      </c>
      <c r="N68" s="273"/>
      <c r="O68" s="96"/>
      <c r="P68" s="113">
        <f t="shared" si="2"/>
        <v>999</v>
      </c>
      <c r="Q68" s="96"/>
    </row>
    <row r="69" spans="1:17" s="11" customFormat="1" ht="18.899999999999999" customHeight="1" x14ac:dyDescent="0.25">
      <c r="A69" s="249">
        <v>63</v>
      </c>
      <c r="B69" s="94"/>
      <c r="C69" s="94"/>
      <c r="D69" s="95"/>
      <c r="E69" s="262"/>
      <c r="F69" s="96"/>
      <c r="G69" s="96"/>
      <c r="H69" s="419"/>
      <c r="I69" s="279"/>
      <c r="J69" s="246" t="e">
        <f>IF(AND(Q69="",#REF!&gt;0,#REF!&lt;5),K69,)</f>
        <v>#REF!</v>
      </c>
      <c r="K69" s="244" t="str">
        <f>IF(D69="","ZZZ9",IF(AND(#REF!&gt;0,#REF!&lt;5),D69&amp;#REF!,D69&amp;"9"))</f>
        <v>ZZZ9</v>
      </c>
      <c r="L69" s="248">
        <f t="shared" si="0"/>
        <v>999</v>
      </c>
      <c r="M69" s="278">
        <f t="shared" si="1"/>
        <v>999</v>
      </c>
      <c r="N69" s="273"/>
      <c r="O69" s="96"/>
      <c r="P69" s="113">
        <f t="shared" si="2"/>
        <v>999</v>
      </c>
      <c r="Q69" s="96"/>
    </row>
    <row r="70" spans="1:17" s="11" customFormat="1" ht="18.899999999999999" customHeight="1" x14ac:dyDescent="0.25">
      <c r="A70" s="249">
        <v>64</v>
      </c>
      <c r="B70" s="94"/>
      <c r="C70" s="94"/>
      <c r="D70" s="95"/>
      <c r="E70" s="262"/>
      <c r="F70" s="96"/>
      <c r="G70" s="96"/>
      <c r="H70" s="419"/>
      <c r="I70" s="279"/>
      <c r="J70" s="246" t="e">
        <f>IF(AND(Q70="",#REF!&gt;0,#REF!&lt;5),K70,)</f>
        <v>#REF!</v>
      </c>
      <c r="K70" s="244" t="str">
        <f>IF(D70="","ZZZ9",IF(AND(#REF!&gt;0,#REF!&lt;5),D70&amp;#REF!,D70&amp;"9"))</f>
        <v>ZZZ9</v>
      </c>
      <c r="L70" s="248">
        <f t="shared" si="0"/>
        <v>999</v>
      </c>
      <c r="M70" s="278">
        <f t="shared" si="1"/>
        <v>999</v>
      </c>
      <c r="N70" s="273"/>
      <c r="O70" s="96"/>
      <c r="P70" s="113">
        <f t="shared" si="2"/>
        <v>999</v>
      </c>
      <c r="Q70" s="96"/>
    </row>
    <row r="71" spans="1:17" s="11" customFormat="1" ht="18.899999999999999" customHeight="1" x14ac:dyDescent="0.25">
      <c r="A71" s="249">
        <v>65</v>
      </c>
      <c r="B71" s="94"/>
      <c r="C71" s="94"/>
      <c r="D71" s="95"/>
      <c r="E71" s="262"/>
      <c r="F71" s="96"/>
      <c r="G71" s="96"/>
      <c r="H71" s="419"/>
      <c r="I71" s="279"/>
      <c r="J71" s="246" t="e">
        <f>IF(AND(Q71="",#REF!&gt;0,#REF!&lt;5),K71,)</f>
        <v>#REF!</v>
      </c>
      <c r="K71" s="244" t="str">
        <f>IF(D71="","ZZZ9",IF(AND(#REF!&gt;0,#REF!&lt;5),D71&amp;#REF!,D71&amp;"9"))</f>
        <v>ZZZ9</v>
      </c>
      <c r="L71" s="248">
        <f t="shared" si="0"/>
        <v>999</v>
      </c>
      <c r="M71" s="278">
        <f t="shared" si="1"/>
        <v>999</v>
      </c>
      <c r="N71" s="273"/>
      <c r="O71" s="96"/>
      <c r="P71" s="113">
        <f t="shared" si="2"/>
        <v>999</v>
      </c>
      <c r="Q71" s="96"/>
    </row>
    <row r="72" spans="1:17" s="11" customFormat="1" ht="18.899999999999999" customHeight="1" x14ac:dyDescent="0.25">
      <c r="A72" s="249">
        <v>66</v>
      </c>
      <c r="B72" s="94"/>
      <c r="C72" s="94"/>
      <c r="D72" s="95"/>
      <c r="E72" s="262"/>
      <c r="F72" s="96"/>
      <c r="G72" s="96"/>
      <c r="H72" s="419"/>
      <c r="I72" s="279"/>
      <c r="J72" s="246" t="e">
        <f>IF(AND(Q72="",#REF!&gt;0,#REF!&lt;5),K72,)</f>
        <v>#REF!</v>
      </c>
      <c r="K72" s="244" t="str">
        <f>IF(D72="","ZZZ9",IF(AND(#REF!&gt;0,#REF!&lt;5),D72&amp;#REF!,D72&amp;"9"))</f>
        <v>ZZZ9</v>
      </c>
      <c r="L72" s="248">
        <f t="shared" si="0"/>
        <v>999</v>
      </c>
      <c r="M72" s="278">
        <f t="shared" si="1"/>
        <v>999</v>
      </c>
      <c r="N72" s="273"/>
      <c r="O72" s="96"/>
      <c r="P72" s="113">
        <f t="shared" si="2"/>
        <v>999</v>
      </c>
      <c r="Q72" s="96"/>
    </row>
    <row r="73" spans="1:17" s="11" customFormat="1" ht="18.899999999999999" customHeight="1" x14ac:dyDescent="0.25">
      <c r="A73" s="249">
        <v>67</v>
      </c>
      <c r="B73" s="94"/>
      <c r="C73" s="94"/>
      <c r="D73" s="95"/>
      <c r="E73" s="262"/>
      <c r="F73" s="96"/>
      <c r="G73" s="96"/>
      <c r="H73" s="419"/>
      <c r="I73" s="279"/>
      <c r="J73" s="246" t="e">
        <f>IF(AND(Q73="",#REF!&gt;0,#REF!&lt;5),K73,)</f>
        <v>#REF!</v>
      </c>
      <c r="K73" s="244" t="str">
        <f>IF(D73="","ZZZ9",IF(AND(#REF!&gt;0,#REF!&lt;5),D73&amp;#REF!,D73&amp;"9"))</f>
        <v>ZZZ9</v>
      </c>
      <c r="L73" s="248">
        <f t="shared" si="0"/>
        <v>999</v>
      </c>
      <c r="M73" s="278">
        <f t="shared" si="1"/>
        <v>999</v>
      </c>
      <c r="N73" s="273"/>
      <c r="O73" s="96"/>
      <c r="P73" s="113">
        <f t="shared" si="2"/>
        <v>999</v>
      </c>
      <c r="Q73" s="96"/>
    </row>
    <row r="74" spans="1:17" s="11" customFormat="1" ht="18.899999999999999" customHeight="1" x14ac:dyDescent="0.25">
      <c r="A74" s="249">
        <v>68</v>
      </c>
      <c r="B74" s="94"/>
      <c r="C74" s="94"/>
      <c r="D74" s="95"/>
      <c r="E74" s="262"/>
      <c r="F74" s="96"/>
      <c r="G74" s="96"/>
      <c r="H74" s="419"/>
      <c r="I74" s="279"/>
      <c r="J74" s="246" t="e">
        <f>IF(AND(Q74="",#REF!&gt;0,#REF!&lt;5),K74,)</f>
        <v>#REF!</v>
      </c>
      <c r="K74" s="244" t="str">
        <f>IF(D74="","ZZZ9",IF(AND(#REF!&gt;0,#REF!&lt;5),D74&amp;#REF!,D74&amp;"9"))</f>
        <v>ZZZ9</v>
      </c>
      <c r="L74" s="248">
        <f t="shared" si="0"/>
        <v>999</v>
      </c>
      <c r="M74" s="278">
        <f t="shared" si="1"/>
        <v>999</v>
      </c>
      <c r="N74" s="273"/>
      <c r="O74" s="96"/>
      <c r="P74" s="113">
        <f t="shared" si="2"/>
        <v>999</v>
      </c>
      <c r="Q74" s="96"/>
    </row>
    <row r="75" spans="1:17" s="11" customFormat="1" ht="18.899999999999999" customHeight="1" x14ac:dyDescent="0.25">
      <c r="A75" s="249">
        <v>69</v>
      </c>
      <c r="B75" s="94"/>
      <c r="C75" s="94"/>
      <c r="D75" s="95"/>
      <c r="E75" s="262"/>
      <c r="F75" s="96"/>
      <c r="G75" s="96"/>
      <c r="H75" s="419"/>
      <c r="I75" s="279"/>
      <c r="J75" s="246" t="e">
        <f>IF(AND(Q75="",#REF!&gt;0,#REF!&lt;5),K75,)</f>
        <v>#REF!</v>
      </c>
      <c r="K75" s="244" t="str">
        <f>IF(D75="","ZZZ9",IF(AND(#REF!&gt;0,#REF!&lt;5),D75&amp;#REF!,D75&amp;"9"))</f>
        <v>ZZZ9</v>
      </c>
      <c r="L75" s="248">
        <f t="shared" si="0"/>
        <v>999</v>
      </c>
      <c r="M75" s="278">
        <f t="shared" si="1"/>
        <v>999</v>
      </c>
      <c r="N75" s="273"/>
      <c r="O75" s="96"/>
      <c r="P75" s="113">
        <f t="shared" si="2"/>
        <v>999</v>
      </c>
      <c r="Q75" s="96"/>
    </row>
    <row r="76" spans="1:17" s="11" customFormat="1" ht="18.899999999999999" customHeight="1" x14ac:dyDescent="0.25">
      <c r="A76" s="249">
        <v>70</v>
      </c>
      <c r="B76" s="94"/>
      <c r="C76" s="94"/>
      <c r="D76" s="95"/>
      <c r="E76" s="262"/>
      <c r="F76" s="96"/>
      <c r="G76" s="96"/>
      <c r="H76" s="419"/>
      <c r="I76" s="279"/>
      <c r="J76" s="246" t="e">
        <f>IF(AND(Q76="",#REF!&gt;0,#REF!&lt;5),K76,)</f>
        <v>#REF!</v>
      </c>
      <c r="K76" s="244" t="str">
        <f>IF(D76="","ZZZ9",IF(AND(#REF!&gt;0,#REF!&lt;5),D76&amp;#REF!,D76&amp;"9"))</f>
        <v>ZZZ9</v>
      </c>
      <c r="L76" s="248">
        <f t="shared" si="0"/>
        <v>999</v>
      </c>
      <c r="M76" s="278">
        <f t="shared" si="1"/>
        <v>999</v>
      </c>
      <c r="N76" s="273"/>
      <c r="O76" s="96"/>
      <c r="P76" s="113">
        <f t="shared" si="2"/>
        <v>999</v>
      </c>
      <c r="Q76" s="96"/>
    </row>
    <row r="77" spans="1:17" s="11" customFormat="1" ht="18.899999999999999" customHeight="1" x14ac:dyDescent="0.25">
      <c r="A77" s="249">
        <v>71</v>
      </c>
      <c r="B77" s="94"/>
      <c r="C77" s="94"/>
      <c r="D77" s="95"/>
      <c r="E77" s="262"/>
      <c r="F77" s="96"/>
      <c r="G77" s="96"/>
      <c r="H77" s="419"/>
      <c r="I77" s="279"/>
      <c r="J77" s="246" t="e">
        <f>IF(AND(Q77="",#REF!&gt;0,#REF!&lt;5),K77,)</f>
        <v>#REF!</v>
      </c>
      <c r="K77" s="244" t="str">
        <f>IF(D77="","ZZZ9",IF(AND(#REF!&gt;0,#REF!&lt;5),D77&amp;#REF!,D77&amp;"9"))</f>
        <v>ZZZ9</v>
      </c>
      <c r="L77" s="248">
        <f t="shared" si="0"/>
        <v>999</v>
      </c>
      <c r="M77" s="278">
        <f t="shared" si="1"/>
        <v>999</v>
      </c>
      <c r="N77" s="273"/>
      <c r="O77" s="96"/>
      <c r="P77" s="113">
        <f t="shared" si="2"/>
        <v>999</v>
      </c>
      <c r="Q77" s="96"/>
    </row>
    <row r="78" spans="1:17" s="11" customFormat="1" ht="18.899999999999999" customHeight="1" x14ac:dyDescent="0.25">
      <c r="A78" s="249">
        <v>72</v>
      </c>
      <c r="B78" s="94"/>
      <c r="C78" s="94"/>
      <c r="D78" s="95"/>
      <c r="E78" s="262"/>
      <c r="F78" s="96"/>
      <c r="G78" s="96"/>
      <c r="H78" s="419"/>
      <c r="I78" s="279"/>
      <c r="J78" s="246" t="e">
        <f>IF(AND(Q78="",#REF!&gt;0,#REF!&lt;5),K78,)</f>
        <v>#REF!</v>
      </c>
      <c r="K78" s="244" t="str">
        <f>IF(D78="","ZZZ9",IF(AND(#REF!&gt;0,#REF!&lt;5),D78&amp;#REF!,D78&amp;"9"))</f>
        <v>ZZZ9</v>
      </c>
      <c r="L78" s="248">
        <f t="shared" si="0"/>
        <v>999</v>
      </c>
      <c r="M78" s="278">
        <f t="shared" si="1"/>
        <v>999</v>
      </c>
      <c r="N78" s="273"/>
      <c r="O78" s="96"/>
      <c r="P78" s="113">
        <f t="shared" si="2"/>
        <v>999</v>
      </c>
      <c r="Q78" s="96"/>
    </row>
    <row r="79" spans="1:17" s="11" customFormat="1" ht="18.899999999999999" customHeight="1" x14ac:dyDescent="0.25">
      <c r="A79" s="249">
        <v>73</v>
      </c>
      <c r="B79" s="94"/>
      <c r="C79" s="94"/>
      <c r="D79" s="95"/>
      <c r="E79" s="262"/>
      <c r="F79" s="96"/>
      <c r="G79" s="96"/>
      <c r="H79" s="419"/>
      <c r="I79" s="279"/>
      <c r="J79" s="246" t="e">
        <f>IF(AND(Q79="",#REF!&gt;0,#REF!&lt;5),K79,)</f>
        <v>#REF!</v>
      </c>
      <c r="K79" s="244" t="str">
        <f>IF(D79="","ZZZ9",IF(AND(#REF!&gt;0,#REF!&lt;5),D79&amp;#REF!,D79&amp;"9"))</f>
        <v>ZZZ9</v>
      </c>
      <c r="L79" s="248">
        <f t="shared" si="0"/>
        <v>999</v>
      </c>
      <c r="M79" s="278">
        <f t="shared" si="1"/>
        <v>999</v>
      </c>
      <c r="N79" s="273"/>
      <c r="O79" s="96"/>
      <c r="P79" s="113">
        <f t="shared" si="2"/>
        <v>999</v>
      </c>
      <c r="Q79" s="96"/>
    </row>
    <row r="80" spans="1:17" s="11" customFormat="1" ht="18.899999999999999" customHeight="1" x14ac:dyDescent="0.25">
      <c r="A80" s="249">
        <v>74</v>
      </c>
      <c r="B80" s="94"/>
      <c r="C80" s="94"/>
      <c r="D80" s="95"/>
      <c r="E80" s="262"/>
      <c r="F80" s="96"/>
      <c r="G80" s="96"/>
      <c r="H80" s="419"/>
      <c r="I80" s="279"/>
      <c r="J80" s="246" t="e">
        <f>IF(AND(Q80="",#REF!&gt;0,#REF!&lt;5),K80,)</f>
        <v>#REF!</v>
      </c>
      <c r="K80" s="244" t="str">
        <f>IF(D80="","ZZZ9",IF(AND(#REF!&gt;0,#REF!&lt;5),D80&amp;#REF!,D80&amp;"9"))</f>
        <v>ZZZ9</v>
      </c>
      <c r="L80" s="248">
        <f t="shared" si="0"/>
        <v>999</v>
      </c>
      <c r="M80" s="278">
        <f t="shared" si="1"/>
        <v>999</v>
      </c>
      <c r="N80" s="273"/>
      <c r="O80" s="96"/>
      <c r="P80" s="113">
        <f t="shared" si="2"/>
        <v>999</v>
      </c>
      <c r="Q80" s="96"/>
    </row>
    <row r="81" spans="1:17" s="11" customFormat="1" ht="18.899999999999999" customHeight="1" x14ac:dyDescent="0.25">
      <c r="A81" s="249">
        <v>75</v>
      </c>
      <c r="B81" s="94"/>
      <c r="C81" s="94"/>
      <c r="D81" s="95"/>
      <c r="E81" s="262"/>
      <c r="F81" s="96"/>
      <c r="G81" s="96"/>
      <c r="H81" s="419"/>
      <c r="I81" s="279"/>
      <c r="J81" s="246" t="e">
        <f>IF(AND(Q81="",#REF!&gt;0,#REF!&lt;5),K81,)</f>
        <v>#REF!</v>
      </c>
      <c r="K81" s="244" t="str">
        <f>IF(D81="","ZZZ9",IF(AND(#REF!&gt;0,#REF!&lt;5),D81&amp;#REF!,D81&amp;"9"))</f>
        <v>ZZZ9</v>
      </c>
      <c r="L81" s="248">
        <f t="shared" si="0"/>
        <v>999</v>
      </c>
      <c r="M81" s="278">
        <f t="shared" si="1"/>
        <v>999</v>
      </c>
      <c r="N81" s="273"/>
      <c r="O81" s="96"/>
      <c r="P81" s="113">
        <f t="shared" si="2"/>
        <v>999</v>
      </c>
      <c r="Q81" s="96"/>
    </row>
    <row r="82" spans="1:17" s="11" customFormat="1" ht="18.899999999999999" customHeight="1" x14ac:dyDescent="0.25">
      <c r="A82" s="249">
        <v>76</v>
      </c>
      <c r="B82" s="94"/>
      <c r="C82" s="94"/>
      <c r="D82" s="95"/>
      <c r="E82" s="262"/>
      <c r="F82" s="96"/>
      <c r="G82" s="96"/>
      <c r="H82" s="419"/>
      <c r="I82" s="279"/>
      <c r="J82" s="246" t="e">
        <f>IF(AND(Q82="",#REF!&gt;0,#REF!&lt;5),K82,)</f>
        <v>#REF!</v>
      </c>
      <c r="K82" s="244" t="str">
        <f>IF(D82="","ZZZ9",IF(AND(#REF!&gt;0,#REF!&lt;5),D82&amp;#REF!,D82&amp;"9"))</f>
        <v>ZZZ9</v>
      </c>
      <c r="L82" s="248">
        <f t="shared" si="0"/>
        <v>999</v>
      </c>
      <c r="M82" s="278">
        <f t="shared" si="1"/>
        <v>999</v>
      </c>
      <c r="N82" s="273"/>
      <c r="O82" s="96"/>
      <c r="P82" s="113">
        <f t="shared" si="2"/>
        <v>999</v>
      </c>
      <c r="Q82" s="96"/>
    </row>
    <row r="83" spans="1:17" s="11" customFormat="1" ht="18.899999999999999" customHeight="1" x14ac:dyDescent="0.25">
      <c r="A83" s="249">
        <v>77</v>
      </c>
      <c r="B83" s="94"/>
      <c r="C83" s="94"/>
      <c r="D83" s="95"/>
      <c r="E83" s="262"/>
      <c r="F83" s="96"/>
      <c r="G83" s="96"/>
      <c r="H83" s="419"/>
      <c r="I83" s="279"/>
      <c r="J83" s="246" t="e">
        <f>IF(AND(Q83="",#REF!&gt;0,#REF!&lt;5),K83,)</f>
        <v>#REF!</v>
      </c>
      <c r="K83" s="244" t="str">
        <f>IF(D83="","ZZZ9",IF(AND(#REF!&gt;0,#REF!&lt;5),D83&amp;#REF!,D83&amp;"9"))</f>
        <v>ZZZ9</v>
      </c>
      <c r="L83" s="248">
        <f t="shared" si="0"/>
        <v>999</v>
      </c>
      <c r="M83" s="278">
        <f t="shared" si="1"/>
        <v>999</v>
      </c>
      <c r="N83" s="273"/>
      <c r="O83" s="96"/>
      <c r="P83" s="113">
        <f t="shared" si="2"/>
        <v>999</v>
      </c>
      <c r="Q83" s="96"/>
    </row>
    <row r="84" spans="1:17" s="11" customFormat="1" ht="18.899999999999999" customHeight="1" x14ac:dyDescent="0.25">
      <c r="A84" s="249">
        <v>78</v>
      </c>
      <c r="B84" s="94"/>
      <c r="C84" s="94"/>
      <c r="D84" s="95"/>
      <c r="E84" s="262"/>
      <c r="F84" s="96"/>
      <c r="G84" s="96"/>
      <c r="H84" s="419"/>
      <c r="I84" s="279"/>
      <c r="J84" s="246" t="e">
        <f>IF(AND(Q84="",#REF!&gt;0,#REF!&lt;5),K84,)</f>
        <v>#REF!</v>
      </c>
      <c r="K84" s="244" t="str">
        <f>IF(D84="","ZZZ9",IF(AND(#REF!&gt;0,#REF!&lt;5),D84&amp;#REF!,D84&amp;"9"))</f>
        <v>ZZZ9</v>
      </c>
      <c r="L84" s="248">
        <f t="shared" si="0"/>
        <v>999</v>
      </c>
      <c r="M84" s="278">
        <f t="shared" si="1"/>
        <v>999</v>
      </c>
      <c r="N84" s="273"/>
      <c r="O84" s="96"/>
      <c r="P84" s="113">
        <f t="shared" si="2"/>
        <v>999</v>
      </c>
      <c r="Q84" s="96"/>
    </row>
    <row r="85" spans="1:17" s="11" customFormat="1" ht="18.899999999999999" customHeight="1" x14ac:dyDescent="0.25">
      <c r="A85" s="249">
        <v>79</v>
      </c>
      <c r="B85" s="94"/>
      <c r="C85" s="94"/>
      <c r="D85" s="95"/>
      <c r="E85" s="262"/>
      <c r="F85" s="96"/>
      <c r="G85" s="96"/>
      <c r="H85" s="419"/>
      <c r="I85" s="279"/>
      <c r="J85" s="246" t="e">
        <f>IF(AND(Q85="",#REF!&gt;0,#REF!&lt;5),K85,)</f>
        <v>#REF!</v>
      </c>
      <c r="K85" s="244" t="str">
        <f>IF(D85="","ZZZ9",IF(AND(#REF!&gt;0,#REF!&lt;5),D85&amp;#REF!,D85&amp;"9"))</f>
        <v>ZZZ9</v>
      </c>
      <c r="L85" s="248">
        <f t="shared" si="0"/>
        <v>999</v>
      </c>
      <c r="M85" s="278">
        <f t="shared" si="1"/>
        <v>999</v>
      </c>
      <c r="N85" s="273"/>
      <c r="O85" s="96"/>
      <c r="P85" s="113">
        <f t="shared" si="2"/>
        <v>999</v>
      </c>
      <c r="Q85" s="96"/>
    </row>
    <row r="86" spans="1:17" s="11" customFormat="1" ht="18.899999999999999" customHeight="1" x14ac:dyDescent="0.25">
      <c r="A86" s="249">
        <v>80</v>
      </c>
      <c r="B86" s="94"/>
      <c r="C86" s="94"/>
      <c r="D86" s="95"/>
      <c r="E86" s="262"/>
      <c r="F86" s="96"/>
      <c r="G86" s="96"/>
      <c r="H86" s="419"/>
      <c r="I86" s="279"/>
      <c r="J86" s="246" t="e">
        <f>IF(AND(Q86="",#REF!&gt;0,#REF!&lt;5),K86,)</f>
        <v>#REF!</v>
      </c>
      <c r="K86" s="244" t="str">
        <f>IF(D86="","ZZZ9",IF(AND(#REF!&gt;0,#REF!&lt;5),D86&amp;#REF!,D86&amp;"9"))</f>
        <v>ZZZ9</v>
      </c>
      <c r="L86" s="248">
        <f t="shared" si="0"/>
        <v>999</v>
      </c>
      <c r="M86" s="278">
        <f t="shared" si="1"/>
        <v>999</v>
      </c>
      <c r="N86" s="273"/>
      <c r="O86" s="96"/>
      <c r="P86" s="113">
        <f t="shared" si="2"/>
        <v>999</v>
      </c>
      <c r="Q86" s="96"/>
    </row>
    <row r="87" spans="1:17" s="11" customFormat="1" ht="18.899999999999999" customHeight="1" x14ac:dyDescent="0.25">
      <c r="A87" s="249">
        <v>81</v>
      </c>
      <c r="B87" s="94"/>
      <c r="C87" s="94"/>
      <c r="D87" s="95"/>
      <c r="E87" s="262"/>
      <c r="F87" s="96"/>
      <c r="G87" s="96"/>
      <c r="H87" s="419"/>
      <c r="I87" s="279"/>
      <c r="J87" s="246" t="e">
        <f>IF(AND(Q87="",#REF!&gt;0,#REF!&lt;5),K87,)</f>
        <v>#REF!</v>
      </c>
      <c r="K87" s="244" t="str">
        <f>IF(D87="","ZZZ9",IF(AND(#REF!&gt;0,#REF!&lt;5),D87&amp;#REF!,D87&amp;"9"))</f>
        <v>ZZZ9</v>
      </c>
      <c r="L87" s="248">
        <f t="shared" si="0"/>
        <v>999</v>
      </c>
      <c r="M87" s="278">
        <f t="shared" si="1"/>
        <v>999</v>
      </c>
      <c r="N87" s="273"/>
      <c r="O87" s="96"/>
      <c r="P87" s="113">
        <f t="shared" si="2"/>
        <v>999</v>
      </c>
      <c r="Q87" s="96"/>
    </row>
    <row r="88" spans="1:17" s="11" customFormat="1" ht="18.899999999999999" customHeight="1" x14ac:dyDescent="0.25">
      <c r="A88" s="249">
        <v>82</v>
      </c>
      <c r="B88" s="94"/>
      <c r="C88" s="94"/>
      <c r="D88" s="95"/>
      <c r="E88" s="262"/>
      <c r="F88" s="96"/>
      <c r="G88" s="96"/>
      <c r="H88" s="419"/>
      <c r="I88" s="279"/>
      <c r="J88" s="246" t="e">
        <f>IF(AND(Q88="",#REF!&gt;0,#REF!&lt;5),K88,)</f>
        <v>#REF!</v>
      </c>
      <c r="K88" s="244" t="str">
        <f>IF(D88="","ZZZ9",IF(AND(#REF!&gt;0,#REF!&lt;5),D88&amp;#REF!,D88&amp;"9"))</f>
        <v>ZZZ9</v>
      </c>
      <c r="L88" s="248">
        <f t="shared" si="0"/>
        <v>999</v>
      </c>
      <c r="M88" s="278">
        <f t="shared" si="1"/>
        <v>999</v>
      </c>
      <c r="N88" s="273"/>
      <c r="O88" s="96"/>
      <c r="P88" s="113">
        <f t="shared" si="2"/>
        <v>999</v>
      </c>
      <c r="Q88" s="96"/>
    </row>
    <row r="89" spans="1:17" s="11" customFormat="1" ht="18.899999999999999" customHeight="1" x14ac:dyDescent="0.25">
      <c r="A89" s="249">
        <v>83</v>
      </c>
      <c r="B89" s="94"/>
      <c r="C89" s="94"/>
      <c r="D89" s="95"/>
      <c r="E89" s="262"/>
      <c r="F89" s="96"/>
      <c r="G89" s="96"/>
      <c r="H89" s="419"/>
      <c r="I89" s="279"/>
      <c r="J89" s="246" t="e">
        <f>IF(AND(Q89="",#REF!&gt;0,#REF!&lt;5),K89,)</f>
        <v>#REF!</v>
      </c>
      <c r="K89" s="244" t="str">
        <f>IF(D89="","ZZZ9",IF(AND(#REF!&gt;0,#REF!&lt;5),D89&amp;#REF!,D89&amp;"9"))</f>
        <v>ZZZ9</v>
      </c>
      <c r="L89" s="248">
        <f t="shared" si="0"/>
        <v>999</v>
      </c>
      <c r="M89" s="278">
        <f t="shared" si="1"/>
        <v>999</v>
      </c>
      <c r="N89" s="273"/>
      <c r="O89" s="96"/>
      <c r="P89" s="113">
        <f t="shared" si="2"/>
        <v>999</v>
      </c>
      <c r="Q89" s="96"/>
    </row>
    <row r="90" spans="1:17" s="11" customFormat="1" ht="18.899999999999999" customHeight="1" x14ac:dyDescent="0.25">
      <c r="A90" s="249">
        <v>84</v>
      </c>
      <c r="B90" s="94"/>
      <c r="C90" s="94"/>
      <c r="D90" s="95"/>
      <c r="E90" s="262"/>
      <c r="F90" s="96"/>
      <c r="G90" s="96"/>
      <c r="H90" s="419"/>
      <c r="I90" s="279"/>
      <c r="J90" s="246" t="e">
        <f>IF(AND(Q90="",#REF!&gt;0,#REF!&lt;5),K90,)</f>
        <v>#REF!</v>
      </c>
      <c r="K90" s="244" t="str">
        <f>IF(D90="","ZZZ9",IF(AND(#REF!&gt;0,#REF!&lt;5),D90&amp;#REF!,D90&amp;"9"))</f>
        <v>ZZZ9</v>
      </c>
      <c r="L90" s="248">
        <f t="shared" si="0"/>
        <v>999</v>
      </c>
      <c r="M90" s="278">
        <f t="shared" si="1"/>
        <v>999</v>
      </c>
      <c r="N90" s="273"/>
      <c r="O90" s="96"/>
      <c r="P90" s="113">
        <f t="shared" si="2"/>
        <v>999</v>
      </c>
      <c r="Q90" s="96"/>
    </row>
    <row r="91" spans="1:17" s="11" customFormat="1" ht="18.899999999999999" customHeight="1" x14ac:dyDescent="0.25">
      <c r="A91" s="249">
        <v>85</v>
      </c>
      <c r="B91" s="94"/>
      <c r="C91" s="94"/>
      <c r="D91" s="95"/>
      <c r="E91" s="262"/>
      <c r="F91" s="96"/>
      <c r="G91" s="96"/>
      <c r="H91" s="419"/>
      <c r="I91" s="279"/>
      <c r="J91" s="246" t="e">
        <f>IF(AND(Q91="",#REF!&gt;0,#REF!&lt;5),K91,)</f>
        <v>#REF!</v>
      </c>
      <c r="K91" s="244" t="str">
        <f>IF(D91="","ZZZ9",IF(AND(#REF!&gt;0,#REF!&lt;5),D91&amp;#REF!,D91&amp;"9"))</f>
        <v>ZZZ9</v>
      </c>
      <c r="L91" s="248">
        <f t="shared" si="0"/>
        <v>999</v>
      </c>
      <c r="M91" s="278">
        <f t="shared" si="1"/>
        <v>999</v>
      </c>
      <c r="N91" s="273"/>
      <c r="O91" s="96"/>
      <c r="P91" s="113">
        <f t="shared" si="2"/>
        <v>999</v>
      </c>
      <c r="Q91" s="96"/>
    </row>
    <row r="92" spans="1:17" s="11" customFormat="1" ht="18.899999999999999" customHeight="1" x14ac:dyDescent="0.25">
      <c r="A92" s="249">
        <v>86</v>
      </c>
      <c r="B92" s="94"/>
      <c r="C92" s="94"/>
      <c r="D92" s="95"/>
      <c r="E92" s="262"/>
      <c r="F92" s="96"/>
      <c r="G92" s="96"/>
      <c r="H92" s="419"/>
      <c r="I92" s="279"/>
      <c r="J92" s="246" t="e">
        <f>IF(AND(Q92="",#REF!&gt;0,#REF!&lt;5),K92,)</f>
        <v>#REF!</v>
      </c>
      <c r="K92" s="244" t="str">
        <f>IF(D92="","ZZZ9",IF(AND(#REF!&gt;0,#REF!&lt;5),D92&amp;#REF!,D92&amp;"9"))</f>
        <v>ZZZ9</v>
      </c>
      <c r="L92" s="248">
        <f t="shared" si="0"/>
        <v>999</v>
      </c>
      <c r="M92" s="278">
        <f t="shared" si="1"/>
        <v>999</v>
      </c>
      <c r="N92" s="273"/>
      <c r="O92" s="96"/>
      <c r="P92" s="113">
        <f t="shared" si="2"/>
        <v>999</v>
      </c>
      <c r="Q92" s="96"/>
    </row>
    <row r="93" spans="1:17" s="11" customFormat="1" ht="18.899999999999999" customHeight="1" x14ac:dyDescent="0.25">
      <c r="A93" s="249">
        <v>87</v>
      </c>
      <c r="B93" s="94"/>
      <c r="C93" s="94"/>
      <c r="D93" s="95"/>
      <c r="E93" s="262"/>
      <c r="F93" s="96"/>
      <c r="G93" s="96"/>
      <c r="H93" s="419"/>
      <c r="I93" s="279"/>
      <c r="J93" s="246" t="e">
        <f>IF(AND(Q93="",#REF!&gt;0,#REF!&lt;5),K93,)</f>
        <v>#REF!</v>
      </c>
      <c r="K93" s="244" t="str">
        <f>IF(D93="","ZZZ9",IF(AND(#REF!&gt;0,#REF!&lt;5),D93&amp;#REF!,D93&amp;"9"))</f>
        <v>ZZZ9</v>
      </c>
      <c r="L93" s="248">
        <f t="shared" si="0"/>
        <v>999</v>
      </c>
      <c r="M93" s="278">
        <f t="shared" si="1"/>
        <v>999</v>
      </c>
      <c r="N93" s="273"/>
      <c r="O93" s="96"/>
      <c r="P93" s="113">
        <f t="shared" si="2"/>
        <v>999</v>
      </c>
      <c r="Q93" s="96"/>
    </row>
    <row r="94" spans="1:17" s="11" customFormat="1" ht="18.899999999999999" customHeight="1" x14ac:dyDescent="0.25">
      <c r="A94" s="249">
        <v>88</v>
      </c>
      <c r="B94" s="94"/>
      <c r="C94" s="94"/>
      <c r="D94" s="95"/>
      <c r="E94" s="262"/>
      <c r="F94" s="96"/>
      <c r="G94" s="96"/>
      <c r="H94" s="419"/>
      <c r="I94" s="279"/>
      <c r="J94" s="246" t="e">
        <f>IF(AND(Q94="",#REF!&gt;0,#REF!&lt;5),K94,)</f>
        <v>#REF!</v>
      </c>
      <c r="K94" s="244" t="str">
        <f>IF(D94="","ZZZ9",IF(AND(#REF!&gt;0,#REF!&lt;5),D94&amp;#REF!,D94&amp;"9"))</f>
        <v>ZZZ9</v>
      </c>
      <c r="L94" s="248">
        <f t="shared" si="0"/>
        <v>999</v>
      </c>
      <c r="M94" s="278">
        <f t="shared" si="1"/>
        <v>999</v>
      </c>
      <c r="N94" s="273"/>
      <c r="O94" s="96"/>
      <c r="P94" s="113">
        <f t="shared" si="2"/>
        <v>999</v>
      </c>
      <c r="Q94" s="96"/>
    </row>
    <row r="95" spans="1:17" s="11" customFormat="1" ht="18.899999999999999" customHeight="1" x14ac:dyDescent="0.25">
      <c r="A95" s="249">
        <v>89</v>
      </c>
      <c r="B95" s="94"/>
      <c r="C95" s="94"/>
      <c r="D95" s="95"/>
      <c r="E95" s="262"/>
      <c r="F95" s="96"/>
      <c r="G95" s="96"/>
      <c r="H95" s="419"/>
      <c r="I95" s="279"/>
      <c r="J95" s="246" t="e">
        <f>IF(AND(Q95="",#REF!&gt;0,#REF!&lt;5),K95,)</f>
        <v>#REF!</v>
      </c>
      <c r="K95" s="244" t="str">
        <f>IF(D95="","ZZZ9",IF(AND(#REF!&gt;0,#REF!&lt;5),D95&amp;#REF!,D95&amp;"9"))</f>
        <v>ZZZ9</v>
      </c>
      <c r="L95" s="248">
        <f t="shared" si="0"/>
        <v>999</v>
      </c>
      <c r="M95" s="278">
        <f t="shared" si="1"/>
        <v>999</v>
      </c>
      <c r="N95" s="273"/>
      <c r="O95" s="96"/>
      <c r="P95" s="113">
        <f t="shared" si="2"/>
        <v>999</v>
      </c>
      <c r="Q95" s="96"/>
    </row>
    <row r="96" spans="1:17" s="11" customFormat="1" ht="18.899999999999999" customHeight="1" x14ac:dyDescent="0.25">
      <c r="A96" s="249">
        <v>90</v>
      </c>
      <c r="B96" s="94"/>
      <c r="C96" s="94"/>
      <c r="D96" s="95"/>
      <c r="E96" s="262"/>
      <c r="F96" s="96"/>
      <c r="G96" s="96"/>
      <c r="H96" s="419"/>
      <c r="I96" s="279"/>
      <c r="J96" s="246" t="e">
        <f>IF(AND(Q96="",#REF!&gt;0,#REF!&lt;5),K96,)</f>
        <v>#REF!</v>
      </c>
      <c r="K96" s="244" t="str">
        <f>IF(D96="","ZZZ9",IF(AND(#REF!&gt;0,#REF!&lt;5),D96&amp;#REF!,D96&amp;"9"))</f>
        <v>ZZZ9</v>
      </c>
      <c r="L96" s="248">
        <f t="shared" si="0"/>
        <v>999</v>
      </c>
      <c r="M96" s="278">
        <f t="shared" si="1"/>
        <v>999</v>
      </c>
      <c r="N96" s="273"/>
      <c r="O96" s="96"/>
      <c r="P96" s="113">
        <f t="shared" si="2"/>
        <v>999</v>
      </c>
      <c r="Q96" s="96"/>
    </row>
    <row r="97" spans="1:17" s="11" customFormat="1" ht="18.899999999999999" customHeight="1" x14ac:dyDescent="0.25">
      <c r="A97" s="249">
        <v>91</v>
      </c>
      <c r="B97" s="94"/>
      <c r="C97" s="94"/>
      <c r="D97" s="95"/>
      <c r="E97" s="262"/>
      <c r="F97" s="96"/>
      <c r="G97" s="96"/>
      <c r="H97" s="419"/>
      <c r="I97" s="279"/>
      <c r="J97" s="246" t="e">
        <f>IF(AND(Q97="",#REF!&gt;0,#REF!&lt;5),K97,)</f>
        <v>#REF!</v>
      </c>
      <c r="K97" s="244" t="str">
        <f>IF(D97="","ZZZ9",IF(AND(#REF!&gt;0,#REF!&lt;5),D97&amp;#REF!,D97&amp;"9"))</f>
        <v>ZZZ9</v>
      </c>
      <c r="L97" s="248">
        <f t="shared" si="0"/>
        <v>999</v>
      </c>
      <c r="M97" s="278">
        <f t="shared" si="1"/>
        <v>999</v>
      </c>
      <c r="N97" s="273"/>
      <c r="O97" s="96"/>
      <c r="P97" s="113">
        <f t="shared" si="2"/>
        <v>999</v>
      </c>
      <c r="Q97" s="96"/>
    </row>
    <row r="98" spans="1:17" s="11" customFormat="1" ht="18.899999999999999" customHeight="1" x14ac:dyDescent="0.25">
      <c r="A98" s="249">
        <v>92</v>
      </c>
      <c r="B98" s="94"/>
      <c r="C98" s="94"/>
      <c r="D98" s="95"/>
      <c r="E98" s="262"/>
      <c r="F98" s="96"/>
      <c r="G98" s="96"/>
      <c r="H98" s="419"/>
      <c r="I98" s="279"/>
      <c r="J98" s="246" t="e">
        <f>IF(AND(Q98="",#REF!&gt;0,#REF!&lt;5),K98,)</f>
        <v>#REF!</v>
      </c>
      <c r="K98" s="244" t="str">
        <f>IF(D98="","ZZZ9",IF(AND(#REF!&gt;0,#REF!&lt;5),D98&amp;#REF!,D98&amp;"9"))</f>
        <v>ZZZ9</v>
      </c>
      <c r="L98" s="248">
        <f t="shared" si="0"/>
        <v>999</v>
      </c>
      <c r="M98" s="278">
        <f t="shared" si="1"/>
        <v>999</v>
      </c>
      <c r="N98" s="273"/>
      <c r="O98" s="96"/>
      <c r="P98" s="113">
        <f t="shared" si="2"/>
        <v>999</v>
      </c>
      <c r="Q98" s="96"/>
    </row>
    <row r="99" spans="1:17" s="11" customFormat="1" ht="18.899999999999999" customHeight="1" x14ac:dyDescent="0.25">
      <c r="A99" s="249">
        <v>93</v>
      </c>
      <c r="B99" s="94"/>
      <c r="C99" s="94"/>
      <c r="D99" s="95"/>
      <c r="E99" s="262"/>
      <c r="F99" s="96"/>
      <c r="G99" s="96"/>
      <c r="H99" s="419"/>
      <c r="I99" s="279"/>
      <c r="J99" s="246" t="e">
        <f>IF(AND(Q99="",#REF!&gt;0,#REF!&lt;5),K99,)</f>
        <v>#REF!</v>
      </c>
      <c r="K99" s="244" t="str">
        <f>IF(D99="","ZZZ9",IF(AND(#REF!&gt;0,#REF!&lt;5),D99&amp;#REF!,D99&amp;"9"))</f>
        <v>ZZZ9</v>
      </c>
      <c r="L99" s="248">
        <f t="shared" si="0"/>
        <v>999</v>
      </c>
      <c r="M99" s="278">
        <f t="shared" si="1"/>
        <v>999</v>
      </c>
      <c r="N99" s="273"/>
      <c r="O99" s="96"/>
      <c r="P99" s="113">
        <f t="shared" si="2"/>
        <v>999</v>
      </c>
      <c r="Q99" s="96"/>
    </row>
    <row r="100" spans="1:17" s="11" customFormat="1" ht="18.899999999999999" customHeight="1" x14ac:dyDescent="0.25">
      <c r="A100" s="249">
        <v>94</v>
      </c>
      <c r="B100" s="94"/>
      <c r="C100" s="94"/>
      <c r="D100" s="95"/>
      <c r="E100" s="262"/>
      <c r="F100" s="96"/>
      <c r="G100" s="96"/>
      <c r="H100" s="419"/>
      <c r="I100" s="279"/>
      <c r="J100" s="246" t="e">
        <f>IF(AND(Q100="",#REF!&gt;0,#REF!&lt;5),K100,)</f>
        <v>#REF!</v>
      </c>
      <c r="K100" s="244" t="str">
        <f>IF(D100="","ZZZ9",IF(AND(#REF!&gt;0,#REF!&lt;5),D100&amp;#REF!,D100&amp;"9"))</f>
        <v>ZZZ9</v>
      </c>
      <c r="L100" s="248">
        <f t="shared" si="0"/>
        <v>999</v>
      </c>
      <c r="M100" s="278">
        <f t="shared" si="1"/>
        <v>999</v>
      </c>
      <c r="N100" s="273"/>
      <c r="O100" s="96"/>
      <c r="P100" s="113">
        <f t="shared" si="2"/>
        <v>999</v>
      </c>
      <c r="Q100" s="96"/>
    </row>
    <row r="101" spans="1:17" s="11" customFormat="1" ht="18.899999999999999" customHeight="1" x14ac:dyDescent="0.25">
      <c r="A101" s="249">
        <v>95</v>
      </c>
      <c r="B101" s="94"/>
      <c r="C101" s="94"/>
      <c r="D101" s="95"/>
      <c r="E101" s="262"/>
      <c r="F101" s="96"/>
      <c r="G101" s="96"/>
      <c r="H101" s="419"/>
      <c r="I101" s="279"/>
      <c r="J101" s="246" t="e">
        <f>IF(AND(Q101="",#REF!&gt;0,#REF!&lt;5),K101,)</f>
        <v>#REF!</v>
      </c>
      <c r="K101" s="244" t="str">
        <f>IF(D101="","ZZZ9",IF(AND(#REF!&gt;0,#REF!&lt;5),D101&amp;#REF!,D101&amp;"9"))</f>
        <v>ZZZ9</v>
      </c>
      <c r="L101" s="248">
        <f t="shared" si="0"/>
        <v>999</v>
      </c>
      <c r="M101" s="278">
        <f t="shared" si="1"/>
        <v>999</v>
      </c>
      <c r="N101" s="273"/>
      <c r="O101" s="96"/>
      <c r="P101" s="113">
        <f t="shared" si="2"/>
        <v>999</v>
      </c>
      <c r="Q101" s="96"/>
    </row>
    <row r="102" spans="1:17" s="11" customFormat="1" ht="18.899999999999999" customHeight="1" x14ac:dyDescent="0.25">
      <c r="A102" s="249">
        <v>96</v>
      </c>
      <c r="B102" s="94"/>
      <c r="C102" s="94"/>
      <c r="D102" s="95"/>
      <c r="E102" s="262"/>
      <c r="F102" s="96"/>
      <c r="G102" s="96"/>
      <c r="H102" s="419"/>
      <c r="I102" s="279"/>
      <c r="J102" s="246" t="e">
        <f>IF(AND(Q102="",#REF!&gt;0,#REF!&lt;5),K102,)</f>
        <v>#REF!</v>
      </c>
      <c r="K102" s="244" t="str">
        <f>IF(D102="","ZZZ9",IF(AND(#REF!&gt;0,#REF!&lt;5),D102&amp;#REF!,D102&amp;"9"))</f>
        <v>ZZZ9</v>
      </c>
      <c r="L102" s="248">
        <f t="shared" si="0"/>
        <v>999</v>
      </c>
      <c r="M102" s="278">
        <f t="shared" si="1"/>
        <v>999</v>
      </c>
      <c r="N102" s="273"/>
      <c r="O102" s="96"/>
      <c r="P102" s="113">
        <f t="shared" si="2"/>
        <v>999</v>
      </c>
      <c r="Q102" s="96"/>
    </row>
    <row r="103" spans="1:17" s="11" customFormat="1" ht="18.899999999999999" customHeight="1" x14ac:dyDescent="0.25">
      <c r="A103" s="249">
        <v>97</v>
      </c>
      <c r="B103" s="94"/>
      <c r="C103" s="94"/>
      <c r="D103" s="95"/>
      <c r="E103" s="262"/>
      <c r="F103" s="96"/>
      <c r="G103" s="96"/>
      <c r="H103" s="419"/>
      <c r="I103" s="279"/>
      <c r="J103" s="246" t="e">
        <f>IF(AND(Q103="",#REF!&gt;0,#REF!&lt;5),K103,)</f>
        <v>#REF!</v>
      </c>
      <c r="K103" s="244" t="str">
        <f>IF(D103="","ZZZ9",IF(AND(#REF!&gt;0,#REF!&lt;5),D103&amp;#REF!,D103&amp;"9"))</f>
        <v>ZZZ9</v>
      </c>
      <c r="L103" s="248">
        <f t="shared" si="0"/>
        <v>999</v>
      </c>
      <c r="M103" s="278">
        <f t="shared" si="1"/>
        <v>999</v>
      </c>
      <c r="N103" s="273"/>
      <c r="O103" s="96"/>
      <c r="P103" s="113">
        <f t="shared" si="2"/>
        <v>999</v>
      </c>
      <c r="Q103" s="96"/>
    </row>
    <row r="104" spans="1:17" s="11" customFormat="1" ht="18.899999999999999" customHeight="1" x14ac:dyDescent="0.25">
      <c r="A104" s="249">
        <v>98</v>
      </c>
      <c r="B104" s="94"/>
      <c r="C104" s="94"/>
      <c r="D104" s="95"/>
      <c r="E104" s="262"/>
      <c r="F104" s="96"/>
      <c r="G104" s="96"/>
      <c r="H104" s="419"/>
      <c r="I104" s="279"/>
      <c r="J104" s="246" t="e">
        <f>IF(AND(Q104="",#REF!&gt;0,#REF!&lt;5),K104,)</f>
        <v>#REF!</v>
      </c>
      <c r="K104" s="244" t="str">
        <f>IF(D104="","ZZZ9",IF(AND(#REF!&gt;0,#REF!&lt;5),D104&amp;#REF!,D104&amp;"9"))</f>
        <v>ZZZ9</v>
      </c>
      <c r="L104" s="248">
        <f t="shared" ref="L104:L156" si="3">IF(Q104="",999,Q104)</f>
        <v>999</v>
      </c>
      <c r="M104" s="278">
        <f t="shared" ref="M104:M156" si="4">IF(P104=999,999,1)</f>
        <v>999</v>
      </c>
      <c r="N104" s="273"/>
      <c r="O104" s="96"/>
      <c r="P104" s="113">
        <f t="shared" ref="P104:P156" si="5">IF(N104="DA",1,IF(N104="WC",2,IF(N104="SE",3,IF(N104="Q",4,IF(N104="LL",5,999)))))</f>
        <v>999</v>
      </c>
      <c r="Q104" s="96"/>
    </row>
    <row r="105" spans="1:17" s="11" customFormat="1" ht="18.899999999999999" customHeight="1" x14ac:dyDescent="0.25">
      <c r="A105" s="249">
        <v>99</v>
      </c>
      <c r="B105" s="94"/>
      <c r="C105" s="94"/>
      <c r="D105" s="95"/>
      <c r="E105" s="262"/>
      <c r="F105" s="96"/>
      <c r="G105" s="96"/>
      <c r="H105" s="419"/>
      <c r="I105" s="279"/>
      <c r="J105" s="246" t="e">
        <f>IF(AND(Q105="",#REF!&gt;0,#REF!&lt;5),K105,)</f>
        <v>#REF!</v>
      </c>
      <c r="K105" s="244" t="str">
        <f>IF(D105="","ZZZ9",IF(AND(#REF!&gt;0,#REF!&lt;5),D105&amp;#REF!,D105&amp;"9"))</f>
        <v>ZZZ9</v>
      </c>
      <c r="L105" s="248">
        <f t="shared" si="3"/>
        <v>999</v>
      </c>
      <c r="M105" s="278">
        <f t="shared" si="4"/>
        <v>999</v>
      </c>
      <c r="N105" s="273"/>
      <c r="O105" s="96"/>
      <c r="P105" s="113">
        <f t="shared" si="5"/>
        <v>999</v>
      </c>
      <c r="Q105" s="96"/>
    </row>
    <row r="106" spans="1:17" s="11" customFormat="1" ht="18.899999999999999" customHeight="1" x14ac:dyDescent="0.25">
      <c r="A106" s="249">
        <v>100</v>
      </c>
      <c r="B106" s="94"/>
      <c r="C106" s="94"/>
      <c r="D106" s="95"/>
      <c r="E106" s="262"/>
      <c r="F106" s="96"/>
      <c r="G106" s="96"/>
      <c r="H106" s="419"/>
      <c r="I106" s="279"/>
      <c r="J106" s="246" t="e">
        <f>IF(AND(Q106="",#REF!&gt;0,#REF!&lt;5),K106,)</f>
        <v>#REF!</v>
      </c>
      <c r="K106" s="244" t="str">
        <f>IF(D106="","ZZZ9",IF(AND(#REF!&gt;0,#REF!&lt;5),D106&amp;#REF!,D106&amp;"9"))</f>
        <v>ZZZ9</v>
      </c>
      <c r="L106" s="248">
        <f t="shared" si="3"/>
        <v>999</v>
      </c>
      <c r="M106" s="278">
        <f t="shared" si="4"/>
        <v>999</v>
      </c>
      <c r="N106" s="273"/>
      <c r="O106" s="96"/>
      <c r="P106" s="113">
        <f t="shared" si="5"/>
        <v>999</v>
      </c>
      <c r="Q106" s="96"/>
    </row>
    <row r="107" spans="1:17" s="11" customFormat="1" ht="18.899999999999999" customHeight="1" x14ac:dyDescent="0.25">
      <c r="A107" s="249">
        <v>101</v>
      </c>
      <c r="B107" s="94"/>
      <c r="C107" s="94"/>
      <c r="D107" s="95"/>
      <c r="E107" s="262"/>
      <c r="F107" s="96"/>
      <c r="G107" s="96"/>
      <c r="H107" s="419"/>
      <c r="I107" s="279"/>
      <c r="J107" s="246" t="e">
        <f>IF(AND(Q107="",#REF!&gt;0,#REF!&lt;5),K107,)</f>
        <v>#REF!</v>
      </c>
      <c r="K107" s="244" t="str">
        <f>IF(D107="","ZZZ9",IF(AND(#REF!&gt;0,#REF!&lt;5),D107&amp;#REF!,D107&amp;"9"))</f>
        <v>ZZZ9</v>
      </c>
      <c r="L107" s="248">
        <f t="shared" si="3"/>
        <v>999</v>
      </c>
      <c r="M107" s="278">
        <f t="shared" si="4"/>
        <v>999</v>
      </c>
      <c r="N107" s="273"/>
      <c r="O107" s="96"/>
      <c r="P107" s="113">
        <f t="shared" si="5"/>
        <v>999</v>
      </c>
      <c r="Q107" s="96"/>
    </row>
    <row r="108" spans="1:17" s="11" customFormat="1" ht="18.899999999999999" customHeight="1" x14ac:dyDescent="0.25">
      <c r="A108" s="249">
        <v>102</v>
      </c>
      <c r="B108" s="94"/>
      <c r="C108" s="94"/>
      <c r="D108" s="95"/>
      <c r="E108" s="262"/>
      <c r="F108" s="96"/>
      <c r="G108" s="96"/>
      <c r="H108" s="419"/>
      <c r="I108" s="279"/>
      <c r="J108" s="246" t="e">
        <f>IF(AND(Q108="",#REF!&gt;0,#REF!&lt;5),K108,)</f>
        <v>#REF!</v>
      </c>
      <c r="K108" s="244" t="str">
        <f>IF(D108="","ZZZ9",IF(AND(#REF!&gt;0,#REF!&lt;5),D108&amp;#REF!,D108&amp;"9"))</f>
        <v>ZZZ9</v>
      </c>
      <c r="L108" s="248">
        <f t="shared" si="3"/>
        <v>999</v>
      </c>
      <c r="M108" s="278">
        <f t="shared" si="4"/>
        <v>999</v>
      </c>
      <c r="N108" s="273"/>
      <c r="O108" s="96"/>
      <c r="P108" s="113">
        <f t="shared" si="5"/>
        <v>999</v>
      </c>
      <c r="Q108" s="96"/>
    </row>
    <row r="109" spans="1:17" s="11" customFormat="1" ht="18.899999999999999" customHeight="1" x14ac:dyDescent="0.25">
      <c r="A109" s="249">
        <v>103</v>
      </c>
      <c r="B109" s="94"/>
      <c r="C109" s="94"/>
      <c r="D109" s="95"/>
      <c r="E109" s="262"/>
      <c r="F109" s="96"/>
      <c r="G109" s="96"/>
      <c r="H109" s="419"/>
      <c r="I109" s="279"/>
      <c r="J109" s="246" t="e">
        <f>IF(AND(Q109="",#REF!&gt;0,#REF!&lt;5),K109,)</f>
        <v>#REF!</v>
      </c>
      <c r="K109" s="244" t="str">
        <f>IF(D109="","ZZZ9",IF(AND(#REF!&gt;0,#REF!&lt;5),D109&amp;#REF!,D109&amp;"9"))</f>
        <v>ZZZ9</v>
      </c>
      <c r="L109" s="248">
        <f t="shared" si="3"/>
        <v>999</v>
      </c>
      <c r="M109" s="278">
        <f t="shared" si="4"/>
        <v>999</v>
      </c>
      <c r="N109" s="273"/>
      <c r="O109" s="96"/>
      <c r="P109" s="113">
        <f t="shared" si="5"/>
        <v>999</v>
      </c>
      <c r="Q109" s="96"/>
    </row>
    <row r="110" spans="1:17" s="11" customFormat="1" ht="18.899999999999999" customHeight="1" x14ac:dyDescent="0.25">
      <c r="A110" s="249">
        <v>104</v>
      </c>
      <c r="B110" s="94"/>
      <c r="C110" s="94"/>
      <c r="D110" s="95"/>
      <c r="E110" s="262"/>
      <c r="F110" s="96"/>
      <c r="G110" s="96"/>
      <c r="H110" s="419"/>
      <c r="I110" s="279"/>
      <c r="J110" s="246" t="e">
        <f>IF(AND(Q110="",#REF!&gt;0,#REF!&lt;5),K110,)</f>
        <v>#REF!</v>
      </c>
      <c r="K110" s="244" t="str">
        <f>IF(D110="","ZZZ9",IF(AND(#REF!&gt;0,#REF!&lt;5),D110&amp;#REF!,D110&amp;"9"))</f>
        <v>ZZZ9</v>
      </c>
      <c r="L110" s="248">
        <f t="shared" si="3"/>
        <v>999</v>
      </c>
      <c r="M110" s="278">
        <f t="shared" si="4"/>
        <v>999</v>
      </c>
      <c r="N110" s="273"/>
      <c r="O110" s="96"/>
      <c r="P110" s="113">
        <f t="shared" si="5"/>
        <v>999</v>
      </c>
      <c r="Q110" s="96"/>
    </row>
    <row r="111" spans="1:17" s="11" customFormat="1" ht="18.899999999999999" customHeight="1" x14ac:dyDescent="0.25">
      <c r="A111" s="249">
        <v>105</v>
      </c>
      <c r="B111" s="94"/>
      <c r="C111" s="94"/>
      <c r="D111" s="95"/>
      <c r="E111" s="262"/>
      <c r="F111" s="96"/>
      <c r="G111" s="96"/>
      <c r="H111" s="419"/>
      <c r="I111" s="279"/>
      <c r="J111" s="246" t="e">
        <f>IF(AND(Q111="",#REF!&gt;0,#REF!&lt;5),K111,)</f>
        <v>#REF!</v>
      </c>
      <c r="K111" s="244" t="str">
        <f>IF(D111="","ZZZ9",IF(AND(#REF!&gt;0,#REF!&lt;5),D111&amp;#REF!,D111&amp;"9"))</f>
        <v>ZZZ9</v>
      </c>
      <c r="L111" s="248">
        <f t="shared" si="3"/>
        <v>999</v>
      </c>
      <c r="M111" s="278">
        <f t="shared" si="4"/>
        <v>999</v>
      </c>
      <c r="N111" s="273"/>
      <c r="O111" s="96"/>
      <c r="P111" s="113">
        <f t="shared" si="5"/>
        <v>999</v>
      </c>
      <c r="Q111" s="96"/>
    </row>
    <row r="112" spans="1:17" s="11" customFormat="1" ht="18.899999999999999" customHeight="1" x14ac:dyDescent="0.25">
      <c r="A112" s="249">
        <v>106</v>
      </c>
      <c r="B112" s="94"/>
      <c r="C112" s="94"/>
      <c r="D112" s="95"/>
      <c r="E112" s="262"/>
      <c r="F112" s="96"/>
      <c r="G112" s="96"/>
      <c r="H112" s="419"/>
      <c r="I112" s="279"/>
      <c r="J112" s="246" t="e">
        <f>IF(AND(Q112="",#REF!&gt;0,#REF!&lt;5),K112,)</f>
        <v>#REF!</v>
      </c>
      <c r="K112" s="244" t="str">
        <f>IF(D112="","ZZZ9",IF(AND(#REF!&gt;0,#REF!&lt;5),D112&amp;#REF!,D112&amp;"9"))</f>
        <v>ZZZ9</v>
      </c>
      <c r="L112" s="248">
        <f t="shared" si="3"/>
        <v>999</v>
      </c>
      <c r="M112" s="278">
        <f t="shared" si="4"/>
        <v>999</v>
      </c>
      <c r="N112" s="273"/>
      <c r="O112" s="96"/>
      <c r="P112" s="113">
        <f t="shared" si="5"/>
        <v>999</v>
      </c>
      <c r="Q112" s="96"/>
    </row>
    <row r="113" spans="1:17" s="11" customFormat="1" ht="18.899999999999999" customHeight="1" x14ac:dyDescent="0.25">
      <c r="A113" s="249">
        <v>107</v>
      </c>
      <c r="B113" s="94"/>
      <c r="C113" s="94"/>
      <c r="D113" s="95"/>
      <c r="E113" s="262"/>
      <c r="F113" s="96"/>
      <c r="G113" s="96"/>
      <c r="H113" s="419"/>
      <c r="I113" s="279"/>
      <c r="J113" s="246" t="e">
        <f>IF(AND(Q113="",#REF!&gt;0,#REF!&lt;5),K113,)</f>
        <v>#REF!</v>
      </c>
      <c r="K113" s="244" t="str">
        <f>IF(D113="","ZZZ9",IF(AND(#REF!&gt;0,#REF!&lt;5),D113&amp;#REF!,D113&amp;"9"))</f>
        <v>ZZZ9</v>
      </c>
      <c r="L113" s="248">
        <f t="shared" si="3"/>
        <v>999</v>
      </c>
      <c r="M113" s="278">
        <f t="shared" si="4"/>
        <v>999</v>
      </c>
      <c r="N113" s="273"/>
      <c r="O113" s="96"/>
      <c r="P113" s="113">
        <f t="shared" si="5"/>
        <v>999</v>
      </c>
      <c r="Q113" s="96"/>
    </row>
    <row r="114" spans="1:17" s="11" customFormat="1" ht="18.899999999999999" customHeight="1" x14ac:dyDescent="0.25">
      <c r="A114" s="249">
        <v>108</v>
      </c>
      <c r="B114" s="94"/>
      <c r="C114" s="94"/>
      <c r="D114" s="95"/>
      <c r="E114" s="262"/>
      <c r="F114" s="96"/>
      <c r="G114" s="96"/>
      <c r="H114" s="419"/>
      <c r="I114" s="279"/>
      <c r="J114" s="246" t="e">
        <f>IF(AND(Q114="",#REF!&gt;0,#REF!&lt;5),K114,)</f>
        <v>#REF!</v>
      </c>
      <c r="K114" s="244" t="str">
        <f>IF(D114="","ZZZ9",IF(AND(#REF!&gt;0,#REF!&lt;5),D114&amp;#REF!,D114&amp;"9"))</f>
        <v>ZZZ9</v>
      </c>
      <c r="L114" s="248">
        <f t="shared" si="3"/>
        <v>999</v>
      </c>
      <c r="M114" s="278">
        <f t="shared" si="4"/>
        <v>999</v>
      </c>
      <c r="N114" s="273"/>
      <c r="O114" s="96"/>
      <c r="P114" s="113">
        <f t="shared" si="5"/>
        <v>999</v>
      </c>
      <c r="Q114" s="96"/>
    </row>
    <row r="115" spans="1:17" s="11" customFormat="1" ht="18.899999999999999" customHeight="1" x14ac:dyDescent="0.25">
      <c r="A115" s="249">
        <v>109</v>
      </c>
      <c r="B115" s="94"/>
      <c r="C115" s="94"/>
      <c r="D115" s="95"/>
      <c r="E115" s="262"/>
      <c r="F115" s="96"/>
      <c r="G115" s="96"/>
      <c r="H115" s="419"/>
      <c r="I115" s="279"/>
      <c r="J115" s="246" t="e">
        <f>IF(AND(Q115="",#REF!&gt;0,#REF!&lt;5),K115,)</f>
        <v>#REF!</v>
      </c>
      <c r="K115" s="244" t="str">
        <f>IF(D115="","ZZZ9",IF(AND(#REF!&gt;0,#REF!&lt;5),D115&amp;#REF!,D115&amp;"9"))</f>
        <v>ZZZ9</v>
      </c>
      <c r="L115" s="248">
        <f t="shared" si="3"/>
        <v>999</v>
      </c>
      <c r="M115" s="278">
        <f t="shared" si="4"/>
        <v>999</v>
      </c>
      <c r="N115" s="273"/>
      <c r="O115" s="96"/>
      <c r="P115" s="113">
        <f t="shared" si="5"/>
        <v>999</v>
      </c>
      <c r="Q115" s="96"/>
    </row>
    <row r="116" spans="1:17" s="11" customFormat="1" ht="18.899999999999999" customHeight="1" x14ac:dyDescent="0.25">
      <c r="A116" s="249">
        <v>110</v>
      </c>
      <c r="B116" s="94"/>
      <c r="C116" s="94"/>
      <c r="D116" s="95"/>
      <c r="E116" s="262"/>
      <c r="F116" s="96"/>
      <c r="G116" s="96"/>
      <c r="H116" s="419"/>
      <c r="I116" s="279"/>
      <c r="J116" s="246" t="e">
        <f>IF(AND(Q116="",#REF!&gt;0,#REF!&lt;5),K116,)</f>
        <v>#REF!</v>
      </c>
      <c r="K116" s="244" t="str">
        <f>IF(D116="","ZZZ9",IF(AND(#REF!&gt;0,#REF!&lt;5),D116&amp;#REF!,D116&amp;"9"))</f>
        <v>ZZZ9</v>
      </c>
      <c r="L116" s="248">
        <f t="shared" si="3"/>
        <v>999</v>
      </c>
      <c r="M116" s="278">
        <f t="shared" si="4"/>
        <v>999</v>
      </c>
      <c r="N116" s="273"/>
      <c r="O116" s="96"/>
      <c r="P116" s="113">
        <f t="shared" si="5"/>
        <v>999</v>
      </c>
      <c r="Q116" s="96"/>
    </row>
    <row r="117" spans="1:17" s="11" customFormat="1" ht="18.899999999999999" customHeight="1" x14ac:dyDescent="0.25">
      <c r="A117" s="249">
        <v>111</v>
      </c>
      <c r="B117" s="94"/>
      <c r="C117" s="94"/>
      <c r="D117" s="95"/>
      <c r="E117" s="262"/>
      <c r="F117" s="96"/>
      <c r="G117" s="96"/>
      <c r="H117" s="419"/>
      <c r="I117" s="279"/>
      <c r="J117" s="246" t="e">
        <f>IF(AND(Q117="",#REF!&gt;0,#REF!&lt;5),K117,)</f>
        <v>#REF!</v>
      </c>
      <c r="K117" s="244" t="str">
        <f>IF(D117="","ZZZ9",IF(AND(#REF!&gt;0,#REF!&lt;5),D117&amp;#REF!,D117&amp;"9"))</f>
        <v>ZZZ9</v>
      </c>
      <c r="L117" s="248">
        <f t="shared" si="3"/>
        <v>999</v>
      </c>
      <c r="M117" s="278">
        <f t="shared" si="4"/>
        <v>999</v>
      </c>
      <c r="N117" s="273"/>
      <c r="O117" s="96"/>
      <c r="P117" s="113">
        <f t="shared" si="5"/>
        <v>999</v>
      </c>
      <c r="Q117" s="96"/>
    </row>
    <row r="118" spans="1:17" s="11" customFormat="1" ht="18.899999999999999" customHeight="1" x14ac:dyDescent="0.25">
      <c r="A118" s="249">
        <v>112</v>
      </c>
      <c r="B118" s="94"/>
      <c r="C118" s="94"/>
      <c r="D118" s="95"/>
      <c r="E118" s="262"/>
      <c r="F118" s="96"/>
      <c r="G118" s="96"/>
      <c r="H118" s="419"/>
      <c r="I118" s="279"/>
      <c r="J118" s="246" t="e">
        <f>IF(AND(Q118="",#REF!&gt;0,#REF!&lt;5),K118,)</f>
        <v>#REF!</v>
      </c>
      <c r="K118" s="244" t="str">
        <f>IF(D118="","ZZZ9",IF(AND(#REF!&gt;0,#REF!&lt;5),D118&amp;#REF!,D118&amp;"9"))</f>
        <v>ZZZ9</v>
      </c>
      <c r="L118" s="248">
        <f t="shared" si="3"/>
        <v>999</v>
      </c>
      <c r="M118" s="278">
        <f t="shared" si="4"/>
        <v>999</v>
      </c>
      <c r="N118" s="273"/>
      <c r="O118" s="96"/>
      <c r="P118" s="113">
        <f t="shared" si="5"/>
        <v>999</v>
      </c>
      <c r="Q118" s="96"/>
    </row>
    <row r="119" spans="1:17" s="11" customFormat="1" ht="18.899999999999999" customHeight="1" x14ac:dyDescent="0.25">
      <c r="A119" s="249">
        <v>113</v>
      </c>
      <c r="B119" s="94"/>
      <c r="C119" s="94"/>
      <c r="D119" s="95"/>
      <c r="E119" s="262"/>
      <c r="F119" s="96"/>
      <c r="G119" s="96"/>
      <c r="H119" s="419"/>
      <c r="I119" s="279"/>
      <c r="J119" s="246" t="e">
        <f>IF(AND(Q119="",#REF!&gt;0,#REF!&lt;5),K119,)</f>
        <v>#REF!</v>
      </c>
      <c r="K119" s="244" t="str">
        <f>IF(D119="","ZZZ9",IF(AND(#REF!&gt;0,#REF!&lt;5),D119&amp;#REF!,D119&amp;"9"))</f>
        <v>ZZZ9</v>
      </c>
      <c r="L119" s="248">
        <f t="shared" si="3"/>
        <v>999</v>
      </c>
      <c r="M119" s="278">
        <f t="shared" si="4"/>
        <v>999</v>
      </c>
      <c r="N119" s="273"/>
      <c r="O119" s="96"/>
      <c r="P119" s="113">
        <f t="shared" si="5"/>
        <v>999</v>
      </c>
      <c r="Q119" s="96"/>
    </row>
    <row r="120" spans="1:17" s="11" customFormat="1" ht="18.899999999999999" customHeight="1" x14ac:dyDescent="0.25">
      <c r="A120" s="249">
        <v>114</v>
      </c>
      <c r="B120" s="94"/>
      <c r="C120" s="94"/>
      <c r="D120" s="95"/>
      <c r="E120" s="262"/>
      <c r="F120" s="96"/>
      <c r="G120" s="96"/>
      <c r="H120" s="419"/>
      <c r="I120" s="279"/>
      <c r="J120" s="246" t="e">
        <f>IF(AND(Q120="",#REF!&gt;0,#REF!&lt;5),K120,)</f>
        <v>#REF!</v>
      </c>
      <c r="K120" s="244" t="str">
        <f>IF(D120="","ZZZ9",IF(AND(#REF!&gt;0,#REF!&lt;5),D120&amp;#REF!,D120&amp;"9"))</f>
        <v>ZZZ9</v>
      </c>
      <c r="L120" s="248">
        <f t="shared" si="3"/>
        <v>999</v>
      </c>
      <c r="M120" s="278">
        <f t="shared" si="4"/>
        <v>999</v>
      </c>
      <c r="N120" s="273"/>
      <c r="O120" s="96"/>
      <c r="P120" s="113">
        <f t="shared" si="5"/>
        <v>999</v>
      </c>
      <c r="Q120" s="96"/>
    </row>
    <row r="121" spans="1:17" s="11" customFormat="1" ht="18.899999999999999" customHeight="1" x14ac:dyDescent="0.25">
      <c r="A121" s="249">
        <v>115</v>
      </c>
      <c r="B121" s="94"/>
      <c r="C121" s="94"/>
      <c r="D121" s="95"/>
      <c r="E121" s="262"/>
      <c r="F121" s="96"/>
      <c r="G121" s="96"/>
      <c r="H121" s="419"/>
      <c r="I121" s="279"/>
      <c r="J121" s="246" t="e">
        <f>IF(AND(Q121="",#REF!&gt;0,#REF!&lt;5),K121,)</f>
        <v>#REF!</v>
      </c>
      <c r="K121" s="244" t="str">
        <f>IF(D121="","ZZZ9",IF(AND(#REF!&gt;0,#REF!&lt;5),D121&amp;#REF!,D121&amp;"9"))</f>
        <v>ZZZ9</v>
      </c>
      <c r="L121" s="248">
        <f t="shared" si="3"/>
        <v>999</v>
      </c>
      <c r="M121" s="278">
        <f t="shared" si="4"/>
        <v>999</v>
      </c>
      <c r="N121" s="273"/>
      <c r="O121" s="96"/>
      <c r="P121" s="113">
        <f t="shared" si="5"/>
        <v>999</v>
      </c>
      <c r="Q121" s="96"/>
    </row>
    <row r="122" spans="1:17" s="11" customFormat="1" ht="18.899999999999999" customHeight="1" x14ac:dyDescent="0.25">
      <c r="A122" s="249">
        <v>116</v>
      </c>
      <c r="B122" s="94"/>
      <c r="C122" s="94"/>
      <c r="D122" s="95"/>
      <c r="E122" s="262"/>
      <c r="F122" s="96"/>
      <c r="G122" s="96"/>
      <c r="H122" s="419"/>
      <c r="I122" s="279"/>
      <c r="J122" s="246" t="e">
        <f>IF(AND(Q122="",#REF!&gt;0,#REF!&lt;5),K122,)</f>
        <v>#REF!</v>
      </c>
      <c r="K122" s="244" t="str">
        <f>IF(D122="","ZZZ9",IF(AND(#REF!&gt;0,#REF!&lt;5),D122&amp;#REF!,D122&amp;"9"))</f>
        <v>ZZZ9</v>
      </c>
      <c r="L122" s="248">
        <f t="shared" si="3"/>
        <v>999</v>
      </c>
      <c r="M122" s="278">
        <f t="shared" si="4"/>
        <v>999</v>
      </c>
      <c r="N122" s="273"/>
      <c r="O122" s="96"/>
      <c r="P122" s="113">
        <f t="shared" si="5"/>
        <v>999</v>
      </c>
      <c r="Q122" s="96"/>
    </row>
    <row r="123" spans="1:17" s="11" customFormat="1" ht="18.899999999999999" customHeight="1" x14ac:dyDescent="0.25">
      <c r="A123" s="249">
        <v>117</v>
      </c>
      <c r="B123" s="94"/>
      <c r="C123" s="94"/>
      <c r="D123" s="95"/>
      <c r="E123" s="262"/>
      <c r="F123" s="96"/>
      <c r="G123" s="96"/>
      <c r="H123" s="419"/>
      <c r="I123" s="279"/>
      <c r="J123" s="246" t="e">
        <f>IF(AND(Q123="",#REF!&gt;0,#REF!&lt;5),K123,)</f>
        <v>#REF!</v>
      </c>
      <c r="K123" s="244" t="str">
        <f>IF(D123="","ZZZ9",IF(AND(#REF!&gt;0,#REF!&lt;5),D123&amp;#REF!,D123&amp;"9"))</f>
        <v>ZZZ9</v>
      </c>
      <c r="L123" s="248">
        <f t="shared" si="3"/>
        <v>999</v>
      </c>
      <c r="M123" s="278">
        <f t="shared" si="4"/>
        <v>999</v>
      </c>
      <c r="N123" s="273"/>
      <c r="O123" s="96"/>
      <c r="P123" s="113">
        <f t="shared" si="5"/>
        <v>999</v>
      </c>
      <c r="Q123" s="96"/>
    </row>
    <row r="124" spans="1:17" s="11" customFormat="1" ht="18.899999999999999" customHeight="1" x14ac:dyDescent="0.25">
      <c r="A124" s="249">
        <v>118</v>
      </c>
      <c r="B124" s="94"/>
      <c r="C124" s="94"/>
      <c r="D124" s="95"/>
      <c r="E124" s="262"/>
      <c r="F124" s="96"/>
      <c r="G124" s="96"/>
      <c r="H124" s="419"/>
      <c r="I124" s="279"/>
      <c r="J124" s="246" t="e">
        <f>IF(AND(Q124="",#REF!&gt;0,#REF!&lt;5),K124,)</f>
        <v>#REF!</v>
      </c>
      <c r="K124" s="244" t="str">
        <f>IF(D124="","ZZZ9",IF(AND(#REF!&gt;0,#REF!&lt;5),D124&amp;#REF!,D124&amp;"9"))</f>
        <v>ZZZ9</v>
      </c>
      <c r="L124" s="248">
        <f t="shared" si="3"/>
        <v>999</v>
      </c>
      <c r="M124" s="278">
        <f t="shared" si="4"/>
        <v>999</v>
      </c>
      <c r="N124" s="273"/>
      <c r="O124" s="96"/>
      <c r="P124" s="113">
        <f t="shared" si="5"/>
        <v>999</v>
      </c>
      <c r="Q124" s="96"/>
    </row>
    <row r="125" spans="1:17" s="11" customFormat="1" ht="18.899999999999999" customHeight="1" x14ac:dyDescent="0.25">
      <c r="A125" s="249">
        <v>119</v>
      </c>
      <c r="B125" s="94"/>
      <c r="C125" s="94"/>
      <c r="D125" s="95"/>
      <c r="E125" s="262"/>
      <c r="F125" s="96"/>
      <c r="G125" s="96"/>
      <c r="H125" s="419"/>
      <c r="I125" s="279"/>
      <c r="J125" s="246" t="e">
        <f>IF(AND(Q125="",#REF!&gt;0,#REF!&lt;5),K125,)</f>
        <v>#REF!</v>
      </c>
      <c r="K125" s="244" t="str">
        <f>IF(D125="","ZZZ9",IF(AND(#REF!&gt;0,#REF!&lt;5),D125&amp;#REF!,D125&amp;"9"))</f>
        <v>ZZZ9</v>
      </c>
      <c r="L125" s="248">
        <f t="shared" si="3"/>
        <v>999</v>
      </c>
      <c r="M125" s="278">
        <f t="shared" si="4"/>
        <v>999</v>
      </c>
      <c r="N125" s="273"/>
      <c r="O125" s="96"/>
      <c r="P125" s="113">
        <f t="shared" si="5"/>
        <v>999</v>
      </c>
      <c r="Q125" s="96"/>
    </row>
    <row r="126" spans="1:17" s="11" customFormat="1" ht="18.899999999999999" customHeight="1" x14ac:dyDescent="0.25">
      <c r="A126" s="249">
        <v>120</v>
      </c>
      <c r="B126" s="94"/>
      <c r="C126" s="94"/>
      <c r="D126" s="95"/>
      <c r="E126" s="262"/>
      <c r="F126" s="96"/>
      <c r="G126" s="96"/>
      <c r="H126" s="419"/>
      <c r="I126" s="279"/>
      <c r="J126" s="246" t="e">
        <f>IF(AND(Q126="",#REF!&gt;0,#REF!&lt;5),K126,)</f>
        <v>#REF!</v>
      </c>
      <c r="K126" s="244" t="str">
        <f>IF(D126="","ZZZ9",IF(AND(#REF!&gt;0,#REF!&lt;5),D126&amp;#REF!,D126&amp;"9"))</f>
        <v>ZZZ9</v>
      </c>
      <c r="L126" s="248">
        <f t="shared" si="3"/>
        <v>999</v>
      </c>
      <c r="M126" s="278">
        <f t="shared" si="4"/>
        <v>999</v>
      </c>
      <c r="N126" s="273"/>
      <c r="O126" s="96"/>
      <c r="P126" s="113">
        <f t="shared" si="5"/>
        <v>999</v>
      </c>
      <c r="Q126" s="96"/>
    </row>
    <row r="127" spans="1:17" s="11" customFormat="1" ht="18.899999999999999" customHeight="1" x14ac:dyDescent="0.25">
      <c r="A127" s="249">
        <v>121</v>
      </c>
      <c r="B127" s="94"/>
      <c r="C127" s="94"/>
      <c r="D127" s="95"/>
      <c r="E127" s="262"/>
      <c r="F127" s="96"/>
      <c r="G127" s="96"/>
      <c r="H127" s="419"/>
      <c r="I127" s="279"/>
      <c r="J127" s="246" t="e">
        <f>IF(AND(Q127="",#REF!&gt;0,#REF!&lt;5),K127,)</f>
        <v>#REF!</v>
      </c>
      <c r="K127" s="244" t="str">
        <f>IF(D127="","ZZZ9",IF(AND(#REF!&gt;0,#REF!&lt;5),D127&amp;#REF!,D127&amp;"9"))</f>
        <v>ZZZ9</v>
      </c>
      <c r="L127" s="248">
        <f t="shared" si="3"/>
        <v>999</v>
      </c>
      <c r="M127" s="278">
        <f t="shared" si="4"/>
        <v>999</v>
      </c>
      <c r="N127" s="273"/>
      <c r="O127" s="96"/>
      <c r="P127" s="113">
        <f t="shared" si="5"/>
        <v>999</v>
      </c>
      <c r="Q127" s="96"/>
    </row>
    <row r="128" spans="1:17" s="11" customFormat="1" ht="18.899999999999999" customHeight="1" x14ac:dyDescent="0.25">
      <c r="A128" s="249">
        <v>122</v>
      </c>
      <c r="B128" s="94"/>
      <c r="C128" s="94"/>
      <c r="D128" s="95"/>
      <c r="E128" s="262"/>
      <c r="F128" s="96"/>
      <c r="G128" s="96"/>
      <c r="H128" s="419"/>
      <c r="I128" s="279"/>
      <c r="J128" s="246" t="e">
        <f>IF(AND(Q128="",#REF!&gt;0,#REF!&lt;5),K128,)</f>
        <v>#REF!</v>
      </c>
      <c r="K128" s="244" t="str">
        <f>IF(D128="","ZZZ9",IF(AND(#REF!&gt;0,#REF!&lt;5),D128&amp;#REF!,D128&amp;"9"))</f>
        <v>ZZZ9</v>
      </c>
      <c r="L128" s="248">
        <f t="shared" si="3"/>
        <v>999</v>
      </c>
      <c r="M128" s="278">
        <f t="shared" si="4"/>
        <v>999</v>
      </c>
      <c r="N128" s="273"/>
      <c r="O128" s="96"/>
      <c r="P128" s="113">
        <f t="shared" si="5"/>
        <v>999</v>
      </c>
      <c r="Q128" s="96"/>
    </row>
    <row r="129" spans="1:17" s="11" customFormat="1" ht="18.899999999999999" customHeight="1" x14ac:dyDescent="0.25">
      <c r="A129" s="249">
        <v>123</v>
      </c>
      <c r="B129" s="94"/>
      <c r="C129" s="94"/>
      <c r="D129" s="95"/>
      <c r="E129" s="262"/>
      <c r="F129" s="96"/>
      <c r="G129" s="96"/>
      <c r="H129" s="419"/>
      <c r="I129" s="279"/>
      <c r="J129" s="246" t="e">
        <f>IF(AND(Q129="",#REF!&gt;0,#REF!&lt;5),K129,)</f>
        <v>#REF!</v>
      </c>
      <c r="K129" s="244" t="str">
        <f>IF(D129="","ZZZ9",IF(AND(#REF!&gt;0,#REF!&lt;5),D129&amp;#REF!,D129&amp;"9"))</f>
        <v>ZZZ9</v>
      </c>
      <c r="L129" s="248">
        <f t="shared" si="3"/>
        <v>999</v>
      </c>
      <c r="M129" s="278">
        <f t="shared" si="4"/>
        <v>999</v>
      </c>
      <c r="N129" s="273"/>
      <c r="O129" s="96"/>
      <c r="P129" s="113">
        <f t="shared" si="5"/>
        <v>999</v>
      </c>
      <c r="Q129" s="96"/>
    </row>
    <row r="130" spans="1:17" s="11" customFormat="1" ht="18.899999999999999" customHeight="1" x14ac:dyDescent="0.25">
      <c r="A130" s="249">
        <v>124</v>
      </c>
      <c r="B130" s="94"/>
      <c r="C130" s="94"/>
      <c r="D130" s="95"/>
      <c r="E130" s="262"/>
      <c r="F130" s="96"/>
      <c r="G130" s="96"/>
      <c r="H130" s="419"/>
      <c r="I130" s="279"/>
      <c r="J130" s="246" t="e">
        <f>IF(AND(Q130="",#REF!&gt;0,#REF!&lt;5),K130,)</f>
        <v>#REF!</v>
      </c>
      <c r="K130" s="244" t="str">
        <f>IF(D130="","ZZZ9",IF(AND(#REF!&gt;0,#REF!&lt;5),D130&amp;#REF!,D130&amp;"9"))</f>
        <v>ZZZ9</v>
      </c>
      <c r="L130" s="248">
        <f t="shared" si="3"/>
        <v>999</v>
      </c>
      <c r="M130" s="278">
        <f t="shared" si="4"/>
        <v>999</v>
      </c>
      <c r="N130" s="273"/>
      <c r="O130" s="96"/>
      <c r="P130" s="113">
        <f t="shared" si="5"/>
        <v>999</v>
      </c>
      <c r="Q130" s="96"/>
    </row>
    <row r="131" spans="1:17" s="11" customFormat="1" ht="18.899999999999999" customHeight="1" x14ac:dyDescent="0.25">
      <c r="A131" s="249">
        <v>125</v>
      </c>
      <c r="B131" s="94"/>
      <c r="C131" s="94"/>
      <c r="D131" s="95"/>
      <c r="E131" s="262"/>
      <c r="F131" s="96"/>
      <c r="G131" s="96"/>
      <c r="H131" s="419"/>
      <c r="I131" s="279"/>
      <c r="J131" s="246" t="e">
        <f>IF(AND(Q131="",#REF!&gt;0,#REF!&lt;5),K131,)</f>
        <v>#REF!</v>
      </c>
      <c r="K131" s="244" t="str">
        <f>IF(D131="","ZZZ9",IF(AND(#REF!&gt;0,#REF!&lt;5),D131&amp;#REF!,D131&amp;"9"))</f>
        <v>ZZZ9</v>
      </c>
      <c r="L131" s="248">
        <f t="shared" si="3"/>
        <v>999</v>
      </c>
      <c r="M131" s="278">
        <f t="shared" si="4"/>
        <v>999</v>
      </c>
      <c r="N131" s="273"/>
      <c r="O131" s="96"/>
      <c r="P131" s="113">
        <f t="shared" si="5"/>
        <v>999</v>
      </c>
      <c r="Q131" s="96"/>
    </row>
    <row r="132" spans="1:17" s="11" customFormat="1" ht="18.899999999999999" customHeight="1" x14ac:dyDescent="0.25">
      <c r="A132" s="249">
        <v>126</v>
      </c>
      <c r="B132" s="94"/>
      <c r="C132" s="94"/>
      <c r="D132" s="95"/>
      <c r="E132" s="262"/>
      <c r="F132" s="96"/>
      <c r="G132" s="96"/>
      <c r="H132" s="419"/>
      <c r="I132" s="279"/>
      <c r="J132" s="246" t="e">
        <f>IF(AND(Q132="",#REF!&gt;0,#REF!&lt;5),K132,)</f>
        <v>#REF!</v>
      </c>
      <c r="K132" s="244" t="str">
        <f>IF(D132="","ZZZ9",IF(AND(#REF!&gt;0,#REF!&lt;5),D132&amp;#REF!,D132&amp;"9"))</f>
        <v>ZZZ9</v>
      </c>
      <c r="L132" s="248">
        <f t="shared" si="3"/>
        <v>999</v>
      </c>
      <c r="M132" s="278">
        <f t="shared" si="4"/>
        <v>999</v>
      </c>
      <c r="N132" s="273"/>
      <c r="O132" s="96"/>
      <c r="P132" s="113">
        <f t="shared" si="5"/>
        <v>999</v>
      </c>
      <c r="Q132" s="96"/>
    </row>
    <row r="133" spans="1:17" s="11" customFormat="1" ht="18.899999999999999" customHeight="1" x14ac:dyDescent="0.25">
      <c r="A133" s="249">
        <v>127</v>
      </c>
      <c r="B133" s="94"/>
      <c r="C133" s="94"/>
      <c r="D133" s="95"/>
      <c r="E133" s="262"/>
      <c r="F133" s="96"/>
      <c r="G133" s="96"/>
      <c r="H133" s="419"/>
      <c r="I133" s="279"/>
      <c r="J133" s="246" t="e">
        <f>IF(AND(Q133="",#REF!&gt;0,#REF!&lt;5),K133,)</f>
        <v>#REF!</v>
      </c>
      <c r="K133" s="244" t="str">
        <f>IF(D133="","ZZZ9",IF(AND(#REF!&gt;0,#REF!&lt;5),D133&amp;#REF!,D133&amp;"9"))</f>
        <v>ZZZ9</v>
      </c>
      <c r="L133" s="248">
        <f t="shared" si="3"/>
        <v>999</v>
      </c>
      <c r="M133" s="278">
        <f t="shared" si="4"/>
        <v>999</v>
      </c>
      <c r="N133" s="273"/>
      <c r="O133" s="96"/>
      <c r="P133" s="113">
        <f t="shared" si="5"/>
        <v>999</v>
      </c>
      <c r="Q133" s="96"/>
    </row>
    <row r="134" spans="1:17" s="11" customFormat="1" ht="18.899999999999999" customHeight="1" x14ac:dyDescent="0.25">
      <c r="A134" s="249">
        <v>128</v>
      </c>
      <c r="B134" s="94"/>
      <c r="C134" s="94"/>
      <c r="D134" s="95"/>
      <c r="E134" s="262"/>
      <c r="F134" s="96"/>
      <c r="G134" s="96"/>
      <c r="H134" s="419"/>
      <c r="I134" s="279"/>
      <c r="J134" s="246" t="e">
        <f>IF(AND(Q134="",#REF!&gt;0,#REF!&lt;5),K134,)</f>
        <v>#REF!</v>
      </c>
      <c r="K134" s="244" t="str">
        <f>IF(D134="","ZZZ9",IF(AND(#REF!&gt;0,#REF!&lt;5),D134&amp;#REF!,D134&amp;"9"))</f>
        <v>ZZZ9</v>
      </c>
      <c r="L134" s="248">
        <f t="shared" si="3"/>
        <v>999</v>
      </c>
      <c r="M134" s="278">
        <f t="shared" si="4"/>
        <v>999</v>
      </c>
      <c r="N134" s="273"/>
      <c r="O134" s="279"/>
      <c r="P134" s="280">
        <f t="shared" si="5"/>
        <v>999</v>
      </c>
      <c r="Q134" s="279"/>
    </row>
    <row r="135" spans="1:17" x14ac:dyDescent="0.25">
      <c r="A135" s="249">
        <v>129</v>
      </c>
      <c r="B135" s="94"/>
      <c r="C135" s="94"/>
      <c r="D135" s="95"/>
      <c r="E135" s="262"/>
      <c r="F135" s="96"/>
      <c r="G135" s="96"/>
      <c r="H135" s="419"/>
      <c r="I135" s="279"/>
      <c r="J135" s="246" t="e">
        <f>IF(AND(Q135="",#REF!&gt;0,#REF!&lt;5),K135,)</f>
        <v>#REF!</v>
      </c>
      <c r="K135" s="244" t="str">
        <f>IF(D135="","ZZZ9",IF(AND(#REF!&gt;0,#REF!&lt;5),D135&amp;#REF!,D135&amp;"9"))</f>
        <v>ZZZ9</v>
      </c>
      <c r="L135" s="248">
        <f t="shared" si="3"/>
        <v>999</v>
      </c>
      <c r="M135" s="278">
        <f t="shared" si="4"/>
        <v>999</v>
      </c>
      <c r="N135" s="273"/>
      <c r="O135" s="96"/>
      <c r="P135" s="113">
        <f t="shared" si="5"/>
        <v>999</v>
      </c>
      <c r="Q135" s="96"/>
    </row>
    <row r="136" spans="1:17" x14ac:dyDescent="0.25">
      <c r="A136" s="249">
        <v>130</v>
      </c>
      <c r="B136" s="94"/>
      <c r="C136" s="94"/>
      <c r="D136" s="95"/>
      <c r="E136" s="262"/>
      <c r="F136" s="96"/>
      <c r="G136" s="96"/>
      <c r="H136" s="419"/>
      <c r="I136" s="279"/>
      <c r="J136" s="246" t="e">
        <f>IF(AND(Q136="",#REF!&gt;0,#REF!&lt;5),K136,)</f>
        <v>#REF!</v>
      </c>
      <c r="K136" s="244" t="str">
        <f>IF(D136="","ZZZ9",IF(AND(#REF!&gt;0,#REF!&lt;5),D136&amp;#REF!,D136&amp;"9"))</f>
        <v>ZZZ9</v>
      </c>
      <c r="L136" s="248">
        <f t="shared" si="3"/>
        <v>999</v>
      </c>
      <c r="M136" s="278">
        <f t="shared" si="4"/>
        <v>999</v>
      </c>
      <c r="N136" s="273"/>
      <c r="O136" s="96"/>
      <c r="P136" s="113">
        <f t="shared" si="5"/>
        <v>999</v>
      </c>
      <c r="Q136" s="96"/>
    </row>
    <row r="137" spans="1:17" x14ac:dyDescent="0.25">
      <c r="A137" s="249">
        <v>131</v>
      </c>
      <c r="B137" s="94"/>
      <c r="C137" s="94"/>
      <c r="D137" s="95"/>
      <c r="E137" s="262"/>
      <c r="F137" s="96"/>
      <c r="G137" s="96"/>
      <c r="H137" s="419"/>
      <c r="I137" s="279"/>
      <c r="J137" s="246" t="e">
        <f>IF(AND(Q137="",#REF!&gt;0,#REF!&lt;5),K137,)</f>
        <v>#REF!</v>
      </c>
      <c r="K137" s="244" t="str">
        <f>IF(D137="","ZZZ9",IF(AND(#REF!&gt;0,#REF!&lt;5),D137&amp;#REF!,D137&amp;"9"))</f>
        <v>ZZZ9</v>
      </c>
      <c r="L137" s="248">
        <f t="shared" si="3"/>
        <v>999</v>
      </c>
      <c r="M137" s="278">
        <f t="shared" si="4"/>
        <v>999</v>
      </c>
      <c r="N137" s="273"/>
      <c r="O137" s="96"/>
      <c r="P137" s="113">
        <f t="shared" si="5"/>
        <v>999</v>
      </c>
      <c r="Q137" s="96"/>
    </row>
    <row r="138" spans="1:17" x14ac:dyDescent="0.25">
      <c r="A138" s="249">
        <v>132</v>
      </c>
      <c r="B138" s="94"/>
      <c r="C138" s="94"/>
      <c r="D138" s="95"/>
      <c r="E138" s="262"/>
      <c r="F138" s="96"/>
      <c r="G138" s="96"/>
      <c r="H138" s="419"/>
      <c r="I138" s="279"/>
      <c r="J138" s="246" t="e">
        <f>IF(AND(Q138="",#REF!&gt;0,#REF!&lt;5),K138,)</f>
        <v>#REF!</v>
      </c>
      <c r="K138" s="244" t="str">
        <f>IF(D138="","ZZZ9",IF(AND(#REF!&gt;0,#REF!&lt;5),D138&amp;#REF!,D138&amp;"9"))</f>
        <v>ZZZ9</v>
      </c>
      <c r="L138" s="248">
        <f t="shared" si="3"/>
        <v>999</v>
      </c>
      <c r="M138" s="278">
        <f t="shared" si="4"/>
        <v>999</v>
      </c>
      <c r="N138" s="273"/>
      <c r="O138" s="96"/>
      <c r="P138" s="113">
        <f t="shared" si="5"/>
        <v>999</v>
      </c>
      <c r="Q138" s="96"/>
    </row>
    <row r="139" spans="1:17" x14ac:dyDescent="0.25">
      <c r="A139" s="249">
        <v>133</v>
      </c>
      <c r="B139" s="94"/>
      <c r="C139" s="94"/>
      <c r="D139" s="95"/>
      <c r="E139" s="262"/>
      <c r="F139" s="96"/>
      <c r="G139" s="96"/>
      <c r="H139" s="419"/>
      <c r="I139" s="279"/>
      <c r="J139" s="246" t="e">
        <f>IF(AND(Q139="",#REF!&gt;0,#REF!&lt;5),K139,)</f>
        <v>#REF!</v>
      </c>
      <c r="K139" s="244" t="str">
        <f>IF(D139="","ZZZ9",IF(AND(#REF!&gt;0,#REF!&lt;5),D139&amp;#REF!,D139&amp;"9"))</f>
        <v>ZZZ9</v>
      </c>
      <c r="L139" s="248">
        <f t="shared" si="3"/>
        <v>999</v>
      </c>
      <c r="M139" s="278">
        <f t="shared" si="4"/>
        <v>999</v>
      </c>
      <c r="N139" s="273"/>
      <c r="O139" s="96"/>
      <c r="P139" s="113">
        <f t="shared" si="5"/>
        <v>999</v>
      </c>
      <c r="Q139" s="96"/>
    </row>
    <row r="140" spans="1:17" x14ac:dyDescent="0.25">
      <c r="A140" s="249">
        <v>134</v>
      </c>
      <c r="B140" s="94"/>
      <c r="C140" s="94"/>
      <c r="D140" s="95"/>
      <c r="E140" s="262"/>
      <c r="F140" s="96"/>
      <c r="G140" s="96"/>
      <c r="H140" s="419"/>
      <c r="I140" s="279"/>
      <c r="J140" s="246" t="e">
        <f>IF(AND(Q140="",#REF!&gt;0,#REF!&lt;5),K140,)</f>
        <v>#REF!</v>
      </c>
      <c r="K140" s="244" t="str">
        <f>IF(D140="","ZZZ9",IF(AND(#REF!&gt;0,#REF!&lt;5),D140&amp;#REF!,D140&amp;"9"))</f>
        <v>ZZZ9</v>
      </c>
      <c r="L140" s="248">
        <f t="shared" si="3"/>
        <v>999</v>
      </c>
      <c r="M140" s="278">
        <f t="shared" si="4"/>
        <v>999</v>
      </c>
      <c r="N140" s="273"/>
      <c r="O140" s="96"/>
      <c r="P140" s="113">
        <f t="shared" si="5"/>
        <v>999</v>
      </c>
      <c r="Q140" s="96"/>
    </row>
    <row r="141" spans="1:17" x14ac:dyDescent="0.25">
      <c r="A141" s="249">
        <v>135</v>
      </c>
      <c r="B141" s="94"/>
      <c r="C141" s="94"/>
      <c r="D141" s="95"/>
      <c r="E141" s="262"/>
      <c r="F141" s="96"/>
      <c r="G141" s="96"/>
      <c r="H141" s="419"/>
      <c r="I141" s="279"/>
      <c r="J141" s="246" t="e">
        <f>IF(AND(Q141="",#REF!&gt;0,#REF!&lt;5),K141,)</f>
        <v>#REF!</v>
      </c>
      <c r="K141" s="244" t="str">
        <f>IF(D141="","ZZZ9",IF(AND(#REF!&gt;0,#REF!&lt;5),D141&amp;#REF!,D141&amp;"9"))</f>
        <v>ZZZ9</v>
      </c>
      <c r="L141" s="248">
        <f t="shared" si="3"/>
        <v>999</v>
      </c>
      <c r="M141" s="278">
        <f t="shared" si="4"/>
        <v>999</v>
      </c>
      <c r="N141" s="273"/>
      <c r="O141" s="279"/>
      <c r="P141" s="280">
        <f t="shared" si="5"/>
        <v>999</v>
      </c>
      <c r="Q141" s="279"/>
    </row>
    <row r="142" spans="1:17" x14ac:dyDescent="0.25">
      <c r="A142" s="249">
        <v>136</v>
      </c>
      <c r="B142" s="94"/>
      <c r="C142" s="94"/>
      <c r="D142" s="95"/>
      <c r="E142" s="262"/>
      <c r="F142" s="96"/>
      <c r="G142" s="96"/>
      <c r="H142" s="419"/>
      <c r="I142" s="279"/>
      <c r="J142" s="246" t="e">
        <f>IF(AND(Q142="",#REF!&gt;0,#REF!&lt;5),K142,)</f>
        <v>#REF!</v>
      </c>
      <c r="K142" s="244" t="str">
        <f>IF(D142="","ZZZ9",IF(AND(#REF!&gt;0,#REF!&lt;5),D142&amp;#REF!,D142&amp;"9"))</f>
        <v>ZZZ9</v>
      </c>
      <c r="L142" s="248">
        <f t="shared" si="3"/>
        <v>999</v>
      </c>
      <c r="M142" s="278">
        <f t="shared" si="4"/>
        <v>999</v>
      </c>
      <c r="N142" s="273"/>
      <c r="O142" s="96"/>
      <c r="P142" s="113">
        <f t="shared" si="5"/>
        <v>999</v>
      </c>
      <c r="Q142" s="96"/>
    </row>
    <row r="143" spans="1:17" x14ac:dyDescent="0.25">
      <c r="A143" s="249">
        <v>137</v>
      </c>
      <c r="B143" s="94"/>
      <c r="C143" s="94"/>
      <c r="D143" s="95"/>
      <c r="E143" s="262"/>
      <c r="F143" s="96"/>
      <c r="G143" s="96"/>
      <c r="H143" s="419"/>
      <c r="I143" s="279"/>
      <c r="J143" s="246" t="e">
        <f>IF(AND(Q143="",#REF!&gt;0,#REF!&lt;5),K143,)</f>
        <v>#REF!</v>
      </c>
      <c r="K143" s="244" t="str">
        <f>IF(D143="","ZZZ9",IF(AND(#REF!&gt;0,#REF!&lt;5),D143&amp;#REF!,D143&amp;"9"))</f>
        <v>ZZZ9</v>
      </c>
      <c r="L143" s="248">
        <f t="shared" si="3"/>
        <v>999</v>
      </c>
      <c r="M143" s="278">
        <f t="shared" si="4"/>
        <v>999</v>
      </c>
      <c r="N143" s="273"/>
      <c r="O143" s="96"/>
      <c r="P143" s="113">
        <f t="shared" si="5"/>
        <v>999</v>
      </c>
      <c r="Q143" s="96"/>
    </row>
    <row r="144" spans="1:17" x14ac:dyDescent="0.25">
      <c r="A144" s="249">
        <v>138</v>
      </c>
      <c r="B144" s="94"/>
      <c r="C144" s="94"/>
      <c r="D144" s="95"/>
      <c r="E144" s="262"/>
      <c r="F144" s="96"/>
      <c r="G144" s="96"/>
      <c r="H144" s="419"/>
      <c r="I144" s="279"/>
      <c r="J144" s="246" t="e">
        <f>IF(AND(Q144="",#REF!&gt;0,#REF!&lt;5),K144,)</f>
        <v>#REF!</v>
      </c>
      <c r="K144" s="244" t="str">
        <f>IF(D144="","ZZZ9",IF(AND(#REF!&gt;0,#REF!&lt;5),D144&amp;#REF!,D144&amp;"9"))</f>
        <v>ZZZ9</v>
      </c>
      <c r="L144" s="248">
        <f t="shared" si="3"/>
        <v>999</v>
      </c>
      <c r="M144" s="278">
        <f t="shared" si="4"/>
        <v>999</v>
      </c>
      <c r="N144" s="273"/>
      <c r="O144" s="96"/>
      <c r="P144" s="113">
        <f t="shared" si="5"/>
        <v>999</v>
      </c>
      <c r="Q144" s="96"/>
    </row>
    <row r="145" spans="1:17" x14ac:dyDescent="0.25">
      <c r="A145" s="249">
        <v>139</v>
      </c>
      <c r="B145" s="94"/>
      <c r="C145" s="94"/>
      <c r="D145" s="95"/>
      <c r="E145" s="262"/>
      <c r="F145" s="96"/>
      <c r="G145" s="96"/>
      <c r="H145" s="419"/>
      <c r="I145" s="279"/>
      <c r="J145" s="246" t="e">
        <f>IF(AND(Q145="",#REF!&gt;0,#REF!&lt;5),K145,)</f>
        <v>#REF!</v>
      </c>
      <c r="K145" s="244" t="str">
        <f>IF(D145="","ZZZ9",IF(AND(#REF!&gt;0,#REF!&lt;5),D145&amp;#REF!,D145&amp;"9"))</f>
        <v>ZZZ9</v>
      </c>
      <c r="L145" s="248">
        <f t="shared" si="3"/>
        <v>999</v>
      </c>
      <c r="M145" s="278">
        <f t="shared" si="4"/>
        <v>999</v>
      </c>
      <c r="N145" s="273"/>
      <c r="O145" s="96"/>
      <c r="P145" s="113">
        <f t="shared" si="5"/>
        <v>999</v>
      </c>
      <c r="Q145" s="96"/>
    </row>
    <row r="146" spans="1:17" x14ac:dyDescent="0.25">
      <c r="A146" s="249">
        <v>140</v>
      </c>
      <c r="B146" s="94"/>
      <c r="C146" s="94"/>
      <c r="D146" s="95"/>
      <c r="E146" s="262"/>
      <c r="F146" s="96"/>
      <c r="G146" s="96"/>
      <c r="H146" s="419"/>
      <c r="I146" s="279"/>
      <c r="J146" s="246" t="e">
        <f>IF(AND(Q146="",#REF!&gt;0,#REF!&lt;5),K146,)</f>
        <v>#REF!</v>
      </c>
      <c r="K146" s="244" t="str">
        <f>IF(D146="","ZZZ9",IF(AND(#REF!&gt;0,#REF!&lt;5),D146&amp;#REF!,D146&amp;"9"))</f>
        <v>ZZZ9</v>
      </c>
      <c r="L146" s="248">
        <f t="shared" si="3"/>
        <v>999</v>
      </c>
      <c r="M146" s="278">
        <f t="shared" si="4"/>
        <v>999</v>
      </c>
      <c r="N146" s="273"/>
      <c r="O146" s="96"/>
      <c r="P146" s="113">
        <f t="shared" si="5"/>
        <v>999</v>
      </c>
      <c r="Q146" s="96"/>
    </row>
    <row r="147" spans="1:17" x14ac:dyDescent="0.25">
      <c r="A147" s="249">
        <v>141</v>
      </c>
      <c r="B147" s="94"/>
      <c r="C147" s="94"/>
      <c r="D147" s="95"/>
      <c r="E147" s="262"/>
      <c r="F147" s="96"/>
      <c r="G147" s="96"/>
      <c r="H147" s="419"/>
      <c r="I147" s="279"/>
      <c r="J147" s="246" t="e">
        <f>IF(AND(Q147="",#REF!&gt;0,#REF!&lt;5),K147,)</f>
        <v>#REF!</v>
      </c>
      <c r="K147" s="244" t="str">
        <f>IF(D147="","ZZZ9",IF(AND(#REF!&gt;0,#REF!&lt;5),D147&amp;#REF!,D147&amp;"9"))</f>
        <v>ZZZ9</v>
      </c>
      <c r="L147" s="248">
        <f t="shared" si="3"/>
        <v>999</v>
      </c>
      <c r="M147" s="278">
        <f t="shared" si="4"/>
        <v>999</v>
      </c>
      <c r="N147" s="273"/>
      <c r="O147" s="96"/>
      <c r="P147" s="113">
        <f t="shared" si="5"/>
        <v>999</v>
      </c>
      <c r="Q147" s="96"/>
    </row>
    <row r="148" spans="1:17" x14ac:dyDescent="0.25">
      <c r="A148" s="249">
        <v>142</v>
      </c>
      <c r="B148" s="94"/>
      <c r="C148" s="94"/>
      <c r="D148" s="95"/>
      <c r="E148" s="262"/>
      <c r="F148" s="96"/>
      <c r="G148" s="96"/>
      <c r="H148" s="419"/>
      <c r="I148" s="279"/>
      <c r="J148" s="246" t="e">
        <f>IF(AND(Q148="",#REF!&gt;0,#REF!&lt;5),K148,)</f>
        <v>#REF!</v>
      </c>
      <c r="K148" s="244" t="str">
        <f>IF(D148="","ZZZ9",IF(AND(#REF!&gt;0,#REF!&lt;5),D148&amp;#REF!,D148&amp;"9"))</f>
        <v>ZZZ9</v>
      </c>
      <c r="L148" s="248">
        <f t="shared" si="3"/>
        <v>999</v>
      </c>
      <c r="M148" s="278">
        <f t="shared" si="4"/>
        <v>999</v>
      </c>
      <c r="N148" s="273"/>
      <c r="O148" s="279"/>
      <c r="P148" s="280">
        <f t="shared" si="5"/>
        <v>999</v>
      </c>
      <c r="Q148" s="279"/>
    </row>
    <row r="149" spans="1:17" x14ac:dyDescent="0.25">
      <c r="A149" s="249">
        <v>143</v>
      </c>
      <c r="B149" s="94"/>
      <c r="C149" s="94"/>
      <c r="D149" s="95"/>
      <c r="E149" s="262"/>
      <c r="F149" s="96"/>
      <c r="G149" s="96"/>
      <c r="H149" s="419"/>
      <c r="I149" s="279"/>
      <c r="J149" s="246" t="e">
        <f>IF(AND(Q149="",#REF!&gt;0,#REF!&lt;5),K149,)</f>
        <v>#REF!</v>
      </c>
      <c r="K149" s="244" t="str">
        <f>IF(D149="","ZZZ9",IF(AND(#REF!&gt;0,#REF!&lt;5),D149&amp;#REF!,D149&amp;"9"))</f>
        <v>ZZZ9</v>
      </c>
      <c r="L149" s="248">
        <f t="shared" si="3"/>
        <v>999</v>
      </c>
      <c r="M149" s="278">
        <f t="shared" si="4"/>
        <v>999</v>
      </c>
      <c r="N149" s="273"/>
      <c r="O149" s="96"/>
      <c r="P149" s="113">
        <f t="shared" si="5"/>
        <v>999</v>
      </c>
      <c r="Q149" s="96"/>
    </row>
    <row r="150" spans="1:17" x14ac:dyDescent="0.25">
      <c r="A150" s="249">
        <v>144</v>
      </c>
      <c r="B150" s="94"/>
      <c r="C150" s="94"/>
      <c r="D150" s="95"/>
      <c r="E150" s="262"/>
      <c r="F150" s="96"/>
      <c r="G150" s="96"/>
      <c r="H150" s="419"/>
      <c r="I150" s="279"/>
      <c r="J150" s="246" t="e">
        <f>IF(AND(Q150="",#REF!&gt;0,#REF!&lt;5),K150,)</f>
        <v>#REF!</v>
      </c>
      <c r="K150" s="244" t="str">
        <f>IF(D150="","ZZZ9",IF(AND(#REF!&gt;0,#REF!&lt;5),D150&amp;#REF!,D150&amp;"9"))</f>
        <v>ZZZ9</v>
      </c>
      <c r="L150" s="248">
        <f t="shared" si="3"/>
        <v>999</v>
      </c>
      <c r="M150" s="278">
        <f t="shared" si="4"/>
        <v>999</v>
      </c>
      <c r="N150" s="273"/>
      <c r="O150" s="96"/>
      <c r="P150" s="113">
        <f t="shared" si="5"/>
        <v>999</v>
      </c>
      <c r="Q150" s="96"/>
    </row>
    <row r="151" spans="1:17" x14ac:dyDescent="0.25">
      <c r="A151" s="249">
        <v>145</v>
      </c>
      <c r="B151" s="94"/>
      <c r="C151" s="94"/>
      <c r="D151" s="95"/>
      <c r="E151" s="262"/>
      <c r="F151" s="96"/>
      <c r="G151" s="96"/>
      <c r="H151" s="419"/>
      <c r="I151" s="279"/>
      <c r="J151" s="246" t="e">
        <f>IF(AND(Q151="",#REF!&gt;0,#REF!&lt;5),K151,)</f>
        <v>#REF!</v>
      </c>
      <c r="K151" s="244" t="str">
        <f>IF(D151="","ZZZ9",IF(AND(#REF!&gt;0,#REF!&lt;5),D151&amp;#REF!,D151&amp;"9"))</f>
        <v>ZZZ9</v>
      </c>
      <c r="L151" s="248">
        <f t="shared" si="3"/>
        <v>999</v>
      </c>
      <c r="M151" s="278">
        <f t="shared" si="4"/>
        <v>999</v>
      </c>
      <c r="N151" s="273"/>
      <c r="O151" s="96"/>
      <c r="P151" s="113">
        <f t="shared" si="5"/>
        <v>999</v>
      </c>
      <c r="Q151" s="96"/>
    </row>
    <row r="152" spans="1:17" x14ac:dyDescent="0.25">
      <c r="A152" s="249">
        <v>146</v>
      </c>
      <c r="B152" s="94"/>
      <c r="C152" s="94"/>
      <c r="D152" s="95"/>
      <c r="E152" s="262"/>
      <c r="F152" s="96"/>
      <c r="G152" s="96"/>
      <c r="H152" s="419"/>
      <c r="I152" s="279"/>
      <c r="J152" s="246" t="e">
        <f>IF(AND(Q152="",#REF!&gt;0,#REF!&lt;5),K152,)</f>
        <v>#REF!</v>
      </c>
      <c r="K152" s="244" t="str">
        <f>IF(D152="","ZZZ9",IF(AND(#REF!&gt;0,#REF!&lt;5),D152&amp;#REF!,D152&amp;"9"))</f>
        <v>ZZZ9</v>
      </c>
      <c r="L152" s="248">
        <f t="shared" si="3"/>
        <v>999</v>
      </c>
      <c r="M152" s="278">
        <f t="shared" si="4"/>
        <v>999</v>
      </c>
      <c r="N152" s="273"/>
      <c r="O152" s="96"/>
      <c r="P152" s="113">
        <f t="shared" si="5"/>
        <v>999</v>
      </c>
      <c r="Q152" s="96"/>
    </row>
    <row r="153" spans="1:17" x14ac:dyDescent="0.25">
      <c r="A153" s="249">
        <v>147</v>
      </c>
      <c r="B153" s="94"/>
      <c r="C153" s="94"/>
      <c r="D153" s="95"/>
      <c r="E153" s="262"/>
      <c r="F153" s="96"/>
      <c r="G153" s="96"/>
      <c r="H153" s="419"/>
      <c r="I153" s="279"/>
      <c r="J153" s="246" t="e">
        <f>IF(AND(Q153="",#REF!&gt;0,#REF!&lt;5),K153,)</f>
        <v>#REF!</v>
      </c>
      <c r="K153" s="244" t="str">
        <f>IF(D153="","ZZZ9",IF(AND(#REF!&gt;0,#REF!&lt;5),D153&amp;#REF!,D153&amp;"9"))</f>
        <v>ZZZ9</v>
      </c>
      <c r="L153" s="248">
        <f t="shared" si="3"/>
        <v>999</v>
      </c>
      <c r="M153" s="278">
        <f t="shared" si="4"/>
        <v>999</v>
      </c>
      <c r="N153" s="273"/>
      <c r="O153" s="96"/>
      <c r="P153" s="113">
        <f t="shared" si="5"/>
        <v>999</v>
      </c>
      <c r="Q153" s="96"/>
    </row>
    <row r="154" spans="1:17" x14ac:dyDescent="0.25">
      <c r="A154" s="249">
        <v>148</v>
      </c>
      <c r="B154" s="94"/>
      <c r="C154" s="94"/>
      <c r="D154" s="95"/>
      <c r="E154" s="262"/>
      <c r="F154" s="96"/>
      <c r="G154" s="96"/>
      <c r="H154" s="419"/>
      <c r="I154" s="279"/>
      <c r="J154" s="246" t="e">
        <f>IF(AND(Q154="",#REF!&gt;0,#REF!&lt;5),K154,)</f>
        <v>#REF!</v>
      </c>
      <c r="K154" s="244" t="str">
        <f>IF(D154="","ZZZ9",IF(AND(#REF!&gt;0,#REF!&lt;5),D154&amp;#REF!,D154&amp;"9"))</f>
        <v>ZZZ9</v>
      </c>
      <c r="L154" s="248">
        <f t="shared" si="3"/>
        <v>999</v>
      </c>
      <c r="M154" s="278">
        <f t="shared" si="4"/>
        <v>999</v>
      </c>
      <c r="N154" s="273"/>
      <c r="O154" s="96"/>
      <c r="P154" s="113">
        <f t="shared" si="5"/>
        <v>999</v>
      </c>
      <c r="Q154" s="96"/>
    </row>
    <row r="155" spans="1:17" x14ac:dyDescent="0.25">
      <c r="A155" s="249">
        <v>149</v>
      </c>
      <c r="B155" s="94"/>
      <c r="C155" s="94"/>
      <c r="D155" s="95"/>
      <c r="E155" s="262"/>
      <c r="F155" s="96"/>
      <c r="G155" s="96"/>
      <c r="H155" s="419"/>
      <c r="I155" s="279"/>
      <c r="J155" s="246" t="e">
        <f>IF(AND(Q155="",#REF!&gt;0,#REF!&lt;5),K155,)</f>
        <v>#REF!</v>
      </c>
      <c r="K155" s="244" t="str">
        <f>IF(D155="","ZZZ9",IF(AND(#REF!&gt;0,#REF!&lt;5),D155&amp;#REF!,D155&amp;"9"))</f>
        <v>ZZZ9</v>
      </c>
      <c r="L155" s="248">
        <f t="shared" si="3"/>
        <v>999</v>
      </c>
      <c r="M155" s="278">
        <f t="shared" si="4"/>
        <v>999</v>
      </c>
      <c r="N155" s="273"/>
      <c r="O155" s="96"/>
      <c r="P155" s="113">
        <f t="shared" si="5"/>
        <v>999</v>
      </c>
      <c r="Q155" s="96"/>
    </row>
    <row r="156" spans="1:17" x14ac:dyDescent="0.25">
      <c r="A156" s="249">
        <v>150</v>
      </c>
      <c r="B156" s="94"/>
      <c r="C156" s="94"/>
      <c r="D156" s="95"/>
      <c r="E156" s="262"/>
      <c r="F156" s="96"/>
      <c r="G156" s="96"/>
      <c r="H156" s="419"/>
      <c r="I156" s="279"/>
      <c r="J156" s="246" t="e">
        <f>IF(AND(Q156="",#REF!&gt;0,#REF!&lt;5),K156,)</f>
        <v>#REF!</v>
      </c>
      <c r="K156" s="244" t="str">
        <f>IF(D156="","ZZZ9",IF(AND(#REF!&gt;0,#REF!&lt;5),D156&amp;#REF!,D156&amp;"9"))</f>
        <v>ZZZ9</v>
      </c>
      <c r="L156" s="248">
        <f t="shared" si="3"/>
        <v>999</v>
      </c>
      <c r="M156" s="278">
        <f t="shared" si="4"/>
        <v>999</v>
      </c>
      <c r="N156" s="273"/>
      <c r="O156" s="96"/>
      <c r="P156" s="113">
        <f t="shared" si="5"/>
        <v>999</v>
      </c>
      <c r="Q156" s="96"/>
    </row>
  </sheetData>
  <conditionalFormatting sqref="A7:A38 A39:D156">
    <cfRule type="expression" dxfId="162" priority="14" stopIfTrue="1">
      <formula>$Q7&gt;=1</formula>
    </cfRule>
  </conditionalFormatting>
  <conditionalFormatting sqref="C7:D38">
    <cfRule type="expression" dxfId="161" priority="1" stopIfTrue="1">
      <formula>$Q7&gt;=1</formula>
    </cfRule>
  </conditionalFormatting>
  <conditionalFormatting sqref="E7:E14">
    <cfRule type="expression" dxfId="160" priority="6" stopIfTrue="1">
      <formula>AND(ROUNDDOWN(($A$4-E7)/365.25,0)&lt;=13,G7&lt;&gt;"OK")</formula>
    </cfRule>
    <cfRule type="expression" dxfId="159" priority="7" stopIfTrue="1">
      <formula>AND(ROUNDDOWN(($A$4-E7)/365.25,0)&lt;=14,G7&lt;&gt;"OK")</formula>
    </cfRule>
    <cfRule type="expression" dxfId="158" priority="8" stopIfTrue="1">
      <formula>AND(ROUNDDOWN(($A$4-E7)/365.25,0)&lt;=17,G7&lt;&gt;"OK")</formula>
    </cfRule>
    <cfRule type="expression" dxfId="157" priority="11" stopIfTrue="1">
      <formula>AND(ROUNDDOWN(($A$4-E7)/365.25,0)&lt;=13,G7&lt;&gt;"OK")</formula>
    </cfRule>
    <cfRule type="expression" dxfId="156" priority="12" stopIfTrue="1">
      <formula>AND(ROUNDDOWN(($A$4-E7)/365.25,0)&lt;=14,G7&lt;&gt;"OK")</formula>
    </cfRule>
    <cfRule type="expression" dxfId="155" priority="13" stopIfTrue="1">
      <formula>AND(ROUNDDOWN(($A$4-E7)/365.25,0)&lt;=17,G7&lt;&gt;"OK")</formula>
    </cfRule>
  </conditionalFormatting>
  <conditionalFormatting sqref="E7:E27 E29:E37">
    <cfRule type="expression" dxfId="154" priority="2" stopIfTrue="1">
      <formula>AND(ROUNDDOWN(($A$4-E7)/365.25,0)&lt;=13,G7&lt;&gt;"OK")</formula>
    </cfRule>
    <cfRule type="expression" dxfId="153" priority="3" stopIfTrue="1">
      <formula>AND(ROUNDDOWN(($A$4-E7)/365.25,0)&lt;=14,G7&lt;&gt;"OK")</formula>
    </cfRule>
    <cfRule type="expression" dxfId="152" priority="4" stopIfTrue="1">
      <formula>AND(ROUNDDOWN(($A$4-E7)/365.25,0)&lt;=17,G7&lt;&gt;"OK")</formula>
    </cfRule>
  </conditionalFormatting>
  <conditionalFormatting sqref="E7:E156">
    <cfRule type="expression" dxfId="151" priority="16" stopIfTrue="1">
      <formula>AND(ROUNDDOWN(($A$4-E7)/365.25,0)&lt;=13,G7&lt;&gt;"OK")</formula>
    </cfRule>
    <cfRule type="expression" dxfId="150" priority="17" stopIfTrue="1">
      <formula>AND(ROUNDDOWN(($A$4-E7)/365.25,0)&lt;=14,G7&lt;&gt;"OK")</formula>
    </cfRule>
    <cfRule type="expression" dxfId="149" priority="18" stopIfTrue="1">
      <formula>AND(ROUNDDOWN(($A$4-E7)/365.25,0)&lt;=17,G7&lt;&gt;"OK")</formula>
    </cfRule>
  </conditionalFormatting>
  <conditionalFormatting sqref="J7:J156">
    <cfRule type="cellIs" dxfId="148"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5">
    <tabColor indexed="11"/>
    <pageSetUpPr fitToPage="1"/>
  </sheetPr>
  <dimension ref="A1:AK79"/>
  <sheetViews>
    <sheetView showGridLines="0" showZeros="0" workbookViewId="0"/>
  </sheetViews>
  <sheetFormatPr defaultRowHeight="13.2" x14ac:dyDescent="0.25"/>
  <cols>
    <col min="1" max="1" width="3.33203125" customWidth="1"/>
    <col min="2" max="2" width="3.33203125" hidden="1" customWidth="1"/>
    <col min="3" max="3" width="4.6640625" hidden="1" customWidth="1"/>
    <col min="4" max="4" width="7.33203125" hidden="1" customWidth="1"/>
    <col min="5" max="5" width="4.33203125" hidden="1" customWidth="1"/>
    <col min="6" max="6" width="20.6640625" bestFit="1" customWidth="1"/>
    <col min="7" max="7" width="2.6640625" customWidth="1"/>
    <col min="8" max="8" width="7.6640625" customWidth="1"/>
    <col min="9" max="9" width="5.88671875" customWidth="1"/>
    <col min="10" max="10" width="1.6640625" style="114" customWidth="1"/>
    <col min="11" max="11" width="10.6640625" customWidth="1"/>
    <col min="12" max="12" width="1.6640625" style="114" customWidth="1"/>
    <col min="13" max="13" width="10.6640625" customWidth="1"/>
    <col min="14" max="14" width="1.6640625" style="115" customWidth="1"/>
    <col min="15" max="15" width="10.6640625" customWidth="1"/>
    <col min="16" max="16" width="1.6640625" style="114" customWidth="1"/>
    <col min="17" max="17" width="10.6640625" customWidth="1"/>
    <col min="18" max="18" width="1.6640625" style="115" customWidth="1"/>
    <col min="19" max="19" width="0" hidden="1" customWidth="1"/>
    <col min="20" max="20" width="8.6640625" customWidth="1"/>
    <col min="21" max="21" width="9.109375" hidden="1" customWidth="1"/>
    <col min="25" max="34" width="9.109375" hidden="1" customWidth="1"/>
    <col min="35" max="37" width="9.109375" customWidth="1"/>
  </cols>
  <sheetData>
    <row r="1" spans="1:37" s="116" customFormat="1" ht="21.75" customHeight="1" x14ac:dyDescent="0.25">
      <c r="A1" s="468" t="s">
        <v>131</v>
      </c>
      <c r="B1" s="86"/>
      <c r="C1" s="117"/>
      <c r="D1" s="117"/>
      <c r="E1" s="117"/>
      <c r="F1" s="117"/>
      <c r="G1" s="117"/>
      <c r="H1" s="117"/>
      <c r="I1" s="232"/>
      <c r="J1" s="118"/>
      <c r="K1" s="259" t="s">
        <v>52</v>
      </c>
      <c r="L1" s="105"/>
      <c r="M1" s="87"/>
      <c r="N1" s="118"/>
      <c r="O1" s="118" t="s">
        <v>13</v>
      </c>
      <c r="P1" s="118"/>
      <c r="Q1" s="117"/>
      <c r="R1" s="118"/>
      <c r="Y1" s="340"/>
      <c r="Z1" s="340"/>
      <c r="AA1" s="340"/>
      <c r="AB1" s="407" t="e">
        <f>IF($Y$5=1,CONCATENATE(VLOOKUP($Y$3,$AA$2:$AH$14,2)),CONCATENATE(VLOOKUP($Y$3,$AA$16:$AH$25,2)))</f>
        <v>#N/A</v>
      </c>
      <c r="AC1" s="407" t="e">
        <f>IF($Y$5=1,CONCATENATE(VLOOKUP($Y$3,$AA$2:$AH$14,3)),CONCATENATE(VLOOKUP($Y$3,$AA$16:$AH$25,3)))</f>
        <v>#N/A</v>
      </c>
      <c r="AD1" s="407" t="e">
        <f>IF($Y$5=1,CONCATENATE(VLOOKUP($Y$3,$AA$2:$AH$14,4)),CONCATENATE(VLOOKUP($Y$3,$AA$16:$AH$25,4)))</f>
        <v>#N/A</v>
      </c>
      <c r="AE1" s="407" t="e">
        <f>IF($Y$5=1,CONCATENATE(VLOOKUP($Y$3,$AA$2:$AH$14,5)),CONCATENATE(VLOOKUP($Y$3,$AA$16:$AH$25,5)))</f>
        <v>#N/A</v>
      </c>
      <c r="AF1" s="407" t="e">
        <f>IF($Y$5=1,CONCATENATE(VLOOKUP($Y$3,$AA$2:$AH$14,6)),CONCATENATE(VLOOKUP($Y$3,$AA$16:$AH$25,6)))</f>
        <v>#N/A</v>
      </c>
      <c r="AG1" s="407" t="e">
        <f>IF($Y$5=1,CONCATENATE(VLOOKUP($Y$3,$AA$2:$AH$14,7)),CONCATENATE(VLOOKUP($Y$3,$AA$16:$AH$25,7)))</f>
        <v>#N/A</v>
      </c>
      <c r="AH1" s="407" t="e">
        <f>IF($Y$5=1,CONCATENATE(VLOOKUP($Y$3,$AA$2:$AH$14,8)),CONCATENATE(VLOOKUP($Y$3,$AA$16:$AH$25,8)))</f>
        <v>#N/A</v>
      </c>
    </row>
    <row r="2" spans="1:37" s="97" customFormat="1" x14ac:dyDescent="0.25">
      <c r="A2" s="467" t="s">
        <v>129</v>
      </c>
      <c r="B2" s="88"/>
      <c r="C2" s="88"/>
      <c r="E2" s="276" t="str">
        <f>Altalanos!$C$8</f>
        <v>FE750</v>
      </c>
      <c r="F2" s="88"/>
      <c r="G2" s="119"/>
      <c r="H2" s="98"/>
      <c r="I2" s="98"/>
      <c r="J2" s="120"/>
      <c r="K2" s="105"/>
      <c r="L2" s="105"/>
      <c r="M2" s="105"/>
      <c r="N2" s="120"/>
      <c r="O2" s="98"/>
      <c r="P2" s="120"/>
      <c r="Q2" s="98"/>
      <c r="R2" s="120"/>
      <c r="Y2" s="402"/>
      <c r="Z2" s="401"/>
      <c r="AA2" s="401" t="s">
        <v>68</v>
      </c>
      <c r="AB2" s="395">
        <v>300</v>
      </c>
      <c r="AC2" s="395">
        <v>250</v>
      </c>
      <c r="AD2" s="395">
        <v>200</v>
      </c>
      <c r="AE2" s="395">
        <v>150</v>
      </c>
      <c r="AF2" s="395">
        <v>120</v>
      </c>
      <c r="AG2" s="395">
        <v>90</v>
      </c>
      <c r="AH2" s="395">
        <v>40</v>
      </c>
      <c r="AI2"/>
      <c r="AJ2"/>
      <c r="AK2"/>
    </row>
    <row r="3" spans="1:37" s="19" customFormat="1" ht="11.25" customHeight="1" x14ac:dyDescent="0.25">
      <c r="A3" s="50" t="s">
        <v>24</v>
      </c>
      <c r="B3" s="50"/>
      <c r="C3" s="50"/>
      <c r="D3" s="50"/>
      <c r="E3" s="50"/>
      <c r="F3" s="50"/>
      <c r="G3" s="50" t="s">
        <v>21</v>
      </c>
      <c r="H3" s="50"/>
      <c r="I3" s="50"/>
      <c r="J3" s="121"/>
      <c r="K3" s="50" t="s">
        <v>29</v>
      </c>
      <c r="L3" s="121"/>
      <c r="M3" s="50"/>
      <c r="N3" s="121"/>
      <c r="O3" s="50"/>
      <c r="P3" s="121"/>
      <c r="Q3" s="50"/>
      <c r="R3" s="51" t="s">
        <v>30</v>
      </c>
      <c r="Y3" s="401" t="str">
        <f>IF(K4="OB","A",IF(K4="IX","W",IF(K4="","",K4)))</f>
        <v/>
      </c>
      <c r="Z3" s="401"/>
      <c r="AA3" s="401" t="s">
        <v>69</v>
      </c>
      <c r="AB3" s="395">
        <v>280</v>
      </c>
      <c r="AC3" s="395">
        <v>230</v>
      </c>
      <c r="AD3" s="395">
        <v>180</v>
      </c>
      <c r="AE3" s="395">
        <v>140</v>
      </c>
      <c r="AF3" s="395">
        <v>80</v>
      </c>
      <c r="AG3" s="395">
        <v>0</v>
      </c>
      <c r="AH3" s="395">
        <v>0</v>
      </c>
      <c r="AI3"/>
      <c r="AJ3"/>
      <c r="AK3"/>
    </row>
    <row r="4" spans="1:37" s="28" customFormat="1" ht="11.25" customHeight="1" thickBot="1" x14ac:dyDescent="0.3">
      <c r="A4" s="804">
        <f>Altalanos!$A$10</f>
        <v>0</v>
      </c>
      <c r="B4" s="804"/>
      <c r="C4" s="804"/>
      <c r="D4" s="253"/>
      <c r="E4" s="122"/>
      <c r="F4" s="122"/>
      <c r="G4" s="122">
        <f>Altalanos!$C$10</f>
        <v>0</v>
      </c>
      <c r="H4" s="91"/>
      <c r="I4" s="122"/>
      <c r="J4" s="123"/>
      <c r="K4" s="124"/>
      <c r="L4" s="123"/>
      <c r="M4" s="125"/>
      <c r="N4" s="123"/>
      <c r="O4" s="122"/>
      <c r="P4" s="123"/>
      <c r="Q4" s="122"/>
      <c r="R4" s="82">
        <f>Altalanos!$E$10</f>
        <v>0</v>
      </c>
      <c r="Y4" s="401"/>
      <c r="Z4" s="401"/>
      <c r="AA4" s="401" t="s">
        <v>85</v>
      </c>
      <c r="AB4" s="395">
        <v>250</v>
      </c>
      <c r="AC4" s="395">
        <v>200</v>
      </c>
      <c r="AD4" s="395">
        <v>150</v>
      </c>
      <c r="AE4" s="395">
        <v>120</v>
      </c>
      <c r="AF4" s="395">
        <v>90</v>
      </c>
      <c r="AG4" s="395">
        <v>60</v>
      </c>
      <c r="AH4" s="395">
        <v>25</v>
      </c>
      <c r="AI4"/>
      <c r="AJ4"/>
      <c r="AK4"/>
    </row>
    <row r="5" spans="1:37" s="19" customFormat="1" x14ac:dyDescent="0.25">
      <c r="A5" s="126"/>
      <c r="B5" s="127" t="s">
        <v>3</v>
      </c>
      <c r="C5" s="274" t="s">
        <v>43</v>
      </c>
      <c r="D5" s="127" t="s">
        <v>42</v>
      </c>
      <c r="E5" s="127" t="s">
        <v>40</v>
      </c>
      <c r="F5" s="128" t="s">
        <v>27</v>
      </c>
      <c r="G5" s="128" t="s">
        <v>28</v>
      </c>
      <c r="H5" s="128"/>
      <c r="I5" s="128" t="s">
        <v>31</v>
      </c>
      <c r="J5" s="128"/>
      <c r="K5" s="127" t="s">
        <v>41</v>
      </c>
      <c r="L5" s="129"/>
      <c r="M5" s="127" t="s">
        <v>60</v>
      </c>
      <c r="N5" s="129"/>
      <c r="O5" s="127" t="s">
        <v>59</v>
      </c>
      <c r="P5" s="129"/>
      <c r="Q5" s="127" t="s">
        <v>58</v>
      </c>
      <c r="R5" s="130"/>
      <c r="Y5" s="401">
        <f>IF(OR(Altalanos!$A$8="F1",Altalanos!$A$8="F2",Altalanos!$A$8="N1",Altalanos!$A$8="N2"),1,2)</f>
        <v>2</v>
      </c>
      <c r="Z5" s="401"/>
      <c r="AA5" s="401" t="s">
        <v>86</v>
      </c>
      <c r="AB5" s="395">
        <v>200</v>
      </c>
      <c r="AC5" s="395">
        <v>150</v>
      </c>
      <c r="AD5" s="395">
        <v>120</v>
      </c>
      <c r="AE5" s="395">
        <v>90</v>
      </c>
      <c r="AF5" s="395">
        <v>60</v>
      </c>
      <c r="AG5" s="395">
        <v>40</v>
      </c>
      <c r="AH5" s="395">
        <v>15</v>
      </c>
      <c r="AI5"/>
      <c r="AJ5"/>
      <c r="AK5"/>
    </row>
    <row r="6" spans="1:37" s="448" customFormat="1" ht="11.1" customHeight="1" thickBot="1" x14ac:dyDescent="0.3">
      <c r="A6" s="447"/>
      <c r="B6" s="450"/>
      <c r="C6" s="450"/>
      <c r="D6" s="450"/>
      <c r="E6" s="450"/>
      <c r="F6" s="449" t="str">
        <f>IF(Y3="","",CONCATENATE(AH1," / ",AG1," pont"))</f>
        <v/>
      </c>
      <c r="G6" s="451"/>
      <c r="H6" s="452"/>
      <c r="I6" s="451"/>
      <c r="J6" s="453"/>
      <c r="K6" s="450" t="str">
        <f>IF(Y3="","",CONCATENATE(AF1," pont"))</f>
        <v/>
      </c>
      <c r="L6" s="453"/>
      <c r="M6" s="450" t="str">
        <f>IF(Y3="","",CONCATENATE(AE1," pont"))</f>
        <v/>
      </c>
      <c r="N6" s="453"/>
      <c r="O6" s="450" t="str">
        <f>IF(Y3="","",CONCATENATE(AD1," pont"))</f>
        <v/>
      </c>
      <c r="P6" s="453"/>
      <c r="Q6" s="450" t="str">
        <f>IF(Y3="","",CONCATENATE(AC1," pont"))</f>
        <v/>
      </c>
      <c r="R6" s="460"/>
      <c r="Y6" s="456"/>
      <c r="Z6" s="456"/>
      <c r="AA6" s="456" t="s">
        <v>87</v>
      </c>
      <c r="AB6" s="457">
        <v>150</v>
      </c>
      <c r="AC6" s="457">
        <v>120</v>
      </c>
      <c r="AD6" s="457">
        <v>90</v>
      </c>
      <c r="AE6" s="457">
        <v>60</v>
      </c>
      <c r="AF6" s="457">
        <v>40</v>
      </c>
      <c r="AG6" s="457">
        <v>25</v>
      </c>
      <c r="AH6" s="457">
        <v>10</v>
      </c>
      <c r="AI6" s="459"/>
      <c r="AJ6" s="459"/>
      <c r="AK6" s="459"/>
    </row>
    <row r="7" spans="1:37" s="34" customFormat="1" ht="10.5" customHeight="1" x14ac:dyDescent="0.25">
      <c r="A7" s="131">
        <v>1</v>
      </c>
      <c r="B7" s="241">
        <f>IF($E7="","",VLOOKUP($E7,'FE750 ELŐ '!$A$7:$O$48,14))</f>
        <v>0</v>
      </c>
      <c r="C7" s="241">
        <f>IF($E7="","",VLOOKUP($E7,'FE750 ELŐ '!$A$7:$O$48,15))</f>
        <v>0</v>
      </c>
      <c r="D7" s="282">
        <f>IF($E7="","",VLOOKUP($E7,'FE750 ELŐ '!$A$7:$O$48,5))</f>
        <v>0</v>
      </c>
      <c r="E7" s="132">
        <v>1</v>
      </c>
      <c r="F7" s="133" t="str">
        <f>UPPER(IF($E7="","",VLOOKUP($E7,'FE750 ELŐ '!$A$7:$O$48,2)))</f>
        <v>GURUZ FANNI (1)</v>
      </c>
      <c r="G7" s="133">
        <f>IF($E7="","",VLOOKUP($E7,'FE750 ELŐ '!$A$7:$O$48,3))</f>
        <v>0</v>
      </c>
      <c r="H7" s="133"/>
      <c r="I7" s="133">
        <f>IF($E7="","",VLOOKUP($E7,'FE750 ELŐ '!$A$7:$O$48,4))</f>
        <v>0</v>
      </c>
      <c r="J7" s="135"/>
      <c r="K7" s="134"/>
      <c r="L7" s="134"/>
      <c r="M7" s="134"/>
      <c r="N7" s="134"/>
      <c r="O7" s="136"/>
      <c r="P7" s="137"/>
      <c r="Q7" s="138"/>
      <c r="R7" s="139"/>
      <c r="S7" s="140"/>
      <c r="U7" s="141" t="str">
        <f>Birók!P21</f>
        <v>Bíró</v>
      </c>
      <c r="Y7" s="401"/>
      <c r="Z7" s="401"/>
      <c r="AA7" s="401" t="s">
        <v>88</v>
      </c>
      <c r="AB7" s="395">
        <v>120</v>
      </c>
      <c r="AC7" s="395">
        <v>90</v>
      </c>
      <c r="AD7" s="395">
        <v>60</v>
      </c>
      <c r="AE7" s="395">
        <v>40</v>
      </c>
      <c r="AF7" s="395">
        <v>25</v>
      </c>
      <c r="AG7" s="395">
        <v>10</v>
      </c>
      <c r="AH7" s="395">
        <v>5</v>
      </c>
      <c r="AI7"/>
      <c r="AJ7"/>
      <c r="AK7"/>
    </row>
    <row r="8" spans="1:37" s="34" customFormat="1" ht="9.6" customHeight="1" x14ac:dyDescent="0.25">
      <c r="A8" s="142"/>
      <c r="B8" s="216"/>
      <c r="C8" s="216"/>
      <c r="D8" s="283"/>
      <c r="E8" s="143"/>
      <c r="F8" s="144"/>
      <c r="G8" s="144"/>
      <c r="H8" s="145"/>
      <c r="I8" s="146" t="s">
        <v>0</v>
      </c>
      <c r="J8" s="147" t="s">
        <v>197</v>
      </c>
      <c r="K8" s="471" t="str">
        <f>UPPER(IF(OR(J8="a",J8="as"),F7,IF(OR(J8="b",J8="bs"),F9,)))</f>
        <v>GURUZ FANNI (1)</v>
      </c>
      <c r="L8" s="148"/>
      <c r="M8" s="134"/>
      <c r="N8" s="134"/>
      <c r="O8" s="136"/>
      <c r="P8" s="137"/>
      <c r="Q8" s="138"/>
      <c r="R8" s="139"/>
      <c r="S8" s="140"/>
      <c r="U8" s="149" t="str">
        <f>Birók!P22</f>
        <v xml:space="preserve"> </v>
      </c>
      <c r="Y8" s="401"/>
      <c r="Z8" s="401"/>
      <c r="AA8" s="401" t="s">
        <v>89</v>
      </c>
      <c r="AB8" s="395">
        <v>90</v>
      </c>
      <c r="AC8" s="395">
        <v>60</v>
      </c>
      <c r="AD8" s="395">
        <v>40</v>
      </c>
      <c r="AE8" s="395">
        <v>25</v>
      </c>
      <c r="AF8" s="395">
        <v>10</v>
      </c>
      <c r="AG8" s="395">
        <v>5</v>
      </c>
      <c r="AH8" s="395">
        <v>2</v>
      </c>
      <c r="AI8"/>
      <c r="AJ8"/>
      <c r="AK8"/>
    </row>
    <row r="9" spans="1:37" s="34" customFormat="1" ht="9.6" customHeight="1" x14ac:dyDescent="0.25">
      <c r="A9" s="142">
        <v>2</v>
      </c>
      <c r="B9" s="241">
        <f>IF($E9="","",VLOOKUP($E9,'FE750 ELŐ '!$A$7:$O$48,14))</f>
        <v>0</v>
      </c>
      <c r="C9" s="241">
        <f>IF($E9="","",VLOOKUP($E9,'FE750 ELŐ '!$A$7:$O$48,15))</f>
        <v>0</v>
      </c>
      <c r="D9" s="282">
        <f>IF($E9="","",VLOOKUP($E9,'FE750 ELŐ '!$A$7:$O$48,5))</f>
        <v>0</v>
      </c>
      <c r="E9" s="132">
        <v>2</v>
      </c>
      <c r="F9" s="288" t="str">
        <f>UPPER(IF($E9="","",VLOOKUP($E9,'FE750 ELŐ '!$A$7:$O$48,2)))</f>
        <v>BYE</v>
      </c>
      <c r="G9" s="288">
        <f>IF($E9="","",VLOOKUP($E9,'FE750 ELŐ '!$A$7:$O$48,3))</f>
        <v>0</v>
      </c>
      <c r="H9" s="288"/>
      <c r="I9" s="288">
        <f>IF($E9="","",VLOOKUP($E9,'FE750 ELŐ '!$A$7:$O$48,4))</f>
        <v>0</v>
      </c>
      <c r="J9" s="150"/>
      <c r="K9" s="134"/>
      <c r="L9" s="151"/>
      <c r="M9" s="134"/>
      <c r="N9" s="134"/>
      <c r="O9" s="136"/>
      <c r="P9" s="137"/>
      <c r="Q9" s="138"/>
      <c r="R9" s="139"/>
      <c r="S9" s="140"/>
      <c r="U9" s="149" t="str">
        <f>Birók!P23</f>
        <v xml:space="preserve"> </v>
      </c>
      <c r="Y9" s="401"/>
      <c r="Z9" s="401"/>
      <c r="AA9" s="401" t="s">
        <v>90</v>
      </c>
      <c r="AB9" s="395">
        <v>60</v>
      </c>
      <c r="AC9" s="395">
        <v>40</v>
      </c>
      <c r="AD9" s="395">
        <v>25</v>
      </c>
      <c r="AE9" s="395">
        <v>10</v>
      </c>
      <c r="AF9" s="395">
        <v>5</v>
      </c>
      <c r="AG9" s="395">
        <v>2</v>
      </c>
      <c r="AH9" s="395">
        <v>1</v>
      </c>
      <c r="AI9"/>
      <c r="AJ9"/>
      <c r="AK9"/>
    </row>
    <row r="10" spans="1:37" s="34" customFormat="1" ht="9.6" customHeight="1" x14ac:dyDescent="0.25">
      <c r="A10" s="142"/>
      <c r="B10" s="216"/>
      <c r="C10" s="216"/>
      <c r="D10" s="283"/>
      <c r="E10" s="152"/>
      <c r="F10" s="289"/>
      <c r="G10" s="289"/>
      <c r="H10" s="290"/>
      <c r="I10" s="289"/>
      <c r="J10" s="153"/>
      <c r="K10" s="146" t="s">
        <v>0</v>
      </c>
      <c r="L10" s="154" t="s">
        <v>197</v>
      </c>
      <c r="M10" s="471" t="str">
        <f>UPPER(IF(OR(L10="a",L10="as"),K8,IF(OR(L10="b",L10="bs"),K12,)))</f>
        <v>GURUZ FANNI (1)</v>
      </c>
      <c r="N10" s="155"/>
      <c r="O10" s="156"/>
      <c r="P10" s="156"/>
      <c r="Q10" s="138"/>
      <c r="R10" s="139"/>
      <c r="S10" s="140"/>
      <c r="U10" s="149" t="str">
        <f>Birók!P24</f>
        <v xml:space="preserve"> </v>
      </c>
      <c r="Y10" s="401"/>
      <c r="Z10" s="401"/>
      <c r="AA10" s="401" t="s">
        <v>91</v>
      </c>
      <c r="AB10" s="395">
        <v>40</v>
      </c>
      <c r="AC10" s="395">
        <v>25</v>
      </c>
      <c r="AD10" s="395">
        <v>15</v>
      </c>
      <c r="AE10" s="395">
        <v>7</v>
      </c>
      <c r="AF10" s="395">
        <v>4</v>
      </c>
      <c r="AG10" s="395">
        <v>1</v>
      </c>
      <c r="AH10" s="395">
        <v>0</v>
      </c>
      <c r="AI10"/>
      <c r="AJ10"/>
      <c r="AK10"/>
    </row>
    <row r="11" spans="1:37" s="34" customFormat="1" ht="9.6" customHeight="1" x14ac:dyDescent="0.25">
      <c r="A11" s="142">
        <v>3</v>
      </c>
      <c r="B11" s="241">
        <f>IF($E11="","",VLOOKUP($E11,'FE750 ELŐ '!$A$7:$O$48,14))</f>
        <v>0</v>
      </c>
      <c r="C11" s="241">
        <f>IF($E11="","",VLOOKUP($E11,'FE750 ELŐ '!$A$7:$O$48,15))</f>
        <v>0</v>
      </c>
      <c r="D11" s="282">
        <f>IF($E11="","",VLOOKUP($E11,'FE750 ELŐ '!$A$7:$O$48,5))</f>
        <v>0</v>
      </c>
      <c r="E11" s="132">
        <v>3</v>
      </c>
      <c r="F11" s="288" t="str">
        <f>UPPER(IF($E11="","",VLOOKUP($E11,'FE750 ELŐ '!$A$7:$O$48,2)))</f>
        <v xml:space="preserve">NAGY MÁTÉ </v>
      </c>
      <c r="G11" s="288">
        <f>IF($E11="","",VLOOKUP($E11,'FE750 ELŐ '!$A$7:$O$48,3))</f>
        <v>0</v>
      </c>
      <c r="H11" s="288"/>
      <c r="I11" s="288">
        <f>IF($E11="","",VLOOKUP($E11,'FE750 ELŐ '!$A$7:$O$48,4))</f>
        <v>0</v>
      </c>
      <c r="J11" s="135"/>
      <c r="K11" s="134"/>
      <c r="L11" s="157"/>
      <c r="M11" s="134" t="s">
        <v>196</v>
      </c>
      <c r="N11" s="158"/>
      <c r="O11" s="156"/>
      <c r="P11" s="156"/>
      <c r="Q11" s="138"/>
      <c r="R11" s="139"/>
      <c r="S11" s="140"/>
      <c r="U11" s="149" t="str">
        <f>Birók!P25</f>
        <v xml:space="preserve"> </v>
      </c>
      <c r="Y11" s="401"/>
      <c r="Z11" s="401"/>
      <c r="AA11" s="401" t="s">
        <v>92</v>
      </c>
      <c r="AB11" s="395">
        <v>25</v>
      </c>
      <c r="AC11" s="395">
        <v>15</v>
      </c>
      <c r="AD11" s="395">
        <v>10</v>
      </c>
      <c r="AE11" s="395">
        <v>6</v>
      </c>
      <c r="AF11" s="395">
        <v>3</v>
      </c>
      <c r="AG11" s="395">
        <v>1</v>
      </c>
      <c r="AH11" s="395">
        <v>0</v>
      </c>
      <c r="AI11"/>
      <c r="AJ11"/>
      <c r="AK11"/>
    </row>
    <row r="12" spans="1:37" s="34" customFormat="1" ht="9.6" customHeight="1" x14ac:dyDescent="0.25">
      <c r="A12" s="142"/>
      <c r="B12" s="216"/>
      <c r="C12" s="216"/>
      <c r="D12" s="283"/>
      <c r="E12" s="152"/>
      <c r="F12" s="289"/>
      <c r="G12" s="289"/>
      <c r="H12" s="290"/>
      <c r="I12" s="291" t="s">
        <v>0</v>
      </c>
      <c r="J12" s="147" t="s">
        <v>197</v>
      </c>
      <c r="K12" s="148" t="str">
        <f>UPPER(IF(OR(J12="a",J12="as"),F11,IF(OR(J12="b",J12="bs"),F13,)))</f>
        <v xml:space="preserve">NAGY MÁTÉ </v>
      </c>
      <c r="L12" s="159"/>
      <c r="M12" s="134"/>
      <c r="N12" s="158"/>
      <c r="O12" s="156"/>
      <c r="P12" s="156"/>
      <c r="Q12" s="138"/>
      <c r="R12" s="139"/>
      <c r="S12" s="140"/>
      <c r="U12" s="149" t="str">
        <f>Birók!P26</f>
        <v xml:space="preserve"> </v>
      </c>
      <c r="Y12" s="401"/>
      <c r="Z12" s="401"/>
      <c r="AA12" s="401" t="s">
        <v>97</v>
      </c>
      <c r="AB12" s="395">
        <v>15</v>
      </c>
      <c r="AC12" s="395">
        <v>10</v>
      </c>
      <c r="AD12" s="395">
        <v>6</v>
      </c>
      <c r="AE12" s="395">
        <v>3</v>
      </c>
      <c r="AF12" s="395">
        <v>1</v>
      </c>
      <c r="AG12" s="395">
        <v>0</v>
      </c>
      <c r="AH12" s="395">
        <v>0</v>
      </c>
      <c r="AI12"/>
      <c r="AJ12"/>
      <c r="AK12"/>
    </row>
    <row r="13" spans="1:37" s="34" customFormat="1" ht="9.6" customHeight="1" x14ac:dyDescent="0.25">
      <c r="A13" s="142">
        <v>4</v>
      </c>
      <c r="B13" s="241">
        <f>IF($E13="","",VLOOKUP($E13,'FE750 ELŐ '!$A$7:$O$48,14))</f>
        <v>0</v>
      </c>
      <c r="C13" s="241">
        <f>IF($E13="","",VLOOKUP($E13,'FE750 ELŐ '!$A$7:$O$48,15))</f>
        <v>0</v>
      </c>
      <c r="D13" s="282">
        <f>IF($E13="","",VLOOKUP($E13,'FE750 ELŐ '!$A$7:$O$48,5))</f>
        <v>0</v>
      </c>
      <c r="E13" s="132">
        <v>4</v>
      </c>
      <c r="F13" s="288" t="str">
        <f>UPPER(IF($E13="","",VLOOKUP($E13,'FE750 ELŐ '!$A$7:$O$48,2)))</f>
        <v>BYE</v>
      </c>
      <c r="G13" s="288">
        <f>IF($E13="","",VLOOKUP($E13,'FE750 ELŐ '!$A$7:$O$48,3))</f>
        <v>0</v>
      </c>
      <c r="H13" s="288"/>
      <c r="I13" s="288">
        <f>IF($E13="","",VLOOKUP($E13,'FE750 ELŐ '!$A$7:$O$48,4))</f>
        <v>0</v>
      </c>
      <c r="J13" s="160"/>
      <c r="K13" s="134"/>
      <c r="L13" s="134"/>
      <c r="M13" s="134"/>
      <c r="N13" s="158"/>
      <c r="O13" s="156"/>
      <c r="P13" s="156"/>
      <c r="Q13" s="138"/>
      <c r="R13" s="139"/>
      <c r="S13" s="140"/>
      <c r="U13" s="149" t="str">
        <f>Birók!P27</f>
        <v xml:space="preserve"> </v>
      </c>
      <c r="Y13" s="401"/>
      <c r="Z13" s="401"/>
      <c r="AA13" s="401" t="s">
        <v>93</v>
      </c>
      <c r="AB13" s="395">
        <v>10</v>
      </c>
      <c r="AC13" s="395">
        <v>6</v>
      </c>
      <c r="AD13" s="395">
        <v>3</v>
      </c>
      <c r="AE13" s="395">
        <v>1</v>
      </c>
      <c r="AF13" s="395">
        <v>0</v>
      </c>
      <c r="AG13" s="395">
        <v>0</v>
      </c>
      <c r="AH13" s="395">
        <v>0</v>
      </c>
      <c r="AI13"/>
      <c r="AJ13"/>
      <c r="AK13"/>
    </row>
    <row r="14" spans="1:37" s="34" customFormat="1" ht="9.6" customHeight="1" x14ac:dyDescent="0.25">
      <c r="A14" s="142"/>
      <c r="B14" s="216"/>
      <c r="C14" s="216"/>
      <c r="D14" s="283"/>
      <c r="E14" s="152"/>
      <c r="F14" s="289"/>
      <c r="G14" s="289"/>
      <c r="H14" s="290"/>
      <c r="I14" s="289"/>
      <c r="J14" s="153"/>
      <c r="K14" s="134"/>
      <c r="L14" s="134"/>
      <c r="M14" s="146" t="s">
        <v>0</v>
      </c>
      <c r="N14" s="154" t="s">
        <v>195</v>
      </c>
      <c r="O14" s="471" t="str">
        <f>UPPER(IF(OR(N14="a",N14="as"),M10,IF(OR(N14="b",N14="bs"),M18,)))</f>
        <v>MEGYERI ÁKOS (7)</v>
      </c>
      <c r="P14" s="155"/>
      <c r="Q14" s="138"/>
      <c r="R14" s="139"/>
      <c r="S14" s="140"/>
      <c r="U14" s="149" t="str">
        <f>Birók!P28</f>
        <v xml:space="preserve"> </v>
      </c>
      <c r="Y14" s="401"/>
      <c r="Z14" s="401"/>
      <c r="AA14" s="401" t="s">
        <v>94</v>
      </c>
      <c r="AB14" s="395">
        <v>3</v>
      </c>
      <c r="AC14" s="395">
        <v>2</v>
      </c>
      <c r="AD14" s="395">
        <v>1</v>
      </c>
      <c r="AE14" s="395">
        <v>0</v>
      </c>
      <c r="AF14" s="395">
        <v>0</v>
      </c>
      <c r="AG14" s="395">
        <v>0</v>
      </c>
      <c r="AH14" s="395">
        <v>0</v>
      </c>
      <c r="AI14"/>
      <c r="AJ14"/>
      <c r="AK14"/>
    </row>
    <row r="15" spans="1:37" s="34" customFormat="1" ht="9.6" customHeight="1" x14ac:dyDescent="0.25">
      <c r="A15" s="142">
        <v>5</v>
      </c>
      <c r="B15" s="241">
        <f>IF($E15="","",VLOOKUP($E15,'FE750 ELŐ '!$A$7:$O$48,14))</f>
        <v>0</v>
      </c>
      <c r="C15" s="241">
        <f>IF($E15="","",VLOOKUP($E15,'FE750 ELŐ '!$A$7:$O$48,15))</f>
        <v>0</v>
      </c>
      <c r="D15" s="282">
        <f>IF($E15="","",VLOOKUP($E15,'FE750 ELŐ '!$A$7:$O$48,5))</f>
        <v>0</v>
      </c>
      <c r="E15" s="132">
        <v>5</v>
      </c>
      <c r="F15" s="288" t="str">
        <f>UPPER(IF($E15="","",VLOOKUP($E15,'FE750 ELŐ '!$A$7:$O$48,2)))</f>
        <v xml:space="preserve">CSIZY K. FERENC </v>
      </c>
      <c r="G15" s="288">
        <f>IF($E15="","",VLOOKUP($E15,'FE750 ELŐ '!$A$7:$O$48,3))</f>
        <v>0</v>
      </c>
      <c r="H15" s="288"/>
      <c r="I15" s="288">
        <f>IF($E15="","",VLOOKUP($E15,'FE750 ELŐ '!$A$7:$O$48,4))</f>
        <v>0</v>
      </c>
      <c r="J15" s="162"/>
      <c r="K15" s="134"/>
      <c r="L15" s="134"/>
      <c r="M15" s="134"/>
      <c r="N15" s="158"/>
      <c r="O15" s="134" t="s">
        <v>202</v>
      </c>
      <c r="P15" s="208"/>
      <c r="Q15" s="136"/>
      <c r="R15" s="137"/>
      <c r="S15" s="140"/>
      <c r="U15" s="149" t="str">
        <f>Birók!P29</f>
        <v xml:space="preserve"> </v>
      </c>
      <c r="Y15" s="401"/>
      <c r="Z15" s="401"/>
      <c r="AA15" s="401"/>
      <c r="AB15" s="401"/>
      <c r="AC15" s="401"/>
      <c r="AD15" s="401"/>
      <c r="AE15" s="401"/>
      <c r="AF15" s="401"/>
      <c r="AG15" s="401"/>
      <c r="AH15" s="401"/>
      <c r="AI15"/>
      <c r="AJ15"/>
      <c r="AK15"/>
    </row>
    <row r="16" spans="1:37" s="34" customFormat="1" ht="9.6" customHeight="1" thickBot="1" x14ac:dyDescent="0.3">
      <c r="A16" s="142"/>
      <c r="B16" s="216"/>
      <c r="C16" s="216"/>
      <c r="D16" s="283"/>
      <c r="E16" s="152"/>
      <c r="F16" s="289"/>
      <c r="G16" s="289"/>
      <c r="H16" s="290"/>
      <c r="I16" s="291" t="s">
        <v>0</v>
      </c>
      <c r="J16" s="147" t="s">
        <v>195</v>
      </c>
      <c r="K16" s="148" t="str">
        <f>UPPER(IF(OR(J16="a",J16="as"),F15,IF(OR(J16="b",J16="bs"),F17,)))</f>
        <v>ALEXEJ LISZIN</v>
      </c>
      <c r="L16" s="148"/>
      <c r="M16" s="134"/>
      <c r="N16" s="158"/>
      <c r="O16" s="136"/>
      <c r="P16" s="208"/>
      <c r="Q16" s="136"/>
      <c r="R16" s="137"/>
      <c r="S16" s="140"/>
      <c r="U16" s="163" t="str">
        <f>Birók!P30</f>
        <v>Egyik sem</v>
      </c>
      <c r="Y16" s="401"/>
      <c r="Z16" s="401"/>
      <c r="AA16" s="401" t="s">
        <v>68</v>
      </c>
      <c r="AB16" s="395">
        <v>150</v>
      </c>
      <c r="AC16" s="395">
        <v>120</v>
      </c>
      <c r="AD16" s="395">
        <v>90</v>
      </c>
      <c r="AE16" s="395">
        <v>60</v>
      </c>
      <c r="AF16" s="395">
        <v>40</v>
      </c>
      <c r="AG16" s="395">
        <v>25</v>
      </c>
      <c r="AH16" s="395">
        <v>15</v>
      </c>
      <c r="AI16"/>
      <c r="AJ16"/>
      <c r="AK16"/>
    </row>
    <row r="17" spans="1:37" s="34" customFormat="1" ht="9.6" customHeight="1" x14ac:dyDescent="0.25">
      <c r="A17" s="142">
        <v>6</v>
      </c>
      <c r="B17" s="241">
        <f>IF($E17="","",VLOOKUP($E17,'FE750 ELŐ '!$A$7:$O$48,14))</f>
        <v>0</v>
      </c>
      <c r="C17" s="241">
        <f>IF($E17="","",VLOOKUP($E17,'FE750 ELŐ '!$A$7:$O$48,15))</f>
        <v>0</v>
      </c>
      <c r="D17" s="282">
        <f>IF($E17="","",VLOOKUP($E17,'FE750 ELŐ '!$A$7:$O$48,5))</f>
        <v>0</v>
      </c>
      <c r="E17" s="132">
        <v>6</v>
      </c>
      <c r="F17" s="288" t="str">
        <f>UPPER(IF($E17="","",VLOOKUP($E17,'FE750 ELŐ '!$A$7:$O$48,2)))</f>
        <v>ALEXEJ LISZIN</v>
      </c>
      <c r="G17" s="288">
        <f>IF($E17="","",VLOOKUP($E17,'FE750 ELŐ '!$A$7:$O$48,3))</f>
        <v>0</v>
      </c>
      <c r="H17" s="288"/>
      <c r="I17" s="288">
        <f>IF($E17="","",VLOOKUP($E17,'FE750 ELŐ '!$A$7:$O$48,4))</f>
        <v>0</v>
      </c>
      <c r="J17" s="150"/>
      <c r="K17" s="134" t="s">
        <v>202</v>
      </c>
      <c r="L17" s="151"/>
      <c r="M17" s="134"/>
      <c r="N17" s="158"/>
      <c r="O17" s="136"/>
      <c r="P17" s="208"/>
      <c r="Q17" s="136"/>
      <c r="R17" s="137"/>
      <c r="S17" s="140"/>
      <c r="Y17" s="401"/>
      <c r="Z17" s="401"/>
      <c r="AA17" s="401" t="s">
        <v>85</v>
      </c>
      <c r="AB17" s="395">
        <v>120</v>
      </c>
      <c r="AC17" s="395">
        <v>90</v>
      </c>
      <c r="AD17" s="395">
        <v>60</v>
      </c>
      <c r="AE17" s="395">
        <v>40</v>
      </c>
      <c r="AF17" s="395">
        <v>25</v>
      </c>
      <c r="AG17" s="395">
        <v>15</v>
      </c>
      <c r="AH17" s="395">
        <v>8</v>
      </c>
      <c r="AI17"/>
      <c r="AJ17"/>
      <c r="AK17"/>
    </row>
    <row r="18" spans="1:37" s="34" customFormat="1" ht="9.6" customHeight="1" x14ac:dyDescent="0.25">
      <c r="A18" s="142"/>
      <c r="B18" s="216"/>
      <c r="C18" s="216"/>
      <c r="D18" s="283"/>
      <c r="E18" s="152"/>
      <c r="F18" s="289"/>
      <c r="G18" s="289"/>
      <c r="H18" s="290"/>
      <c r="I18" s="289"/>
      <c r="J18" s="153"/>
      <c r="K18" s="146" t="s">
        <v>0</v>
      </c>
      <c r="L18" s="154" t="s">
        <v>69</v>
      </c>
      <c r="M18" s="471" t="str">
        <f>UPPER(IF(OR(L18="a",L18="as"),K16,IF(OR(L18="b",L18="bs"),K20,)))</f>
        <v>MEGYERI ÁKOS (7)</v>
      </c>
      <c r="N18" s="164"/>
      <c r="O18" s="136"/>
      <c r="P18" s="208"/>
      <c r="Q18" s="136"/>
      <c r="R18" s="137"/>
      <c r="S18" s="140"/>
      <c r="Y18" s="401"/>
      <c r="Z18" s="401"/>
      <c r="AA18" s="401" t="s">
        <v>86</v>
      </c>
      <c r="AB18" s="395">
        <v>90</v>
      </c>
      <c r="AC18" s="395">
        <v>60</v>
      </c>
      <c r="AD18" s="395">
        <v>40</v>
      </c>
      <c r="AE18" s="395">
        <v>25</v>
      </c>
      <c r="AF18" s="395">
        <v>15</v>
      </c>
      <c r="AG18" s="395">
        <v>8</v>
      </c>
      <c r="AH18" s="395">
        <v>4</v>
      </c>
      <c r="AI18"/>
      <c r="AJ18"/>
      <c r="AK18"/>
    </row>
    <row r="19" spans="1:37" s="34" customFormat="1" ht="9.6" customHeight="1" x14ac:dyDescent="0.25">
      <c r="A19" s="142">
        <v>7</v>
      </c>
      <c r="B19" s="241">
        <f>IF($E19="","",VLOOKUP($E19,'FE750 ELŐ '!$A$7:$O$48,14))</f>
        <v>0</v>
      </c>
      <c r="C19" s="241">
        <f>IF($E19="","",VLOOKUP($E19,'FE750 ELŐ '!$A$7:$O$48,15))</f>
        <v>0</v>
      </c>
      <c r="D19" s="282">
        <f>IF($E19="","",VLOOKUP($E19,'FE750 ELŐ '!$A$7:$O$48,5))</f>
        <v>0</v>
      </c>
      <c r="E19" s="132">
        <v>7</v>
      </c>
      <c r="F19" s="288" t="str">
        <f>UPPER(IF($E19="","",VLOOKUP($E19,'FE750 ELŐ '!$A$7:$O$48,2)))</f>
        <v>BYE</v>
      </c>
      <c r="G19" s="288">
        <f>IF($E19="","",VLOOKUP($E19,'FE750 ELŐ '!$A$7:$O$48,3))</f>
        <v>0</v>
      </c>
      <c r="H19" s="288"/>
      <c r="I19" s="288">
        <f>IF($E19="","",VLOOKUP($E19,'FE750 ELŐ '!$A$7:$O$48,4))</f>
        <v>0</v>
      </c>
      <c r="J19" s="135"/>
      <c r="K19" s="134"/>
      <c r="L19" s="157"/>
      <c r="M19" s="134"/>
      <c r="N19" s="156"/>
      <c r="O19" s="136"/>
      <c r="P19" s="208"/>
      <c r="Q19" s="136"/>
      <c r="R19" s="137"/>
      <c r="S19" s="140"/>
      <c r="Y19" s="401"/>
      <c r="Z19" s="401"/>
      <c r="AA19" s="401" t="s">
        <v>87</v>
      </c>
      <c r="AB19" s="395">
        <v>60</v>
      </c>
      <c r="AC19" s="395">
        <v>40</v>
      </c>
      <c r="AD19" s="395">
        <v>25</v>
      </c>
      <c r="AE19" s="395">
        <v>15</v>
      </c>
      <c r="AF19" s="395">
        <v>8</v>
      </c>
      <c r="AG19" s="395">
        <v>4</v>
      </c>
      <c r="AH19" s="395">
        <v>2</v>
      </c>
      <c r="AI19"/>
      <c r="AJ19"/>
      <c r="AK19"/>
    </row>
    <row r="20" spans="1:37" s="34" customFormat="1" ht="9.6" customHeight="1" x14ac:dyDescent="0.25">
      <c r="A20" s="142"/>
      <c r="B20" s="216"/>
      <c r="C20" s="216"/>
      <c r="D20" s="283"/>
      <c r="E20" s="143"/>
      <c r="F20" s="144"/>
      <c r="G20" s="144"/>
      <c r="H20" s="145"/>
      <c r="I20" s="146" t="s">
        <v>0</v>
      </c>
      <c r="J20" s="147" t="s">
        <v>195</v>
      </c>
      <c r="K20" s="471" t="str">
        <f>UPPER(IF(OR(J20="a",J20="as"),F19,IF(OR(J20="b",J20="bs"),F21,)))</f>
        <v>MEGYERI ÁKOS (7)</v>
      </c>
      <c r="L20" s="159"/>
      <c r="M20" s="134"/>
      <c r="N20" s="156"/>
      <c r="O20" s="136"/>
      <c r="P20" s="208"/>
      <c r="Q20" s="136"/>
      <c r="R20" s="137"/>
      <c r="S20" s="140"/>
      <c r="Y20" s="401"/>
      <c r="Z20" s="401"/>
      <c r="AA20" s="401" t="s">
        <v>88</v>
      </c>
      <c r="AB20" s="395">
        <v>40</v>
      </c>
      <c r="AC20" s="395">
        <v>25</v>
      </c>
      <c r="AD20" s="395">
        <v>15</v>
      </c>
      <c r="AE20" s="395">
        <v>8</v>
      </c>
      <c r="AF20" s="395">
        <v>4</v>
      </c>
      <c r="AG20" s="395">
        <v>2</v>
      </c>
      <c r="AH20" s="395">
        <v>1</v>
      </c>
      <c r="AI20"/>
      <c r="AJ20"/>
      <c r="AK20"/>
    </row>
    <row r="21" spans="1:37" s="34" customFormat="1" ht="9.6" customHeight="1" x14ac:dyDescent="0.25">
      <c r="A21" s="131">
        <v>8</v>
      </c>
      <c r="B21" s="241">
        <f>IF($E21="","",VLOOKUP($E21,'FE750 ELŐ '!$A$7:$O$48,14))</f>
        <v>0</v>
      </c>
      <c r="C21" s="241">
        <f>IF($E21="","",VLOOKUP($E21,'FE750 ELŐ '!$A$7:$O$48,15))</f>
        <v>0</v>
      </c>
      <c r="D21" s="282">
        <f>IF($E21="","",VLOOKUP($E21,'FE750 ELŐ '!$A$7:$O$48,5))</f>
        <v>0</v>
      </c>
      <c r="E21" s="132">
        <v>8</v>
      </c>
      <c r="F21" s="133" t="str">
        <f>UPPER(IF($E21="","",VLOOKUP($E21,'FE750 ELŐ '!$A$7:$O$48,2)))</f>
        <v>MEGYERI ÁKOS (7)</v>
      </c>
      <c r="G21" s="133">
        <f>IF($E21="","",VLOOKUP($E21,'FE750 ELŐ '!$A$7:$O$48,3))</f>
        <v>0</v>
      </c>
      <c r="H21" s="133"/>
      <c r="I21" s="133">
        <f>IF($E21="","",VLOOKUP($E21,'FE750 ELŐ '!$A$7:$O$48,4))</f>
        <v>0</v>
      </c>
      <c r="J21" s="160"/>
      <c r="K21" s="134"/>
      <c r="L21" s="134"/>
      <c r="M21" s="134"/>
      <c r="N21" s="156"/>
      <c r="O21" s="136"/>
      <c r="P21" s="208"/>
      <c r="Q21" s="136"/>
      <c r="R21" s="137"/>
      <c r="S21" s="140"/>
      <c r="Y21" s="401"/>
      <c r="Z21" s="401"/>
      <c r="AA21" s="401" t="s">
        <v>89</v>
      </c>
      <c r="AB21" s="395">
        <v>25</v>
      </c>
      <c r="AC21" s="395">
        <v>15</v>
      </c>
      <c r="AD21" s="395">
        <v>10</v>
      </c>
      <c r="AE21" s="395">
        <v>6</v>
      </c>
      <c r="AF21" s="395">
        <v>3</v>
      </c>
      <c r="AG21" s="395">
        <v>1</v>
      </c>
      <c r="AH21" s="395">
        <v>0</v>
      </c>
      <c r="AI21"/>
      <c r="AJ21"/>
      <c r="AK21"/>
    </row>
    <row r="22" spans="1:37" s="34" customFormat="1" ht="9.6" customHeight="1" x14ac:dyDescent="0.25">
      <c r="A22" s="142"/>
      <c r="B22" s="216"/>
      <c r="C22" s="216"/>
      <c r="D22" s="283"/>
      <c r="E22" s="143"/>
      <c r="F22" s="161"/>
      <c r="G22" s="161"/>
      <c r="H22" s="165"/>
      <c r="I22" s="161"/>
      <c r="J22" s="153"/>
      <c r="K22" s="134"/>
      <c r="L22" s="134"/>
      <c r="M22" s="134"/>
      <c r="N22" s="156"/>
      <c r="O22" s="146" t="s">
        <v>0</v>
      </c>
      <c r="P22" s="154" t="s">
        <v>69</v>
      </c>
      <c r="Q22" s="471" t="str">
        <f>UPPER(IF(OR(P22="a",P22="as"),O14,IF(OR(P22="b",P22="bs"),O30,)))</f>
        <v>DOBRIBÁN ANDRÁS (5)</v>
      </c>
      <c r="R22" s="209"/>
      <c r="S22" s="140"/>
      <c r="Y22" s="401"/>
      <c r="Z22" s="401"/>
      <c r="AA22" s="401" t="s">
        <v>90</v>
      </c>
      <c r="AB22" s="395">
        <v>15</v>
      </c>
      <c r="AC22" s="395">
        <v>10</v>
      </c>
      <c r="AD22" s="395">
        <v>6</v>
      </c>
      <c r="AE22" s="395">
        <v>3</v>
      </c>
      <c r="AF22" s="395">
        <v>1</v>
      </c>
      <c r="AG22" s="395">
        <v>0</v>
      </c>
      <c r="AH22" s="395">
        <v>0</v>
      </c>
      <c r="AI22"/>
      <c r="AJ22"/>
      <c r="AK22"/>
    </row>
    <row r="23" spans="1:37" s="34" customFormat="1" ht="9.6" customHeight="1" x14ac:dyDescent="0.25">
      <c r="A23" s="131">
        <v>9</v>
      </c>
      <c r="B23" s="241">
        <f>IF($E23="","",VLOOKUP($E23,'FE750 ELŐ '!$A$7:$O$48,14))</f>
        <v>0</v>
      </c>
      <c r="C23" s="241">
        <f>IF($E23="","",VLOOKUP($E23,'FE750 ELŐ '!$A$7:$O$48,15))</f>
        <v>0</v>
      </c>
      <c r="D23" s="282">
        <f>IF($E23="","",VLOOKUP($E23,'FE750 ELŐ '!$A$7:$O$48,5))</f>
        <v>0</v>
      </c>
      <c r="E23" s="132">
        <v>9</v>
      </c>
      <c r="F23" s="133" t="str">
        <f>UPPER(IF($E23="","",VLOOKUP($E23,'FE750 ELŐ '!$A$7:$O$48,2)))</f>
        <v>HUSZÁK JÁNOS (3)</v>
      </c>
      <c r="G23" s="133">
        <f>IF($E23="","",VLOOKUP($E23,'FE750 ELŐ '!$A$7:$O$48,3))</f>
        <v>0</v>
      </c>
      <c r="H23" s="133"/>
      <c r="I23" s="133">
        <f>IF($E23="","",VLOOKUP($E23,'FE750 ELŐ '!$A$7:$O$48,4))</f>
        <v>0</v>
      </c>
      <c r="J23" s="135"/>
      <c r="K23" s="134"/>
      <c r="L23" s="134"/>
      <c r="M23" s="134"/>
      <c r="N23" s="156"/>
      <c r="O23" s="136"/>
      <c r="P23" s="208"/>
      <c r="Q23" s="134" t="s">
        <v>198</v>
      </c>
      <c r="R23" s="208"/>
      <c r="S23" s="140"/>
      <c r="Y23" s="401"/>
      <c r="Z23" s="401"/>
      <c r="AA23" s="401" t="s">
        <v>91</v>
      </c>
      <c r="AB23" s="395">
        <v>10</v>
      </c>
      <c r="AC23" s="395">
        <v>6</v>
      </c>
      <c r="AD23" s="395">
        <v>3</v>
      </c>
      <c r="AE23" s="395">
        <v>1</v>
      </c>
      <c r="AF23" s="395">
        <v>0</v>
      </c>
      <c r="AG23" s="395">
        <v>0</v>
      </c>
      <c r="AH23" s="395">
        <v>0</v>
      </c>
      <c r="AI23"/>
      <c r="AJ23"/>
      <c r="AK23"/>
    </row>
    <row r="24" spans="1:37" s="34" customFormat="1" ht="9.6" customHeight="1" x14ac:dyDescent="0.25">
      <c r="A24" s="142"/>
      <c r="B24" s="216"/>
      <c r="C24" s="216"/>
      <c r="D24" s="283"/>
      <c r="E24" s="143"/>
      <c r="F24" s="144"/>
      <c r="G24" s="144"/>
      <c r="H24" s="145"/>
      <c r="I24" s="146" t="s">
        <v>0</v>
      </c>
      <c r="J24" s="147" t="s">
        <v>197</v>
      </c>
      <c r="K24" s="471" t="str">
        <f>UPPER(IF(OR(J24="a",J24="as"),F23,IF(OR(J24="b",J24="bs"),F25,)))</f>
        <v>HUSZÁK JÁNOS (3)</v>
      </c>
      <c r="L24" s="148"/>
      <c r="M24" s="134"/>
      <c r="N24" s="156"/>
      <c r="O24" s="136"/>
      <c r="P24" s="208"/>
      <c r="Q24" s="136"/>
      <c r="R24" s="208"/>
      <c r="S24" s="140"/>
      <c r="Y24" s="401"/>
      <c r="Z24" s="401"/>
      <c r="AA24" s="401" t="s">
        <v>92</v>
      </c>
      <c r="AB24" s="395">
        <v>6</v>
      </c>
      <c r="AC24" s="395">
        <v>3</v>
      </c>
      <c r="AD24" s="395">
        <v>1</v>
      </c>
      <c r="AE24" s="395">
        <v>0</v>
      </c>
      <c r="AF24" s="395">
        <v>0</v>
      </c>
      <c r="AG24" s="395">
        <v>0</v>
      </c>
      <c r="AH24" s="395">
        <v>0</v>
      </c>
      <c r="AI24"/>
      <c r="AJ24"/>
      <c r="AK24"/>
    </row>
    <row r="25" spans="1:37" s="34" customFormat="1" ht="9.6" customHeight="1" x14ac:dyDescent="0.25">
      <c r="A25" s="142">
        <v>10</v>
      </c>
      <c r="B25" s="241">
        <f>IF($E25="","",VLOOKUP($E25,'FE750 ELŐ '!$A$7:$O$48,14))</f>
        <v>0</v>
      </c>
      <c r="C25" s="241">
        <f>IF($E25="","",VLOOKUP($E25,'FE750 ELŐ '!$A$7:$O$48,15))</f>
        <v>0</v>
      </c>
      <c r="D25" s="282">
        <f>IF($E25="","",VLOOKUP($E25,'FE750 ELŐ '!$A$7:$O$48,5))</f>
        <v>0</v>
      </c>
      <c r="E25" s="132">
        <v>10</v>
      </c>
      <c r="F25" s="288" t="str">
        <f>UPPER(IF($E25="","",VLOOKUP($E25,'FE750 ELŐ '!$A$7:$O$48,2)))</f>
        <v>BYE</v>
      </c>
      <c r="G25" s="288">
        <f>IF($E25="","",VLOOKUP($E25,'FE750 ELŐ '!$A$7:$O$48,3))</f>
        <v>0</v>
      </c>
      <c r="H25" s="288"/>
      <c r="I25" s="288">
        <f>IF($E25="","",VLOOKUP($E25,'FE750 ELŐ '!$A$7:$O$48,4))</f>
        <v>0</v>
      </c>
      <c r="J25" s="150"/>
      <c r="K25" s="134"/>
      <c r="L25" s="151"/>
      <c r="M25" s="134"/>
      <c r="N25" s="156"/>
      <c r="O25" s="136"/>
      <c r="P25" s="208"/>
      <c r="Q25" s="136"/>
      <c r="R25" s="208"/>
      <c r="S25" s="140"/>
      <c r="Y25" s="401"/>
      <c r="Z25" s="401"/>
      <c r="AA25" s="401" t="s">
        <v>97</v>
      </c>
      <c r="AB25" s="395">
        <v>3</v>
      </c>
      <c r="AC25" s="395">
        <v>2</v>
      </c>
      <c r="AD25" s="395">
        <v>1</v>
      </c>
      <c r="AE25" s="395">
        <v>0</v>
      </c>
      <c r="AF25" s="395">
        <v>0</v>
      </c>
      <c r="AG25" s="395">
        <v>0</v>
      </c>
      <c r="AH25" s="395">
        <v>0</v>
      </c>
      <c r="AI25"/>
      <c r="AJ25"/>
      <c r="AK25"/>
    </row>
    <row r="26" spans="1:37" s="34" customFormat="1" ht="9.6" customHeight="1" x14ac:dyDescent="0.25">
      <c r="A26" s="142"/>
      <c r="B26" s="216"/>
      <c r="C26" s="216"/>
      <c r="D26" s="283"/>
      <c r="E26" s="152"/>
      <c r="F26" s="289"/>
      <c r="G26" s="289"/>
      <c r="H26" s="290"/>
      <c r="I26" s="289"/>
      <c r="J26" s="153"/>
      <c r="K26" s="146" t="s">
        <v>0</v>
      </c>
      <c r="L26" s="154" t="s">
        <v>195</v>
      </c>
      <c r="M26" s="148" t="str">
        <f>UPPER(IF(OR(L26="a",L26="as"),K24,IF(OR(L26="b",L26="bs"),K28,)))</f>
        <v xml:space="preserve">KISS ZSOLT </v>
      </c>
      <c r="N26" s="155"/>
      <c r="O26" s="136"/>
      <c r="P26" s="208"/>
      <c r="Q26" s="136"/>
      <c r="R26" s="208"/>
      <c r="S26" s="140"/>
      <c r="Y26"/>
      <c r="Z26"/>
      <c r="AA26"/>
      <c r="AB26"/>
      <c r="AC26"/>
      <c r="AD26"/>
      <c r="AE26"/>
      <c r="AF26"/>
      <c r="AG26"/>
      <c r="AH26"/>
      <c r="AI26"/>
      <c r="AJ26"/>
      <c r="AK26"/>
    </row>
    <row r="27" spans="1:37" s="34" customFormat="1" ht="9.6" customHeight="1" x14ac:dyDescent="0.25">
      <c r="A27" s="142">
        <v>11</v>
      </c>
      <c r="B27" s="241">
        <f>IF($E27="","",VLOOKUP($E27,'FE750 ELŐ '!$A$7:$O$48,14))</f>
        <v>0</v>
      </c>
      <c r="C27" s="241">
        <f>IF($E27="","",VLOOKUP($E27,'FE750 ELŐ '!$A$7:$O$48,15))</f>
        <v>0</v>
      </c>
      <c r="D27" s="282">
        <f>IF($E27="","",VLOOKUP($E27,'FE750 ELŐ '!$A$7:$O$48,5))</f>
        <v>0</v>
      </c>
      <c r="E27" s="132">
        <v>11</v>
      </c>
      <c r="F27" s="288" t="str">
        <f>UPPER(IF($E27="","",VLOOKUP($E27,'FE750 ELŐ '!$A$7:$O$48,2)))</f>
        <v xml:space="preserve">ERDEI FERENC </v>
      </c>
      <c r="G27" s="288">
        <f>IF($E27="","",VLOOKUP($E27,'FE750 ELŐ '!$A$7:$O$48,3))</f>
        <v>0</v>
      </c>
      <c r="H27" s="288"/>
      <c r="I27" s="288">
        <f>IF($E27="","",VLOOKUP($E27,'FE750 ELŐ '!$A$7:$O$48,4))</f>
        <v>0</v>
      </c>
      <c r="J27" s="135"/>
      <c r="K27" s="134"/>
      <c r="L27" s="157"/>
      <c r="M27" s="134" t="s">
        <v>205</v>
      </c>
      <c r="N27" s="158"/>
      <c r="O27" s="136"/>
      <c r="P27" s="208"/>
      <c r="Q27" s="136"/>
      <c r="R27" s="208"/>
      <c r="S27" s="140"/>
      <c r="Y27"/>
      <c r="Z27"/>
      <c r="AA27"/>
      <c r="AB27"/>
      <c r="AC27"/>
      <c r="AD27"/>
      <c r="AE27"/>
      <c r="AF27"/>
      <c r="AG27"/>
      <c r="AH27"/>
      <c r="AI27"/>
      <c r="AJ27"/>
      <c r="AK27"/>
    </row>
    <row r="28" spans="1:37" s="34" customFormat="1" ht="9.6" customHeight="1" x14ac:dyDescent="0.25">
      <c r="A28" s="166"/>
      <c r="B28" s="216"/>
      <c r="C28" s="216"/>
      <c r="D28" s="283"/>
      <c r="E28" s="152"/>
      <c r="F28" s="289"/>
      <c r="G28" s="289"/>
      <c r="H28" s="290"/>
      <c r="I28" s="291" t="s">
        <v>0</v>
      </c>
      <c r="J28" s="147" t="s">
        <v>69</v>
      </c>
      <c r="K28" s="148" t="str">
        <f>UPPER(IF(OR(J28="a",J28="as"),F27,IF(OR(J28="b",J28="bs"),F29,)))</f>
        <v xml:space="preserve">KISS ZSOLT </v>
      </c>
      <c r="L28" s="159"/>
      <c r="M28" s="134"/>
      <c r="N28" s="158"/>
      <c r="O28" s="136"/>
      <c r="P28" s="208"/>
      <c r="Q28" s="136"/>
      <c r="R28" s="208"/>
      <c r="S28" s="140"/>
    </row>
    <row r="29" spans="1:37" s="34" customFormat="1" ht="9.6" customHeight="1" x14ac:dyDescent="0.25">
      <c r="A29" s="142">
        <v>12</v>
      </c>
      <c r="B29" s="241">
        <f>IF($E29="","",VLOOKUP($E29,'FE750 ELŐ '!$A$7:$O$48,14))</f>
        <v>0</v>
      </c>
      <c r="C29" s="241">
        <f>IF($E29="","",VLOOKUP($E29,'FE750 ELŐ '!$A$7:$O$48,15))</f>
        <v>0</v>
      </c>
      <c r="D29" s="282">
        <f>IF($E29="","",VLOOKUP($E29,'FE750 ELŐ '!$A$7:$O$48,5))</f>
        <v>0</v>
      </c>
      <c r="E29" s="132">
        <v>12</v>
      </c>
      <c r="F29" s="288" t="str">
        <f>UPPER(IF($E29="","",VLOOKUP($E29,'FE750 ELŐ '!$A$7:$O$48,2)))</f>
        <v xml:space="preserve">KISS ZSOLT </v>
      </c>
      <c r="G29" s="288">
        <f>IF($E29="","",VLOOKUP($E29,'FE750 ELŐ '!$A$7:$O$48,3))</f>
        <v>0</v>
      </c>
      <c r="H29" s="288"/>
      <c r="I29" s="288">
        <f>IF($E29="","",VLOOKUP($E29,'FE750 ELŐ '!$A$7:$O$48,4))</f>
        <v>0</v>
      </c>
      <c r="J29" s="160"/>
      <c r="K29" s="134" t="s">
        <v>199</v>
      </c>
      <c r="L29" s="134"/>
      <c r="M29" s="134"/>
      <c r="N29" s="158"/>
      <c r="O29" s="136"/>
      <c r="P29" s="208"/>
      <c r="Q29" s="136"/>
      <c r="R29" s="208"/>
      <c r="S29" s="140"/>
    </row>
    <row r="30" spans="1:37" s="34" customFormat="1" ht="9.6" customHeight="1" x14ac:dyDescent="0.25">
      <c r="A30" s="142"/>
      <c r="B30" s="216"/>
      <c r="C30" s="216"/>
      <c r="D30" s="283"/>
      <c r="E30" s="152"/>
      <c r="F30" s="289"/>
      <c r="G30" s="289"/>
      <c r="H30" s="290"/>
      <c r="I30" s="289"/>
      <c r="J30" s="153"/>
      <c r="K30" s="134"/>
      <c r="L30" s="134"/>
      <c r="M30" s="146" t="s">
        <v>0</v>
      </c>
      <c r="N30" s="154" t="s">
        <v>195</v>
      </c>
      <c r="O30" s="471" t="str">
        <f>UPPER(IF(OR(N30="a",N30="as"),M26,IF(OR(N30="b",N30="bs"),M34,)))</f>
        <v>DOBRIBÁN ANDRÁS (5)</v>
      </c>
      <c r="P30" s="210"/>
      <c r="Q30" s="136"/>
      <c r="R30" s="208"/>
      <c r="S30" s="140"/>
    </row>
    <row r="31" spans="1:37" s="34" customFormat="1" ht="9.6" customHeight="1" x14ac:dyDescent="0.25">
      <c r="A31" s="142">
        <v>13</v>
      </c>
      <c r="B31" s="241">
        <f>IF($E31="","",VLOOKUP($E31,'FE750 ELŐ '!$A$7:$O$48,14))</f>
        <v>0</v>
      </c>
      <c r="C31" s="241">
        <f>IF($E31="","",VLOOKUP($E31,'FE750 ELŐ '!$A$7:$O$48,15))</f>
        <v>0</v>
      </c>
      <c r="D31" s="282">
        <f>IF($E31="","",VLOOKUP($E31,'FE750 ELŐ '!$A$7:$O$48,5))</f>
        <v>0</v>
      </c>
      <c r="E31" s="132">
        <v>13</v>
      </c>
      <c r="F31" s="288" t="str">
        <f>UPPER(IF($E31="","",VLOOKUP($E31,'FE750 ELŐ '!$A$7:$O$48,2)))</f>
        <v xml:space="preserve">FABÓK JÁNOS </v>
      </c>
      <c r="G31" s="288">
        <f>IF($E31="","",VLOOKUP($E31,'FE750 ELŐ '!$A$7:$O$48,3))</f>
        <v>0</v>
      </c>
      <c r="H31" s="288"/>
      <c r="I31" s="288">
        <f>IF($E31="","",VLOOKUP($E31,'FE750 ELŐ '!$A$7:$O$48,4))</f>
        <v>0</v>
      </c>
      <c r="J31" s="162"/>
      <c r="K31" s="134"/>
      <c r="L31" s="134"/>
      <c r="M31" s="134"/>
      <c r="N31" s="158"/>
      <c r="O31" s="134" t="s">
        <v>201</v>
      </c>
      <c r="P31" s="137"/>
      <c r="Q31" s="136"/>
      <c r="R31" s="208"/>
      <c r="S31" s="140"/>
    </row>
    <row r="32" spans="1:37" s="34" customFormat="1" ht="9.6" customHeight="1" x14ac:dyDescent="0.25">
      <c r="A32" s="142"/>
      <c r="B32" s="216"/>
      <c r="C32" s="216"/>
      <c r="D32" s="283"/>
      <c r="E32" s="152"/>
      <c r="F32" s="289"/>
      <c r="G32" s="289"/>
      <c r="H32" s="290"/>
      <c r="I32" s="291" t="s">
        <v>0</v>
      </c>
      <c r="J32" s="147" t="s">
        <v>195</v>
      </c>
      <c r="K32" s="148" t="str">
        <f>UPPER(IF(OR(J32="a",J32="as"),F31,IF(OR(J32="b",J32="bs"),F33,)))</f>
        <v xml:space="preserve">NEMES ZSOLT </v>
      </c>
      <c r="L32" s="148"/>
      <c r="M32" s="134"/>
      <c r="N32" s="158"/>
      <c r="O32" s="136"/>
      <c r="P32" s="137"/>
      <c r="Q32" s="136"/>
      <c r="R32" s="208"/>
      <c r="S32" s="140"/>
    </row>
    <row r="33" spans="1:19" s="34" customFormat="1" ht="9.6" customHeight="1" x14ac:dyDescent="0.25">
      <c r="A33" s="142">
        <v>14</v>
      </c>
      <c r="B33" s="241">
        <f>IF($E33="","",VLOOKUP($E33,'FE750 ELŐ '!$A$7:$O$48,14))</f>
        <v>0</v>
      </c>
      <c r="C33" s="241">
        <f>IF($E33="","",VLOOKUP($E33,'FE750 ELŐ '!$A$7:$O$48,15))</f>
        <v>0</v>
      </c>
      <c r="D33" s="282">
        <f>IF($E33="","",VLOOKUP($E33,'FE750 ELŐ '!$A$7:$O$48,5))</f>
        <v>0</v>
      </c>
      <c r="E33" s="132">
        <v>14</v>
      </c>
      <c r="F33" s="288" t="str">
        <f>UPPER(IF($E33="","",VLOOKUP($E33,'FE750 ELŐ '!$A$7:$O$48,2)))</f>
        <v xml:space="preserve">NEMES ZSOLT </v>
      </c>
      <c r="G33" s="288">
        <f>IF($E33="","",VLOOKUP($E33,'FE750 ELŐ '!$A$7:$O$48,3))</f>
        <v>0</v>
      </c>
      <c r="H33" s="288"/>
      <c r="I33" s="288">
        <f>IF($E33="","",VLOOKUP($E33,'FE750 ELŐ '!$A$7:$O$48,4))</f>
        <v>0</v>
      </c>
      <c r="J33" s="150"/>
      <c r="K33" s="134" t="s">
        <v>196</v>
      </c>
      <c r="L33" s="151"/>
      <c r="M33" s="134"/>
      <c r="N33" s="158"/>
      <c r="O33" s="136"/>
      <c r="P33" s="137"/>
      <c r="Q33" s="136"/>
      <c r="R33" s="208"/>
      <c r="S33" s="140"/>
    </row>
    <row r="34" spans="1:19" s="34" customFormat="1" ht="9.6" customHeight="1" x14ac:dyDescent="0.25">
      <c r="A34" s="142"/>
      <c r="B34" s="216"/>
      <c r="C34" s="216"/>
      <c r="D34" s="283"/>
      <c r="E34" s="152"/>
      <c r="F34" s="289"/>
      <c r="G34" s="289"/>
      <c r="H34" s="290"/>
      <c r="I34" s="289"/>
      <c r="J34" s="153"/>
      <c r="K34" s="146" t="s">
        <v>0</v>
      </c>
      <c r="L34" s="154" t="s">
        <v>195</v>
      </c>
      <c r="M34" s="471" t="str">
        <f>UPPER(IF(OR(L34="a",L34="as"),K32,IF(OR(L34="b",L34="bs"),K36,)))</f>
        <v>DOBRIBÁN ANDRÁS (5)</v>
      </c>
      <c r="N34" s="164"/>
      <c r="O34" s="136"/>
      <c r="P34" s="137"/>
      <c r="Q34" s="136"/>
      <c r="R34" s="208"/>
      <c r="S34" s="140"/>
    </row>
    <row r="35" spans="1:19" s="34" customFormat="1" ht="9.6" customHeight="1" x14ac:dyDescent="0.25">
      <c r="A35" s="142">
        <v>15</v>
      </c>
      <c r="B35" s="241">
        <f>IF($E35="","",VLOOKUP($E35,'FE750 ELŐ '!$A$7:$O$48,14))</f>
        <v>0</v>
      </c>
      <c r="C35" s="241">
        <f>IF($E35="","",VLOOKUP($E35,'FE750 ELŐ '!$A$7:$O$48,15))</f>
        <v>0</v>
      </c>
      <c r="D35" s="282">
        <f>IF($E35="","",VLOOKUP($E35,'FE750 ELŐ '!$A$7:$O$48,5))</f>
        <v>0</v>
      </c>
      <c r="E35" s="132">
        <v>15</v>
      </c>
      <c r="F35" s="288" t="str">
        <f>UPPER(IF($E35="","",VLOOKUP($E35,'FE750 ELŐ '!$A$7:$O$48,2)))</f>
        <v>BYE</v>
      </c>
      <c r="G35" s="288">
        <f>IF($E35="","",VLOOKUP($E35,'FE750 ELŐ '!$A$7:$O$48,3))</f>
        <v>0</v>
      </c>
      <c r="H35" s="288"/>
      <c r="I35" s="288">
        <f>IF($E35="","",VLOOKUP($E35,'FE750 ELŐ '!$A$7:$O$48,4))</f>
        <v>0</v>
      </c>
      <c r="J35" s="135"/>
      <c r="K35" s="134"/>
      <c r="L35" s="157"/>
      <c r="M35" s="134" t="s">
        <v>202</v>
      </c>
      <c r="N35" s="156"/>
      <c r="O35" s="136"/>
      <c r="P35" s="137"/>
      <c r="Q35" s="136"/>
      <c r="R35" s="208"/>
      <c r="S35" s="140"/>
    </row>
    <row r="36" spans="1:19" s="34" customFormat="1" ht="9.6" customHeight="1" x14ac:dyDescent="0.25">
      <c r="A36" s="142"/>
      <c r="B36" s="216"/>
      <c r="C36" s="216"/>
      <c r="D36" s="283"/>
      <c r="E36" s="143"/>
      <c r="F36" s="144"/>
      <c r="G36" s="144"/>
      <c r="H36" s="145"/>
      <c r="I36" s="146" t="s">
        <v>0</v>
      </c>
      <c r="J36" s="147" t="s">
        <v>195</v>
      </c>
      <c r="K36" s="471" t="str">
        <f>UPPER(IF(OR(J36="a",J36="as"),F35,IF(OR(J36="b",J36="bs"),F37,)))</f>
        <v>DOBRIBÁN ANDRÁS (5)</v>
      </c>
      <c r="L36" s="159"/>
      <c r="M36" s="134"/>
      <c r="N36" s="156"/>
      <c r="O36" s="136"/>
      <c r="P36" s="137"/>
      <c r="Q36" s="136"/>
      <c r="R36" s="208"/>
      <c r="S36" s="140"/>
    </row>
    <row r="37" spans="1:19" s="34" customFormat="1" ht="9.6" customHeight="1" x14ac:dyDescent="0.25">
      <c r="A37" s="131">
        <v>16</v>
      </c>
      <c r="B37" s="241">
        <f>IF($E37="","",VLOOKUP($E37,'FE750 ELŐ '!$A$7:$O$48,14))</f>
        <v>0</v>
      </c>
      <c r="C37" s="241">
        <f>IF($E37="","",VLOOKUP($E37,'FE750 ELŐ '!$A$7:$O$48,15))</f>
        <v>0</v>
      </c>
      <c r="D37" s="282">
        <f>IF($E37="","",VLOOKUP($E37,'FE750 ELŐ '!$A$7:$O$48,5))</f>
        <v>0</v>
      </c>
      <c r="E37" s="132">
        <v>16</v>
      </c>
      <c r="F37" s="133" t="str">
        <f>UPPER(IF($E37="","",VLOOKUP($E37,'FE750 ELŐ '!$A$7:$O$48,2)))</f>
        <v>DOBRIBÁN ANDRÁS (5)</v>
      </c>
      <c r="G37" s="133">
        <f>IF($E37="","",VLOOKUP($E37,'FE750 ELŐ '!$A$7:$O$48,3))</f>
        <v>0</v>
      </c>
      <c r="H37" s="133"/>
      <c r="I37" s="133">
        <f>IF($E37="","",VLOOKUP($E37,'FE750 ELŐ '!$A$7:$O$48,4))</f>
        <v>0</v>
      </c>
      <c r="J37" s="160"/>
      <c r="K37" s="134"/>
      <c r="L37" s="134"/>
      <c r="M37" s="134"/>
      <c r="N37" s="156"/>
      <c r="O37" s="137"/>
      <c r="P37" s="137"/>
      <c r="Q37" s="136"/>
      <c r="R37" s="208"/>
      <c r="S37" s="140"/>
    </row>
    <row r="38" spans="1:19" s="34" customFormat="1" ht="9.6" customHeight="1" x14ac:dyDescent="0.25">
      <c r="A38" s="142"/>
      <c r="B38" s="216"/>
      <c r="C38" s="216"/>
      <c r="D38" s="283"/>
      <c r="E38" s="143"/>
      <c r="F38" s="144"/>
      <c r="G38" s="144"/>
      <c r="H38" s="145"/>
      <c r="I38" s="144"/>
      <c r="J38" s="153"/>
      <c r="K38" s="134"/>
      <c r="L38" s="134"/>
      <c r="M38" s="134"/>
      <c r="N38" s="156"/>
      <c r="O38" s="284" t="s">
        <v>61</v>
      </c>
      <c r="P38" s="211"/>
      <c r="Q38" s="471" t="str">
        <f>UPPER(IF(OR(P39="a",P39="as"),Q22,IF(OR(P39="b",P39="bs"),Q54,)))</f>
        <v>DOBRIBÁN ANDRÁS (5)</v>
      </c>
      <c r="R38" s="212"/>
      <c r="S38" s="140"/>
    </row>
    <row r="39" spans="1:19" s="34" customFormat="1" ht="9.6" customHeight="1" x14ac:dyDescent="0.25">
      <c r="A39" s="131">
        <v>17</v>
      </c>
      <c r="B39" s="241">
        <f>IF($E39="","",VLOOKUP($E39,'FE750 ELŐ '!$A$7:$O$48,14))</f>
        <v>0</v>
      </c>
      <c r="C39" s="241">
        <f>IF($E39="","",VLOOKUP($E39,'FE750 ELŐ '!$A$7:$O$48,15))</f>
        <v>0</v>
      </c>
      <c r="D39" s="282">
        <f>IF($E39="","",VLOOKUP($E39,'FE750 ELŐ '!$A$7:$O$48,5))</f>
        <v>0</v>
      </c>
      <c r="E39" s="132">
        <v>17</v>
      </c>
      <c r="F39" s="133" t="str">
        <f>UPPER(IF($E39="","",VLOOKUP($E39,'FE750 ELŐ '!$A$7:$O$48,2)))</f>
        <v>LASSU IMRE (6)</v>
      </c>
      <c r="G39" s="133">
        <f>IF($E39="","",VLOOKUP($E39,'FE750 ELŐ '!$A$7:$O$48,3))</f>
        <v>0</v>
      </c>
      <c r="H39" s="133"/>
      <c r="I39" s="133">
        <f>IF($E39="","",VLOOKUP($E39,'FE750 ELŐ '!$A$7:$O$48,4))</f>
        <v>0</v>
      </c>
      <c r="J39" s="135"/>
      <c r="K39" s="134"/>
      <c r="L39" s="134"/>
      <c r="M39" s="134"/>
      <c r="N39" s="156"/>
      <c r="O39" s="146" t="s">
        <v>0</v>
      </c>
      <c r="P39" s="213" t="s">
        <v>197</v>
      </c>
      <c r="Q39" s="134" t="s">
        <v>201</v>
      </c>
      <c r="R39" s="208"/>
      <c r="S39" s="140"/>
    </row>
    <row r="40" spans="1:19" s="34" customFormat="1" ht="9.6" customHeight="1" x14ac:dyDescent="0.25">
      <c r="A40" s="142"/>
      <c r="B40" s="216"/>
      <c r="C40" s="216"/>
      <c r="D40" s="283"/>
      <c r="E40" s="143"/>
      <c r="F40" s="144"/>
      <c r="G40" s="144"/>
      <c r="H40" s="145"/>
      <c r="I40" s="146" t="s">
        <v>0</v>
      </c>
      <c r="J40" s="147" t="s">
        <v>197</v>
      </c>
      <c r="K40" s="471" t="str">
        <f>UPPER(IF(OR(J40="a",J40="as"),F39,IF(OR(J40="b",J40="bs"),F41,)))</f>
        <v>LASSU IMRE (6)</v>
      </c>
      <c r="L40" s="148"/>
      <c r="M40" s="134"/>
      <c r="N40" s="156"/>
      <c r="O40" s="136"/>
      <c r="P40" s="137"/>
      <c r="Q40" s="136"/>
      <c r="R40" s="208"/>
      <c r="S40" s="140"/>
    </row>
    <row r="41" spans="1:19" s="34" customFormat="1" ht="9.6" customHeight="1" x14ac:dyDescent="0.25">
      <c r="A41" s="142">
        <v>18</v>
      </c>
      <c r="B41" s="241">
        <f>IF($E41="","",VLOOKUP($E41,'FE750 ELŐ '!$A$7:$O$48,14))</f>
        <v>0</v>
      </c>
      <c r="C41" s="241">
        <f>IF($E41="","",VLOOKUP($E41,'FE750 ELŐ '!$A$7:$O$48,15))</f>
        <v>0</v>
      </c>
      <c r="D41" s="282">
        <f>IF($E41="","",VLOOKUP($E41,'FE750 ELŐ '!$A$7:$O$48,5))</f>
        <v>0</v>
      </c>
      <c r="E41" s="132">
        <v>18</v>
      </c>
      <c r="F41" s="288" t="str">
        <f>UPPER(IF($E41="","",VLOOKUP($E41,'FE750 ELŐ '!$A$7:$O$48,2)))</f>
        <v>BYE</v>
      </c>
      <c r="G41" s="288">
        <f>IF($E41="","",VLOOKUP($E41,'FE750 ELŐ '!$A$7:$O$48,3))</f>
        <v>0</v>
      </c>
      <c r="H41" s="288"/>
      <c r="I41" s="288">
        <f>IF($E41="","",VLOOKUP($E41,'FE750 ELŐ '!$A$7:$O$48,4))</f>
        <v>0</v>
      </c>
      <c r="J41" s="150"/>
      <c r="K41" s="134"/>
      <c r="L41" s="151"/>
      <c r="M41" s="134"/>
      <c r="N41" s="156"/>
      <c r="O41" s="136"/>
      <c r="P41" s="137"/>
      <c r="Q41" s="802" t="str">
        <f>IF(Y3="","",CONCATENATE(AB1," pont"))</f>
        <v/>
      </c>
      <c r="R41" s="803"/>
      <c r="S41" s="140"/>
    </row>
    <row r="42" spans="1:19" s="34" customFormat="1" ht="9.6" customHeight="1" x14ac:dyDescent="0.25">
      <c r="A42" s="142"/>
      <c r="B42" s="216"/>
      <c r="C42" s="216"/>
      <c r="D42" s="283"/>
      <c r="E42" s="152"/>
      <c r="F42" s="289"/>
      <c r="G42" s="289"/>
      <c r="H42" s="290"/>
      <c r="I42" s="289"/>
      <c r="J42" s="153"/>
      <c r="K42" s="146" t="s">
        <v>0</v>
      </c>
      <c r="L42" s="154" t="s">
        <v>195</v>
      </c>
      <c r="M42" s="148" t="str">
        <f>UPPER(IF(OR(L42="a",L42="as"),K40,IF(OR(L42="b",L42="bs"),K44,)))</f>
        <v xml:space="preserve">BENE ZSOMBOR </v>
      </c>
      <c r="N42" s="155"/>
      <c r="O42" s="136"/>
      <c r="P42" s="137"/>
      <c r="Q42" s="136"/>
      <c r="R42" s="208"/>
      <c r="S42" s="140"/>
    </row>
    <row r="43" spans="1:19" s="34" customFormat="1" ht="9.6" customHeight="1" x14ac:dyDescent="0.25">
      <c r="A43" s="142">
        <v>19</v>
      </c>
      <c r="B43" s="241">
        <f>IF($E43="","",VLOOKUP($E43,'FE750 ELŐ '!$A$7:$O$48,14))</f>
        <v>0</v>
      </c>
      <c r="C43" s="241">
        <f>IF($E43="","",VLOOKUP($E43,'FE750 ELŐ '!$A$7:$O$48,15))</f>
        <v>0</v>
      </c>
      <c r="D43" s="282">
        <f>IF($E43="","",VLOOKUP($E43,'FE750 ELŐ '!$A$7:$O$48,5))</f>
        <v>0</v>
      </c>
      <c r="E43" s="132">
        <v>19</v>
      </c>
      <c r="F43" s="288" t="str">
        <f>UPPER(IF($E43="","",VLOOKUP($E43,'FE750 ELŐ '!$A$7:$O$48,2)))</f>
        <v>PÁLL VIKTOR</v>
      </c>
      <c r="G43" s="288">
        <f>IF($E43="","",VLOOKUP($E43,'FE750 ELŐ '!$A$7:$O$48,3))</f>
        <v>0</v>
      </c>
      <c r="H43" s="288"/>
      <c r="I43" s="288">
        <f>IF($E43="","",VLOOKUP($E43,'FE750 ELŐ '!$A$7:$O$48,4))</f>
        <v>0</v>
      </c>
      <c r="J43" s="135"/>
      <c r="K43" s="134"/>
      <c r="L43" s="157"/>
      <c r="M43" s="134" t="s">
        <v>205</v>
      </c>
      <c r="N43" s="158"/>
      <c r="O43" s="136"/>
      <c r="P43" s="137"/>
      <c r="Q43" s="136"/>
      <c r="R43" s="208"/>
      <c r="S43" s="140"/>
    </row>
    <row r="44" spans="1:19" s="34" customFormat="1" ht="9.6" customHeight="1" x14ac:dyDescent="0.25">
      <c r="A44" s="142"/>
      <c r="B44" s="216"/>
      <c r="C44" s="216"/>
      <c r="D44" s="283"/>
      <c r="E44" s="152"/>
      <c r="F44" s="289"/>
      <c r="G44" s="289"/>
      <c r="H44" s="290"/>
      <c r="I44" s="291" t="s">
        <v>0</v>
      </c>
      <c r="J44" s="147" t="s">
        <v>195</v>
      </c>
      <c r="K44" s="148" t="str">
        <f>UPPER(IF(OR(J44="a",J44="as"),F43,IF(OR(J44="b",J44="bs"),F45,)))</f>
        <v xml:space="preserve">BENE ZSOMBOR </v>
      </c>
      <c r="L44" s="159"/>
      <c r="M44" s="134"/>
      <c r="N44" s="158"/>
      <c r="O44" s="136"/>
      <c r="P44" s="137"/>
      <c r="Q44" s="136"/>
      <c r="R44" s="208"/>
      <c r="S44" s="140"/>
    </row>
    <row r="45" spans="1:19" s="34" customFormat="1" ht="9.6" customHeight="1" x14ac:dyDescent="0.25">
      <c r="A45" s="142">
        <v>20</v>
      </c>
      <c r="B45" s="241">
        <f>IF($E45="","",VLOOKUP($E45,'FE750 ELŐ '!$A$7:$O$48,14))</f>
        <v>0</v>
      </c>
      <c r="C45" s="241">
        <f>IF($E45="","",VLOOKUP($E45,'FE750 ELŐ '!$A$7:$O$48,15))</f>
        <v>0</v>
      </c>
      <c r="D45" s="282">
        <f>IF($E45="","",VLOOKUP($E45,'FE750 ELŐ '!$A$7:$O$48,5))</f>
        <v>0</v>
      </c>
      <c r="E45" s="132">
        <v>20</v>
      </c>
      <c r="F45" s="288" t="str">
        <f>UPPER(IF($E45="","",VLOOKUP($E45,'FE750 ELŐ '!$A$7:$O$48,2)))</f>
        <v xml:space="preserve">BENE ZSOMBOR </v>
      </c>
      <c r="G45" s="288">
        <f>IF($E45="","",VLOOKUP($E45,'FE750 ELŐ '!$A$7:$O$48,3))</f>
        <v>0</v>
      </c>
      <c r="H45" s="288"/>
      <c r="I45" s="288">
        <f>IF($E45="","",VLOOKUP($E45,'FE750 ELŐ '!$A$7:$O$48,4))</f>
        <v>0</v>
      </c>
      <c r="J45" s="160"/>
      <c r="K45" s="134" t="s">
        <v>203</v>
      </c>
      <c r="L45" s="134"/>
      <c r="M45" s="134"/>
      <c r="N45" s="158"/>
      <c r="O45" s="136"/>
      <c r="P45" s="137"/>
      <c r="Q45" s="136"/>
      <c r="R45" s="208"/>
      <c r="S45" s="140"/>
    </row>
    <row r="46" spans="1:19" s="34" customFormat="1" ht="9.6" customHeight="1" x14ac:dyDescent="0.25">
      <c r="A46" s="142"/>
      <c r="B46" s="216"/>
      <c r="C46" s="216"/>
      <c r="D46" s="283"/>
      <c r="E46" s="152"/>
      <c r="F46" s="289"/>
      <c r="G46" s="289"/>
      <c r="H46" s="290"/>
      <c r="I46" s="289"/>
      <c r="J46" s="153"/>
      <c r="K46" s="134"/>
      <c r="L46" s="134"/>
      <c r="M46" s="146" t="s">
        <v>0</v>
      </c>
      <c r="N46" s="154" t="s">
        <v>195</v>
      </c>
      <c r="O46" s="148" t="str">
        <f>UPPER(IF(OR(N46="a",N46="as"),M42,IF(OR(N46="b",N46="bs"),M50,)))</f>
        <v>TÓTH ZOLTÁN</v>
      </c>
      <c r="P46" s="209"/>
      <c r="Q46" s="136"/>
      <c r="R46" s="208"/>
      <c r="S46" s="140"/>
    </row>
    <row r="47" spans="1:19" s="34" customFormat="1" ht="9.6" customHeight="1" x14ac:dyDescent="0.25">
      <c r="A47" s="142">
        <v>21</v>
      </c>
      <c r="B47" s="241">
        <f>IF($E47="","",VLOOKUP($E47,'FE750 ELŐ '!$A$7:$O$48,14))</f>
        <v>0</v>
      </c>
      <c r="C47" s="241">
        <f>IF($E47="","",VLOOKUP($E47,'FE750 ELŐ '!$A$7:$O$48,15))</f>
        <v>0</v>
      </c>
      <c r="D47" s="282">
        <f>IF($E47="","",VLOOKUP($E47,'FE750 ELŐ '!$A$7:$O$48,5))</f>
        <v>0</v>
      </c>
      <c r="E47" s="132">
        <v>21</v>
      </c>
      <c r="F47" s="288" t="str">
        <f>UPPER(IF($E47="","",VLOOKUP($E47,'FE750 ELŐ '!$A$7:$O$48,2)))</f>
        <v>TÓTH ZOLTÁN</v>
      </c>
      <c r="G47" s="288">
        <f>IF($E47="","",VLOOKUP($E47,'FE750 ELŐ '!$A$7:$O$48,3))</f>
        <v>0</v>
      </c>
      <c r="H47" s="288"/>
      <c r="I47" s="288">
        <f>IF($E47="","",VLOOKUP($E47,'FE750 ELŐ '!$A$7:$O$48,4))</f>
        <v>0</v>
      </c>
      <c r="J47" s="162"/>
      <c r="K47" s="134"/>
      <c r="L47" s="134"/>
      <c r="M47" s="134"/>
      <c r="N47" s="158"/>
      <c r="O47" s="134" t="s">
        <v>198</v>
      </c>
      <c r="P47" s="208"/>
      <c r="Q47" s="136"/>
      <c r="R47" s="208"/>
      <c r="S47" s="140"/>
    </row>
    <row r="48" spans="1:19" s="34" customFormat="1" ht="9.6" customHeight="1" x14ac:dyDescent="0.25">
      <c r="A48" s="142"/>
      <c r="B48" s="216"/>
      <c r="C48" s="216"/>
      <c r="D48" s="283"/>
      <c r="E48" s="152"/>
      <c r="F48" s="289"/>
      <c r="G48" s="289"/>
      <c r="H48" s="290"/>
      <c r="I48" s="291" t="s">
        <v>0</v>
      </c>
      <c r="J48" s="147" t="s">
        <v>197</v>
      </c>
      <c r="K48" s="148" t="str">
        <f>UPPER(IF(OR(J48="a",J48="as"),F47,IF(OR(J48="b",J48="bs"),F49,)))</f>
        <v>TÓTH ZOLTÁN</v>
      </c>
      <c r="L48" s="148"/>
      <c r="M48" s="134"/>
      <c r="N48" s="158"/>
      <c r="O48" s="136"/>
      <c r="P48" s="208"/>
      <c r="Q48" s="136"/>
      <c r="R48" s="208"/>
      <c r="S48" s="140"/>
    </row>
    <row r="49" spans="1:19" s="34" customFormat="1" ht="9.6" customHeight="1" x14ac:dyDescent="0.25">
      <c r="A49" s="142">
        <v>22</v>
      </c>
      <c r="B49" s="241">
        <f>IF($E49="","",VLOOKUP($E49,'FE750 ELŐ '!$A$7:$O$48,14))</f>
        <v>0</v>
      </c>
      <c r="C49" s="241">
        <f>IF($E49="","",VLOOKUP($E49,'FE750 ELŐ '!$A$7:$O$48,15))</f>
        <v>0</v>
      </c>
      <c r="D49" s="282">
        <f>IF($E49="","",VLOOKUP($E49,'FE750 ELŐ '!$A$7:$O$48,5))</f>
        <v>0</v>
      </c>
      <c r="E49" s="132">
        <v>22</v>
      </c>
      <c r="F49" s="288" t="str">
        <f>UPPER(IF($E49="","",VLOOKUP($E49,'FE750 ELŐ '!$A$7:$O$48,2)))</f>
        <v xml:space="preserve">BALOGH MÁTÉ </v>
      </c>
      <c r="G49" s="288">
        <f>IF($E49="","",VLOOKUP($E49,'FE750 ELŐ '!$A$7:$O$48,3))</f>
        <v>0</v>
      </c>
      <c r="H49" s="288"/>
      <c r="I49" s="288">
        <f>IF($E49="","",VLOOKUP($E49,'FE750 ELŐ '!$A$7:$O$48,4))</f>
        <v>0</v>
      </c>
      <c r="J49" s="150"/>
      <c r="K49" s="134" t="s">
        <v>198</v>
      </c>
      <c r="L49" s="151"/>
      <c r="M49" s="134"/>
      <c r="N49" s="158"/>
      <c r="O49" s="136"/>
      <c r="P49" s="208"/>
      <c r="Q49" s="136"/>
      <c r="R49" s="208"/>
      <c r="S49" s="140"/>
    </row>
    <row r="50" spans="1:19" s="34" customFormat="1" ht="9.6" customHeight="1" x14ac:dyDescent="0.25">
      <c r="A50" s="142"/>
      <c r="B50" s="216"/>
      <c r="C50" s="216"/>
      <c r="D50" s="283"/>
      <c r="E50" s="152"/>
      <c r="F50" s="289"/>
      <c r="G50" s="289"/>
      <c r="H50" s="290"/>
      <c r="I50" s="289"/>
      <c r="J50" s="153"/>
      <c r="K50" s="146" t="s">
        <v>0</v>
      </c>
      <c r="L50" s="154" t="s">
        <v>197</v>
      </c>
      <c r="M50" s="148" t="str">
        <f>UPPER(IF(OR(L50="a",L50="as"),K48,IF(OR(L50="b",L50="bs"),K52,)))</f>
        <v>TÓTH ZOLTÁN</v>
      </c>
      <c r="N50" s="164"/>
      <c r="O50" s="136"/>
      <c r="P50" s="208"/>
      <c r="Q50" s="136"/>
      <c r="R50" s="208"/>
      <c r="S50" s="140"/>
    </row>
    <row r="51" spans="1:19" s="34" customFormat="1" ht="9.6" customHeight="1" x14ac:dyDescent="0.25">
      <c r="A51" s="142">
        <v>23</v>
      </c>
      <c r="B51" s="241">
        <f>IF($E51="","",VLOOKUP($E51,'FE750 ELŐ '!$A$7:$O$48,14))</f>
        <v>0</v>
      </c>
      <c r="C51" s="241">
        <f>IF($E51="","",VLOOKUP($E51,'FE750 ELŐ '!$A$7:$O$48,15))</f>
        <v>0</v>
      </c>
      <c r="D51" s="282">
        <f>IF($E51="","",VLOOKUP($E51,'FE750 ELŐ '!$A$7:$O$48,5))</f>
        <v>0</v>
      </c>
      <c r="E51" s="132">
        <v>23</v>
      </c>
      <c r="F51" s="288" t="str">
        <f>UPPER(IF($E51="","",VLOOKUP($E51,'FE750 ELŐ '!$A$7:$O$48,2)))</f>
        <v>BYE</v>
      </c>
      <c r="G51" s="288">
        <f>IF($E51="","",VLOOKUP($E51,'FE750 ELŐ '!$A$7:$O$48,3))</f>
        <v>0</v>
      </c>
      <c r="H51" s="288"/>
      <c r="I51" s="288">
        <f>IF($E51="","",VLOOKUP($E51,'FE750 ELŐ '!$A$7:$O$48,4))</f>
        <v>0</v>
      </c>
      <c r="J51" s="135"/>
      <c r="K51" s="134"/>
      <c r="L51" s="157"/>
      <c r="M51" s="134" t="s">
        <v>198</v>
      </c>
      <c r="N51" s="156"/>
      <c r="O51" s="136"/>
      <c r="P51" s="208"/>
      <c r="Q51" s="136"/>
      <c r="R51" s="208"/>
      <c r="S51" s="140"/>
    </row>
    <row r="52" spans="1:19" s="34" customFormat="1" ht="9.6" customHeight="1" x14ac:dyDescent="0.25">
      <c r="A52" s="142"/>
      <c r="B52" s="216"/>
      <c r="C52" s="216"/>
      <c r="D52" s="283"/>
      <c r="E52" s="143"/>
      <c r="F52" s="144"/>
      <c r="G52" s="144"/>
      <c r="H52" s="145"/>
      <c r="I52" s="146" t="s">
        <v>0</v>
      </c>
      <c r="J52" s="147" t="s">
        <v>195</v>
      </c>
      <c r="K52" s="471" t="str">
        <f>UPPER(IF(OR(J52="a",J52="as"),F51,IF(OR(J52="b",J52="bs"),F53,)))</f>
        <v>VARGA PÉTER LÁSZLÓ (4)</v>
      </c>
      <c r="L52" s="159"/>
      <c r="M52" s="134"/>
      <c r="N52" s="156"/>
      <c r="O52" s="136"/>
      <c r="P52" s="208"/>
      <c r="Q52" s="136"/>
      <c r="R52" s="208"/>
      <c r="S52" s="140"/>
    </row>
    <row r="53" spans="1:19" s="34" customFormat="1" ht="9.6" customHeight="1" x14ac:dyDescent="0.25">
      <c r="A53" s="131">
        <v>24</v>
      </c>
      <c r="B53" s="241">
        <f>IF($E53="","",VLOOKUP($E53,'FE750 ELŐ '!$A$7:$O$48,14))</f>
        <v>0</v>
      </c>
      <c r="C53" s="241">
        <f>IF($E53="","",VLOOKUP($E53,'FE750 ELŐ '!$A$7:$O$48,15))</f>
        <v>0</v>
      </c>
      <c r="D53" s="282">
        <f>IF($E53="","",VLOOKUP($E53,'FE750 ELŐ '!$A$7:$O$48,5))</f>
        <v>0</v>
      </c>
      <c r="E53" s="132">
        <v>24</v>
      </c>
      <c r="F53" s="133" t="str">
        <f>UPPER(IF($E53="","",VLOOKUP($E53,'FE750 ELŐ '!$A$7:$O$48,2)))</f>
        <v>VARGA PÉTER LÁSZLÓ (4)</v>
      </c>
      <c r="G53" s="133">
        <f>IF($E53="","",VLOOKUP($E53,'FE750 ELŐ '!$A$7:$O$48,3))</f>
        <v>0</v>
      </c>
      <c r="H53" s="133"/>
      <c r="I53" s="133">
        <f>IF($E53="","",VLOOKUP($E53,'FE750 ELŐ '!$A$7:$O$48,4))</f>
        <v>0</v>
      </c>
      <c r="J53" s="160"/>
      <c r="K53" s="134"/>
      <c r="L53" s="134"/>
      <c r="M53" s="134"/>
      <c r="N53" s="156"/>
      <c r="O53" s="136"/>
      <c r="P53" s="208"/>
      <c r="Q53" s="136"/>
      <c r="R53" s="208"/>
      <c r="S53" s="140"/>
    </row>
    <row r="54" spans="1:19" s="34" customFormat="1" ht="9.6" customHeight="1" x14ac:dyDescent="0.25">
      <c r="A54" s="142"/>
      <c r="B54" s="216"/>
      <c r="C54" s="216"/>
      <c r="D54" s="283"/>
      <c r="E54" s="143"/>
      <c r="F54" s="161"/>
      <c r="G54" s="161"/>
      <c r="H54" s="165"/>
      <c r="I54" s="161"/>
      <c r="J54" s="153"/>
      <c r="K54" s="134"/>
      <c r="L54" s="134"/>
      <c r="M54" s="134"/>
      <c r="N54" s="156"/>
      <c r="O54" s="146" t="s">
        <v>0</v>
      </c>
      <c r="P54" s="154" t="s">
        <v>197</v>
      </c>
      <c r="Q54" s="148" t="str">
        <f>UPPER(IF(OR(P54="a",P54="as"),O46,IF(OR(P54="b",P54="bs"),O62,)))</f>
        <v>TÓTH ZOLTÁN</v>
      </c>
      <c r="R54" s="210"/>
      <c r="S54" s="140"/>
    </row>
    <row r="55" spans="1:19" s="34" customFormat="1" ht="9.6" customHeight="1" x14ac:dyDescent="0.25">
      <c r="A55" s="131">
        <v>25</v>
      </c>
      <c r="B55" s="241">
        <f>IF($E55="","",VLOOKUP($E55,'FE750 ELŐ '!$A$7:$O$48,14))</f>
        <v>0</v>
      </c>
      <c r="C55" s="241">
        <f>IF($E55="","",VLOOKUP($E55,'FE750 ELŐ '!$A$7:$O$48,15))</f>
        <v>0</v>
      </c>
      <c r="D55" s="282">
        <f>IF($E55="","",VLOOKUP($E55,'FE750 ELŐ '!$A$7:$O$48,5))</f>
        <v>0</v>
      </c>
      <c r="E55" s="132">
        <v>25</v>
      </c>
      <c r="F55" s="133" t="str">
        <f>UPPER(IF($E55="","",VLOOKUP($E55,'FE750 ELŐ '!$A$7:$O$48,2)))</f>
        <v>BODNÁR GÁBOR (8)</v>
      </c>
      <c r="G55" s="133">
        <f>IF($E55="","",VLOOKUP($E55,'FE750 ELŐ '!$A$7:$O$48,3))</f>
        <v>0</v>
      </c>
      <c r="H55" s="133"/>
      <c r="I55" s="133">
        <f>IF($E55="","",VLOOKUP($E55,'FE750 ELŐ '!$A$7:$O$48,4))</f>
        <v>0</v>
      </c>
      <c r="J55" s="135"/>
      <c r="K55" s="134"/>
      <c r="L55" s="134"/>
      <c r="M55" s="134"/>
      <c r="N55" s="156"/>
      <c r="O55" s="136"/>
      <c r="P55" s="208"/>
      <c r="Q55" s="134" t="s">
        <v>204</v>
      </c>
      <c r="R55" s="137"/>
      <c r="S55" s="140"/>
    </row>
    <row r="56" spans="1:19" s="34" customFormat="1" ht="9.6" customHeight="1" x14ac:dyDescent="0.25">
      <c r="A56" s="142"/>
      <c r="B56" s="216"/>
      <c r="C56" s="216"/>
      <c r="D56" s="283"/>
      <c r="E56" s="143"/>
      <c r="F56" s="144"/>
      <c r="G56" s="144"/>
      <c r="H56" s="145"/>
      <c r="I56" s="146" t="s">
        <v>0</v>
      </c>
      <c r="J56" s="147" t="s">
        <v>197</v>
      </c>
      <c r="K56" s="471" t="str">
        <f>UPPER(IF(OR(J56="a",J56="as"),F55,IF(OR(J56="b",J56="bs"),F57,)))</f>
        <v>BODNÁR GÁBOR (8)</v>
      </c>
      <c r="L56" s="148"/>
      <c r="M56" s="134"/>
      <c r="N56" s="156"/>
      <c r="O56" s="136"/>
      <c r="P56" s="208"/>
      <c r="Q56" s="136"/>
      <c r="R56" s="137"/>
      <c r="S56" s="140"/>
    </row>
    <row r="57" spans="1:19" s="34" customFormat="1" ht="9.6" customHeight="1" x14ac:dyDescent="0.25">
      <c r="A57" s="142">
        <v>26</v>
      </c>
      <c r="B57" s="241">
        <f>IF($E57="","",VLOOKUP($E57,'FE750 ELŐ '!$A$7:$O$48,14))</f>
        <v>0</v>
      </c>
      <c r="C57" s="241">
        <f>IF($E57="","",VLOOKUP($E57,'FE750 ELŐ '!$A$7:$O$48,15))</f>
        <v>0</v>
      </c>
      <c r="D57" s="282">
        <f>IF($E57="","",VLOOKUP($E57,'FE750 ELŐ '!$A$7:$O$48,5))</f>
        <v>0</v>
      </c>
      <c r="E57" s="132">
        <v>26</v>
      </c>
      <c r="F57" s="288" t="str">
        <f>UPPER(IF($E57="","",VLOOKUP($E57,'FE750 ELŐ '!$A$7:$O$48,2)))</f>
        <v>BYE</v>
      </c>
      <c r="G57" s="288">
        <f>IF($E57="","",VLOOKUP($E57,'FE750 ELŐ '!$A$7:$O$48,3))</f>
        <v>0</v>
      </c>
      <c r="H57" s="288"/>
      <c r="I57" s="288">
        <f>IF($E57="","",VLOOKUP($E57,'FE750 ELŐ '!$A$7:$O$48,4))</f>
        <v>0</v>
      </c>
      <c r="J57" s="150"/>
      <c r="K57" s="134"/>
      <c r="L57" s="151"/>
      <c r="M57" s="134"/>
      <c r="N57" s="156"/>
      <c r="O57" s="136"/>
      <c r="P57" s="208"/>
      <c r="Q57" s="136"/>
      <c r="R57" s="137"/>
      <c r="S57" s="140"/>
    </row>
    <row r="58" spans="1:19" s="34" customFormat="1" ht="9.6" customHeight="1" x14ac:dyDescent="0.25">
      <c r="A58" s="142"/>
      <c r="B58" s="216"/>
      <c r="C58" s="216"/>
      <c r="D58" s="283"/>
      <c r="E58" s="152"/>
      <c r="F58" s="289"/>
      <c r="G58" s="289"/>
      <c r="H58" s="290"/>
      <c r="I58" s="289"/>
      <c r="J58" s="153"/>
      <c r="K58" s="146" t="s">
        <v>0</v>
      </c>
      <c r="L58" s="154" t="s">
        <v>195</v>
      </c>
      <c r="M58" s="148" t="str">
        <f>UPPER(IF(OR(L58="a",L58="as"),K56,IF(OR(L58="b",L58="bs"),K60,)))</f>
        <v xml:space="preserve">GÁL ISTVÁN </v>
      </c>
      <c r="N58" s="155"/>
      <c r="O58" s="136"/>
      <c r="P58" s="208"/>
      <c r="Q58" s="136"/>
      <c r="R58" s="137"/>
      <c r="S58" s="140"/>
    </row>
    <row r="59" spans="1:19" s="34" customFormat="1" ht="9.6" customHeight="1" x14ac:dyDescent="0.25">
      <c r="A59" s="142">
        <v>27</v>
      </c>
      <c r="B59" s="241">
        <f>IF($E59="","",VLOOKUP($E59,'FE750 ELŐ '!$A$7:$O$48,14))</f>
        <v>0</v>
      </c>
      <c r="C59" s="241">
        <f>IF($E59="","",VLOOKUP($E59,'FE750 ELŐ '!$A$7:$O$48,15))</f>
        <v>0</v>
      </c>
      <c r="D59" s="282">
        <f>IF($E59="","",VLOOKUP($E59,'FE750 ELŐ '!$A$7:$O$48,5))</f>
        <v>0</v>
      </c>
      <c r="E59" s="132">
        <v>27</v>
      </c>
      <c r="F59" s="288" t="str">
        <f>UPPER(IF($E59="","",VLOOKUP($E59,'FE750 ELŐ '!$A$7:$O$48,2)))</f>
        <v xml:space="preserve">GÁL ISTVÁN </v>
      </c>
      <c r="G59" s="288">
        <f>IF($E59="","",VLOOKUP($E59,'FE750 ELŐ '!$A$7:$O$48,3))</f>
        <v>0</v>
      </c>
      <c r="H59" s="288"/>
      <c r="I59" s="288">
        <f>IF($E59="","",VLOOKUP($E59,'FE750 ELŐ '!$A$7:$O$48,4))</f>
        <v>0</v>
      </c>
      <c r="J59" s="135"/>
      <c r="K59" s="134"/>
      <c r="L59" s="157"/>
      <c r="M59" s="134" t="s">
        <v>199</v>
      </c>
      <c r="N59" s="158"/>
      <c r="O59" s="136"/>
      <c r="P59" s="208"/>
      <c r="Q59" s="136"/>
      <c r="R59" s="137"/>
      <c r="S59" s="167"/>
    </row>
    <row r="60" spans="1:19" s="34" customFormat="1" ht="9.6" customHeight="1" x14ac:dyDescent="0.25">
      <c r="A60" s="142"/>
      <c r="B60" s="216"/>
      <c r="C60" s="216"/>
      <c r="D60" s="283"/>
      <c r="E60" s="152"/>
      <c r="F60" s="289"/>
      <c r="G60" s="289"/>
      <c r="H60" s="290"/>
      <c r="I60" s="291" t="s">
        <v>0</v>
      </c>
      <c r="J60" s="147" t="s">
        <v>197</v>
      </c>
      <c r="K60" s="148" t="str">
        <f>UPPER(IF(OR(J60="a",J60="as"),F59,IF(OR(J60="b",J60="bs"),F61,)))</f>
        <v xml:space="preserve">GÁL ISTVÁN </v>
      </c>
      <c r="L60" s="159"/>
      <c r="M60" s="134"/>
      <c r="N60" s="158"/>
      <c r="O60" s="136"/>
      <c r="P60" s="208"/>
      <c r="Q60" s="136"/>
      <c r="R60" s="137"/>
      <c r="S60" s="140"/>
    </row>
    <row r="61" spans="1:19" s="34" customFormat="1" ht="9.6" customHeight="1" x14ac:dyDescent="0.25">
      <c r="A61" s="142">
        <v>28</v>
      </c>
      <c r="B61" s="241">
        <f>IF($E61="","",VLOOKUP($E61,'FE750 ELŐ '!$A$7:$O$48,14))</f>
        <v>0</v>
      </c>
      <c r="C61" s="241">
        <f>IF($E61="","",VLOOKUP($E61,'FE750 ELŐ '!$A$7:$O$48,15))</f>
        <v>0</v>
      </c>
      <c r="D61" s="282">
        <f>IF($E61="","",VLOOKUP($E61,'FE750 ELŐ '!$A$7:$O$48,5))</f>
        <v>0</v>
      </c>
      <c r="E61" s="132">
        <v>28</v>
      </c>
      <c r="F61" s="288" t="str">
        <f>UPPER(IF($E61="","",VLOOKUP($E61,'FE750 ELŐ '!$A$7:$O$48,2)))</f>
        <v>BYE</v>
      </c>
      <c r="G61" s="288">
        <f>IF($E61="","",VLOOKUP($E61,'FE750 ELŐ '!$A$7:$O$48,3))</f>
        <v>0</v>
      </c>
      <c r="H61" s="288"/>
      <c r="I61" s="288">
        <f>IF($E61="","",VLOOKUP($E61,'FE750 ELŐ '!$A$7:$O$48,4))</f>
        <v>0</v>
      </c>
      <c r="J61" s="160"/>
      <c r="K61" s="134"/>
      <c r="L61" s="134"/>
      <c r="M61" s="134"/>
      <c r="N61" s="158"/>
      <c r="O61" s="136"/>
      <c r="P61" s="208"/>
      <c r="Q61" s="136"/>
      <c r="R61" s="137"/>
      <c r="S61" s="140"/>
    </row>
    <row r="62" spans="1:19" s="34" customFormat="1" ht="9.6" customHeight="1" x14ac:dyDescent="0.25">
      <c r="A62" s="142"/>
      <c r="B62" s="216"/>
      <c r="C62" s="216"/>
      <c r="D62" s="283"/>
      <c r="E62" s="152"/>
      <c r="F62" s="289"/>
      <c r="G62" s="289"/>
      <c r="H62" s="290"/>
      <c r="I62" s="289"/>
      <c r="J62" s="153"/>
      <c r="K62" s="134"/>
      <c r="L62" s="134"/>
      <c r="M62" s="146" t="s">
        <v>0</v>
      </c>
      <c r="N62" s="154" t="s">
        <v>195</v>
      </c>
      <c r="O62" s="471" t="str">
        <f>UPPER(IF(OR(N62="a",N62="as"),M58,IF(OR(N62="b",N62="bs"),M66,)))</f>
        <v>CSIZY DEZSŐ (2)</v>
      </c>
      <c r="P62" s="210"/>
      <c r="Q62" s="136"/>
      <c r="R62" s="137"/>
      <c r="S62" s="140"/>
    </row>
    <row r="63" spans="1:19" s="34" customFormat="1" ht="9.6" customHeight="1" x14ac:dyDescent="0.25">
      <c r="A63" s="142">
        <v>29</v>
      </c>
      <c r="B63" s="241">
        <f>IF($E63="","",VLOOKUP($E63,'FE750 ELŐ '!$A$7:$O$48,14))</f>
        <v>0</v>
      </c>
      <c r="C63" s="241">
        <f>IF($E63="","",VLOOKUP($E63,'FE750 ELŐ '!$A$7:$O$48,15))</f>
        <v>0</v>
      </c>
      <c r="D63" s="282">
        <f>IF($E63="","",VLOOKUP($E63,'FE750 ELŐ '!$A$7:$O$48,5))</f>
        <v>0</v>
      </c>
      <c r="E63" s="132">
        <v>29</v>
      </c>
      <c r="F63" s="288" t="str">
        <f>UPPER(IF($E63="","",VLOOKUP($E63,'FE750 ELŐ '!$A$7:$O$48,2)))</f>
        <v xml:space="preserve">POPON TAMÁS LÁSZLÓ </v>
      </c>
      <c r="G63" s="288">
        <f>IF($E63="","",VLOOKUP($E63,'FE750 ELŐ '!$A$7:$O$48,3))</f>
        <v>0</v>
      </c>
      <c r="H63" s="288"/>
      <c r="I63" s="288">
        <f>IF($E63="","",VLOOKUP($E63,'FE750 ELŐ '!$A$7:$O$48,4))</f>
        <v>0</v>
      </c>
      <c r="J63" s="162"/>
      <c r="K63" s="134"/>
      <c r="L63" s="134"/>
      <c r="M63" s="134"/>
      <c r="N63" s="158"/>
      <c r="O63" s="134" t="s">
        <v>206</v>
      </c>
      <c r="P63" s="156"/>
      <c r="Q63" s="138"/>
      <c r="R63" s="139"/>
      <c r="S63" s="140"/>
    </row>
    <row r="64" spans="1:19" s="34" customFormat="1" ht="9.6" customHeight="1" x14ac:dyDescent="0.25">
      <c r="A64" s="142"/>
      <c r="B64" s="216"/>
      <c r="C64" s="216"/>
      <c r="D64" s="283"/>
      <c r="E64" s="152"/>
      <c r="F64" s="289"/>
      <c r="G64" s="289"/>
      <c r="H64" s="290"/>
      <c r="I64" s="291" t="s">
        <v>0</v>
      </c>
      <c r="J64" s="147" t="s">
        <v>197</v>
      </c>
      <c r="K64" s="148" t="str">
        <f>UPPER(IF(OR(J64="a",J64="as"),F63,IF(OR(J64="b",J64="bs"),F65,)))</f>
        <v xml:space="preserve">POPON TAMÁS LÁSZLÓ </v>
      </c>
      <c r="L64" s="148"/>
      <c r="M64" s="134"/>
      <c r="N64" s="158"/>
      <c r="O64" s="156"/>
      <c r="P64" s="156"/>
      <c r="Q64" s="138"/>
      <c r="R64" s="139"/>
      <c r="S64" s="140"/>
    </row>
    <row r="65" spans="1:19" s="34" customFormat="1" ht="9.6" customHeight="1" x14ac:dyDescent="0.25">
      <c r="A65" s="142">
        <v>30</v>
      </c>
      <c r="B65" s="241">
        <f>IF($E65="","",VLOOKUP($E65,'FE750 ELŐ '!$A$7:$O$48,14))</f>
        <v>0</v>
      </c>
      <c r="C65" s="241">
        <f>IF($E65="","",VLOOKUP($E65,'FE750 ELŐ '!$A$7:$O$48,15))</f>
        <v>0</v>
      </c>
      <c r="D65" s="282">
        <f>IF($E65="","",VLOOKUP($E65,'FE750 ELŐ '!$A$7:$O$48,5))</f>
        <v>0</v>
      </c>
      <c r="E65" s="132">
        <v>30</v>
      </c>
      <c r="F65" s="288" t="str">
        <f>UPPER(IF($E65="","",VLOOKUP($E65,'FE750 ELŐ '!$A$7:$O$48,2)))</f>
        <v>BYE</v>
      </c>
      <c r="G65" s="288">
        <f>IF($E65="","",VLOOKUP($E65,'FE750 ELŐ '!$A$7:$O$48,3))</f>
        <v>0</v>
      </c>
      <c r="H65" s="288"/>
      <c r="I65" s="288">
        <f>IF($E65="","",VLOOKUP($E65,'FE750 ELŐ '!$A$7:$O$48,4))</f>
        <v>0</v>
      </c>
      <c r="J65" s="150"/>
      <c r="K65" s="134"/>
      <c r="L65" s="151"/>
      <c r="M65" s="134"/>
      <c r="N65" s="158"/>
      <c r="O65" s="156"/>
      <c r="P65" s="156"/>
      <c r="Q65" s="138"/>
      <c r="R65" s="139"/>
      <c r="S65" s="140"/>
    </row>
    <row r="66" spans="1:19" s="34" customFormat="1" ht="9.6" customHeight="1" x14ac:dyDescent="0.25">
      <c r="A66" s="142"/>
      <c r="B66" s="216"/>
      <c r="C66" s="216"/>
      <c r="D66" s="283"/>
      <c r="E66" s="152"/>
      <c r="F66" s="289"/>
      <c r="G66" s="289"/>
      <c r="H66" s="290"/>
      <c r="I66" s="289"/>
      <c r="J66" s="153"/>
      <c r="K66" s="146" t="s">
        <v>0</v>
      </c>
      <c r="L66" s="154" t="s">
        <v>195</v>
      </c>
      <c r="M66" s="471" t="str">
        <f>UPPER(IF(OR(L66="a",L66="as"),K64,IF(OR(L66="b",L66="bs"),K68,)))</f>
        <v>CSIZY DEZSŐ (2)</v>
      </c>
      <c r="N66" s="164"/>
      <c r="O66" s="156"/>
      <c r="P66" s="156"/>
      <c r="Q66" s="138"/>
      <c r="R66" s="139"/>
      <c r="S66" s="140"/>
    </row>
    <row r="67" spans="1:19" s="34" customFormat="1" ht="9.6" customHeight="1" x14ac:dyDescent="0.25">
      <c r="A67" s="142">
        <v>31</v>
      </c>
      <c r="B67" s="241">
        <f>IF($E67="","",VLOOKUP($E67,'FE750 ELŐ '!$A$7:$O$48,14))</f>
        <v>0</v>
      </c>
      <c r="C67" s="241">
        <f>IF($E67="","",VLOOKUP($E67,'FE750 ELŐ '!$A$7:$O$48,15))</f>
        <v>0</v>
      </c>
      <c r="D67" s="282">
        <f>IF($E67="","",VLOOKUP($E67,'FE750 ELŐ '!$A$7:$O$48,5))</f>
        <v>0</v>
      </c>
      <c r="E67" s="132">
        <v>31</v>
      </c>
      <c r="F67" s="288" t="str">
        <f>UPPER(IF($E67="","",VLOOKUP($E67,'FE750 ELŐ '!$A$7:$O$48,2)))</f>
        <v>BYE</v>
      </c>
      <c r="G67" s="288">
        <f>IF($E67="","",VLOOKUP($E67,'FE750 ELŐ '!$A$7:$O$48,3))</f>
        <v>0</v>
      </c>
      <c r="H67" s="288"/>
      <c r="I67" s="288">
        <f>IF($E67="","",VLOOKUP($E67,'FE750 ELŐ '!$A$7:$O$48,4))</f>
        <v>0</v>
      </c>
      <c r="J67" s="135"/>
      <c r="K67" s="134"/>
      <c r="L67" s="157"/>
      <c r="M67" s="134" t="s">
        <v>199</v>
      </c>
      <c r="N67" s="156"/>
      <c r="O67" s="156"/>
      <c r="P67" s="156"/>
      <c r="Q67" s="138"/>
      <c r="R67" s="139"/>
      <c r="S67" s="140"/>
    </row>
    <row r="68" spans="1:19" s="34" customFormat="1" ht="9.6" customHeight="1" x14ac:dyDescent="0.25">
      <c r="A68" s="142"/>
      <c r="B68" s="216"/>
      <c r="C68" s="216"/>
      <c r="D68" s="283"/>
      <c r="E68" s="143"/>
      <c r="F68" s="144"/>
      <c r="G68" s="144"/>
      <c r="H68" s="145"/>
      <c r="I68" s="146" t="s">
        <v>0</v>
      </c>
      <c r="J68" s="147" t="s">
        <v>195</v>
      </c>
      <c r="K68" s="471" t="str">
        <f>UPPER(IF(OR(J68="a",J68="as"),F67,IF(OR(J68="b",J68="bs"),F69,)))</f>
        <v>CSIZY DEZSŐ (2)</v>
      </c>
      <c r="L68" s="159"/>
      <c r="M68" s="134"/>
      <c r="N68" s="156"/>
      <c r="O68" s="156"/>
      <c r="P68" s="156"/>
      <c r="Q68" s="138"/>
      <c r="R68" s="139"/>
      <c r="S68" s="140"/>
    </row>
    <row r="69" spans="1:19" s="34" customFormat="1" ht="9.6" customHeight="1" x14ac:dyDescent="0.25">
      <c r="A69" s="131">
        <v>32</v>
      </c>
      <c r="B69" s="241">
        <f>IF($E69="","",VLOOKUP($E69,'FE750 ELŐ '!$A$7:$O$48,14))</f>
        <v>0</v>
      </c>
      <c r="C69" s="241">
        <f>IF($E69="","",VLOOKUP($E69,'FE750 ELŐ '!$A$7:$O$48,15))</f>
        <v>0</v>
      </c>
      <c r="D69" s="282">
        <f>IF($E69="","",VLOOKUP($E69,'FE750 ELŐ '!$A$7:$O$48,5))</f>
        <v>0</v>
      </c>
      <c r="E69" s="132">
        <v>32</v>
      </c>
      <c r="F69" s="133" t="str">
        <f>UPPER(IF($E69="","",VLOOKUP($E69,'FE750 ELŐ '!$A$7:$O$48,2)))</f>
        <v>CSIZY DEZSŐ (2)</v>
      </c>
      <c r="G69" s="133">
        <f>IF($E69="","",VLOOKUP($E69,'FE750 ELŐ '!$A$7:$O$48,3))</f>
        <v>0</v>
      </c>
      <c r="H69" s="133"/>
      <c r="I69" s="133">
        <f>IF($E69="","",VLOOKUP($E69,'FE750 ELŐ '!$A$7:$O$48,4))</f>
        <v>0</v>
      </c>
      <c r="J69" s="160"/>
      <c r="K69" s="134"/>
      <c r="L69" s="134"/>
      <c r="M69" s="134"/>
      <c r="N69" s="134"/>
      <c r="O69" s="136"/>
      <c r="P69" s="137"/>
      <c r="Q69" s="138"/>
      <c r="R69" s="139"/>
      <c r="S69" s="140"/>
    </row>
    <row r="70" spans="1:19" s="2" customFormat="1" ht="6.75" customHeight="1" x14ac:dyDescent="0.25">
      <c r="A70" s="168"/>
      <c r="B70" s="168"/>
      <c r="C70" s="168"/>
      <c r="D70" s="168"/>
      <c r="E70" s="168"/>
      <c r="F70" s="169"/>
      <c r="G70" s="169"/>
      <c r="H70" s="169"/>
      <c r="I70" s="169"/>
      <c r="J70" s="170"/>
      <c r="K70" s="171"/>
      <c r="L70" s="172"/>
      <c r="M70" s="171"/>
      <c r="N70" s="172"/>
      <c r="O70" s="171"/>
      <c r="P70" s="172"/>
      <c r="Q70" s="171"/>
      <c r="R70" s="172"/>
      <c r="S70" s="173"/>
    </row>
    <row r="71" spans="1:19" s="18" customFormat="1" ht="10.5" customHeight="1" x14ac:dyDescent="0.25">
      <c r="A71" s="174" t="s">
        <v>43</v>
      </c>
      <c r="B71" s="175"/>
      <c r="C71" s="175"/>
      <c r="D71" s="267"/>
      <c r="E71" s="176" t="s">
        <v>4</v>
      </c>
      <c r="F71" s="177" t="s">
        <v>45</v>
      </c>
      <c r="G71" s="176"/>
      <c r="H71" s="178"/>
      <c r="I71" s="179"/>
      <c r="J71" s="176" t="s">
        <v>4</v>
      </c>
      <c r="K71" s="177" t="s">
        <v>54</v>
      </c>
      <c r="L71" s="180"/>
      <c r="M71" s="177" t="s">
        <v>55</v>
      </c>
      <c r="N71" s="181"/>
      <c r="O71" s="182" t="s">
        <v>56</v>
      </c>
      <c r="P71" s="182"/>
      <c r="Q71" s="183"/>
      <c r="R71" s="184"/>
    </row>
    <row r="72" spans="1:19" s="18" customFormat="1" ht="9" customHeight="1" x14ac:dyDescent="0.25">
      <c r="A72" s="268" t="s">
        <v>44</v>
      </c>
      <c r="B72" s="269"/>
      <c r="C72" s="270"/>
      <c r="D72" s="271"/>
      <c r="E72" s="186">
        <v>1</v>
      </c>
      <c r="F72" s="85"/>
      <c r="G72" s="187"/>
      <c r="H72" s="85"/>
      <c r="I72" s="84"/>
      <c r="J72" s="188" t="s">
        <v>5</v>
      </c>
      <c r="K72" s="185"/>
      <c r="L72" s="189"/>
      <c r="M72" s="185"/>
      <c r="N72" s="190"/>
      <c r="O72" s="191" t="s">
        <v>46</v>
      </c>
      <c r="P72" s="192"/>
      <c r="Q72" s="192"/>
      <c r="R72" s="193"/>
    </row>
    <row r="73" spans="1:19" s="18" customFormat="1" ht="9" customHeight="1" x14ac:dyDescent="0.25">
      <c r="A73" s="198" t="s">
        <v>53</v>
      </c>
      <c r="B73" s="196"/>
      <c r="C73" s="264"/>
      <c r="D73" s="199"/>
      <c r="E73" s="186">
        <v>2</v>
      </c>
      <c r="F73" s="85"/>
      <c r="G73" s="187"/>
      <c r="H73" s="85"/>
      <c r="I73" s="84"/>
      <c r="J73" s="188" t="s">
        <v>6</v>
      </c>
      <c r="K73" s="185"/>
      <c r="L73" s="189"/>
      <c r="M73" s="185"/>
      <c r="N73" s="190"/>
      <c r="O73" s="194"/>
      <c r="P73" s="195"/>
      <c r="Q73" s="196"/>
      <c r="R73" s="197"/>
    </row>
    <row r="74" spans="1:19" s="18" customFormat="1" ht="9" customHeight="1" x14ac:dyDescent="0.25">
      <c r="A74" s="235"/>
      <c r="B74" s="236"/>
      <c r="C74" s="265"/>
      <c r="D74" s="237"/>
      <c r="E74" s="186">
        <v>3</v>
      </c>
      <c r="F74" s="85"/>
      <c r="G74" s="187"/>
      <c r="H74" s="85"/>
      <c r="I74" s="84"/>
      <c r="J74" s="188" t="s">
        <v>7</v>
      </c>
      <c r="K74" s="185"/>
      <c r="L74" s="189"/>
      <c r="M74" s="185"/>
      <c r="N74" s="190"/>
      <c r="O74" s="191" t="s">
        <v>47</v>
      </c>
      <c r="P74" s="192"/>
      <c r="Q74" s="192"/>
      <c r="R74" s="193"/>
    </row>
    <row r="75" spans="1:19" s="18" customFormat="1" ht="9" customHeight="1" x14ac:dyDescent="0.25">
      <c r="A75" s="200"/>
      <c r="B75" s="126"/>
      <c r="C75" s="126"/>
      <c r="D75" s="201"/>
      <c r="E75" s="186">
        <v>4</v>
      </c>
      <c r="F75" s="85"/>
      <c r="G75" s="187"/>
      <c r="H75" s="85"/>
      <c r="I75" s="84"/>
      <c r="J75" s="188" t="s">
        <v>8</v>
      </c>
      <c r="K75" s="185"/>
      <c r="L75" s="189"/>
      <c r="M75" s="185"/>
      <c r="N75" s="190"/>
      <c r="O75" s="185"/>
      <c r="P75" s="189"/>
      <c r="Q75" s="185"/>
      <c r="R75" s="190"/>
    </row>
    <row r="76" spans="1:19" s="18" customFormat="1" ht="9" customHeight="1" x14ac:dyDescent="0.25">
      <c r="A76" s="223"/>
      <c r="B76" s="238"/>
      <c r="C76" s="238"/>
      <c r="D76" s="266"/>
      <c r="E76" s="186">
        <v>5</v>
      </c>
      <c r="F76" s="85"/>
      <c r="G76" s="187"/>
      <c r="H76" s="85"/>
      <c r="I76" s="84"/>
      <c r="J76" s="188" t="s">
        <v>9</v>
      </c>
      <c r="K76" s="185"/>
      <c r="L76" s="189"/>
      <c r="M76" s="185"/>
      <c r="N76" s="190"/>
      <c r="O76" s="196"/>
      <c r="P76" s="195"/>
      <c r="Q76" s="196"/>
      <c r="R76" s="197"/>
    </row>
    <row r="77" spans="1:19" s="18" customFormat="1" ht="9" customHeight="1" x14ac:dyDescent="0.25">
      <c r="A77" s="224"/>
      <c r="B77" s="22"/>
      <c r="C77" s="126"/>
      <c r="D77" s="201"/>
      <c r="E77" s="186">
        <v>6</v>
      </c>
      <c r="F77" s="85"/>
      <c r="G77" s="187"/>
      <c r="H77" s="85"/>
      <c r="I77" s="84"/>
      <c r="J77" s="188" t="s">
        <v>10</v>
      </c>
      <c r="K77" s="185"/>
      <c r="L77" s="189"/>
      <c r="M77" s="185"/>
      <c r="N77" s="190"/>
      <c r="O77" s="191" t="s">
        <v>33</v>
      </c>
      <c r="P77" s="192"/>
      <c r="Q77" s="192"/>
      <c r="R77" s="193"/>
    </row>
    <row r="78" spans="1:19" s="18" customFormat="1" ht="9" customHeight="1" x14ac:dyDescent="0.25">
      <c r="A78" s="224"/>
      <c r="B78" s="22"/>
      <c r="C78" s="215"/>
      <c r="D78" s="233"/>
      <c r="E78" s="186">
        <v>7</v>
      </c>
      <c r="F78" s="85"/>
      <c r="G78" s="187"/>
      <c r="H78" s="85"/>
      <c r="I78" s="84"/>
      <c r="J78" s="188" t="s">
        <v>11</v>
      </c>
      <c r="K78" s="185"/>
      <c r="L78" s="189"/>
      <c r="M78" s="185"/>
      <c r="N78" s="190"/>
      <c r="O78" s="185"/>
      <c r="P78" s="189"/>
      <c r="Q78" s="185"/>
      <c r="R78" s="190"/>
    </row>
    <row r="79" spans="1:19" s="18" customFormat="1" ht="9" customHeight="1" x14ac:dyDescent="0.25">
      <c r="A79" s="225"/>
      <c r="B79" s="222"/>
      <c r="C79" s="263"/>
      <c r="D79" s="234"/>
      <c r="E79" s="202">
        <v>8</v>
      </c>
      <c r="F79" s="203"/>
      <c r="G79" s="204"/>
      <c r="H79" s="203"/>
      <c r="I79" s="205"/>
      <c r="J79" s="206" t="s">
        <v>12</v>
      </c>
      <c r="K79" s="196"/>
      <c r="L79" s="195"/>
      <c r="M79" s="196"/>
      <c r="N79" s="197"/>
      <c r="O79" s="196">
        <f>R4</f>
        <v>0</v>
      </c>
      <c r="P79" s="195"/>
      <c r="Q79" s="196"/>
      <c r="R79" s="207">
        <f>MIN(8,'FE750 ELŐ '!Q5)</f>
        <v>8</v>
      </c>
    </row>
  </sheetData>
  <mergeCells count="2">
    <mergeCell ref="A4:C4"/>
    <mergeCell ref="Q41:R41"/>
  </mergeCells>
  <conditionalFormatting sqref="E7 E9 E11">
    <cfRule type="expression" dxfId="147" priority="1" stopIfTrue="1">
      <formula>$E7&lt;9</formula>
    </cfRule>
  </conditionalFormatting>
  <conditionalFormatting sqref="E13 E15 E17 E19 E21 E23 E25 E27 E29 E31 E33 E35 E37 E39 E41 E43 E45 E47 E49 E51 E53 E55 E57 E59 E61 E63 E65 E67 E69">
    <cfRule type="expression" dxfId="146" priority="7" stopIfTrue="1">
      <formula>AND($E13&lt;9,$C13&gt;0)</formula>
    </cfRule>
  </conditionalFormatting>
  <conditionalFormatting sqref="H7 H9 H11 H13 H15 H17 H19 H21 H23 H25 H27 H29 H31 H33 H35 H37 H39 H41 H43 H45 H47 H49 H51 H53 H55 H57 H59 H61 H63 H65 H67 H69">
    <cfRule type="expression" dxfId="145" priority="11" stopIfTrue="1">
      <formula>AND($E7&lt;9,$C7&gt;0)</formula>
    </cfRule>
  </conditionalFormatting>
  <conditionalFormatting sqref="I8 K10 I12 M14 I16 K18 I20 O22 I24 K26 I28 M30 I32 K34 I36 O39 I40 K42 I44 M46 I48 K50 I52 O54 I56 K58 I60 M62 I64 K66 I68">
    <cfRule type="expression" dxfId="144" priority="8" stopIfTrue="1">
      <formula>AND($O$1="CU",I8="Umpire")</formula>
    </cfRule>
    <cfRule type="expression" dxfId="143" priority="9" stopIfTrue="1">
      <formula>AND($O$1="CU",I8&lt;&gt;"Umpire",J8&lt;&gt;"")</formula>
    </cfRule>
    <cfRule type="expression" dxfId="142" priority="10" stopIfTrue="1">
      <formula>AND($O$1="CU",I8&lt;&gt;"Umpire")</formula>
    </cfRule>
  </conditionalFormatting>
  <conditionalFormatting sqref="J8 L10 J12 N14 J16 L18 J20 P22 J24 L26 J28 N30 J32 L34 J36 P39 J40 L42 J44 N46 J48 L50 J52 P54 J56 L58 J60 N62 J64 L66 J68 R79">
    <cfRule type="expression" dxfId="141" priority="4" stopIfTrue="1">
      <formula>$O$1="CU"</formula>
    </cfRule>
  </conditionalFormatting>
  <conditionalFormatting sqref="K8 M10 K12 O14 K16 M18 K20 Q22 K24 M26 K28 O30 K32 M34 K36 K40 M42 K44 O46 K48 M50 K52 Q54 K56 M58 K60 O62 K64 M66 K68">
    <cfRule type="expression" dxfId="140" priority="5" stopIfTrue="1">
      <formula>J8="as"</formula>
    </cfRule>
    <cfRule type="expression" dxfId="139" priority="6" stopIfTrue="1">
      <formula>J8="bs"</formula>
    </cfRule>
  </conditionalFormatting>
  <conditionalFormatting sqref="Q38">
    <cfRule type="expression" dxfId="138" priority="2" stopIfTrue="1">
      <formula>P39="as"</formula>
    </cfRule>
    <cfRule type="expression" dxfId="137" priority="3" stopIfTrue="1">
      <formula>P39="bs"</formula>
    </cfRule>
  </conditionalFormatting>
  <dataValidations count="2">
    <dataValidation type="list" allowBlank="1" showInputMessage="1" sqref="I8 I24 I12 I28 I16 I40 I20 I44 I48 I52 I32 I36 I56 I60 I64 I68 K66 K58 K50 K42 K34 K26 K18 K10 M14 M30 M46 M62" xr:uid="{00000000-0002-0000-0900-000000000000}">
      <formula1>$U$7:$U$16</formula1>
    </dataValidation>
    <dataValidation type="list" allowBlank="1" showInputMessage="1" sqref="O54 O39 O22" xr:uid="{00000000-0002-0000-09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25</vt:i4>
      </vt:variant>
      <vt:variant>
        <vt:lpstr>Névvel ellátott tartományok</vt:lpstr>
      </vt:variant>
      <vt:variant>
        <vt:i4>27</vt:i4>
      </vt:variant>
    </vt:vector>
  </HeadingPairs>
  <TitlesOfParts>
    <vt:vector size="52" baseType="lpstr">
      <vt:lpstr>Altalanos</vt:lpstr>
      <vt:lpstr>Birók</vt:lpstr>
      <vt:lpstr>Játékrend - PÉNTEK</vt:lpstr>
      <vt:lpstr>Játékrend - SZOMBAT</vt:lpstr>
      <vt:lpstr>Játékrend - VASÁRNAP</vt:lpstr>
      <vt:lpstr>FE2000 ELŐ</vt:lpstr>
      <vt:lpstr>FE2000 TÁBLA</vt:lpstr>
      <vt:lpstr>FE750 ELŐ </vt:lpstr>
      <vt:lpstr>FE750 TÁBLA</vt:lpstr>
      <vt:lpstr>FE250 ELŐ</vt:lpstr>
      <vt:lpstr>FE250 TÁBLA</vt:lpstr>
      <vt:lpstr>NE2000 ELŐ</vt:lpstr>
      <vt:lpstr>NE2000 TÁBLA</vt:lpstr>
      <vt:lpstr>NE1000 ELŐ</vt:lpstr>
      <vt:lpstr>NE1000 TÁBLA</vt:lpstr>
      <vt:lpstr>FP A csoport</vt:lpstr>
      <vt:lpstr>FP B csoport</vt:lpstr>
      <vt:lpstr>FP C csoport</vt:lpstr>
      <vt:lpstr>FP D csoport</vt:lpstr>
      <vt:lpstr>FP döntő</vt:lpstr>
      <vt:lpstr>VP A csoport</vt:lpstr>
      <vt:lpstr>VP B-C csoport</vt:lpstr>
      <vt:lpstr>VP döntő</vt:lpstr>
      <vt:lpstr>F VIGASZ ELO</vt:lpstr>
      <vt:lpstr>F VIGASZ TÁBLA</vt:lpstr>
      <vt:lpstr>'F VIGASZ ELO'!Nyomtatási_cím</vt:lpstr>
      <vt:lpstr>'FE2000 ELŐ'!Nyomtatási_cím</vt:lpstr>
      <vt:lpstr>'FE250 ELŐ'!Nyomtatási_cím</vt:lpstr>
      <vt:lpstr>'FE750 ELŐ '!Nyomtatási_cím</vt:lpstr>
      <vt:lpstr>'NE1000 ELŐ'!Nyomtatási_cím</vt:lpstr>
      <vt:lpstr>'NE2000 ELŐ'!Nyomtatási_cím</vt:lpstr>
      <vt:lpstr>Birók!Nyomtatási_terület</vt:lpstr>
      <vt:lpstr>'F VIGASZ ELO'!Nyomtatási_terület</vt:lpstr>
      <vt:lpstr>'F VIGASZ TÁBLA'!Nyomtatási_terület</vt:lpstr>
      <vt:lpstr>'FE2000 ELŐ'!Nyomtatási_terület</vt:lpstr>
      <vt:lpstr>'FE2000 TÁBLA'!Nyomtatási_terület</vt:lpstr>
      <vt:lpstr>'FE250 ELŐ'!Nyomtatási_terület</vt:lpstr>
      <vt:lpstr>'FE250 TÁBLA'!Nyomtatási_terület</vt:lpstr>
      <vt:lpstr>'FE750 ELŐ '!Nyomtatási_terület</vt:lpstr>
      <vt:lpstr>'FE750 TÁBLA'!Nyomtatási_terület</vt:lpstr>
      <vt:lpstr>'FP A csoport'!Nyomtatási_terület</vt:lpstr>
      <vt:lpstr>'FP B csoport'!Nyomtatási_terület</vt:lpstr>
      <vt:lpstr>'FP C csoport'!Nyomtatási_terület</vt:lpstr>
      <vt:lpstr>'FP D csoport'!Nyomtatási_terület</vt:lpstr>
      <vt:lpstr>'FP döntő'!Nyomtatási_terület</vt:lpstr>
      <vt:lpstr>'NE1000 ELŐ'!Nyomtatási_terület</vt:lpstr>
      <vt:lpstr>'NE1000 TÁBLA'!Nyomtatási_terület</vt:lpstr>
      <vt:lpstr>'NE2000 ELŐ'!Nyomtatási_terület</vt:lpstr>
      <vt:lpstr>'NE2000 TÁBLA'!Nyomtatási_terület</vt:lpstr>
      <vt:lpstr>'VP A csoport'!Nyomtatási_terület</vt:lpstr>
      <vt:lpstr>'VP B-C csoport'!Nyomtatási_terület</vt:lpstr>
      <vt:lpstr>'VP döntő'!Nyomtatási_terület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GJ</cp:lastModifiedBy>
  <cp:lastPrinted>2023-08-27T07:54:13Z</cp:lastPrinted>
  <dcterms:created xsi:type="dcterms:W3CDTF">1998-01-18T23:10:02Z</dcterms:created>
  <dcterms:modified xsi:type="dcterms:W3CDTF">2023-08-27T16:23:22Z</dcterms:modified>
  <cp:category>Forms</cp:category>
</cp:coreProperties>
</file>