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ThisWorkbook"/>
  <bookViews>
    <workbookView xWindow="-105" yWindow="-45" windowWidth="11940" windowHeight="6780" tabRatio="884" activeTab="3"/>
  </bookViews>
  <sheets>
    <sheet name="Altalanos" sheetId="1" r:id="rId1"/>
    <sheet name="Birók" sheetId="2" r:id="rId2"/>
    <sheet name="piros leány elő" sheetId="9" r:id="rId3"/>
    <sheet name="piros leány" sheetId="89" r:id="rId4"/>
    <sheet name="piros fiú elő" sheetId="231" r:id="rId5"/>
    <sheet name="piros fiú" sheetId="234" r:id="rId6"/>
    <sheet name="narancs leány elő" sheetId="279" r:id="rId7"/>
    <sheet name="narancs leány" sheetId="281" r:id="rId8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6">'narancs leány elő'!$1:$6</definedName>
    <definedName name="_xlnm.Print_Titles" localSheetId="4">'piros fiú elő'!$1:$6</definedName>
    <definedName name="_xlnm.Print_Titles" localSheetId="2">'piros leány elő'!$1:$6</definedName>
    <definedName name="_xlnm.Print_Area" localSheetId="1">Birók!$A$1:$N$29</definedName>
    <definedName name="_xlnm.Print_Area" localSheetId="7">'narancs leány'!$A$1:$M$41</definedName>
    <definedName name="_xlnm.Print_Area" localSheetId="6">'narancs leány elő'!$A$1:$Q$134</definedName>
    <definedName name="_xlnm.Print_Area" localSheetId="5">'piros fiú'!$A$1:$M$41</definedName>
    <definedName name="_xlnm.Print_Area" localSheetId="4">'piros fiú elő'!$A$1:$Q$134</definedName>
    <definedName name="_xlnm.Print_Area" localSheetId="3">'piros leány'!$A$1:$M$41</definedName>
    <definedName name="_xlnm.Print_Area" localSheetId="2">'piros leány elő'!$A$1:$Q$134</definedName>
  </definedNames>
  <calcPr calcId="125725"/>
</workbook>
</file>

<file path=xl/calcChain.xml><?xml version="1.0" encoding="utf-8"?>
<calcChain xmlns="http://schemas.openxmlformats.org/spreadsheetml/2006/main">
  <c r="E2" i="281"/>
  <c r="C2" i="279"/>
  <c r="I13" i="281"/>
  <c r="G13"/>
  <c r="E13"/>
  <c r="B22" s="1"/>
  <c r="D13"/>
  <c r="C13"/>
  <c r="I11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AD1" s="1"/>
  <c r="M4"/>
  <c r="K41" s="1"/>
  <c r="E4"/>
  <c r="A4"/>
  <c r="Y3"/>
  <c r="A1"/>
  <c r="P156" i="279"/>
  <c r="M156"/>
  <c r="L156"/>
  <c r="K156"/>
  <c r="J156"/>
  <c r="P155"/>
  <c r="M155" s="1"/>
  <c r="L155"/>
  <c r="K155"/>
  <c r="J155"/>
  <c r="P154"/>
  <c r="M154"/>
  <c r="L154"/>
  <c r="K154"/>
  <c r="J154"/>
  <c r="P153"/>
  <c r="M153" s="1"/>
  <c r="L153"/>
  <c r="K153"/>
  <c r="J153"/>
  <c r="P152"/>
  <c r="M152"/>
  <c r="L152"/>
  <c r="K152"/>
  <c r="J152"/>
  <c r="P151"/>
  <c r="M151" s="1"/>
  <c r="L151"/>
  <c r="K151"/>
  <c r="J151"/>
  <c r="P150"/>
  <c r="M150"/>
  <c r="L150"/>
  <c r="K150"/>
  <c r="J150"/>
  <c r="P149"/>
  <c r="M149" s="1"/>
  <c r="L149"/>
  <c r="K149"/>
  <c r="J149"/>
  <c r="P148"/>
  <c r="M148"/>
  <c r="L148"/>
  <c r="K148"/>
  <c r="J148"/>
  <c r="P147"/>
  <c r="M147" s="1"/>
  <c r="L147"/>
  <c r="K147"/>
  <c r="J147"/>
  <c r="P146"/>
  <c r="M146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/>
  <c r="L124"/>
  <c r="K124"/>
  <c r="J124"/>
  <c r="P123"/>
  <c r="M123" s="1"/>
  <c r="L123"/>
  <c r="K123"/>
  <c r="J123"/>
  <c r="P122"/>
  <c r="M122"/>
  <c r="L122"/>
  <c r="K122"/>
  <c r="J122"/>
  <c r="P121"/>
  <c r="M121" s="1"/>
  <c r="L121"/>
  <c r="K121"/>
  <c r="J121"/>
  <c r="P120"/>
  <c r="M120"/>
  <c r="L120"/>
  <c r="K120"/>
  <c r="J120"/>
  <c r="P119"/>
  <c r="M119" s="1"/>
  <c r="L119"/>
  <c r="K119"/>
  <c r="J119"/>
  <c r="P118"/>
  <c r="M118"/>
  <c r="L118"/>
  <c r="K118"/>
  <c r="J118"/>
  <c r="P117"/>
  <c r="M117" s="1"/>
  <c r="L117"/>
  <c r="K117"/>
  <c r="J117"/>
  <c r="P116"/>
  <c r="M116"/>
  <c r="L116"/>
  <c r="K116"/>
  <c r="J116"/>
  <c r="P115"/>
  <c r="M115" s="1"/>
  <c r="L115"/>
  <c r="K115"/>
  <c r="J115"/>
  <c r="P114"/>
  <c r="M114"/>
  <c r="L114"/>
  <c r="K114"/>
  <c r="J114"/>
  <c r="P113"/>
  <c r="M113" s="1"/>
  <c r="L113"/>
  <c r="K113"/>
  <c r="J113"/>
  <c r="P112"/>
  <c r="M112"/>
  <c r="L112"/>
  <c r="K112"/>
  <c r="J112"/>
  <c r="P111"/>
  <c r="M111" s="1"/>
  <c r="L111"/>
  <c r="K111"/>
  <c r="J111"/>
  <c r="P110"/>
  <c r="M110"/>
  <c r="L110"/>
  <c r="K110"/>
  <c r="J110"/>
  <c r="P109"/>
  <c r="M109" s="1"/>
  <c r="L109"/>
  <c r="K109"/>
  <c r="J109"/>
  <c r="P108"/>
  <c r="M108"/>
  <c r="L108"/>
  <c r="K108"/>
  <c r="J108"/>
  <c r="P107"/>
  <c r="M107" s="1"/>
  <c r="L107"/>
  <c r="K107"/>
  <c r="J107"/>
  <c r="P106"/>
  <c r="M106"/>
  <c r="L106"/>
  <c r="K106"/>
  <c r="J106"/>
  <c r="P105"/>
  <c r="M105" s="1"/>
  <c r="L105"/>
  <c r="K105"/>
  <c r="J105"/>
  <c r="P104"/>
  <c r="M104"/>
  <c r="L104"/>
  <c r="K104"/>
  <c r="J104"/>
  <c r="P103"/>
  <c r="M103" s="1"/>
  <c r="L103"/>
  <c r="K103"/>
  <c r="J103"/>
  <c r="P102"/>
  <c r="M102"/>
  <c r="L102"/>
  <c r="K102"/>
  <c r="J102"/>
  <c r="P101"/>
  <c r="M101" s="1"/>
  <c r="L101"/>
  <c r="K101"/>
  <c r="J101"/>
  <c r="P100"/>
  <c r="M100"/>
  <c r="L100"/>
  <c r="K100"/>
  <c r="J100"/>
  <c r="P99"/>
  <c r="M99" s="1"/>
  <c r="L99"/>
  <c r="K99"/>
  <c r="J99"/>
  <c r="P98"/>
  <c r="M98"/>
  <c r="L98"/>
  <c r="K98"/>
  <c r="J98"/>
  <c r="P97"/>
  <c r="M97" s="1"/>
  <c r="L97"/>
  <c r="K97"/>
  <c r="J97"/>
  <c r="P96"/>
  <c r="M96"/>
  <c r="L96"/>
  <c r="K96"/>
  <c r="J96"/>
  <c r="P95"/>
  <c r="M95" s="1"/>
  <c r="L95"/>
  <c r="K95"/>
  <c r="J95"/>
  <c r="P94"/>
  <c r="M94"/>
  <c r="L94"/>
  <c r="K94"/>
  <c r="J94"/>
  <c r="P93"/>
  <c r="M93" s="1"/>
  <c r="L93"/>
  <c r="K93"/>
  <c r="J93"/>
  <c r="P92"/>
  <c r="M92"/>
  <c r="L92"/>
  <c r="K92"/>
  <c r="J92"/>
  <c r="P91"/>
  <c r="M91" s="1"/>
  <c r="L91"/>
  <c r="K91"/>
  <c r="J91"/>
  <c r="P90"/>
  <c r="M90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/>
  <c r="L78"/>
  <c r="K78"/>
  <c r="J78"/>
  <c r="P77"/>
  <c r="M77" s="1"/>
  <c r="L77"/>
  <c r="K77"/>
  <c r="J77"/>
  <c r="P76"/>
  <c r="M76"/>
  <c r="L76"/>
  <c r="K76"/>
  <c r="J76"/>
  <c r="P75"/>
  <c r="M75" s="1"/>
  <c r="L75"/>
  <c r="K75"/>
  <c r="J75"/>
  <c r="P74"/>
  <c r="M74"/>
  <c r="L74"/>
  <c r="K74"/>
  <c r="J74"/>
  <c r="P73"/>
  <c r="M73" s="1"/>
  <c r="L73"/>
  <c r="K73"/>
  <c r="J73"/>
  <c r="P72"/>
  <c r="M72"/>
  <c r="L72"/>
  <c r="K72"/>
  <c r="J72"/>
  <c r="P71"/>
  <c r="M71" s="1"/>
  <c r="L71"/>
  <c r="K71"/>
  <c r="J71"/>
  <c r="P70"/>
  <c r="M70"/>
  <c r="L70"/>
  <c r="K70"/>
  <c r="J70"/>
  <c r="P69"/>
  <c r="M69" s="1"/>
  <c r="L69"/>
  <c r="K69"/>
  <c r="J69"/>
  <c r="P68"/>
  <c r="M68"/>
  <c r="L68"/>
  <c r="K68"/>
  <c r="J68"/>
  <c r="P67"/>
  <c r="M67" s="1"/>
  <c r="L67"/>
  <c r="K67"/>
  <c r="J67"/>
  <c r="P66"/>
  <c r="M66"/>
  <c r="L66"/>
  <c r="K66"/>
  <c r="J66"/>
  <c r="P65"/>
  <c r="M65" s="1"/>
  <c r="L65"/>
  <c r="K65"/>
  <c r="J65"/>
  <c r="P64"/>
  <c r="M64"/>
  <c r="L64"/>
  <c r="K64"/>
  <c r="J64"/>
  <c r="P63"/>
  <c r="M63" s="1"/>
  <c r="L63"/>
  <c r="K63"/>
  <c r="J63"/>
  <c r="P62"/>
  <c r="M62"/>
  <c r="L62"/>
  <c r="K62"/>
  <c r="J62"/>
  <c r="P61"/>
  <c r="M61" s="1"/>
  <c r="L61"/>
  <c r="K61"/>
  <c r="J61"/>
  <c r="P60"/>
  <c r="M60"/>
  <c r="L60"/>
  <c r="K60"/>
  <c r="J60"/>
  <c r="P59"/>
  <c r="M59" s="1"/>
  <c r="L59"/>
  <c r="K59"/>
  <c r="J59"/>
  <c r="P58"/>
  <c r="M58"/>
  <c r="L58"/>
  <c r="K58"/>
  <c r="J58"/>
  <c r="P57"/>
  <c r="M57" s="1"/>
  <c r="L57"/>
  <c r="K57"/>
  <c r="J57"/>
  <c r="P56"/>
  <c r="M56"/>
  <c r="L56"/>
  <c r="K56"/>
  <c r="J56"/>
  <c r="P55"/>
  <c r="M55" s="1"/>
  <c r="L55"/>
  <c r="K55"/>
  <c r="J55"/>
  <c r="P54"/>
  <c r="M54"/>
  <c r="L54"/>
  <c r="K54"/>
  <c r="J54"/>
  <c r="P53"/>
  <c r="M53" s="1"/>
  <c r="L53"/>
  <c r="K53"/>
  <c r="J53"/>
  <c r="P52"/>
  <c r="M52"/>
  <c r="L52"/>
  <c r="K52"/>
  <c r="J52"/>
  <c r="P51"/>
  <c r="M51" s="1"/>
  <c r="L51"/>
  <c r="K51"/>
  <c r="J51"/>
  <c r="P50"/>
  <c r="M50"/>
  <c r="L50"/>
  <c r="K50"/>
  <c r="J50"/>
  <c r="P49"/>
  <c r="M49" s="1"/>
  <c r="L49"/>
  <c r="K49"/>
  <c r="J49"/>
  <c r="P48"/>
  <c r="M48"/>
  <c r="L48"/>
  <c r="K48"/>
  <c r="J48"/>
  <c r="P47"/>
  <c r="M47" s="1"/>
  <c r="L47"/>
  <c r="K47"/>
  <c r="J47"/>
  <c r="P46"/>
  <c r="M46"/>
  <c r="L46"/>
  <c r="K46"/>
  <c r="J46"/>
  <c r="P45"/>
  <c r="M45" s="1"/>
  <c r="L45"/>
  <c r="K45"/>
  <c r="J45"/>
  <c r="P44"/>
  <c r="M44"/>
  <c r="L44"/>
  <c r="K44"/>
  <c r="J44"/>
  <c r="P43"/>
  <c r="M43" s="1"/>
  <c r="L43"/>
  <c r="K43"/>
  <c r="J43"/>
  <c r="P42"/>
  <c r="M42"/>
  <c r="L42"/>
  <c r="K42"/>
  <c r="J42"/>
  <c r="P41"/>
  <c r="M41" s="1"/>
  <c r="L41"/>
  <c r="K41"/>
  <c r="J41"/>
  <c r="P40"/>
  <c r="M40"/>
  <c r="L40"/>
  <c r="K40"/>
  <c r="J40"/>
  <c r="H5"/>
  <c r="D5"/>
  <c r="C5"/>
  <c r="A5"/>
  <c r="A1"/>
  <c r="E2" i="234"/>
  <c r="C2" i="231"/>
  <c r="I15" i="234"/>
  <c r="G15"/>
  <c r="E15"/>
  <c r="B23" s="1"/>
  <c r="D15"/>
  <c r="C15"/>
  <c r="I13"/>
  <c r="G13"/>
  <c r="E13"/>
  <c r="B22" s="1"/>
  <c r="D13"/>
  <c r="C13"/>
  <c r="I11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AD1" s="1"/>
  <c r="L4"/>
  <c r="K41" s="1"/>
  <c r="E4"/>
  <c r="A4"/>
  <c r="Y3"/>
  <c r="A1"/>
  <c r="P156" i="231"/>
  <c r="M156"/>
  <c r="L156"/>
  <c r="K156"/>
  <c r="J156"/>
  <c r="P155"/>
  <c r="M155" s="1"/>
  <c r="L155"/>
  <c r="K155"/>
  <c r="J155"/>
  <c r="P154"/>
  <c r="M154"/>
  <c r="L154"/>
  <c r="K154"/>
  <c r="J154"/>
  <c r="P153"/>
  <c r="M153" s="1"/>
  <c r="L153"/>
  <c r="K153"/>
  <c r="J153"/>
  <c r="P152"/>
  <c r="M152"/>
  <c r="L152"/>
  <c r="K152"/>
  <c r="J152"/>
  <c r="P151"/>
  <c r="M151" s="1"/>
  <c r="L151"/>
  <c r="K151"/>
  <c r="J151"/>
  <c r="P150"/>
  <c r="M150"/>
  <c r="L150"/>
  <c r="K150"/>
  <c r="J150"/>
  <c r="P149"/>
  <c r="M149" s="1"/>
  <c r="L149"/>
  <c r="K149"/>
  <c r="J149"/>
  <c r="P148"/>
  <c r="M148"/>
  <c r="L148"/>
  <c r="K148"/>
  <c r="J148"/>
  <c r="P147"/>
  <c r="M147" s="1"/>
  <c r="L147"/>
  <c r="K147"/>
  <c r="J147"/>
  <c r="P146"/>
  <c r="M146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/>
  <c r="L124"/>
  <c r="K124"/>
  <c r="J124"/>
  <c r="P123"/>
  <c r="M123" s="1"/>
  <c r="L123"/>
  <c r="K123"/>
  <c r="J123"/>
  <c r="P122"/>
  <c r="M122"/>
  <c r="L122"/>
  <c r="K122"/>
  <c r="J122"/>
  <c r="P121"/>
  <c r="M121" s="1"/>
  <c r="L121"/>
  <c r="K121"/>
  <c r="J121"/>
  <c r="P120"/>
  <c r="M120"/>
  <c r="L120"/>
  <c r="K120"/>
  <c r="J120"/>
  <c r="P119"/>
  <c r="M119" s="1"/>
  <c r="L119"/>
  <c r="K119"/>
  <c r="J119"/>
  <c r="P118"/>
  <c r="M118"/>
  <c r="L118"/>
  <c r="K118"/>
  <c r="J118"/>
  <c r="P117"/>
  <c r="M117" s="1"/>
  <c r="L117"/>
  <c r="K117"/>
  <c r="J117"/>
  <c r="P116"/>
  <c r="M116"/>
  <c r="L116"/>
  <c r="K116"/>
  <c r="J116"/>
  <c r="P115"/>
  <c r="M115" s="1"/>
  <c r="L115"/>
  <c r="K115"/>
  <c r="J115"/>
  <c r="P114"/>
  <c r="M114"/>
  <c r="L114"/>
  <c r="K114"/>
  <c r="J114"/>
  <c r="P113"/>
  <c r="M113" s="1"/>
  <c r="L113"/>
  <c r="K113"/>
  <c r="J113"/>
  <c r="P112"/>
  <c r="M112"/>
  <c r="L112"/>
  <c r="K112"/>
  <c r="J112"/>
  <c r="P111"/>
  <c r="M111" s="1"/>
  <c r="L111"/>
  <c r="K111"/>
  <c r="J111"/>
  <c r="P110"/>
  <c r="M110"/>
  <c r="L110"/>
  <c r="K110"/>
  <c r="J110"/>
  <c r="P109"/>
  <c r="M109" s="1"/>
  <c r="L109"/>
  <c r="K109"/>
  <c r="J109"/>
  <c r="P108"/>
  <c r="M108"/>
  <c r="L108"/>
  <c r="K108"/>
  <c r="J108"/>
  <c r="P107"/>
  <c r="M107" s="1"/>
  <c r="L107"/>
  <c r="K107"/>
  <c r="J107"/>
  <c r="P106"/>
  <c r="M106"/>
  <c r="L106"/>
  <c r="K106"/>
  <c r="J106"/>
  <c r="P105"/>
  <c r="M105" s="1"/>
  <c r="L105"/>
  <c r="K105"/>
  <c r="J105"/>
  <c r="P104"/>
  <c r="M104"/>
  <c r="L104"/>
  <c r="K104"/>
  <c r="J104"/>
  <c r="P103"/>
  <c r="M103" s="1"/>
  <c r="L103"/>
  <c r="K103"/>
  <c r="J103"/>
  <c r="P102"/>
  <c r="M102"/>
  <c r="L102"/>
  <c r="K102"/>
  <c r="J102"/>
  <c r="P101"/>
  <c r="M101" s="1"/>
  <c r="L101"/>
  <c r="K101"/>
  <c r="J101"/>
  <c r="P100"/>
  <c r="M100"/>
  <c r="L100"/>
  <c r="K100"/>
  <c r="J100"/>
  <c r="P99"/>
  <c r="M99" s="1"/>
  <c r="L99"/>
  <c r="K99"/>
  <c r="J99"/>
  <c r="P98"/>
  <c r="M98"/>
  <c r="L98"/>
  <c r="K98"/>
  <c r="J98"/>
  <c r="P97"/>
  <c r="M97" s="1"/>
  <c r="L97"/>
  <c r="K97"/>
  <c r="J97"/>
  <c r="P96"/>
  <c r="M96"/>
  <c r="L96"/>
  <c r="K96"/>
  <c r="J96"/>
  <c r="P95"/>
  <c r="M95" s="1"/>
  <c r="L95"/>
  <c r="K95"/>
  <c r="J95"/>
  <c r="P94"/>
  <c r="M94"/>
  <c r="L94"/>
  <c r="K94"/>
  <c r="J94"/>
  <c r="P93"/>
  <c r="M93" s="1"/>
  <c r="L93"/>
  <c r="K93"/>
  <c r="J93"/>
  <c r="P92"/>
  <c r="M92"/>
  <c r="L92"/>
  <c r="K92"/>
  <c r="J92"/>
  <c r="P91"/>
  <c r="M91" s="1"/>
  <c r="L91"/>
  <c r="K91"/>
  <c r="J91"/>
  <c r="P90"/>
  <c r="M90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/>
  <c r="L78"/>
  <c r="K78"/>
  <c r="J78"/>
  <c r="P77"/>
  <c r="M77" s="1"/>
  <c r="L77"/>
  <c r="K77"/>
  <c r="J77"/>
  <c r="P76"/>
  <c r="M76"/>
  <c r="L76"/>
  <c r="K76"/>
  <c r="J76"/>
  <c r="P75"/>
  <c r="M75" s="1"/>
  <c r="L75"/>
  <c r="K75"/>
  <c r="J75"/>
  <c r="P74"/>
  <c r="M74"/>
  <c r="L74"/>
  <c r="K74"/>
  <c r="J74"/>
  <c r="P73"/>
  <c r="M73" s="1"/>
  <c r="L73"/>
  <c r="K73"/>
  <c r="J73"/>
  <c r="P72"/>
  <c r="M72"/>
  <c r="L72"/>
  <c r="K72"/>
  <c r="J72"/>
  <c r="P71"/>
  <c r="M71" s="1"/>
  <c r="L71"/>
  <c r="K71"/>
  <c r="J71"/>
  <c r="P70"/>
  <c r="M70"/>
  <c r="L70"/>
  <c r="K70"/>
  <c r="J70"/>
  <c r="P69"/>
  <c r="M69" s="1"/>
  <c r="L69"/>
  <c r="K69"/>
  <c r="J69"/>
  <c r="P68"/>
  <c r="M68"/>
  <c r="L68"/>
  <c r="K68"/>
  <c r="J68"/>
  <c r="P67"/>
  <c r="M67" s="1"/>
  <c r="L67"/>
  <c r="K67"/>
  <c r="J67"/>
  <c r="P66"/>
  <c r="M66"/>
  <c r="L66"/>
  <c r="K66"/>
  <c r="J66"/>
  <c r="P65"/>
  <c r="M65" s="1"/>
  <c r="L65"/>
  <c r="K65"/>
  <c r="J65"/>
  <c r="P64"/>
  <c r="M64"/>
  <c r="L64"/>
  <c r="K64"/>
  <c r="J64"/>
  <c r="P63"/>
  <c r="M63" s="1"/>
  <c r="L63"/>
  <c r="K63"/>
  <c r="J63"/>
  <c r="P62"/>
  <c r="M62"/>
  <c r="L62"/>
  <c r="K62"/>
  <c r="J62"/>
  <c r="P61"/>
  <c r="M61" s="1"/>
  <c r="L61"/>
  <c r="K61"/>
  <c r="J61"/>
  <c r="P60"/>
  <c r="M60"/>
  <c r="L60"/>
  <c r="K60"/>
  <c r="J60"/>
  <c r="P59"/>
  <c r="M59" s="1"/>
  <c r="L59"/>
  <c r="K59"/>
  <c r="J59"/>
  <c r="P58"/>
  <c r="M58"/>
  <c r="L58"/>
  <c r="K58"/>
  <c r="J58"/>
  <c r="P57"/>
  <c r="M57" s="1"/>
  <c r="L57"/>
  <c r="K57"/>
  <c r="J57"/>
  <c r="P56"/>
  <c r="M56"/>
  <c r="L56"/>
  <c r="K56"/>
  <c r="J56"/>
  <c r="P55"/>
  <c r="M55" s="1"/>
  <c r="L55"/>
  <c r="K55"/>
  <c r="J55"/>
  <c r="P54"/>
  <c r="M54"/>
  <c r="L54"/>
  <c r="K54"/>
  <c r="J54"/>
  <c r="P53"/>
  <c r="M53" s="1"/>
  <c r="L53"/>
  <c r="K53"/>
  <c r="J53"/>
  <c r="P52"/>
  <c r="M52"/>
  <c r="L52"/>
  <c r="K52"/>
  <c r="J52"/>
  <c r="P51"/>
  <c r="M51" s="1"/>
  <c r="L51"/>
  <c r="K51"/>
  <c r="J51"/>
  <c r="P50"/>
  <c r="M50"/>
  <c r="L50"/>
  <c r="K50"/>
  <c r="J50"/>
  <c r="P49"/>
  <c r="M49" s="1"/>
  <c r="L49"/>
  <c r="K49"/>
  <c r="J49"/>
  <c r="P48"/>
  <c r="M48"/>
  <c r="L48"/>
  <c r="K48"/>
  <c r="J48"/>
  <c r="P47"/>
  <c r="M47" s="1"/>
  <c r="L47"/>
  <c r="K47"/>
  <c r="J47"/>
  <c r="P46"/>
  <c r="M46"/>
  <c r="L46"/>
  <c r="K46"/>
  <c r="J46"/>
  <c r="P45"/>
  <c r="M45" s="1"/>
  <c r="L45"/>
  <c r="K45"/>
  <c r="J45"/>
  <c r="P44"/>
  <c r="M44"/>
  <c r="L44"/>
  <c r="K44"/>
  <c r="J44"/>
  <c r="P43"/>
  <c r="M43" s="1"/>
  <c r="L43"/>
  <c r="K43"/>
  <c r="J43"/>
  <c r="P42"/>
  <c r="M42"/>
  <c r="L42"/>
  <c r="K42"/>
  <c r="J42"/>
  <c r="P41"/>
  <c r="M41" s="1"/>
  <c r="L41"/>
  <c r="K41"/>
  <c r="J41"/>
  <c r="P40"/>
  <c r="M40"/>
  <c r="L40"/>
  <c r="K40"/>
  <c r="J40"/>
  <c r="H5"/>
  <c r="D5"/>
  <c r="C5"/>
  <c r="A5"/>
  <c r="A1"/>
  <c r="C2" i="9"/>
  <c r="C5"/>
  <c r="D5"/>
  <c r="H5"/>
  <c r="P22" i="2"/>
  <c r="P23"/>
  <c r="P24"/>
  <c r="P25"/>
  <c r="P26"/>
  <c r="P27"/>
  <c r="P28"/>
  <c r="P29"/>
  <c r="Y5" i="89"/>
  <c r="AD1" s="1"/>
  <c r="Y3"/>
  <c r="L4"/>
  <c r="K41" s="1"/>
  <c r="E4"/>
  <c r="I11"/>
  <c r="G11"/>
  <c r="E11"/>
  <c r="H18" s="1"/>
  <c r="D11"/>
  <c r="C11"/>
  <c r="I9"/>
  <c r="G9"/>
  <c r="E9"/>
  <c r="F18" s="1"/>
  <c r="D9"/>
  <c r="C9"/>
  <c r="I7"/>
  <c r="G7"/>
  <c r="E7"/>
  <c r="D18" s="1"/>
  <c r="D7"/>
  <c r="C7"/>
  <c r="A4"/>
  <c r="E2"/>
  <c r="A1"/>
  <c r="J151" i="9"/>
  <c r="K151"/>
  <c r="L151"/>
  <c r="P151"/>
  <c r="M151"/>
  <c r="J152"/>
  <c r="K152"/>
  <c r="L152"/>
  <c r="P152"/>
  <c r="M152" s="1"/>
  <c r="J153"/>
  <c r="K153"/>
  <c r="L153"/>
  <c r="P153"/>
  <c r="M153"/>
  <c r="J154"/>
  <c r="K154"/>
  <c r="L154"/>
  <c r="P154"/>
  <c r="M154" s="1"/>
  <c r="J155"/>
  <c r="K155"/>
  <c r="L155"/>
  <c r="P155"/>
  <c r="M155"/>
  <c r="J156"/>
  <c r="K156"/>
  <c r="L156"/>
  <c r="P156"/>
  <c r="M156" s="1"/>
  <c r="J135"/>
  <c r="K135"/>
  <c r="L135"/>
  <c r="P135"/>
  <c r="M135"/>
  <c r="J136"/>
  <c r="K136"/>
  <c r="L136"/>
  <c r="P136"/>
  <c r="M136" s="1"/>
  <c r="J137"/>
  <c r="K137"/>
  <c r="L137"/>
  <c r="P137"/>
  <c r="M137"/>
  <c r="J138"/>
  <c r="K138"/>
  <c r="L138"/>
  <c r="P138"/>
  <c r="M138" s="1"/>
  <c r="J139"/>
  <c r="K139"/>
  <c r="L139"/>
  <c r="P139"/>
  <c r="M139"/>
  <c r="J140"/>
  <c r="K140"/>
  <c r="L140"/>
  <c r="P140"/>
  <c r="M140" s="1"/>
  <c r="J141"/>
  <c r="K141"/>
  <c r="L141"/>
  <c r="P141"/>
  <c r="M141"/>
  <c r="J142"/>
  <c r="K142"/>
  <c r="L142"/>
  <c r="P142"/>
  <c r="M142" s="1"/>
  <c r="J143"/>
  <c r="K143"/>
  <c r="L143"/>
  <c r="P143"/>
  <c r="M143"/>
  <c r="J144"/>
  <c r="K144"/>
  <c r="L144"/>
  <c r="P144"/>
  <c r="M144" s="1"/>
  <c r="J145"/>
  <c r="K145"/>
  <c r="L145"/>
  <c r="P145"/>
  <c r="M145"/>
  <c r="J146"/>
  <c r="K146"/>
  <c r="L146"/>
  <c r="P146"/>
  <c r="M146" s="1"/>
  <c r="J147"/>
  <c r="K147"/>
  <c r="L147"/>
  <c r="P147"/>
  <c r="M147"/>
  <c r="J148"/>
  <c r="K148"/>
  <c r="L148"/>
  <c r="P148"/>
  <c r="M148" s="1"/>
  <c r="J149"/>
  <c r="K149"/>
  <c r="L149"/>
  <c r="P149"/>
  <c r="M149"/>
  <c r="J150"/>
  <c r="K150"/>
  <c r="L150"/>
  <c r="P150"/>
  <c r="M150" s="1"/>
  <c r="B5" i="2"/>
  <c r="A5"/>
  <c r="A1"/>
  <c r="A5" i="9"/>
  <c r="J40"/>
  <c r="K40"/>
  <c r="L40"/>
  <c r="P40"/>
  <c r="M40" s="1"/>
  <c r="J41"/>
  <c r="K41"/>
  <c r="L41"/>
  <c r="P41"/>
  <c r="M41"/>
  <c r="J42"/>
  <c r="K42"/>
  <c r="L42"/>
  <c r="P42"/>
  <c r="M42" s="1"/>
  <c r="J43"/>
  <c r="K43"/>
  <c r="L43"/>
  <c r="P43"/>
  <c r="M43"/>
  <c r="J44"/>
  <c r="K44"/>
  <c r="L44"/>
  <c r="P44"/>
  <c r="M44" s="1"/>
  <c r="J45"/>
  <c r="K45"/>
  <c r="L45"/>
  <c r="P45"/>
  <c r="M45"/>
  <c r="J46"/>
  <c r="K46"/>
  <c r="L46"/>
  <c r="P46"/>
  <c r="M46" s="1"/>
  <c r="J47"/>
  <c r="K47"/>
  <c r="L47"/>
  <c r="P47"/>
  <c r="M47"/>
  <c r="J48"/>
  <c r="K48"/>
  <c r="L48"/>
  <c r="P48"/>
  <c r="M48" s="1"/>
  <c r="J49"/>
  <c r="K49"/>
  <c r="L49"/>
  <c r="P49"/>
  <c r="M49"/>
  <c r="J50"/>
  <c r="K50"/>
  <c r="L50"/>
  <c r="P50"/>
  <c r="M50" s="1"/>
  <c r="J51"/>
  <c r="K51"/>
  <c r="L51"/>
  <c r="P51"/>
  <c r="M51"/>
  <c r="J52"/>
  <c r="K52"/>
  <c r="L52"/>
  <c r="P52"/>
  <c r="M52" s="1"/>
  <c r="J53"/>
  <c r="K53"/>
  <c r="L53"/>
  <c r="P53"/>
  <c r="M53"/>
  <c r="J54"/>
  <c r="K54"/>
  <c r="L54"/>
  <c r="P54"/>
  <c r="M54" s="1"/>
  <c r="J55"/>
  <c r="K55"/>
  <c r="L55"/>
  <c r="P55"/>
  <c r="M55"/>
  <c r="J56"/>
  <c r="K56"/>
  <c r="L56"/>
  <c r="P56"/>
  <c r="M56" s="1"/>
  <c r="J57"/>
  <c r="K57"/>
  <c r="L57"/>
  <c r="P57"/>
  <c r="M57"/>
  <c r="J58"/>
  <c r="K58"/>
  <c r="L58"/>
  <c r="P58"/>
  <c r="M58" s="1"/>
  <c r="J59"/>
  <c r="K59"/>
  <c r="L59"/>
  <c r="P59"/>
  <c r="M59"/>
  <c r="J60"/>
  <c r="K60"/>
  <c r="L60"/>
  <c r="P60"/>
  <c r="M60" s="1"/>
  <c r="J61"/>
  <c r="K61"/>
  <c r="L61"/>
  <c r="P61"/>
  <c r="M61"/>
  <c r="J62"/>
  <c r="K62"/>
  <c r="L62"/>
  <c r="P62"/>
  <c r="M62" s="1"/>
  <c r="J63"/>
  <c r="K63"/>
  <c r="L63"/>
  <c r="P63"/>
  <c r="M63"/>
  <c r="J64"/>
  <c r="K64"/>
  <c r="L64"/>
  <c r="P64"/>
  <c r="M64" s="1"/>
  <c r="J65"/>
  <c r="K65"/>
  <c r="L65"/>
  <c r="P65"/>
  <c r="M65"/>
  <c r="J66"/>
  <c r="K66"/>
  <c r="L66"/>
  <c r="P66"/>
  <c r="M66" s="1"/>
  <c r="J67"/>
  <c r="K67"/>
  <c r="L67"/>
  <c r="P67"/>
  <c r="M67"/>
  <c r="J68"/>
  <c r="K68"/>
  <c r="L68"/>
  <c r="P68"/>
  <c r="M68" s="1"/>
  <c r="J69"/>
  <c r="K69"/>
  <c r="L69"/>
  <c r="P69"/>
  <c r="M69"/>
  <c r="J70"/>
  <c r="K70"/>
  <c r="L70"/>
  <c r="P70"/>
  <c r="M70" s="1"/>
  <c r="J71"/>
  <c r="K71"/>
  <c r="L71"/>
  <c r="P71"/>
  <c r="M71"/>
  <c r="J72"/>
  <c r="K72"/>
  <c r="L72"/>
  <c r="P72"/>
  <c r="M72" s="1"/>
  <c r="J73"/>
  <c r="K73"/>
  <c r="L73"/>
  <c r="P73"/>
  <c r="M73"/>
  <c r="J74"/>
  <c r="K74"/>
  <c r="L74"/>
  <c r="P74"/>
  <c r="M74" s="1"/>
  <c r="J75"/>
  <c r="K75"/>
  <c r="L75"/>
  <c r="P75"/>
  <c r="M75"/>
  <c r="J76"/>
  <c r="K76"/>
  <c r="L76"/>
  <c r="P76"/>
  <c r="M76" s="1"/>
  <c r="J77"/>
  <c r="K77"/>
  <c r="L77"/>
  <c r="P77"/>
  <c r="M77"/>
  <c r="J78"/>
  <c r="K78"/>
  <c r="L78"/>
  <c r="P78"/>
  <c r="M78" s="1"/>
  <c r="J79"/>
  <c r="K79"/>
  <c r="L79"/>
  <c r="P79"/>
  <c r="M79"/>
  <c r="J80"/>
  <c r="K80"/>
  <c r="L80"/>
  <c r="P80"/>
  <c r="M80" s="1"/>
  <c r="J81"/>
  <c r="K81"/>
  <c r="L81"/>
  <c r="P81"/>
  <c r="M81"/>
  <c r="J82"/>
  <c r="K82"/>
  <c r="L82"/>
  <c r="P82"/>
  <c r="M82" s="1"/>
  <c r="J83"/>
  <c r="K83"/>
  <c r="L83"/>
  <c r="P83"/>
  <c r="M83"/>
  <c r="J84"/>
  <c r="K84"/>
  <c r="L84"/>
  <c r="P84"/>
  <c r="M84" s="1"/>
  <c r="J85"/>
  <c r="K85"/>
  <c r="L85"/>
  <c r="P85"/>
  <c r="M85"/>
  <c r="J86"/>
  <c r="K86"/>
  <c r="L86"/>
  <c r="P86"/>
  <c r="M86" s="1"/>
  <c r="J87"/>
  <c r="K87"/>
  <c r="L87"/>
  <c r="P87"/>
  <c r="M87"/>
  <c r="J88"/>
  <c r="K88"/>
  <c r="L88"/>
  <c r="P88"/>
  <c r="M88" s="1"/>
  <c r="J89"/>
  <c r="K89"/>
  <c r="L89"/>
  <c r="P89"/>
  <c r="M89"/>
  <c r="J90"/>
  <c r="K90"/>
  <c r="L90"/>
  <c r="P90"/>
  <c r="M90" s="1"/>
  <c r="J91"/>
  <c r="K91"/>
  <c r="L91"/>
  <c r="P91"/>
  <c r="M91"/>
  <c r="J92"/>
  <c r="K92"/>
  <c r="L92"/>
  <c r="P92"/>
  <c r="M92" s="1"/>
  <c r="J93"/>
  <c r="K93"/>
  <c r="L93"/>
  <c r="P93"/>
  <c r="M93"/>
  <c r="J94"/>
  <c r="K94"/>
  <c r="L94"/>
  <c r="P94"/>
  <c r="M94" s="1"/>
  <c r="J95"/>
  <c r="K95"/>
  <c r="L95"/>
  <c r="P95"/>
  <c r="M95"/>
  <c r="J96"/>
  <c r="K96"/>
  <c r="L96"/>
  <c r="P96"/>
  <c r="M96" s="1"/>
  <c r="J97"/>
  <c r="K97"/>
  <c r="L97"/>
  <c r="P97"/>
  <c r="M97"/>
  <c r="J98"/>
  <c r="K98"/>
  <c r="L98"/>
  <c r="P98"/>
  <c r="M98" s="1"/>
  <c r="J99"/>
  <c r="K99"/>
  <c r="L99"/>
  <c r="P99"/>
  <c r="M99"/>
  <c r="J100"/>
  <c r="K100"/>
  <c r="L100"/>
  <c r="P100"/>
  <c r="M100" s="1"/>
  <c r="J101"/>
  <c r="K101"/>
  <c r="L101"/>
  <c r="P101"/>
  <c r="M101"/>
  <c r="J102"/>
  <c r="K102"/>
  <c r="L102"/>
  <c r="P102"/>
  <c r="M102" s="1"/>
  <c r="J103"/>
  <c r="K103"/>
  <c r="L103"/>
  <c r="P103"/>
  <c r="M103"/>
  <c r="J104"/>
  <c r="K104"/>
  <c r="L104"/>
  <c r="P104"/>
  <c r="M104" s="1"/>
  <c r="J105"/>
  <c r="K105"/>
  <c r="L105"/>
  <c r="P105"/>
  <c r="M105"/>
  <c r="J106"/>
  <c r="K106"/>
  <c r="L106"/>
  <c r="P106"/>
  <c r="M106" s="1"/>
  <c r="J107"/>
  <c r="K107"/>
  <c r="L107"/>
  <c r="P107"/>
  <c r="M107"/>
  <c r="J108"/>
  <c r="K108"/>
  <c r="L108"/>
  <c r="P108"/>
  <c r="M108" s="1"/>
  <c r="J109"/>
  <c r="K109"/>
  <c r="L109"/>
  <c r="P109"/>
  <c r="M109"/>
  <c r="J110"/>
  <c r="K110"/>
  <c r="L110"/>
  <c r="P110"/>
  <c r="M110" s="1"/>
  <c r="J111"/>
  <c r="K111"/>
  <c r="L111"/>
  <c r="P111"/>
  <c r="M111"/>
  <c r="J112"/>
  <c r="K112"/>
  <c r="L112"/>
  <c r="P112"/>
  <c r="M112" s="1"/>
  <c r="J113"/>
  <c r="K113"/>
  <c r="L113"/>
  <c r="P113"/>
  <c r="M113"/>
  <c r="J114"/>
  <c r="K114"/>
  <c r="L114"/>
  <c r="P114"/>
  <c r="M114" s="1"/>
  <c r="J115"/>
  <c r="K115"/>
  <c r="L115"/>
  <c r="P115"/>
  <c r="M115"/>
  <c r="J116"/>
  <c r="K116"/>
  <c r="L116"/>
  <c r="P116"/>
  <c r="M116" s="1"/>
  <c r="J117"/>
  <c r="K117"/>
  <c r="L117"/>
  <c r="P117"/>
  <c r="M117"/>
  <c r="J118"/>
  <c r="K118"/>
  <c r="L118"/>
  <c r="P118"/>
  <c r="M118" s="1"/>
  <c r="J119"/>
  <c r="K119"/>
  <c r="L119"/>
  <c r="P119"/>
  <c r="M119"/>
  <c r="J120"/>
  <c r="K120"/>
  <c r="L120"/>
  <c r="P120"/>
  <c r="M120" s="1"/>
  <c r="J121"/>
  <c r="K121"/>
  <c r="L121"/>
  <c r="P121"/>
  <c r="M121"/>
  <c r="J122"/>
  <c r="K122"/>
  <c r="L122"/>
  <c r="P122"/>
  <c r="M122" s="1"/>
  <c r="J123"/>
  <c r="K123"/>
  <c r="L123"/>
  <c r="P123"/>
  <c r="M123"/>
  <c r="J124"/>
  <c r="K124"/>
  <c r="L124"/>
  <c r="P124"/>
  <c r="M124" s="1"/>
  <c r="J125"/>
  <c r="K125"/>
  <c r="L125"/>
  <c r="P125"/>
  <c r="M125"/>
  <c r="J126"/>
  <c r="K126"/>
  <c r="L126"/>
  <c r="P126"/>
  <c r="M126" s="1"/>
  <c r="J127"/>
  <c r="K127"/>
  <c r="L127"/>
  <c r="P127"/>
  <c r="M127"/>
  <c r="J128"/>
  <c r="K128"/>
  <c r="L128"/>
  <c r="P128"/>
  <c r="M128" s="1"/>
  <c r="J129"/>
  <c r="K129"/>
  <c r="L129"/>
  <c r="P129"/>
  <c r="M129"/>
  <c r="J130"/>
  <c r="K130"/>
  <c r="L130"/>
  <c r="P130"/>
  <c r="M130" s="1"/>
  <c r="J131"/>
  <c r="K131"/>
  <c r="L131"/>
  <c r="P131"/>
  <c r="M131"/>
  <c r="J132"/>
  <c r="K132"/>
  <c r="L132"/>
  <c r="P132"/>
  <c r="M132" s="1"/>
  <c r="J133"/>
  <c r="K133"/>
  <c r="L133"/>
  <c r="P133"/>
  <c r="M133"/>
  <c r="J134"/>
  <c r="K134"/>
  <c r="L134"/>
  <c r="P134"/>
  <c r="M134" s="1"/>
  <c r="A1"/>
  <c r="D18" i="234"/>
  <c r="F18"/>
  <c r="H18"/>
  <c r="J18"/>
  <c r="L18"/>
  <c r="D18" i="281"/>
  <c r="F18"/>
  <c r="H18"/>
  <c r="J18"/>
  <c r="AH1" i="89"/>
  <c r="AK1"/>
  <c r="AC1"/>
  <c r="AI1"/>
  <c r="AJ1"/>
  <c r="AF1"/>
  <c r="AE1"/>
  <c r="AK1" i="234"/>
  <c r="AC1"/>
  <c r="AE1"/>
  <c r="AH1"/>
  <c r="AJ1"/>
  <c r="AE1" i="281"/>
  <c r="AF1"/>
  <c r="AC1"/>
  <c r="AB1"/>
  <c r="B19" i="89" l="1"/>
  <c r="B21"/>
  <c r="AJ1" i="281"/>
  <c r="AH1"/>
  <c r="AK1"/>
  <c r="AI1"/>
  <c r="AB1" i="234"/>
  <c r="AF1"/>
  <c r="AI1"/>
  <c r="AG1"/>
  <c r="AB1" i="89"/>
  <c r="B20"/>
  <c r="AG1"/>
  <c r="AG1" i="281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<sst xmlns="http://schemas.openxmlformats.org/spreadsheetml/2006/main" count="439" uniqueCount="194">
  <si>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</si>
  <si>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</si>
  <si>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</si>
  <si>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</si>
  <si>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</si>
  <si>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</si>
  <si>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</si>
  <si>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</si>
  <si>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</si>
  <si>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</si>
  <si>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</si>
  <si>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</si>
  <si>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</si>
  <si>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</si>
  <si>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</si>
  <si>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</si>
  <si>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</si>
  <si>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</si>
  <si>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</si>
  <si>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</si>
  <si>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</si>
  <si>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</si>
  <si>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</si>
  <si>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</si>
  <si>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</si>
  <si>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</si>
  <si>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</si>
  <si>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</si>
  <si>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</si>
  <si>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</si>
  <si>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</si>
  <si>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</si>
  <si>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</si>
  <si>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</si>
  <si>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</si>
  <si>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</si>
  <si>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</si>
  <si>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</si>
  <si>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</si>
  <si>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</si>
  <si>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</si>
  <si>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</si>
  <si>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</si>
  <si>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</si>
  <si>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</si>
  <si>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</si>
  <si>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</si>
  <si>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</si>
  <si>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</si>
  <si>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</si>
  <si>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</si>
  <si>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</si>
  <si>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</si>
  <si>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</si>
  <si>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</si>
  <si>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</si>
  <si>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</si>
  <si>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</si>
  <si>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</si>
  <si>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</si>
  <si>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</si>
  <si>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</si>
  <si>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</si>
  <si>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</si>
  <si>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</si>
  <si>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</si>
  <si>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</si>
  <si>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</si>
  <si>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</si>
  <si>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</si>
  <si>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</si>
  <si>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</si>
  <si>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</si>
  <si>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</si>
  <si>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</si>
  <si>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</si>
  <si>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</si>
  <si>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</si>
  <si>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</si>
  <si>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</si>
  <si>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</si>
  <si>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</si>
  <si>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</si>
  <si>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</si>
  <si>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</si>
  <si>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</si>
  <si>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</si>
  <si>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</si>
  <si>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</si>
  <si>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</si>
  <si>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</si>
  <si>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</si>
  <si>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</si>
  <si>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</si>
  <si>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</si>
  <si>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</si>
  <si>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</si>
  <si>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</si>
  <si>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</si>
  <si>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</si>
  <si>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</si>
  <si>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</si>
  <si>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piros leány</t>
  </si>
  <si>
    <t>piros fiú</t>
  </si>
  <si>
    <t>narancs leány</t>
  </si>
  <si>
    <t>Szentendre</t>
  </si>
  <si>
    <t>Kádár László</t>
  </si>
  <si>
    <t>Török Ákos</t>
  </si>
  <si>
    <t>"141019</t>
  </si>
  <si>
    <t>"140319</t>
  </si>
  <si>
    <t>"141012</t>
  </si>
  <si>
    <t>"140902</t>
  </si>
  <si>
    <t>"140304</t>
  </si>
  <si>
    <t>"140220</t>
  </si>
  <si>
    <t>"150430</t>
  </si>
  <si>
    <t>"150511</t>
  </si>
  <si>
    <t>"130129</t>
  </si>
  <si>
    <t>"140313</t>
  </si>
  <si>
    <t>"1307250</t>
  </si>
  <si>
    <t>"130325</t>
  </si>
  <si>
    <t>HTF CSO-KO</t>
  </si>
  <si>
    <t>Dunakeszi TK</t>
  </si>
  <si>
    <t>GYAC</t>
  </si>
  <si>
    <t>Fehérvár Kiskút TK</t>
  </si>
  <si>
    <t>Vasas SC</t>
  </si>
  <si>
    <t>MTK</t>
  </si>
  <si>
    <t>Kecskemét TC</t>
  </si>
  <si>
    <t>Mini Garros TK</t>
  </si>
  <si>
    <t>UNIK SE</t>
  </si>
  <si>
    <t>MESE</t>
  </si>
  <si>
    <t>Noé</t>
  </si>
  <si>
    <t xml:space="preserve">Zsirai </t>
  </si>
  <si>
    <t>Vince</t>
  </si>
  <si>
    <t xml:space="preserve">Molnár </t>
  </si>
  <si>
    <t>Sámuel</t>
  </si>
  <si>
    <t xml:space="preserve">Almai </t>
  </si>
  <si>
    <t>Kolos</t>
  </si>
  <si>
    <t xml:space="preserve">Pálfi </t>
  </si>
  <si>
    <t xml:space="preserve">Szabó </t>
  </si>
  <si>
    <t>Tamás Dominik</t>
  </si>
  <si>
    <t>Zsófia</t>
  </si>
  <si>
    <t>Sio Hei</t>
  </si>
  <si>
    <t>Jázmin</t>
  </si>
  <si>
    <t xml:space="preserve">Török </t>
  </si>
  <si>
    <t xml:space="preserve">Huang </t>
  </si>
  <si>
    <t xml:space="preserve">Ledényi </t>
  </si>
  <si>
    <t>Emma</t>
  </si>
  <si>
    <t>Odett</t>
  </si>
  <si>
    <t>Anna Dorottya</t>
  </si>
  <si>
    <t>Luca Boróka</t>
  </si>
  <si>
    <t xml:space="preserve">Bánfai </t>
  </si>
  <si>
    <t>Siklósi</t>
  </si>
  <si>
    <t xml:space="preserve">Perity </t>
  </si>
  <si>
    <t xml:space="preserve">Dekovics </t>
  </si>
  <si>
    <t>Török Play+Stay Kupa</t>
  </si>
  <si>
    <t>6/15 6/15</t>
  </si>
  <si>
    <t>2/15 3/15</t>
  </si>
  <si>
    <t>15/6 15/6</t>
  </si>
  <si>
    <t>15/11 15/12</t>
  </si>
  <si>
    <t>15/2 15/3</t>
  </si>
  <si>
    <t>11/15 12/15</t>
  </si>
  <si>
    <t>I.</t>
  </si>
  <si>
    <t>II.</t>
  </si>
  <si>
    <t>III.</t>
  </si>
  <si>
    <t>6/15</t>
  </si>
  <si>
    <t>0/15</t>
  </si>
  <si>
    <t>15/10</t>
  </si>
  <si>
    <t>15/13</t>
  </si>
  <si>
    <t>15/6</t>
  </si>
  <si>
    <t>9/15</t>
  </si>
  <si>
    <t>15/3</t>
  </si>
  <si>
    <t>15/4</t>
  </si>
  <si>
    <t>15/0</t>
  </si>
  <si>
    <t>15/9</t>
  </si>
  <si>
    <t>15/2</t>
  </si>
  <si>
    <t>10/15</t>
  </si>
  <si>
    <t>3/15</t>
  </si>
  <si>
    <t>4/15</t>
  </si>
  <si>
    <t>13/15</t>
  </si>
  <si>
    <t>2/15</t>
  </si>
  <si>
    <t>V.</t>
  </si>
  <si>
    <t>IV.</t>
  </si>
  <si>
    <t>7/5 7/2 7/5 7/5</t>
  </si>
  <si>
    <t>7/5 4/7 4/5 7/4 8/6</t>
  </si>
  <si>
    <t>7/5 7/3 7/4 7/5</t>
  </si>
  <si>
    <t>5/7 2/7 5/7 5/7</t>
  </si>
  <si>
    <t>2/7 3/7 2/7 0/7</t>
  </si>
  <si>
    <t>4/7 3/7 jnv</t>
  </si>
  <si>
    <t>5/7 7/4 5/4 4/7 6/8</t>
  </si>
  <si>
    <t>7/2 7/3 7/2 7/0</t>
  </si>
  <si>
    <t>7/9 7/3 2/5 7/4 8/6</t>
  </si>
  <si>
    <t>5/7 3/7 4/7 5/7</t>
  </si>
  <si>
    <t>7/4 7/3 jn ny</t>
  </si>
  <si>
    <t>9/7 3/7 5/2 4/7 6/8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</si>
</sst>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d\-mmm\-yy"/>
  </numFmts>
  <fonts count="63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8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9" xfId="0" applyNumberFormat="1" applyFont="1" applyFill="1" applyBorder="1" applyAlignment="1">
      <alignment horizontal="left" vertical="center"/>
    </xf>
    <xf numFmtId="49" fontId="44" fillId="2" borderId="2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4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5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31" fillId="5" borderId="37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8" xfId="0" applyFont="1" applyFill="1" applyBorder="1" applyAlignment="1">
      <alignment horizontal="center" wrapText="1"/>
    </xf>
    <xf numFmtId="0" fontId="35" fillId="5" borderId="38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28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1" fillId="2" borderId="0" xfId="0" applyFont="1" applyFill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9" xfId="0" applyNumberFormat="1" applyFont="1" applyFill="1" applyBorder="1" applyAlignment="1">
      <alignment horizontal="center" vertical="center"/>
    </xf>
    <xf numFmtId="49" fontId="43" fillId="2" borderId="29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40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28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5" fillId="6" borderId="27" xfId="0" applyNumberFormat="1" applyFont="1" applyFill="1" applyBorder="1" applyAlignment="1">
      <alignment horizontal="center" vertical="center"/>
    </xf>
    <xf numFmtId="49" fontId="35" fillId="6" borderId="30" xfId="0" applyNumberFormat="1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1" fillId="6" borderId="0" xfId="0" applyFont="1" applyFill="1"/>
    <xf numFmtId="0" fontId="57" fillId="2" borderId="0" xfId="0" applyFont="1" applyFill="1" applyAlignment="1">
      <alignment horizontal="center" shrinkToFit="1"/>
    </xf>
    <xf numFmtId="0" fontId="58" fillId="7" borderId="0" xfId="0" applyFont="1" applyFill="1"/>
    <xf numFmtId="0" fontId="58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7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9" fillId="11" borderId="0" xfId="0" applyFont="1" applyFill="1" applyAlignment="1">
      <alignment horizontal="center" vertical="center"/>
    </xf>
    <xf numFmtId="0" fontId="60" fillId="6" borderId="7" xfId="0" applyFont="1" applyFill="1" applyBorder="1" applyAlignment="1">
      <alignment horizontal="center"/>
    </xf>
    <xf numFmtId="0" fontId="60" fillId="6" borderId="0" xfId="0" applyFont="1" applyFill="1" applyBorder="1" applyAlignment="1">
      <alignment horizontal="center"/>
    </xf>
    <xf numFmtId="0" fontId="60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32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8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8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1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2" fillId="0" borderId="0" xfId="0" applyFont="1"/>
    <xf numFmtId="14" fontId="26" fillId="2" borderId="29" xfId="0" applyNumberFormat="1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9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56" fillId="6" borderId="7" xfId="0" applyFont="1" applyFill="1" applyBorder="1" applyAlignment="1">
      <alignment vertical="center" shrinkToFit="1"/>
    </xf>
    <xf numFmtId="49" fontId="0" fillId="6" borderId="0" xfId="0" applyNumberFormat="1" applyFill="1"/>
    <xf numFmtId="49" fontId="0" fillId="0" borderId="5" xfId="0" applyNumberForma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7" borderId="7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7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=""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0</xdr:row>
      <xdr:rowOff>76200</xdr:rowOff>
    </xdr:from>
    <xdr:to>
      <xdr:col>13</xdr:col>
      <xdr:colOff>409575</xdr:colOff>
      <xdr:row>1</xdr:row>
      <xdr:rowOff>152400</xdr:rowOff>
    </xdr:to>
    <xdr:pic>
      <xdr:nvPicPr>
        <xdr:cNvPr id="3902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76200"/>
          <a:ext cx="561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38100</xdr:rowOff>
    </xdr:from>
    <xdr:to>
      <xdr:col>16</xdr:col>
      <xdr:colOff>457200</xdr:colOff>
      <xdr:row>1</xdr:row>
      <xdr:rowOff>171450</xdr:rowOff>
    </xdr:to>
    <xdr:pic>
      <xdr:nvPicPr>
        <xdr:cNvPr id="10250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38100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142875</xdr:rowOff>
    </xdr:to>
    <xdr:pic>
      <xdr:nvPicPr>
        <xdr:cNvPr id="29602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371475</xdr:colOff>
      <xdr:row>0</xdr:row>
      <xdr:rowOff>9525</xdr:rowOff>
    </xdr:from>
    <xdr:to>
      <xdr:col>16</xdr:col>
      <xdr:colOff>447675</xdr:colOff>
      <xdr:row>1</xdr:row>
      <xdr:rowOff>142875</xdr:rowOff>
    </xdr:to>
    <xdr:pic>
      <xdr:nvPicPr>
        <xdr:cNvPr id="650267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9525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485775</xdr:colOff>
      <xdr:row>1</xdr:row>
      <xdr:rowOff>133350</xdr:rowOff>
    </xdr:to>
    <xdr:pic>
      <xdr:nvPicPr>
        <xdr:cNvPr id="66152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53150" y="0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0</xdr:row>
      <xdr:rowOff>57150</xdr:rowOff>
    </xdr:from>
    <xdr:to>
      <xdr:col>16</xdr:col>
      <xdr:colOff>476250</xdr:colOff>
      <xdr:row>1</xdr:row>
      <xdr:rowOff>142875</xdr:rowOff>
    </xdr:to>
    <xdr:pic>
      <xdr:nvPicPr>
        <xdr:cNvPr id="68815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6650" y="57150"/>
          <a:ext cx="51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1</xdr:row>
      <xdr:rowOff>142875</xdr:rowOff>
    </xdr:to>
    <xdr:pic>
      <xdr:nvPicPr>
        <xdr:cNvPr id="725015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8"/>
  <sheetViews>
    <sheetView showGridLines="0" showZeros="0" workbookViewId="0">
      <selection activeCell="B14" sqref="B14"/>
    </sheetView>
  </sheetViews>
  <sheetFormatPr defaultRowHeight="12.75"/>
  <cols>
    <col min="1" max="4" width="19.140625" customWidth="1"/>
    <col min="5" max="5" width="19.140625" style="1" customWidth="1"/>
  </cols>
  <sheetData>
    <row r="1" spans="1:7" s="2" customFormat="1" ht="49.5" customHeight="1" thickBot="1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>
      <c r="A3" s="12"/>
      <c r="B3" s="13"/>
      <c r="C3" s="13"/>
      <c r="D3" s="13"/>
      <c r="E3" s="14"/>
      <c r="F3" s="5"/>
      <c r="G3" s="5"/>
    </row>
    <row r="4" spans="1:7" s="2" customFormat="1" ht="20.25" customHeight="1" thickBot="1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>
      <c r="A5" s="154" t="s">
        <v>17</v>
      </c>
      <c r="B5" s="20"/>
      <c r="C5" s="20"/>
      <c r="D5" s="20"/>
      <c r="E5" s="275"/>
      <c r="F5" s="21"/>
      <c r="G5" s="22"/>
    </row>
    <row r="6" spans="1:7" s="2" customFormat="1" ht="26.25">
      <c r="A6" s="307" t="s">
        <v>154</v>
      </c>
      <c r="B6" s="276"/>
      <c r="C6" s="23"/>
      <c r="D6" s="24"/>
      <c r="E6" s="25"/>
      <c r="F6" s="5"/>
      <c r="G6" s="5"/>
    </row>
    <row r="7" spans="1:7" s="18" customFormat="1" ht="15" customHeight="1">
      <c r="A7" s="262" t="s">
        <v>96</v>
      </c>
      <c r="B7" s="262" t="s">
        <v>97</v>
      </c>
      <c r="C7" s="262" t="s">
        <v>98</v>
      </c>
      <c r="D7" s="262" t="s">
        <v>99</v>
      </c>
      <c r="E7" s="262" t="s">
        <v>100</v>
      </c>
      <c r="F7" s="21"/>
      <c r="G7" s="22"/>
    </row>
    <row r="8" spans="1:7" s="2" customFormat="1" ht="16.5" customHeight="1">
      <c r="A8" s="174" t="s">
        <v>102</v>
      </c>
      <c r="B8" s="174" t="s">
        <v>103</v>
      </c>
      <c r="C8" s="174" t="s">
        <v>104</v>
      </c>
      <c r="D8" s="174"/>
      <c r="E8" s="174"/>
      <c r="F8" s="5"/>
      <c r="G8" s="5"/>
    </row>
    <row r="9" spans="1:7" s="2" customFormat="1" ht="15" customHeight="1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>
      <c r="A10" s="27">
        <v>44611</v>
      </c>
      <c r="B10" s="28"/>
      <c r="C10" s="29" t="s">
        <v>105</v>
      </c>
      <c r="D10" s="155" t="s">
        <v>56</v>
      </c>
      <c r="E10" s="268" t="s">
        <v>106</v>
      </c>
      <c r="F10" s="5"/>
      <c r="G10" s="5"/>
    </row>
    <row r="11" spans="1:7">
      <c r="A11" s="19"/>
      <c r="B11" s="20"/>
      <c r="C11" s="168" t="s">
        <v>54</v>
      </c>
      <c r="D11" s="168" t="s">
        <v>92</v>
      </c>
      <c r="E11" s="168" t="s">
        <v>93</v>
      </c>
      <c r="F11" s="31"/>
      <c r="G11" s="31"/>
    </row>
    <row r="12" spans="1:7" s="2" customFormat="1">
      <c r="A12" s="126"/>
      <c r="B12" s="5"/>
      <c r="C12" s="175"/>
      <c r="D12" s="175"/>
      <c r="E12" s="175" t="s">
        <v>107</v>
      </c>
      <c r="F12" s="5"/>
      <c r="G12" s="5"/>
    </row>
    <row r="13" spans="1:7" ht="7.5" customHeight="1">
      <c r="A13" s="31"/>
      <c r="B13" s="31"/>
      <c r="C13" s="31"/>
      <c r="D13" s="31"/>
      <c r="E13" s="35"/>
      <c r="F13" s="31"/>
      <c r="G13" s="31"/>
    </row>
    <row r="14" spans="1:7" ht="112.5" customHeight="1">
      <c r="A14" s="31"/>
      <c r="B14" s="31"/>
      <c r="C14" s="31"/>
      <c r="D14" s="31"/>
      <c r="E14" s="35"/>
      <c r="F14" s="31"/>
      <c r="G14" s="31"/>
    </row>
    <row r="15" spans="1:7" ht="18.75" customHeight="1">
      <c r="A15" s="30"/>
      <c r="B15" s="30"/>
      <c r="C15" s="30"/>
      <c r="D15" s="30"/>
      <c r="E15" s="35"/>
      <c r="F15" s="31"/>
      <c r="G15" s="31"/>
    </row>
    <row r="16" spans="1:7" ht="17.25" customHeight="1">
      <c r="A16" s="30"/>
      <c r="B16" s="30"/>
      <c r="C16" s="30"/>
      <c r="D16" s="30"/>
      <c r="E16" s="36"/>
      <c r="F16" s="31"/>
      <c r="G16" s="31"/>
    </row>
    <row r="17" spans="1:7" ht="12.75" customHeight="1">
      <c r="A17" s="37"/>
      <c r="B17" s="261"/>
      <c r="C17" s="127"/>
      <c r="D17" s="38"/>
      <c r="E17" s="35"/>
      <c r="F17" s="31"/>
      <c r="G17" s="31"/>
    </row>
    <row r="18" spans="1:7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9" customWidth="1"/>
    <col min="15" max="15" width="8.5703125" customWidth="1"/>
    <col min="16" max="16" width="11.5703125" hidden="1" customWidth="1"/>
  </cols>
  <sheetData>
    <row r="1" spans="1:14" ht="26.25">
      <c r="A1" s="40" t="str">
        <f>Altalanos!$A$6</f>
        <v>Török Play+Stay Kupa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7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>
      <c r="A5" s="52">
        <f>Altalanos!$A$10</f>
        <v>44611</v>
      </c>
      <c r="B5" s="53" t="str">
        <f>Altalanos!$C$10</f>
        <v>Szentendre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>
      <c r="A6" s="309" t="s">
        <v>23</v>
      </c>
      <c r="B6" s="30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75" hidden="1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75" hidden="1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75" hidden="1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75" hidden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7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52</v>
      </c>
    </row>
    <row r="22" spans="1:16" s="18" customFormat="1" ht="19.5" customHeight="1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5" thickBo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53</v>
      </c>
    </row>
    <row r="31" spans="1:16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1" sqref="B11"/>
    </sheetView>
  </sheetViews>
  <sheetFormatPr defaultRowHeight="12.75"/>
  <cols>
    <col min="1" max="1" width="3.85546875" customWidth="1"/>
    <col min="2" max="2" width="13" customWidth="1"/>
    <col min="3" max="3" width="14.28515625" customWidth="1"/>
    <col min="4" max="4" width="12" style="39" customWidth="1"/>
    <col min="5" max="5" width="10.5703125" style="292" customWidth="1"/>
    <col min="6" max="6" width="6.140625" style="88" hidden="1" customWidth="1"/>
    <col min="7" max="7" width="28.71093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Török Play+Stay Kupa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85" t="str">
        <f>Altalanos!$A$8</f>
        <v>piros leány</v>
      </c>
      <c r="D2" s="99"/>
      <c r="E2" s="159" t="s">
        <v>32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45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294" t="s">
        <v>28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>
        <f>Altalanos!$A$10</f>
        <v>44611</v>
      </c>
      <c r="B5" s="153"/>
      <c r="C5" s="86" t="str">
        <f>Altalanos!$C$10</f>
        <v>Szentendre</v>
      </c>
      <c r="D5" s="87" t="str">
        <f>Altalanos!$D$10</f>
        <v xml:space="preserve">  </v>
      </c>
      <c r="E5" s="87"/>
      <c r="F5" s="87"/>
      <c r="G5" s="87"/>
      <c r="H5" s="173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5" t="s">
        <v>35</v>
      </c>
      <c r="I6" s="286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308" t="s">
        <v>145</v>
      </c>
      <c r="C7" s="308" t="s">
        <v>140</v>
      </c>
      <c r="D7" t="s">
        <v>120</v>
      </c>
      <c r="E7" t="s">
        <v>108</v>
      </c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308" t="s">
        <v>144</v>
      </c>
      <c r="C8" s="308" t="s">
        <v>141</v>
      </c>
      <c r="D8" s="308" t="s">
        <v>121</v>
      </c>
      <c r="E8" t="s">
        <v>109</v>
      </c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308" t="s">
        <v>143</v>
      </c>
      <c r="C9" s="308" t="s">
        <v>142</v>
      </c>
      <c r="D9" t="s">
        <v>122</v>
      </c>
      <c r="E9" t="s">
        <v>110</v>
      </c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90"/>
      <c r="C10" s="90"/>
      <c r="D10" s="91"/>
      <c r="E10" s="162"/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B11" s="90"/>
      <c r="C11" s="90"/>
      <c r="D11" s="91"/>
      <c r="E11" s="162"/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B12" s="90"/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B13" s="90"/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71" priority="18" stopIfTrue="1">
      <formula>AND(ROUNDDOWN(($A$4-E7)/365.25,0)&lt;=13,G7&lt;&gt;"OK")</formula>
    </cfRule>
    <cfRule type="expression" dxfId="70" priority="19" stopIfTrue="1">
      <formula>AND(ROUNDDOWN(($A$4-E7)/365.25,0)&lt;=14,G7&lt;&gt;"OK")</formula>
    </cfRule>
    <cfRule type="expression" dxfId="69" priority="20" stopIfTrue="1">
      <formula>AND(ROUNDDOWN(($A$4-E7)/365.25,0)&lt;=17,G7&lt;&gt;"OK")</formula>
    </cfRule>
  </conditionalFormatting>
  <conditionalFormatting sqref="J7:J156">
    <cfRule type="cellIs" dxfId="68" priority="21" stopIfTrue="1" operator="equal">
      <formula>"Z"</formula>
    </cfRule>
  </conditionalFormatting>
  <conditionalFormatting sqref="A7:D156">
    <cfRule type="expression" dxfId="67" priority="22" stopIfTrue="1">
      <formula>$Q7&gt;=1</formula>
    </cfRule>
  </conditionalFormatting>
  <conditionalFormatting sqref="E7:E14">
    <cfRule type="expression" dxfId="66" priority="15" stopIfTrue="1">
      <formula>AND(ROUNDDOWN(($A$4-E7)/365.25,0)&lt;=13,G7&lt;&gt;"OK")</formula>
    </cfRule>
    <cfRule type="expression" dxfId="65" priority="16" stopIfTrue="1">
      <formula>AND(ROUNDDOWN(($A$4-E7)/365.25,0)&lt;=14,G7&lt;&gt;"OK")</formula>
    </cfRule>
    <cfRule type="expression" dxfId="64" priority="17" stopIfTrue="1">
      <formula>AND(ROUNDDOWN(($A$4-E7)/365.25,0)&lt;=17,G7&lt;&gt;"OK")</formula>
    </cfRule>
  </conditionalFormatting>
  <conditionalFormatting sqref="J7:J14">
    <cfRule type="cellIs" dxfId="63" priority="14" stopIfTrue="1" operator="equal">
      <formula>"Z"</formula>
    </cfRule>
  </conditionalFormatting>
  <conditionalFormatting sqref="B7:D14">
    <cfRule type="expression" dxfId="62" priority="13" stopIfTrue="1">
      <formula>$Q7&gt;=1</formula>
    </cfRule>
  </conditionalFormatting>
  <conditionalFormatting sqref="E7:E14">
    <cfRule type="expression" dxfId="61" priority="10" stopIfTrue="1">
      <formula>AND(ROUNDDOWN(($A$4-E7)/365.25,0)&lt;=13,G7&lt;&gt;"OK")</formula>
    </cfRule>
    <cfRule type="expression" dxfId="60" priority="11" stopIfTrue="1">
      <formula>AND(ROUNDDOWN(($A$4-E7)/365.25,0)&lt;=14,G7&lt;&gt;"OK")</formula>
    </cfRule>
    <cfRule type="expression" dxfId="59" priority="12" stopIfTrue="1">
      <formula>AND(ROUNDDOWN(($A$4-E7)/365.25,0)&lt;=17,G7&lt;&gt;"OK")</formula>
    </cfRule>
  </conditionalFormatting>
  <conditionalFormatting sqref="B7:D14">
    <cfRule type="expression" dxfId="58" priority="9" stopIfTrue="1">
      <formula>$Q7&gt;=1</formula>
    </cfRule>
  </conditionalFormatting>
  <conditionalFormatting sqref="E7:E27 E29:E37">
    <cfRule type="expression" dxfId="57" priority="6" stopIfTrue="1">
      <formula>AND(ROUNDDOWN(($A$4-E7)/365.25,0)&lt;=13,G7&lt;&gt;"OK")</formula>
    </cfRule>
    <cfRule type="expression" dxfId="56" priority="7" stopIfTrue="1">
      <formula>AND(ROUNDDOWN(($A$4-E7)/365.25,0)&lt;=14,G7&lt;&gt;"OK")</formula>
    </cfRule>
    <cfRule type="expression" dxfId="55" priority="8" stopIfTrue="1">
      <formula>AND(ROUNDDOWN(($A$4-E7)/365.25,0)&lt;=17,G7&lt;&gt;"OK")</formula>
    </cfRule>
  </conditionalFormatting>
  <conditionalFormatting sqref="B7:D37">
    <cfRule type="expression" dxfId="54" priority="5" stopIfTrue="1">
      <formula>$Q7&gt;=1</formula>
    </cfRule>
  </conditionalFormatting>
  <conditionalFormatting sqref="E7:E9">
    <cfRule type="expression" dxfId="53" priority="4" stopIfTrue="1">
      <formula>$Q7&gt;=1</formula>
    </cfRule>
  </conditionalFormatting>
  <conditionalFormatting sqref="E7:E9">
    <cfRule type="expression" dxfId="52" priority="3" stopIfTrue="1">
      <formula>$Q7&gt;=1</formula>
    </cfRule>
  </conditionalFormatting>
  <conditionalFormatting sqref="E7:E9">
    <cfRule type="expression" dxfId="51" priority="2" stopIfTrue="1">
      <formula>$Q7&gt;=1</formula>
    </cfRule>
  </conditionalFormatting>
  <conditionalFormatting sqref="E7:E9">
    <cfRule type="expression" dxfId="5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1">
    <tabColor indexed="11"/>
  </sheetPr>
  <dimension ref="A1:AK43"/>
  <sheetViews>
    <sheetView tabSelected="1" workbookViewId="0">
      <selection activeCell="L17" sqref="L17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263" hidden="1" customWidth="1"/>
    <col min="26" max="37" width="0" style="263" hidden="1" customWidth="1"/>
  </cols>
  <sheetData>
    <row r="1" spans="1:37" ht="26.25">
      <c r="A1" s="311" t="str">
        <f>Altalanos!$A$6</f>
        <v>Török Play+Stay Kupa</v>
      </c>
      <c r="B1" s="311"/>
      <c r="C1" s="311"/>
      <c r="D1" s="311"/>
      <c r="E1" s="311"/>
      <c r="F1" s="311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Y1"/>
      <c r="Z1"/>
      <c r="AA1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>
      <c r="A2" s="182" t="s">
        <v>46</v>
      </c>
      <c r="B2" s="183"/>
      <c r="C2" s="183"/>
      <c r="D2" s="183"/>
      <c r="E2" s="183" t="str">
        <f>Altalanos!$A$8</f>
        <v>piros leány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3"/>
      <c r="O3" s="212"/>
      <c r="P3" s="213"/>
      <c r="Q3" s="255" t="s">
        <v>66</v>
      </c>
      <c r="R3" s="256" t="s">
        <v>72</v>
      </c>
      <c r="S3" s="209"/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5" thickBot="1">
      <c r="A4" s="314">
        <f>Altalanos!$A$10</f>
        <v>44611</v>
      </c>
      <c r="B4" s="314"/>
      <c r="C4" s="314"/>
      <c r="D4" s="187"/>
      <c r="E4" s="188" t="str">
        <f>Altalanos!$C$10</f>
        <v>Szentendre</v>
      </c>
      <c r="F4" s="188"/>
      <c r="G4" s="188"/>
      <c r="H4" s="190"/>
      <c r="I4" s="188"/>
      <c r="J4" s="189"/>
      <c r="K4" s="190"/>
      <c r="L4" s="191" t="str">
        <f>Altalanos!$E$10</f>
        <v>Kádár László</v>
      </c>
      <c r="M4" s="190"/>
      <c r="N4" s="215"/>
      <c r="O4" s="216"/>
      <c r="P4" s="215"/>
      <c r="Q4" s="257" t="s">
        <v>73</v>
      </c>
      <c r="R4" s="258" t="s">
        <v>68</v>
      </c>
      <c r="S4" s="209"/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09"/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>
      <c r="A7" s="217" t="s">
        <v>57</v>
      </c>
      <c r="B7" s="248">
        <v>3</v>
      </c>
      <c r="C7" s="203" t="str">
        <f>IF($B7="","",VLOOKUP($B7,'piros leány elő'!$A$7:$O$22,5))</f>
        <v>"141012</v>
      </c>
      <c r="D7" s="203">
        <f>IF($B7="","",VLOOKUP($B7,'piros leány elő'!$A$7:$O$22,15))</f>
        <v>0</v>
      </c>
      <c r="E7" s="201" t="str">
        <f>UPPER(IF($B7="","",VLOOKUP($B7,'piros leány elő'!$A$7:$O$22,2)))</f>
        <v xml:space="preserve">TÖRÖK </v>
      </c>
      <c r="F7" s="204"/>
      <c r="G7" s="201" t="str">
        <f>IF($B7="","",VLOOKUP($B7,'piros leány elő'!$A$7:$O$22,3))</f>
        <v>Jázmin</v>
      </c>
      <c r="H7" s="204"/>
      <c r="I7" s="201" t="str">
        <f>IF($B7="","",VLOOKUP($B7,'piros leány elő'!$A$7:$O$22,4))</f>
        <v>GYAC</v>
      </c>
      <c r="J7" s="193"/>
      <c r="K7" s="322" t="s">
        <v>163</v>
      </c>
      <c r="L7" s="266"/>
      <c r="M7" s="272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>
      <c r="A8" s="217"/>
      <c r="B8" s="249"/>
      <c r="C8" s="218"/>
      <c r="D8" s="218"/>
      <c r="E8" s="218"/>
      <c r="F8" s="218"/>
      <c r="G8" s="218"/>
      <c r="H8" s="218"/>
      <c r="I8" s="218"/>
      <c r="J8" s="193"/>
      <c r="K8" s="217"/>
      <c r="L8" s="217"/>
      <c r="M8" s="273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>
      <c r="A9" s="217" t="s">
        <v>58</v>
      </c>
      <c r="B9" s="248">
        <v>1</v>
      </c>
      <c r="C9" s="203" t="str">
        <f>IF($B9="","",VLOOKUP($B9,'piros leány elő'!$A$7:$O$22,5))</f>
        <v>"141019</v>
      </c>
      <c r="D9" s="203">
        <f>IF($B9="","",VLOOKUP($B9,'piros leány elő'!$A$7:$O$22,15))</f>
        <v>0</v>
      </c>
      <c r="E9" s="201" t="str">
        <f>UPPER(IF($B9="","",VLOOKUP($B9,'piros leány elő'!$A$7:$O$22,2)))</f>
        <v xml:space="preserve">LEDÉNYI </v>
      </c>
      <c r="F9" s="204"/>
      <c r="G9" s="201" t="str">
        <f>IF($B9="","",VLOOKUP($B9,'piros leány elő'!$A$7:$O$22,3))</f>
        <v>Zsófia</v>
      </c>
      <c r="H9" s="204"/>
      <c r="I9" s="201" t="str">
        <f>IF($B9="","",VLOOKUP($B9,'piros leány elő'!$A$7:$O$22,4))</f>
        <v>HTF CSO-KO</v>
      </c>
      <c r="J9" s="193"/>
      <c r="K9" s="322" t="s">
        <v>161</v>
      </c>
      <c r="L9" s="266"/>
      <c r="M9" s="272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>
      <c r="A10" s="217"/>
      <c r="B10" s="249"/>
      <c r="C10" s="218"/>
      <c r="D10" s="218"/>
      <c r="E10" s="218"/>
      <c r="F10" s="218"/>
      <c r="G10" s="218"/>
      <c r="H10" s="218"/>
      <c r="I10" s="218"/>
      <c r="J10" s="193"/>
      <c r="K10" s="217"/>
      <c r="L10" s="217"/>
      <c r="M10" s="273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>
      <c r="A11" s="217" t="s">
        <v>59</v>
      </c>
      <c r="B11" s="248">
        <v>2</v>
      </c>
      <c r="C11" s="203" t="str">
        <f>IF($B11="","",VLOOKUP($B11,'piros leány elő'!$A$7:$O$22,5))</f>
        <v>"140319</v>
      </c>
      <c r="D11" s="203">
        <f>IF($B11="","",VLOOKUP($B11,'piros leány elő'!$A$7:$O$22,15))</f>
        <v>0</v>
      </c>
      <c r="E11" s="201" t="str">
        <f>UPPER(IF($B11="","",VLOOKUP($B11,'piros leány elő'!$A$7:$O$22,2)))</f>
        <v xml:space="preserve">HUANG </v>
      </c>
      <c r="F11" s="204"/>
      <c r="G11" s="201" t="str">
        <f>IF($B11="","",VLOOKUP($B11,'piros leány elő'!$A$7:$O$22,3))</f>
        <v>Sio Hei</v>
      </c>
      <c r="H11" s="204"/>
      <c r="I11" s="201" t="str">
        <f>IF($B11="","",VLOOKUP($B11,'piros leány elő'!$A$7:$O$22,4))</f>
        <v>Dunakeszi TK</v>
      </c>
      <c r="J11" s="193"/>
      <c r="K11" s="322" t="s">
        <v>162</v>
      </c>
      <c r="L11" s="266"/>
      <c r="M11" s="272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>
      <c r="A14" s="193"/>
      <c r="B14" s="193"/>
      <c r="C14" s="193"/>
      <c r="D14" s="317"/>
      <c r="E14" s="317"/>
      <c r="F14" s="317"/>
      <c r="G14" s="317"/>
      <c r="H14" s="317"/>
      <c r="I14" s="317"/>
      <c r="J14" s="317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>
      <c r="A15" s="193"/>
      <c r="B15" s="193"/>
      <c r="C15" s="193"/>
      <c r="D15" s="317"/>
      <c r="E15" s="317"/>
      <c r="F15" s="317"/>
      <c r="G15" s="317"/>
      <c r="H15" s="317"/>
      <c r="I15" s="317"/>
      <c r="J15" s="317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>
      <c r="A16" s="193"/>
      <c r="B16" s="193"/>
      <c r="C16" s="193"/>
      <c r="D16" s="317"/>
      <c r="E16" s="317"/>
      <c r="F16" s="317"/>
      <c r="G16" s="317"/>
      <c r="H16" s="317"/>
      <c r="I16" s="317"/>
      <c r="J16" s="317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>
      <c r="A17" s="193"/>
      <c r="B17" s="193"/>
      <c r="C17" s="193"/>
      <c r="D17" s="317"/>
      <c r="E17" s="317"/>
      <c r="F17" s="317"/>
      <c r="G17" s="317"/>
      <c r="H17" s="317"/>
      <c r="I17" s="317"/>
      <c r="J17" s="317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>
      <c r="A18" s="193"/>
      <c r="B18" s="315"/>
      <c r="C18" s="315"/>
      <c r="D18" s="318" t="str">
        <f>E7</f>
        <v xml:space="preserve">TÖRÖK </v>
      </c>
      <c r="E18" s="318"/>
      <c r="F18" s="318" t="str">
        <f>E9</f>
        <v xml:space="preserve">LEDÉNYI </v>
      </c>
      <c r="G18" s="318"/>
      <c r="H18" s="318" t="str">
        <f>E11</f>
        <v xml:space="preserve">HUANG </v>
      </c>
      <c r="I18" s="318"/>
      <c r="J18" s="317"/>
      <c r="K18" s="193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>
      <c r="A19" s="253" t="s">
        <v>57</v>
      </c>
      <c r="B19" s="313" t="str">
        <f>E7</f>
        <v xml:space="preserve">TÖRÖK </v>
      </c>
      <c r="C19" s="313"/>
      <c r="D19" s="319"/>
      <c r="E19" s="319"/>
      <c r="F19" s="321" t="s">
        <v>155</v>
      </c>
      <c r="G19" s="320"/>
      <c r="H19" s="321" t="s">
        <v>156</v>
      </c>
      <c r="I19" s="320"/>
      <c r="J19" s="317"/>
      <c r="K19" s="193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>
      <c r="A20" s="253" t="s">
        <v>58</v>
      </c>
      <c r="B20" s="313" t="str">
        <f>E9</f>
        <v xml:space="preserve">LEDÉNYI </v>
      </c>
      <c r="C20" s="313"/>
      <c r="D20" s="321" t="s">
        <v>157</v>
      </c>
      <c r="E20" s="320"/>
      <c r="F20" s="319"/>
      <c r="G20" s="319"/>
      <c r="H20" s="321" t="s">
        <v>158</v>
      </c>
      <c r="I20" s="320"/>
      <c r="J20" s="317"/>
      <c r="K20" s="193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>
      <c r="A21" s="253" t="s">
        <v>59</v>
      </c>
      <c r="B21" s="313" t="str">
        <f>E11</f>
        <v xml:space="preserve">HUANG </v>
      </c>
      <c r="C21" s="313"/>
      <c r="D21" s="321" t="s">
        <v>159</v>
      </c>
      <c r="E21" s="320"/>
      <c r="F21" s="321" t="s">
        <v>160</v>
      </c>
      <c r="G21" s="320"/>
      <c r="H21" s="319"/>
      <c r="I21" s="319"/>
      <c r="J21" s="317"/>
      <c r="K21" s="193"/>
      <c r="L21" s="193"/>
      <c r="M21" s="193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>
      <c r="A22" s="193"/>
      <c r="B22" s="193"/>
      <c r="C22" s="193"/>
      <c r="D22" s="317"/>
      <c r="E22" s="317"/>
      <c r="F22" s="317"/>
      <c r="G22" s="317"/>
      <c r="H22" s="317"/>
      <c r="I22" s="317"/>
      <c r="J22" s="317"/>
      <c r="K22" s="193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09"/>
      <c r="P32" s="209"/>
      <c r="Q32" s="209"/>
      <c r="R32" s="209"/>
      <c r="S32" s="209"/>
    </row>
    <row r="33" spans="1:19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300"/>
      <c r="N33" s="299"/>
      <c r="O33" s="209"/>
      <c r="P33" s="219"/>
      <c r="Q33" s="219"/>
      <c r="R33" s="220"/>
      <c r="S33" s="209"/>
    </row>
    <row r="34" spans="1:19">
      <c r="A34" s="196" t="s">
        <v>39</v>
      </c>
      <c r="B34" s="197"/>
      <c r="C34" s="198"/>
      <c r="D34" s="227"/>
      <c r="E34" s="312"/>
      <c r="F34" s="312"/>
      <c r="G34" s="238" t="s">
        <v>3</v>
      </c>
      <c r="H34" s="197"/>
      <c r="I34" s="228"/>
      <c r="J34" s="239"/>
      <c r="K34" s="194" t="s">
        <v>41</v>
      </c>
      <c r="L34" s="245"/>
      <c r="M34" s="233"/>
      <c r="O34" s="209"/>
      <c r="P34" s="221"/>
      <c r="Q34" s="221"/>
      <c r="R34" s="222"/>
      <c r="S34" s="209"/>
    </row>
    <row r="35" spans="1:19">
      <c r="A35" s="199" t="s">
        <v>48</v>
      </c>
      <c r="B35" s="117"/>
      <c r="C35" s="200"/>
      <c r="D35" s="230"/>
      <c r="E35" s="310"/>
      <c r="F35" s="310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L4</f>
        <v>Kádár László</v>
      </c>
      <c r="L41" s="192"/>
      <c r="M41" s="237"/>
      <c r="O41" s="209"/>
      <c r="P41" s="222"/>
      <c r="Q41" s="223"/>
      <c r="R41" s="224"/>
      <c r="S41" s="209"/>
    </row>
    <row r="42" spans="1:19">
      <c r="O42" s="209"/>
      <c r="P42" s="209"/>
      <c r="Q42" s="209"/>
      <c r="R42" s="209"/>
      <c r="S42" s="209"/>
    </row>
    <row r="43" spans="1:19">
      <c r="O43" s="209"/>
      <c r="P43" s="209"/>
      <c r="Q43" s="209"/>
      <c r="R43" s="209"/>
      <c r="S43" s="209"/>
    </row>
  </sheetData>
  <mergeCells count="20">
    <mergeCell ref="H18:I18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H19:I19"/>
    <mergeCell ref="D20:E20"/>
    <mergeCell ref="F20:G20"/>
    <mergeCell ref="H20:I20"/>
    <mergeCell ref="E35:F35"/>
    <mergeCell ref="F21:G21"/>
    <mergeCell ref="H21:I21"/>
  </mergeCells>
  <phoneticPr fontId="45" type="noConversion"/>
  <conditionalFormatting sqref="E7 E9 E11">
    <cfRule type="cellIs" dxfId="49" priority="1" stopIfTrue="1" operator="equal">
      <formula>"Bye"</formula>
    </cfRule>
  </conditionalFormatting>
  <conditionalFormatting sqref="R41">
    <cfRule type="expression" dxfId="4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D13" sqref="D13"/>
    </sheetView>
  </sheetViews>
  <sheetFormatPr defaultRowHeight="12.75"/>
  <cols>
    <col min="1" max="1" width="3.85546875" customWidth="1"/>
    <col min="2" max="2" width="13.28515625" customWidth="1"/>
    <col min="3" max="3" width="11.85546875" customWidth="1"/>
    <col min="4" max="4" width="11.85546875" style="39" customWidth="1"/>
    <col min="5" max="5" width="10.7109375" style="292" customWidth="1"/>
    <col min="6" max="6" width="6.140625" style="88" hidden="1" customWidth="1"/>
    <col min="7" max="7" width="3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Török Play+Stay Kupa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305" t="str">
        <f>Altalanos!$B$8</f>
        <v>piros fiú</v>
      </c>
      <c r="D2" s="99"/>
      <c r="E2" s="159" t="s">
        <v>32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45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294" t="s">
        <v>28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>
        <f>Altalanos!$A$10</f>
        <v>44611</v>
      </c>
      <c r="B5" s="153"/>
      <c r="C5" s="86" t="str">
        <f>Altalanos!$C$10</f>
        <v>Szentendre</v>
      </c>
      <c r="D5" s="87" t="str">
        <f>Altalanos!$D$10</f>
        <v xml:space="preserve">  </v>
      </c>
      <c r="E5" s="87"/>
      <c r="F5" s="87"/>
      <c r="G5" s="87"/>
      <c r="H5" s="173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5" t="s">
        <v>35</v>
      </c>
      <c r="I6" s="286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308" t="s">
        <v>131</v>
      </c>
      <c r="C7" s="308" t="s">
        <v>130</v>
      </c>
      <c r="D7" t="s">
        <v>123</v>
      </c>
      <c r="E7" t="s">
        <v>111</v>
      </c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308" t="s">
        <v>133</v>
      </c>
      <c r="C8" s="308" t="s">
        <v>132</v>
      </c>
      <c r="D8" t="s">
        <v>124</v>
      </c>
      <c r="E8" t="s">
        <v>112</v>
      </c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308" t="s">
        <v>135</v>
      </c>
      <c r="C9" s="308" t="s">
        <v>134</v>
      </c>
      <c r="D9" t="s">
        <v>125</v>
      </c>
      <c r="E9" t="s">
        <v>113</v>
      </c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308" t="s">
        <v>137</v>
      </c>
      <c r="C10" s="308" t="s">
        <v>136</v>
      </c>
      <c r="D10" t="s">
        <v>126</v>
      </c>
      <c r="E10" t="s">
        <v>114</v>
      </c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B11" s="308" t="s">
        <v>138</v>
      </c>
      <c r="C11" s="308" t="s">
        <v>139</v>
      </c>
      <c r="D11" t="s">
        <v>123</v>
      </c>
      <c r="E11" t="s">
        <v>115</v>
      </c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B12" s="90"/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B13" s="90"/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47" priority="20" stopIfTrue="1">
      <formula>AND(ROUNDDOWN(($A$4-E7)/365.25,0)&lt;=13,G7&lt;&gt;"OK")</formula>
    </cfRule>
    <cfRule type="expression" dxfId="46" priority="21" stopIfTrue="1">
      <formula>AND(ROUNDDOWN(($A$4-E7)/365.25,0)&lt;=14,G7&lt;&gt;"OK")</formula>
    </cfRule>
    <cfRule type="expression" dxfId="45" priority="22" stopIfTrue="1">
      <formula>AND(ROUNDDOWN(($A$4-E7)/365.25,0)&lt;=17,G7&lt;&gt;"OK")</formula>
    </cfRule>
  </conditionalFormatting>
  <conditionalFormatting sqref="J7:J156">
    <cfRule type="cellIs" dxfId="44" priority="19" stopIfTrue="1" operator="equal">
      <formula>"Z"</formula>
    </cfRule>
  </conditionalFormatting>
  <conditionalFormatting sqref="A7:D156">
    <cfRule type="expression" dxfId="43" priority="18" stopIfTrue="1">
      <formula>$Q7&gt;=1</formula>
    </cfRule>
  </conditionalFormatting>
  <conditionalFormatting sqref="E7:E14">
    <cfRule type="expression" dxfId="42" priority="15" stopIfTrue="1">
      <formula>AND(ROUNDDOWN(($A$4-E7)/365.25,0)&lt;=13,G7&lt;&gt;"OK")</formula>
    </cfRule>
    <cfRule type="expression" dxfId="41" priority="16" stopIfTrue="1">
      <formula>AND(ROUNDDOWN(($A$4-E7)/365.25,0)&lt;=14,G7&lt;&gt;"OK")</formula>
    </cfRule>
    <cfRule type="expression" dxfId="40" priority="17" stopIfTrue="1">
      <formula>AND(ROUNDDOWN(($A$4-E7)/365.25,0)&lt;=17,G7&lt;&gt;"OK")</formula>
    </cfRule>
  </conditionalFormatting>
  <conditionalFormatting sqref="J7:J14">
    <cfRule type="cellIs" dxfId="39" priority="14" stopIfTrue="1" operator="equal">
      <formula>"Z"</formula>
    </cfRule>
  </conditionalFormatting>
  <conditionalFormatting sqref="B7:D14">
    <cfRule type="expression" dxfId="38" priority="13" stopIfTrue="1">
      <formula>$Q7&gt;=1</formula>
    </cfRule>
  </conditionalFormatting>
  <conditionalFormatting sqref="E7:E14">
    <cfRule type="expression" dxfId="37" priority="10" stopIfTrue="1">
      <formula>AND(ROUNDDOWN(($A$4-E7)/365.25,0)&lt;=13,G7&lt;&gt;"OK")</formula>
    </cfRule>
    <cfRule type="expression" dxfId="36" priority="11" stopIfTrue="1">
      <formula>AND(ROUNDDOWN(($A$4-E7)/365.25,0)&lt;=14,G7&lt;&gt;"OK")</formula>
    </cfRule>
    <cfRule type="expression" dxfId="35" priority="12" stopIfTrue="1">
      <formula>AND(ROUNDDOWN(($A$4-E7)/365.25,0)&lt;=17,G7&lt;&gt;"OK")</formula>
    </cfRule>
  </conditionalFormatting>
  <conditionalFormatting sqref="B7:D14">
    <cfRule type="expression" dxfId="34" priority="9" stopIfTrue="1">
      <formula>$Q7&gt;=1</formula>
    </cfRule>
  </conditionalFormatting>
  <conditionalFormatting sqref="E7:E27 E29:E37">
    <cfRule type="expression" dxfId="33" priority="6" stopIfTrue="1">
      <formula>AND(ROUNDDOWN(($A$4-E7)/365.25,0)&lt;=13,G7&lt;&gt;"OK")</formula>
    </cfRule>
    <cfRule type="expression" dxfId="32" priority="7" stopIfTrue="1">
      <formula>AND(ROUNDDOWN(($A$4-E7)/365.25,0)&lt;=14,G7&lt;&gt;"OK")</formula>
    </cfRule>
    <cfRule type="expression" dxfId="31" priority="8" stopIfTrue="1">
      <formula>AND(ROUNDDOWN(($A$4-E7)/365.25,0)&lt;=17,G7&lt;&gt;"OK")</formula>
    </cfRule>
  </conditionalFormatting>
  <conditionalFormatting sqref="B7:D37">
    <cfRule type="expression" dxfId="30" priority="5" stopIfTrue="1">
      <formula>$Q7&gt;=1</formula>
    </cfRule>
  </conditionalFormatting>
  <conditionalFormatting sqref="E7:E11">
    <cfRule type="expression" dxfId="29" priority="4" stopIfTrue="1">
      <formula>$Q7&gt;=1</formula>
    </cfRule>
  </conditionalFormatting>
  <conditionalFormatting sqref="E7:E11">
    <cfRule type="expression" dxfId="28" priority="3" stopIfTrue="1">
      <formula>$Q7&gt;=1</formula>
    </cfRule>
  </conditionalFormatting>
  <conditionalFormatting sqref="E7:E11">
    <cfRule type="expression" dxfId="27" priority="2" stopIfTrue="1">
      <formula>$Q7&gt;=1</formula>
    </cfRule>
  </conditionalFormatting>
  <conditionalFormatting sqref="E7:E11">
    <cfRule type="expression" dxfId="2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Munka14">
    <tabColor indexed="11"/>
  </sheetPr>
  <dimension ref="A1:AK43"/>
  <sheetViews>
    <sheetView workbookViewId="0">
      <selection activeCell="N17" sqref="N17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10.5703125" customWidth="1"/>
    <col min="10" max="10" width="7.85546875" customWidth="1"/>
    <col min="11" max="12" width="8.5703125" customWidth="1"/>
    <col min="13" max="13" width="7.85546875" customWidth="1"/>
    <col min="15" max="15" width="5.140625" customWidth="1"/>
    <col min="16" max="16" width="11.5703125" customWidth="1"/>
    <col min="17" max="17" width="9.28515625" customWidth="1"/>
    <col min="25" max="37" width="0" hidden="1" customWidth="1"/>
  </cols>
  <sheetData>
    <row r="1" spans="1:37" ht="26.25">
      <c r="A1" s="311" t="str">
        <f>Altalanos!$A$6</f>
        <v>Török Play+Stay Kupa</v>
      </c>
      <c r="B1" s="311"/>
      <c r="C1" s="311"/>
      <c r="D1" s="311"/>
      <c r="E1" s="311"/>
      <c r="F1" s="311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>
      <c r="A2" s="182" t="s">
        <v>46</v>
      </c>
      <c r="B2" s="183"/>
      <c r="C2" s="183"/>
      <c r="D2" s="183"/>
      <c r="E2" s="306" t="str">
        <f>Altalanos!$B$8</f>
        <v>piros fiú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3"/>
      <c r="O3" s="212"/>
      <c r="P3" s="213"/>
      <c r="Q3" s="212"/>
      <c r="R3" s="214"/>
      <c r="S3" s="209"/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5" thickBot="1">
      <c r="A4" s="314">
        <f>Altalanos!$A$10</f>
        <v>44611</v>
      </c>
      <c r="B4" s="314"/>
      <c r="C4" s="314"/>
      <c r="D4" s="187"/>
      <c r="E4" s="188" t="str">
        <f>Altalanos!$C$10</f>
        <v>Szentendre</v>
      </c>
      <c r="F4" s="188"/>
      <c r="G4" s="188"/>
      <c r="H4" s="190"/>
      <c r="I4" s="188"/>
      <c r="J4" s="189"/>
      <c r="K4" s="190"/>
      <c r="L4" s="191" t="str">
        <f>Altalanos!$E$10</f>
        <v>Kádár László</v>
      </c>
      <c r="M4" s="190"/>
      <c r="N4" s="215"/>
      <c r="O4" s="216"/>
      <c r="P4" s="255" t="s">
        <v>66</v>
      </c>
      <c r="Q4" s="256" t="s">
        <v>75</v>
      </c>
      <c r="R4" s="256" t="s">
        <v>71</v>
      </c>
      <c r="S4" s="254"/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57" t="s">
        <v>73</v>
      </c>
      <c r="Q5" s="258" t="s">
        <v>69</v>
      </c>
      <c r="R5" s="258" t="s">
        <v>76</v>
      </c>
      <c r="S5" s="254"/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59" t="s">
        <v>74</v>
      </c>
      <c r="Q6" s="260" t="s">
        <v>77</v>
      </c>
      <c r="R6" s="260" t="s">
        <v>72</v>
      </c>
      <c r="S6" s="254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>
      <c r="A7" s="217" t="s">
        <v>57</v>
      </c>
      <c r="B7" s="248">
        <v>5</v>
      </c>
      <c r="C7" s="250" t="str">
        <f>IF($B7="","",VLOOKUP($B7,'piros fiú elő'!$A$7:$O$22,5))</f>
        <v>"150511</v>
      </c>
      <c r="D7" s="250">
        <f>IF($B7="","",VLOOKUP($B7,'piros fiú elő'!$A$7:$O$22,15))</f>
        <v>0</v>
      </c>
      <c r="E7" s="316" t="str">
        <f>UPPER(IF($B7="","",VLOOKUP($B7,'piros fiú elő'!$A$7:$O$22,2)))</f>
        <v xml:space="preserve">SZABÓ </v>
      </c>
      <c r="F7" s="316"/>
      <c r="G7" s="316" t="str">
        <f>IF($B7="","",VLOOKUP($B7,'piros fiú elő'!$A$7:$O$22,3))</f>
        <v>Tamás Dominik</v>
      </c>
      <c r="H7" s="316"/>
      <c r="I7" s="251" t="str">
        <f>IF($B7="","",VLOOKUP($B7,'piros fiú elő'!$A$7:$O$22,4))</f>
        <v>Fehérvár Kiskút TK</v>
      </c>
      <c r="J7" s="193"/>
      <c r="K7" s="322" t="s">
        <v>163</v>
      </c>
      <c r="L7" s="266"/>
      <c r="M7" s="272"/>
      <c r="N7" s="209"/>
      <c r="O7" s="209"/>
      <c r="P7" s="255" t="s">
        <v>80</v>
      </c>
      <c r="Q7" s="256" t="s">
        <v>68</v>
      </c>
      <c r="R7" s="256" t="s">
        <v>78</v>
      </c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>
      <c r="A8" s="217"/>
      <c r="B8" s="249"/>
      <c r="C8" s="252"/>
      <c r="D8" s="252"/>
      <c r="E8" s="252"/>
      <c r="F8" s="252"/>
      <c r="G8" s="252"/>
      <c r="H8" s="252"/>
      <c r="I8" s="252"/>
      <c r="J8" s="193"/>
      <c r="K8" s="217"/>
      <c r="L8" s="217"/>
      <c r="M8" s="273"/>
      <c r="N8" s="209"/>
      <c r="O8" s="209"/>
      <c r="P8" s="257" t="s">
        <v>81</v>
      </c>
      <c r="Q8" s="258" t="s">
        <v>70</v>
      </c>
      <c r="R8" s="258" t="s">
        <v>79</v>
      </c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>
      <c r="A9" s="217" t="s">
        <v>58</v>
      </c>
      <c r="B9" s="248">
        <v>2</v>
      </c>
      <c r="C9" s="250" t="str">
        <f>IF($B9="","",VLOOKUP($B9,'piros fiú elő'!$A$7:$O$22,5))</f>
        <v>"140304</v>
      </c>
      <c r="D9" s="250">
        <f>IF($B9="","",VLOOKUP($B9,'piros fiú elő'!$A$7:$O$22,15))</f>
        <v>0</v>
      </c>
      <c r="E9" s="316" t="str">
        <f>UPPER(IF($B9="","",VLOOKUP($B9,'piros fiú elő'!$A$7:$O$22,2)))</f>
        <v xml:space="preserve">MOLNÁR </v>
      </c>
      <c r="F9" s="316"/>
      <c r="G9" s="316" t="str">
        <f>IF($B9="","",VLOOKUP($B9,'piros fiú elő'!$A$7:$O$22,3))</f>
        <v>Vince</v>
      </c>
      <c r="H9" s="316"/>
      <c r="I9" s="251" t="str">
        <f>IF($B9="","",VLOOKUP($B9,'piros fiú elő'!$A$7:$O$22,4))</f>
        <v>Vasas SC</v>
      </c>
      <c r="J9" s="193"/>
      <c r="K9" s="322" t="s">
        <v>162</v>
      </c>
      <c r="L9" s="266"/>
      <c r="M9" s="272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>
      <c r="A10" s="217"/>
      <c r="B10" s="249"/>
      <c r="C10" s="252"/>
      <c r="D10" s="252"/>
      <c r="E10" s="252"/>
      <c r="F10" s="252"/>
      <c r="G10" s="252"/>
      <c r="H10" s="252"/>
      <c r="I10" s="252"/>
      <c r="J10" s="193"/>
      <c r="K10" s="217"/>
      <c r="L10" s="217"/>
      <c r="M10" s="273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>
      <c r="A11" s="217" t="s">
        <v>59</v>
      </c>
      <c r="B11" s="248">
        <v>3</v>
      </c>
      <c r="C11" s="250" t="str">
        <f>IF($B11="","",VLOOKUP($B11,'piros fiú elő'!$A$7:$O$22,5))</f>
        <v>"140220</v>
      </c>
      <c r="D11" s="250">
        <f>IF($B11="","",VLOOKUP($B11,'piros fiú elő'!$A$7:$O$22,15))</f>
        <v>0</v>
      </c>
      <c r="E11" s="316" t="str">
        <f>UPPER(IF($B11="","",VLOOKUP($B11,'piros fiú elő'!$A$7:$O$22,2)))</f>
        <v xml:space="preserve">ALMAI </v>
      </c>
      <c r="F11" s="316"/>
      <c r="G11" s="316" t="str">
        <f>IF($B11="","",VLOOKUP($B11,'piros fiú elő'!$A$7:$O$22,3))</f>
        <v>Sámuel</v>
      </c>
      <c r="H11" s="316"/>
      <c r="I11" s="251" t="str">
        <f>IF($B11="","",VLOOKUP($B11,'piros fiú elő'!$A$7:$O$22,4))</f>
        <v>MTK</v>
      </c>
      <c r="J11" s="193"/>
      <c r="K11" s="322" t="s">
        <v>161</v>
      </c>
      <c r="L11" s="266"/>
      <c r="M11" s="272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>
      <c r="A12" s="217"/>
      <c r="B12" s="249"/>
      <c r="C12" s="252"/>
      <c r="D12" s="252"/>
      <c r="E12" s="252"/>
      <c r="F12" s="252"/>
      <c r="G12" s="252"/>
      <c r="H12" s="252"/>
      <c r="I12" s="252"/>
      <c r="J12" s="193"/>
      <c r="K12" s="246"/>
      <c r="L12" s="246"/>
      <c r="M12" s="274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>
      <c r="A13" s="217" t="s">
        <v>64</v>
      </c>
      <c r="B13" s="248">
        <v>1</v>
      </c>
      <c r="C13" s="250" t="str">
        <f>IF($B13="","",VLOOKUP($B13,'piros fiú elő'!$A$7:$O$22,5))</f>
        <v>"140902</v>
      </c>
      <c r="D13" s="250">
        <f>IF($B13="","",VLOOKUP($B13,'piros fiú elő'!$A$7:$O$22,15))</f>
        <v>0</v>
      </c>
      <c r="E13" s="316" t="str">
        <f>UPPER(IF($B13="","",VLOOKUP($B13,'piros fiú elő'!$A$7:$O$22,2)))</f>
        <v xml:space="preserve">ZSIRAI </v>
      </c>
      <c r="F13" s="316"/>
      <c r="G13" s="316" t="str">
        <f>IF($B13="","",VLOOKUP($B13,'piros fiú elő'!$A$7:$O$22,3))</f>
        <v>Noé</v>
      </c>
      <c r="H13" s="316"/>
      <c r="I13" s="251" t="str">
        <f>IF($B13="","",VLOOKUP($B13,'piros fiú elő'!$A$7:$O$22,4))</f>
        <v>Fehérvár Kiskút TK</v>
      </c>
      <c r="J13" s="193"/>
      <c r="K13" s="322" t="s">
        <v>180</v>
      </c>
      <c r="L13" s="266"/>
      <c r="M13" s="272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>
      <c r="A14" s="217"/>
      <c r="B14" s="249"/>
      <c r="C14" s="252"/>
      <c r="D14" s="252"/>
      <c r="E14" s="252"/>
      <c r="F14" s="252"/>
      <c r="G14" s="252"/>
      <c r="H14" s="252"/>
      <c r="I14" s="252"/>
      <c r="J14" s="193"/>
      <c r="K14" s="217"/>
      <c r="L14" s="217"/>
      <c r="M14" s="27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>
      <c r="A15" s="217" t="s">
        <v>65</v>
      </c>
      <c r="B15" s="248">
        <v>4</v>
      </c>
      <c r="C15" s="250" t="str">
        <f>IF($B15="","",VLOOKUP($B15,'piros fiú elő'!$A$7:$O$22,5))</f>
        <v>"150430</v>
      </c>
      <c r="D15" s="250">
        <f>IF($B15="","",VLOOKUP($B15,'piros fiú elő'!$A$7:$O$22,15))</f>
        <v>0</v>
      </c>
      <c r="E15" s="316" t="str">
        <f>UPPER(IF($B15="","",VLOOKUP($B15,'piros fiú elő'!$A$7:$O$22,2)))</f>
        <v xml:space="preserve">PÁLFI </v>
      </c>
      <c r="F15" s="316"/>
      <c r="G15" s="316" t="str">
        <f>IF($B15="","",VLOOKUP($B15,'piros fiú elő'!$A$7:$O$22,3))</f>
        <v>Kolos</v>
      </c>
      <c r="H15" s="316"/>
      <c r="I15" s="251" t="str">
        <f>IF($B15="","",VLOOKUP($B15,'piros fiú elő'!$A$7:$O$22,4))</f>
        <v>Kecskemét TC</v>
      </c>
      <c r="J15" s="193"/>
      <c r="K15" s="322" t="s">
        <v>181</v>
      </c>
      <c r="L15" s="266"/>
      <c r="M15" s="272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>
      <c r="A17" s="193"/>
      <c r="B17" s="193"/>
      <c r="C17" s="193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>
      <c r="A18" s="193"/>
      <c r="B18" s="315"/>
      <c r="C18" s="315"/>
      <c r="D18" s="318" t="str">
        <f>E7</f>
        <v xml:space="preserve">SZABÓ </v>
      </c>
      <c r="E18" s="318"/>
      <c r="F18" s="318" t="str">
        <f>E9</f>
        <v xml:space="preserve">MOLNÁR </v>
      </c>
      <c r="G18" s="318"/>
      <c r="H18" s="318" t="str">
        <f>E11</f>
        <v xml:space="preserve">ALMAI </v>
      </c>
      <c r="I18" s="318"/>
      <c r="J18" s="318" t="str">
        <f>E13</f>
        <v xml:space="preserve">ZSIRAI </v>
      </c>
      <c r="K18" s="318"/>
      <c r="L18" s="318" t="str">
        <f>E15</f>
        <v xml:space="preserve">PÁLFI </v>
      </c>
      <c r="M18" s="318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>
      <c r="A19" s="253" t="s">
        <v>57</v>
      </c>
      <c r="B19" s="313" t="str">
        <f>E7</f>
        <v xml:space="preserve">SZABÓ </v>
      </c>
      <c r="C19" s="313"/>
      <c r="D19" s="319"/>
      <c r="E19" s="319"/>
      <c r="F19" s="321" t="s">
        <v>164</v>
      </c>
      <c r="G19" s="320"/>
      <c r="H19" s="321" t="s">
        <v>165</v>
      </c>
      <c r="I19" s="320"/>
      <c r="J19" s="323" t="s">
        <v>166</v>
      </c>
      <c r="K19" s="318"/>
      <c r="L19" s="323" t="s">
        <v>167</v>
      </c>
      <c r="M19" s="318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>
      <c r="A20" s="253" t="s">
        <v>58</v>
      </c>
      <c r="B20" s="313" t="str">
        <f>E9</f>
        <v xml:space="preserve">MOLNÁR </v>
      </c>
      <c r="C20" s="313"/>
      <c r="D20" s="321" t="s">
        <v>168</v>
      </c>
      <c r="E20" s="320"/>
      <c r="F20" s="319"/>
      <c r="G20" s="319"/>
      <c r="H20" s="321" t="s">
        <v>169</v>
      </c>
      <c r="I20" s="320"/>
      <c r="J20" s="321" t="s">
        <v>170</v>
      </c>
      <c r="K20" s="320"/>
      <c r="L20" s="323" t="s">
        <v>171</v>
      </c>
      <c r="M20" s="318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>
      <c r="A21" s="253" t="s">
        <v>59</v>
      </c>
      <c r="B21" s="313" t="str">
        <f>E11</f>
        <v xml:space="preserve">ALMAI </v>
      </c>
      <c r="C21" s="313"/>
      <c r="D21" s="321" t="s">
        <v>172</v>
      </c>
      <c r="E21" s="320"/>
      <c r="F21" s="321" t="s">
        <v>173</v>
      </c>
      <c r="G21" s="320"/>
      <c r="H21" s="319"/>
      <c r="I21" s="319"/>
      <c r="J21" s="321" t="s">
        <v>171</v>
      </c>
      <c r="K21" s="320"/>
      <c r="L21" s="321" t="s">
        <v>174</v>
      </c>
      <c r="M21" s="320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>
      <c r="A22" s="253" t="s">
        <v>64</v>
      </c>
      <c r="B22" s="313" t="str">
        <f>E13</f>
        <v xml:space="preserve">ZSIRAI </v>
      </c>
      <c r="C22" s="313"/>
      <c r="D22" s="321" t="s">
        <v>175</v>
      </c>
      <c r="E22" s="320"/>
      <c r="F22" s="321" t="s">
        <v>176</v>
      </c>
      <c r="G22" s="320"/>
      <c r="H22" s="323" t="s">
        <v>177</v>
      </c>
      <c r="I22" s="318"/>
      <c r="J22" s="319"/>
      <c r="K22" s="319"/>
      <c r="L22" s="321" t="s">
        <v>177</v>
      </c>
      <c r="M22" s="320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ht="18.75" customHeight="1">
      <c r="A23" s="253" t="s">
        <v>65</v>
      </c>
      <c r="B23" s="313" t="str">
        <f>E15</f>
        <v xml:space="preserve">PÁLFI </v>
      </c>
      <c r="C23" s="313"/>
      <c r="D23" s="321" t="s">
        <v>178</v>
      </c>
      <c r="E23" s="320"/>
      <c r="F23" s="321" t="s">
        <v>177</v>
      </c>
      <c r="G23" s="320"/>
      <c r="H23" s="323" t="s">
        <v>179</v>
      </c>
      <c r="I23" s="318"/>
      <c r="J23" s="323" t="s">
        <v>171</v>
      </c>
      <c r="K23" s="318"/>
      <c r="L23" s="319"/>
      <c r="M23" s="319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9"/>
      <c r="P32" s="209"/>
      <c r="Q32" s="209"/>
      <c r="R32" s="209"/>
      <c r="S32" s="209"/>
    </row>
    <row r="33" spans="1:19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244"/>
      <c r="O33" s="209"/>
      <c r="P33" s="219"/>
      <c r="Q33" s="219"/>
      <c r="R33" s="220"/>
      <c r="S33" s="209"/>
    </row>
    <row r="34" spans="1:19">
      <c r="A34" s="196" t="s">
        <v>39</v>
      </c>
      <c r="B34" s="197"/>
      <c r="C34" s="198"/>
      <c r="D34" s="227"/>
      <c r="E34" s="312"/>
      <c r="F34" s="312"/>
      <c r="G34" s="238" t="s">
        <v>3</v>
      </c>
      <c r="H34" s="197"/>
      <c r="I34" s="228"/>
      <c r="J34" s="239"/>
      <c r="K34" s="194" t="s">
        <v>41</v>
      </c>
      <c r="L34" s="245"/>
      <c r="M34" s="229"/>
      <c r="O34" s="209"/>
      <c r="P34" s="221"/>
      <c r="Q34" s="221"/>
      <c r="R34" s="222"/>
      <c r="S34" s="209"/>
    </row>
    <row r="35" spans="1:19">
      <c r="A35" s="199" t="s">
        <v>48</v>
      </c>
      <c r="B35" s="117"/>
      <c r="C35" s="200"/>
      <c r="D35" s="230"/>
      <c r="E35" s="310"/>
      <c r="F35" s="310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L4</f>
        <v>Kádár László</v>
      </c>
      <c r="L41" s="192"/>
      <c r="M41" s="237"/>
      <c r="O41" s="209"/>
      <c r="P41" s="222"/>
      <c r="Q41" s="223"/>
      <c r="R41" s="224"/>
      <c r="S41" s="209"/>
    </row>
    <row r="42" spans="1:19">
      <c r="O42" s="209"/>
      <c r="P42" s="209"/>
      <c r="Q42" s="209"/>
      <c r="R42" s="209"/>
      <c r="S42" s="209"/>
    </row>
    <row r="43" spans="1:19">
      <c r="O43" s="209"/>
      <c r="P43" s="209"/>
      <c r="Q43" s="209"/>
      <c r="R43" s="209"/>
      <c r="S43" s="209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25" priority="2" stopIfTrue="1" operator="equal">
      <formula>"Bye"</formula>
    </cfRule>
  </conditionalFormatting>
  <conditionalFormatting sqref="R41">
    <cfRule type="expression" dxfId="2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12" sqref="B12"/>
    </sheetView>
  </sheetViews>
  <sheetFormatPr defaultRowHeight="12.75"/>
  <cols>
    <col min="1" max="1" width="3.85546875" customWidth="1"/>
    <col min="2" max="2" width="16.5703125" customWidth="1"/>
    <col min="3" max="3" width="14" customWidth="1"/>
    <col min="4" max="4" width="13.85546875" style="39" customWidth="1"/>
    <col min="5" max="5" width="12.140625" style="292" customWidth="1"/>
    <col min="6" max="6" width="6.140625" style="88" hidden="1" customWidth="1"/>
    <col min="7" max="7" width="29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Török Play+Stay Kupa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305" t="str">
        <f>Altalanos!$C$8</f>
        <v>narancs leány</v>
      </c>
      <c r="D2" s="99"/>
      <c r="E2" s="159" t="s">
        <v>32</v>
      </c>
      <c r="F2" s="89"/>
      <c r="G2" s="89"/>
      <c r="H2" s="284"/>
      <c r="I2" s="284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77" t="s">
        <v>45</v>
      </c>
      <c r="B3" s="282"/>
      <c r="C3" s="282"/>
      <c r="D3" s="282"/>
      <c r="E3" s="282"/>
      <c r="F3" s="282"/>
      <c r="G3" s="282"/>
      <c r="H3" s="282"/>
      <c r="I3" s="283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294" t="s">
        <v>28</v>
      </c>
      <c r="I4" s="289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>
        <f>Altalanos!$A$10</f>
        <v>44611</v>
      </c>
      <c r="B5" s="153"/>
      <c r="C5" s="86" t="str">
        <f>Altalanos!$C$10</f>
        <v>Szentendre</v>
      </c>
      <c r="D5" s="87" t="str">
        <f>Altalanos!$D$10</f>
        <v xml:space="preserve">  </v>
      </c>
      <c r="E5" s="87"/>
      <c r="F5" s="87"/>
      <c r="G5" s="87"/>
      <c r="H5" s="173" t="str">
        <f>Altalanos!$E$10</f>
        <v>Kádár László</v>
      </c>
      <c r="I5" s="295"/>
      <c r="J5" s="106"/>
      <c r="K5" s="81"/>
      <c r="L5" s="81"/>
      <c r="M5" s="81"/>
      <c r="N5" s="106"/>
      <c r="O5" s="87"/>
      <c r="P5" s="87"/>
      <c r="Q5" s="298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5" t="s">
        <v>35</v>
      </c>
      <c r="I6" s="286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308" t="s">
        <v>150</v>
      </c>
      <c r="C7" s="308" t="s">
        <v>146</v>
      </c>
      <c r="D7" t="s">
        <v>129</v>
      </c>
      <c r="E7" t="s">
        <v>116</v>
      </c>
      <c r="F7" s="278"/>
      <c r="G7" s="279"/>
      <c r="H7" s="91"/>
      <c r="I7" s="91"/>
      <c r="J7" s="144"/>
      <c r="K7" s="142"/>
      <c r="L7" s="146"/>
      <c r="M7" s="142"/>
      <c r="N7" s="137"/>
      <c r="O7" s="302"/>
      <c r="P7" s="108"/>
      <c r="Q7" s="92"/>
    </row>
    <row r="8" spans="1:17" s="11" customFormat="1" ht="18.95" customHeight="1">
      <c r="A8" s="147">
        <v>2</v>
      </c>
      <c r="B8" s="308" t="s">
        <v>151</v>
      </c>
      <c r="C8" s="308" t="s">
        <v>147</v>
      </c>
      <c r="D8" s="308" t="s">
        <v>125</v>
      </c>
      <c r="E8" t="s">
        <v>117</v>
      </c>
      <c r="F8" s="280"/>
      <c r="G8" s="281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308" t="s">
        <v>152</v>
      </c>
      <c r="C9" s="308" t="s">
        <v>148</v>
      </c>
      <c r="D9" t="s">
        <v>127</v>
      </c>
      <c r="E9" t="s">
        <v>118</v>
      </c>
      <c r="F9" s="280"/>
      <c r="G9" s="281"/>
      <c r="H9" s="91"/>
      <c r="I9" s="91"/>
      <c r="J9" s="144"/>
      <c r="K9" s="142"/>
      <c r="L9" s="146"/>
      <c r="M9" s="142"/>
      <c r="N9" s="137"/>
      <c r="O9" s="91"/>
      <c r="P9" s="291"/>
      <c r="Q9" s="167"/>
    </row>
    <row r="10" spans="1:17" s="11" customFormat="1" ht="18.95" customHeight="1">
      <c r="A10" s="147">
        <v>4</v>
      </c>
      <c r="B10" s="308" t="s">
        <v>153</v>
      </c>
      <c r="C10" s="308" t="s">
        <v>149</v>
      </c>
      <c r="D10" t="s">
        <v>128</v>
      </c>
      <c r="E10" t="s">
        <v>119</v>
      </c>
      <c r="F10" s="280"/>
      <c r="G10" s="281"/>
      <c r="H10" s="91"/>
      <c r="I10" s="91"/>
      <c r="J10" s="144"/>
      <c r="K10" s="142"/>
      <c r="L10" s="146"/>
      <c r="M10" s="142"/>
      <c r="N10" s="137"/>
      <c r="O10" s="91"/>
      <c r="P10" s="290"/>
      <c r="Q10" s="287"/>
    </row>
    <row r="11" spans="1:17" s="11" customFormat="1" ht="18.95" customHeight="1">
      <c r="A11" s="147">
        <v>5</v>
      </c>
      <c r="B11" s="90"/>
      <c r="C11" s="90"/>
      <c r="D11" s="91"/>
      <c r="E11" s="162"/>
      <c r="F11" s="280"/>
      <c r="G11" s="281"/>
      <c r="H11" s="91"/>
      <c r="I11" s="91"/>
      <c r="J11" s="144"/>
      <c r="K11" s="142"/>
      <c r="L11" s="146"/>
      <c r="M11" s="142"/>
      <c r="N11" s="137"/>
      <c r="O11" s="91"/>
      <c r="P11" s="290"/>
      <c r="Q11" s="287"/>
    </row>
    <row r="12" spans="1:17" s="11" customFormat="1" ht="18.95" customHeight="1">
      <c r="A12" s="147">
        <v>6</v>
      </c>
      <c r="B12" s="90"/>
      <c r="C12" s="90"/>
      <c r="D12" s="91"/>
      <c r="E12" s="162"/>
      <c r="F12" s="280"/>
      <c r="G12" s="281"/>
      <c r="H12" s="91"/>
      <c r="I12" s="91"/>
      <c r="J12" s="144"/>
      <c r="K12" s="142"/>
      <c r="L12" s="146"/>
      <c r="M12" s="142"/>
      <c r="N12" s="137"/>
      <c r="O12" s="91"/>
      <c r="P12" s="290"/>
      <c r="Q12" s="287"/>
    </row>
    <row r="13" spans="1:17" s="11" customFormat="1" ht="18.95" customHeight="1">
      <c r="A13" s="147">
        <v>7</v>
      </c>
      <c r="B13" s="90"/>
      <c r="C13" s="90"/>
      <c r="D13" s="91"/>
      <c r="E13" s="162"/>
      <c r="F13" s="280"/>
      <c r="G13" s="281"/>
      <c r="H13" s="91"/>
      <c r="I13" s="91"/>
      <c r="J13" s="144"/>
      <c r="K13" s="142"/>
      <c r="L13" s="146"/>
      <c r="M13" s="142"/>
      <c r="N13" s="137"/>
      <c r="O13" s="91"/>
      <c r="P13" s="290"/>
      <c r="Q13" s="287"/>
    </row>
    <row r="14" spans="1:17" s="11" customFormat="1" ht="18.95" customHeight="1">
      <c r="A14" s="147">
        <v>8</v>
      </c>
      <c r="B14" s="90"/>
      <c r="C14" s="90"/>
      <c r="D14" s="91"/>
      <c r="E14" s="162"/>
      <c r="F14" s="280"/>
      <c r="G14" s="281"/>
      <c r="H14" s="91"/>
      <c r="I14" s="91"/>
      <c r="J14" s="144"/>
      <c r="K14" s="142"/>
      <c r="L14" s="146"/>
      <c r="M14" s="142"/>
      <c r="N14" s="137"/>
      <c r="O14" s="91"/>
      <c r="P14" s="290"/>
      <c r="Q14" s="287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95" customHeight="1">
      <c r="A16" s="147">
        <v>10</v>
      </c>
      <c r="B16" s="30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03"/>
      <c r="F28" s="296"/>
      <c r="G28" s="297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04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293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288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288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288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288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288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288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288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288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288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288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288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288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288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288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288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288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288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288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288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288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288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288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288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288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288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288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288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288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288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288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288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288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288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288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288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288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288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288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288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288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288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288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288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288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288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288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288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288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288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288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288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288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288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288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288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288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288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288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288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288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288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288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288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288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288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288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288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288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288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288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288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288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288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288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288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288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288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288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288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288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288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288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288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288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288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288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288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288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288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288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288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288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288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288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288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288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288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288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288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288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288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288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288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288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288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288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288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288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288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288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288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288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288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288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288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288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288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288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288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23" priority="20" stopIfTrue="1">
      <formula>AND(ROUNDDOWN(($A$4-E7)/365.25,0)&lt;=13,G7&lt;&gt;"OK")</formula>
    </cfRule>
    <cfRule type="expression" dxfId="22" priority="21" stopIfTrue="1">
      <formula>AND(ROUNDDOWN(($A$4-E7)/365.25,0)&lt;=14,G7&lt;&gt;"OK")</formula>
    </cfRule>
    <cfRule type="expression" dxfId="21" priority="22" stopIfTrue="1">
      <formula>AND(ROUNDDOWN(($A$4-E7)/365.25,0)&lt;=17,G7&lt;&gt;"OK")</formula>
    </cfRule>
  </conditionalFormatting>
  <conditionalFormatting sqref="J7:J156">
    <cfRule type="cellIs" dxfId="20" priority="19" stopIfTrue="1" operator="equal">
      <formula>"Z"</formula>
    </cfRule>
  </conditionalFormatting>
  <conditionalFormatting sqref="A7:D156">
    <cfRule type="expression" dxfId="19" priority="18" stopIfTrue="1">
      <formula>$Q7&gt;=1</formula>
    </cfRule>
  </conditionalFormatting>
  <conditionalFormatting sqref="E7:E14">
    <cfRule type="expression" dxfId="18" priority="15" stopIfTrue="1">
      <formula>AND(ROUNDDOWN(($A$4-E7)/365.25,0)&lt;=13,G7&lt;&gt;"OK")</formula>
    </cfRule>
    <cfRule type="expression" dxfId="17" priority="16" stopIfTrue="1">
      <formula>AND(ROUNDDOWN(($A$4-E7)/365.25,0)&lt;=14,G7&lt;&gt;"OK")</formula>
    </cfRule>
    <cfRule type="expression" dxfId="16" priority="17" stopIfTrue="1">
      <formula>AND(ROUNDDOWN(($A$4-E7)/365.25,0)&lt;=17,G7&lt;&gt;"OK")</formula>
    </cfRule>
  </conditionalFormatting>
  <conditionalFormatting sqref="J7:J14">
    <cfRule type="cellIs" dxfId="15" priority="14" stopIfTrue="1" operator="equal">
      <formula>"Z"</formula>
    </cfRule>
  </conditionalFormatting>
  <conditionalFormatting sqref="B7:D14">
    <cfRule type="expression" dxfId="14" priority="13" stopIfTrue="1">
      <formula>$Q7&gt;=1</formula>
    </cfRule>
  </conditionalFormatting>
  <conditionalFormatting sqref="E7:E14">
    <cfRule type="expression" dxfId="13" priority="10" stopIfTrue="1">
      <formula>AND(ROUNDDOWN(($A$4-E7)/365.25,0)&lt;=13,G7&lt;&gt;"OK")</formula>
    </cfRule>
    <cfRule type="expression" dxfId="12" priority="11" stopIfTrue="1">
      <formula>AND(ROUNDDOWN(($A$4-E7)/365.25,0)&lt;=14,G7&lt;&gt;"OK")</formula>
    </cfRule>
    <cfRule type="expression" dxfId="11" priority="12" stopIfTrue="1">
      <formula>AND(ROUNDDOWN(($A$4-E7)/365.25,0)&lt;=17,G7&lt;&gt;"OK")</formula>
    </cfRule>
  </conditionalFormatting>
  <conditionalFormatting sqref="B7:D14">
    <cfRule type="expression" dxfId="10" priority="9" stopIfTrue="1">
      <formula>$Q7&gt;=1</formula>
    </cfRule>
  </conditionalFormatting>
  <conditionalFormatting sqref="E7:E27 E29:E37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37">
    <cfRule type="expression" dxfId="6" priority="5" stopIfTrue="1">
      <formula>$Q7&gt;=1</formula>
    </cfRule>
  </conditionalFormatting>
  <conditionalFormatting sqref="E7:E10">
    <cfRule type="expression" dxfId="5" priority="4" stopIfTrue="1">
      <formula>$Q7&gt;=1</formula>
    </cfRule>
  </conditionalFormatting>
  <conditionalFormatting sqref="E7:E10">
    <cfRule type="expression" dxfId="4" priority="3" stopIfTrue="1">
      <formula>$Q7&gt;=1</formula>
    </cfRule>
  </conditionalFormatting>
  <conditionalFormatting sqref="E7:E10">
    <cfRule type="expression" dxfId="3" priority="2" stopIfTrue="1">
      <formula>$Q7&gt;=1</formula>
    </cfRule>
  </conditionalFormatting>
  <conditionalFormatting sqref="E7:E10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Munka24">
    <tabColor indexed="11"/>
  </sheetPr>
  <dimension ref="A1:AK43"/>
  <sheetViews>
    <sheetView workbookViewId="0">
      <selection activeCell="L17" sqref="L17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>
      <c r="A1" s="311" t="str">
        <f>Altalanos!$A$6</f>
        <v>Török Play+Stay Kupa</v>
      </c>
      <c r="B1" s="311"/>
      <c r="C1" s="311"/>
      <c r="D1" s="311"/>
      <c r="E1" s="311"/>
      <c r="F1" s="311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>
      <c r="A2" s="182" t="s">
        <v>46</v>
      </c>
      <c r="B2" s="183"/>
      <c r="C2" s="183"/>
      <c r="D2" s="183"/>
      <c r="E2" s="306" t="str">
        <f>Altalanos!$C$8</f>
        <v>narancs leány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3"/>
      <c r="O3" s="212"/>
      <c r="P3" s="213"/>
      <c r="Q3" s="255" t="s">
        <v>66</v>
      </c>
      <c r="R3" s="256" t="s">
        <v>72</v>
      </c>
      <c r="S3" s="256" t="s">
        <v>67</v>
      </c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5" thickBot="1">
      <c r="A4" s="314">
        <f>Altalanos!$A$10</f>
        <v>44611</v>
      </c>
      <c r="B4" s="314"/>
      <c r="C4" s="314"/>
      <c r="D4" s="187"/>
      <c r="E4" s="188" t="str">
        <f>Altalanos!$C$10</f>
        <v>Szentendre</v>
      </c>
      <c r="F4" s="188"/>
      <c r="G4" s="188"/>
      <c r="H4" s="190"/>
      <c r="I4" s="188"/>
      <c r="J4" s="189"/>
      <c r="K4" s="190"/>
      <c r="L4" s="267"/>
      <c r="M4" s="191" t="str">
        <f>Altalanos!$E$10</f>
        <v>Kádár László</v>
      </c>
      <c r="N4" s="215"/>
      <c r="O4" s="216"/>
      <c r="P4" s="215"/>
      <c r="Q4" s="257" t="s">
        <v>73</v>
      </c>
      <c r="R4" s="258" t="s">
        <v>68</v>
      </c>
      <c r="S4" s="258" t="s">
        <v>69</v>
      </c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60" t="s">
        <v>71</v>
      </c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>
      <c r="A7" s="217" t="s">
        <v>57</v>
      </c>
      <c r="B7" s="248">
        <v>2</v>
      </c>
      <c r="C7" s="250" t="str">
        <f>IF($B7="","",VLOOKUP($B7,'narancs leány elő'!$A$7:$O$22,5))</f>
        <v>"140313</v>
      </c>
      <c r="D7" s="250">
        <f>IF($B7="","",VLOOKUP($B7,'narancs leány elő'!$A$7:$O$22,15))</f>
        <v>0</v>
      </c>
      <c r="E7" s="316" t="str">
        <f>UPPER(IF($B7="","",VLOOKUP($B7,'narancs leány elő'!$A$7:$O$22,2)))</f>
        <v>SIKLÓSI</v>
      </c>
      <c r="F7" s="316"/>
      <c r="G7" s="316" t="str">
        <f>IF($B7="","",VLOOKUP($B7,'narancs leány elő'!$A$7:$O$22,3))</f>
        <v>Odett</v>
      </c>
      <c r="H7" s="316"/>
      <c r="I7" s="251" t="str">
        <f>IF($B7="","",VLOOKUP($B7,'narancs leány elő'!$A$7:$O$22,4))</f>
        <v>MTK</v>
      </c>
      <c r="J7" s="193"/>
      <c r="K7" s="322" t="s">
        <v>161</v>
      </c>
      <c r="L7" s="266"/>
      <c r="M7" s="272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>
      <c r="A8" s="217"/>
      <c r="B8" s="249"/>
      <c r="C8" s="252"/>
      <c r="D8" s="252"/>
      <c r="E8" s="252"/>
      <c r="F8" s="252"/>
      <c r="G8" s="252"/>
      <c r="H8" s="252"/>
      <c r="I8" s="252"/>
      <c r="J8" s="193"/>
      <c r="K8" s="217"/>
      <c r="L8" s="217"/>
      <c r="M8" s="273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>
      <c r="A9" s="217" t="s">
        <v>58</v>
      </c>
      <c r="B9" s="248">
        <v>3</v>
      </c>
      <c r="C9" s="250" t="str">
        <f>IF($B9="","",VLOOKUP($B9,'narancs leány elő'!$A$7:$O$22,5))</f>
        <v>"1307250</v>
      </c>
      <c r="D9" s="250">
        <f>IF($B9="","",VLOOKUP($B9,'narancs leány elő'!$A$7:$O$22,15))</f>
        <v>0</v>
      </c>
      <c r="E9" s="316" t="str">
        <f>UPPER(IF($B9="","",VLOOKUP($B9,'narancs leány elő'!$A$7:$O$22,2)))</f>
        <v xml:space="preserve">PERITY </v>
      </c>
      <c r="F9" s="316"/>
      <c r="G9" s="316" t="str">
        <f>IF($B9="","",VLOOKUP($B9,'narancs leány elő'!$A$7:$O$22,3))</f>
        <v>Anna Dorottya</v>
      </c>
      <c r="H9" s="316"/>
      <c r="I9" s="251" t="str">
        <f>IF($B9="","",VLOOKUP($B9,'narancs leány elő'!$A$7:$O$22,4))</f>
        <v>Mini Garros TK</v>
      </c>
      <c r="J9" s="193"/>
      <c r="K9" s="322" t="s">
        <v>181</v>
      </c>
      <c r="L9" s="266"/>
      <c r="M9" s="272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>
      <c r="A10" s="217"/>
      <c r="B10" s="249"/>
      <c r="C10" s="252"/>
      <c r="D10" s="252"/>
      <c r="E10" s="252"/>
      <c r="F10" s="252"/>
      <c r="G10" s="252"/>
      <c r="H10" s="252"/>
      <c r="I10" s="252"/>
      <c r="J10" s="193"/>
      <c r="K10" s="217"/>
      <c r="L10" s="217"/>
      <c r="M10" s="273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>
      <c r="A11" s="217" t="s">
        <v>59</v>
      </c>
      <c r="B11" s="248">
        <v>1</v>
      </c>
      <c r="C11" s="250" t="str">
        <f>IF($B11="","",VLOOKUP($B11,'narancs leány elő'!$A$7:$O$22,5))</f>
        <v>"130129</v>
      </c>
      <c r="D11" s="250">
        <f>IF($B11="","",VLOOKUP($B11,'narancs leány elő'!$A$7:$O$22,15))</f>
        <v>0</v>
      </c>
      <c r="E11" s="316" t="str">
        <f>UPPER(IF($B11="","",VLOOKUP($B11,'narancs leány elő'!$A$7:$O$22,2)))</f>
        <v xml:space="preserve">BÁNFAI </v>
      </c>
      <c r="F11" s="316"/>
      <c r="G11" s="316" t="str">
        <f>IF($B11="","",VLOOKUP($B11,'narancs leány elő'!$A$7:$O$22,3))</f>
        <v>Emma</v>
      </c>
      <c r="H11" s="316"/>
      <c r="I11" s="251" t="str">
        <f>IF($B11="","",VLOOKUP($B11,'narancs leány elő'!$A$7:$O$22,4))</f>
        <v>MESE</v>
      </c>
      <c r="J11" s="193"/>
      <c r="K11" s="322" t="s">
        <v>162</v>
      </c>
      <c r="L11" s="266"/>
      <c r="M11" s="272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>
      <c r="A12" s="217"/>
      <c r="B12" s="249"/>
      <c r="C12" s="252"/>
      <c r="D12" s="252"/>
      <c r="E12" s="252"/>
      <c r="F12" s="252"/>
      <c r="G12" s="252"/>
      <c r="H12" s="252"/>
      <c r="I12" s="252"/>
      <c r="J12" s="193"/>
      <c r="K12" s="246"/>
      <c r="L12" s="246"/>
      <c r="M12" s="274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>
      <c r="A13" s="217" t="s">
        <v>64</v>
      </c>
      <c r="B13" s="248">
        <v>4</v>
      </c>
      <c r="C13" s="250" t="str">
        <f>IF($B13="","",VLOOKUP($B13,'narancs leány elő'!$A$7:$O$22,5))</f>
        <v>"130325</v>
      </c>
      <c r="D13" s="250">
        <f>IF($B13="","",VLOOKUP($B13,'narancs leány elő'!$A$7:$O$22,15))</f>
        <v>0</v>
      </c>
      <c r="E13" s="316" t="str">
        <f>UPPER(IF($B13="","",VLOOKUP($B13,'narancs leány elő'!$A$7:$O$22,2)))</f>
        <v xml:space="preserve">DEKOVICS </v>
      </c>
      <c r="F13" s="316"/>
      <c r="G13" s="316" t="str">
        <f>IF($B13="","",VLOOKUP($B13,'narancs leány elő'!$A$7:$O$22,3))</f>
        <v>Luca Boróka</v>
      </c>
      <c r="H13" s="316"/>
      <c r="I13" s="251" t="str">
        <f>IF($B13="","",VLOOKUP($B13,'narancs leány elő'!$A$7:$O$22,4))</f>
        <v>UNIK SE</v>
      </c>
      <c r="J13" s="193"/>
      <c r="K13" s="322" t="s">
        <v>163</v>
      </c>
      <c r="L13" s="266"/>
      <c r="M13" s="272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>
      <c r="A16" s="193"/>
      <c r="B16" s="193"/>
      <c r="C16" s="193"/>
      <c r="D16" s="317"/>
      <c r="E16" s="317"/>
      <c r="F16" s="317"/>
      <c r="G16" s="317"/>
      <c r="H16" s="317"/>
      <c r="I16" s="317"/>
      <c r="J16" s="317"/>
      <c r="K16" s="317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>
      <c r="A17" s="193"/>
      <c r="B17" s="193"/>
      <c r="C17" s="193"/>
      <c r="D17" s="317"/>
      <c r="E17" s="317"/>
      <c r="F17" s="317"/>
      <c r="G17" s="317"/>
      <c r="H17" s="317"/>
      <c r="I17" s="317"/>
      <c r="J17" s="317"/>
      <c r="K17" s="317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>
      <c r="A18" s="193"/>
      <c r="B18" s="315"/>
      <c r="C18" s="315"/>
      <c r="D18" s="318" t="str">
        <f>E7</f>
        <v>SIKLÓSI</v>
      </c>
      <c r="E18" s="318"/>
      <c r="F18" s="318" t="str">
        <f>E9</f>
        <v xml:space="preserve">PERITY </v>
      </c>
      <c r="G18" s="318"/>
      <c r="H18" s="318" t="str">
        <f>E11</f>
        <v xml:space="preserve">BÁNFAI </v>
      </c>
      <c r="I18" s="318"/>
      <c r="J18" s="318" t="str">
        <f>E13</f>
        <v xml:space="preserve">DEKOVICS </v>
      </c>
      <c r="K18" s="318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>
      <c r="A19" s="253" t="s">
        <v>57</v>
      </c>
      <c r="B19" s="313" t="str">
        <f>E7</f>
        <v>SIKLÓSI</v>
      </c>
      <c r="C19" s="313"/>
      <c r="D19" s="319"/>
      <c r="E19" s="319"/>
      <c r="F19" s="321" t="s">
        <v>182</v>
      </c>
      <c r="G19" s="320"/>
      <c r="H19" s="321" t="s">
        <v>183</v>
      </c>
      <c r="I19" s="320"/>
      <c r="J19" s="323" t="s">
        <v>184</v>
      </c>
      <c r="K19" s="318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>
      <c r="A20" s="253" t="s">
        <v>58</v>
      </c>
      <c r="B20" s="313" t="str">
        <f>E9</f>
        <v xml:space="preserve">PERITY </v>
      </c>
      <c r="C20" s="313"/>
      <c r="D20" s="321" t="s">
        <v>185</v>
      </c>
      <c r="E20" s="320"/>
      <c r="F20" s="319"/>
      <c r="G20" s="319"/>
      <c r="H20" s="321" t="s">
        <v>186</v>
      </c>
      <c r="I20" s="320"/>
      <c r="J20" s="321" t="s">
        <v>187</v>
      </c>
      <c r="K20" s="320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>
      <c r="A21" s="253" t="s">
        <v>59</v>
      </c>
      <c r="B21" s="313" t="str">
        <f>E11</f>
        <v xml:space="preserve">BÁNFAI </v>
      </c>
      <c r="C21" s="313"/>
      <c r="D21" s="321" t="s">
        <v>188</v>
      </c>
      <c r="E21" s="320"/>
      <c r="F21" s="321" t="s">
        <v>189</v>
      </c>
      <c r="G21" s="320"/>
      <c r="H21" s="319"/>
      <c r="I21" s="319"/>
      <c r="J21" s="321" t="s">
        <v>190</v>
      </c>
      <c r="K21" s="320"/>
      <c r="L21" s="193"/>
      <c r="M21" s="193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>
      <c r="A22" s="253" t="s">
        <v>64</v>
      </c>
      <c r="B22" s="313" t="str">
        <f>E13</f>
        <v xml:space="preserve">DEKOVICS </v>
      </c>
      <c r="C22" s="313"/>
      <c r="D22" s="321" t="s">
        <v>191</v>
      </c>
      <c r="E22" s="320"/>
      <c r="F22" s="321" t="s">
        <v>192</v>
      </c>
      <c r="G22" s="320"/>
      <c r="H22" s="323" t="s">
        <v>193</v>
      </c>
      <c r="I22" s="318"/>
      <c r="J22" s="319"/>
      <c r="K22" s="319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9"/>
      <c r="P32" s="209"/>
      <c r="Q32" s="209"/>
      <c r="R32" s="209"/>
      <c r="S32" s="209"/>
    </row>
    <row r="33" spans="1:19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244"/>
      <c r="O33" s="209"/>
      <c r="P33" s="219"/>
      <c r="Q33" s="219"/>
      <c r="R33" s="220"/>
      <c r="S33" s="209"/>
    </row>
    <row r="34" spans="1:19">
      <c r="A34" s="196" t="s">
        <v>39</v>
      </c>
      <c r="B34" s="197"/>
      <c r="C34" s="198"/>
      <c r="D34" s="227"/>
      <c r="E34" s="312"/>
      <c r="F34" s="312"/>
      <c r="G34" s="238" t="s">
        <v>3</v>
      </c>
      <c r="H34" s="197"/>
      <c r="I34" s="228"/>
      <c r="J34" s="239"/>
      <c r="K34" s="194" t="s">
        <v>41</v>
      </c>
      <c r="L34" s="245"/>
      <c r="M34" s="229"/>
      <c r="O34" s="209"/>
      <c r="P34" s="221"/>
      <c r="Q34" s="221"/>
      <c r="R34" s="222"/>
      <c r="S34" s="209"/>
    </row>
    <row r="35" spans="1:19">
      <c r="A35" s="199" t="s">
        <v>48</v>
      </c>
      <c r="B35" s="117"/>
      <c r="C35" s="200"/>
      <c r="D35" s="230"/>
      <c r="E35" s="310"/>
      <c r="F35" s="310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M4</f>
        <v>Kádár László</v>
      </c>
      <c r="L41" s="192"/>
      <c r="M41" s="237"/>
      <c r="O41" s="209"/>
      <c r="P41" s="222"/>
      <c r="Q41" s="223"/>
      <c r="R41" s="224"/>
      <c r="S41" s="209"/>
    </row>
    <row r="42" spans="1:19">
      <c r="O42" s="209"/>
      <c r="P42" s="209"/>
      <c r="Q42" s="209"/>
      <c r="R42" s="209"/>
      <c r="S42" s="209"/>
    </row>
    <row r="43" spans="1:19">
      <c r="O43" s="209"/>
      <c r="P43" s="209"/>
      <c r="Q43" s="209"/>
      <c r="R43" s="209"/>
      <c r="S43" s="20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10</vt:i4>
      </vt:variant>
    </vt:vector>
  </HeadingPairs>
  <TitlesOfParts>
    <vt:vector size="18" baseType="lpstr">
      <vt:lpstr>Altalanos</vt:lpstr>
      <vt:lpstr>Birók</vt:lpstr>
      <vt:lpstr>piros leány elő</vt:lpstr>
      <vt:lpstr>piros leány</vt:lpstr>
      <vt:lpstr>piros fiú elő</vt:lpstr>
      <vt:lpstr>piros fiú</vt:lpstr>
      <vt:lpstr>narancs leány elő</vt:lpstr>
      <vt:lpstr>narancs leány</vt:lpstr>
      <vt:lpstr>'narancs leány elő'!Nyomtatási_cím</vt:lpstr>
      <vt:lpstr>'piros fiú elő'!Nyomtatási_cím</vt:lpstr>
      <vt:lpstr>'piros leány elő'!Nyomtatási_cím</vt:lpstr>
      <vt:lpstr>Birók!Nyomtatási_terület</vt:lpstr>
      <vt:lpstr>'narancs leány'!Nyomtatási_terület</vt:lpstr>
      <vt:lpstr>'narancs leány elő'!Nyomtatási_terület</vt:lpstr>
      <vt:lpstr>'piros fiú'!Nyomtatási_terület</vt:lpstr>
      <vt:lpstr>'piros fiú elő'!Nyomtatási_terület</vt:lpstr>
      <vt:lpstr>'piros leány'!Nyomtatási_terület</vt:lpstr>
      <vt:lpstr>'piros leány elő'!Nyomtatási_terület</vt:lpstr>
    </vt:vector>
  </TitlesOfParts>
  <Company>Tennis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Laci</cp:lastModifiedBy>
  <cp:lastPrinted>2022-02-17T14:04:06Z</cp:lastPrinted>
  <dcterms:created xsi:type="dcterms:W3CDTF">1998-01-18T23:10:02Z</dcterms:created>
  <dcterms:modified xsi:type="dcterms:W3CDTF">2022-02-21T09:42:16Z</dcterms:modified>
  <cp:category>Forms</cp:category>
</cp:coreProperties>
</file>