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Munka\Diákolimpia\2021\Megyék\Budapest\"/>
    </mc:Choice>
  </mc:AlternateContent>
  <xr:revisionPtr revIDLastSave="0" documentId="13_ncr:1_{A02BE016-B80F-434A-85E3-4A15DE38816E}" xr6:coauthVersionLast="47" xr6:coauthVersionMax="47" xr10:uidLastSave="{00000000-0000-0000-0000-000000000000}"/>
  <bookViews>
    <workbookView xWindow="-108" yWindow="-108" windowWidth="23256" windowHeight="13176" tabRatio="884" firstSheet="1" activeTab="1" xr2:uid="{00000000-000D-0000-FFFF-FFFF00000000}"/>
  </bookViews>
  <sheets>
    <sheet name="Altalanos" sheetId="1" r:id="rId1"/>
    <sheet name="Információ" sheetId="353" r:id="rId2"/>
    <sheet name="Nevezések" sheetId="354" r:id="rId3"/>
    <sheet name="Játékrend - HÉTFŐ" sheetId="355" r:id="rId4"/>
    <sheet name="Játékrend - KEDD" sheetId="356" r:id="rId5"/>
    <sheet name="Játékrend - SZERDA" sheetId="357" r:id="rId6"/>
    <sheet name="II.kcs fiú A" sheetId="90" r:id="rId7"/>
    <sheet name="III.kcs fiú A " sheetId="347" r:id="rId8"/>
    <sheet name="III.kcs fiú B" sheetId="280" r:id="rId9"/>
    <sheet name="IV.kcs fiú B" sheetId="349" r:id="rId10"/>
    <sheet name="IV.kcs leány A" sheetId="350" r:id="rId11"/>
    <sheet name="V.kcs fiú B" sheetId="351" r:id="rId12"/>
    <sheet name="VI.kcs fiú B" sheetId="358" r:id="rId13"/>
  </sheets>
  <definedNames>
    <definedName name="_xlnm._FilterDatabase" localSheetId="2" hidden="1">Nevezések!$A$1:$G$96</definedName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Area" localSheetId="6">'II.kcs fiú A'!$A$1:$M$47</definedName>
    <definedName name="_xlnm.Print_Area" localSheetId="7">'III.kcs fiú A '!$A$1:$M$47</definedName>
    <definedName name="_xlnm.Print_Area" localSheetId="8">'III.kcs fiú B'!$A$1:$M$41</definedName>
    <definedName name="_xlnm.Print_Area" localSheetId="9">'IV.kcs fiú B'!$A$1:$L$41</definedName>
    <definedName name="_xlnm.Print_Area" localSheetId="10">'IV.kcs leány A'!$A$1:$M$41</definedName>
    <definedName name="_xlnm.Print_Area" localSheetId="11">'V.kcs fiú B'!$A$1:$M$39</definedName>
    <definedName name="_xlnm.Print_Area" localSheetId="12">'VI.kcs fiú B'!$A$1:$M$47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8" i="349" l="1"/>
  <c r="D18" i="349"/>
  <c r="K13" i="349"/>
  <c r="H13" i="349"/>
  <c r="F13" i="349"/>
  <c r="C13" i="349"/>
  <c r="H17" i="351"/>
  <c r="R47" i="358"/>
  <c r="E40" i="358" s="1"/>
  <c r="F34" i="358"/>
  <c r="C34" i="358"/>
  <c r="F32" i="358"/>
  <c r="C32" i="358"/>
  <c r="B29" i="358"/>
  <c r="B28" i="358"/>
  <c r="F27" i="358"/>
  <c r="D27" i="358"/>
  <c r="B25" i="358"/>
  <c r="B24" i="358"/>
  <c r="B23" i="358"/>
  <c r="H22" i="358"/>
  <c r="F22" i="358"/>
  <c r="D22" i="358"/>
  <c r="L17" i="358"/>
  <c r="L15" i="358"/>
  <c r="I15" i="358"/>
  <c r="G15" i="358"/>
  <c r="D15" i="358"/>
  <c r="C15" i="358"/>
  <c r="L13" i="358"/>
  <c r="I13" i="358"/>
  <c r="G13" i="358"/>
  <c r="D13" i="358"/>
  <c r="C13" i="358"/>
  <c r="L11" i="358"/>
  <c r="I11" i="358"/>
  <c r="G11" i="358"/>
  <c r="D11" i="358"/>
  <c r="C11" i="358"/>
  <c r="L9" i="358"/>
  <c r="I9" i="358"/>
  <c r="G9" i="358"/>
  <c r="D9" i="358"/>
  <c r="C9" i="358"/>
  <c r="L7" i="358"/>
  <c r="I7" i="358"/>
  <c r="G7" i="358"/>
  <c r="D7" i="358"/>
  <c r="C7" i="358"/>
  <c r="Y5" i="358"/>
  <c r="L4" i="358"/>
  <c r="K47" i="358" s="1"/>
  <c r="A4" i="358"/>
  <c r="Y3" i="358"/>
  <c r="AJ1" i="358" s="1"/>
  <c r="A1" i="358"/>
  <c r="B20" i="351"/>
  <c r="B19" i="351"/>
  <c r="B18" i="351"/>
  <c r="F17" i="351"/>
  <c r="D17" i="351"/>
  <c r="L11" i="351"/>
  <c r="I11" i="351"/>
  <c r="G11" i="351"/>
  <c r="D11" i="351"/>
  <c r="C11" i="351"/>
  <c r="L9" i="351"/>
  <c r="I9" i="351"/>
  <c r="G9" i="351"/>
  <c r="D9" i="351"/>
  <c r="C9" i="351"/>
  <c r="L7" i="351"/>
  <c r="I7" i="351"/>
  <c r="G7" i="351"/>
  <c r="D7" i="351"/>
  <c r="C7" i="351"/>
  <c r="Y5" i="351"/>
  <c r="AH1" i="351" s="1"/>
  <c r="L4" i="351"/>
  <c r="K34" i="351" s="1"/>
  <c r="A4" i="351"/>
  <c r="Y3" i="351"/>
  <c r="A1" i="351"/>
  <c r="B21" i="350"/>
  <c r="B20" i="350"/>
  <c r="B19" i="350"/>
  <c r="H18" i="350"/>
  <c r="F18" i="350"/>
  <c r="D18" i="350"/>
  <c r="L11" i="350"/>
  <c r="I11" i="350"/>
  <c r="G11" i="350"/>
  <c r="D11" i="350"/>
  <c r="C11" i="350"/>
  <c r="L9" i="350"/>
  <c r="I9" i="350"/>
  <c r="G9" i="350"/>
  <c r="D9" i="350"/>
  <c r="C9" i="350"/>
  <c r="L7" i="350"/>
  <c r="I7" i="350"/>
  <c r="G7" i="350"/>
  <c r="D7" i="350"/>
  <c r="C7" i="350"/>
  <c r="Y5" i="350"/>
  <c r="L4" i="350"/>
  <c r="K41" i="350" s="1"/>
  <c r="A4" i="350"/>
  <c r="Y3" i="350"/>
  <c r="AJ1" i="350" s="1"/>
  <c r="A1" i="350"/>
  <c r="B21" i="349"/>
  <c r="B20" i="349"/>
  <c r="B19" i="349"/>
  <c r="G18" i="349"/>
  <c r="E18" i="349"/>
  <c r="K11" i="349"/>
  <c r="H11" i="349"/>
  <c r="F11" i="349"/>
  <c r="C11" i="349"/>
  <c r="K9" i="349"/>
  <c r="H9" i="349"/>
  <c r="F9" i="349"/>
  <c r="C9" i="349"/>
  <c r="K7" i="349"/>
  <c r="H7" i="349"/>
  <c r="F7" i="349"/>
  <c r="C7" i="349"/>
  <c r="X5" i="349"/>
  <c r="AG1" i="349" s="1"/>
  <c r="K4" i="349"/>
  <c r="J41" i="349" s="1"/>
  <c r="A4" i="349"/>
  <c r="X3" i="349"/>
  <c r="A1" i="349"/>
  <c r="R47" i="347"/>
  <c r="E40" i="347" s="1"/>
  <c r="F34" i="347"/>
  <c r="C34" i="347"/>
  <c r="F32" i="347"/>
  <c r="C32" i="347"/>
  <c r="B29" i="347"/>
  <c r="B28" i="347"/>
  <c r="F27" i="347"/>
  <c r="D27" i="347"/>
  <c r="B25" i="347"/>
  <c r="B24" i="347"/>
  <c r="B23" i="347"/>
  <c r="H22" i="347"/>
  <c r="F22" i="347"/>
  <c r="D22" i="347"/>
  <c r="L17" i="347"/>
  <c r="L15" i="347"/>
  <c r="I15" i="347"/>
  <c r="G15" i="347"/>
  <c r="D15" i="347"/>
  <c r="C15" i="347"/>
  <c r="L13" i="347"/>
  <c r="I13" i="347"/>
  <c r="G13" i="347"/>
  <c r="D13" i="347"/>
  <c r="C13" i="347"/>
  <c r="L11" i="347"/>
  <c r="I11" i="347"/>
  <c r="G11" i="347"/>
  <c r="D11" i="347"/>
  <c r="C11" i="347"/>
  <c r="L9" i="347"/>
  <c r="I9" i="347"/>
  <c r="G9" i="347"/>
  <c r="D9" i="347"/>
  <c r="C9" i="347"/>
  <c r="L7" i="347"/>
  <c r="I7" i="347"/>
  <c r="G7" i="347"/>
  <c r="D7" i="347"/>
  <c r="C7" i="347"/>
  <c r="Y5" i="347"/>
  <c r="L4" i="347"/>
  <c r="K47" i="347" s="1"/>
  <c r="A4" i="347"/>
  <c r="Y3" i="347"/>
  <c r="AJ1" i="347" s="1"/>
  <c r="A1" i="347"/>
  <c r="AA1" i="349" l="1"/>
  <c r="AI1" i="349"/>
  <c r="AE1" i="349"/>
  <c r="AF1" i="349"/>
  <c r="AJ1" i="351"/>
  <c r="AB1" i="347"/>
  <c r="AB1" i="350"/>
  <c r="AH1" i="347"/>
  <c r="AF1" i="350"/>
  <c r="AB1" i="351"/>
  <c r="AB1" i="358"/>
  <c r="AK1" i="347"/>
  <c r="AB1" i="349"/>
  <c r="AH1" i="350"/>
  <c r="AF1" i="351"/>
  <c r="AF1" i="358"/>
  <c r="AC1" i="350"/>
  <c r="AG1" i="350"/>
  <c r="AK1" i="350"/>
  <c r="AF1" i="347"/>
  <c r="AD1" i="349"/>
  <c r="AH1" i="349"/>
  <c r="AE1" i="350"/>
  <c r="AI1" i="350"/>
  <c r="AE1" i="351"/>
  <c r="AI1" i="351"/>
  <c r="AH1" i="358"/>
  <c r="AJ1" i="349"/>
  <c r="AD1" i="358"/>
  <c r="AK1" i="358"/>
  <c r="E41" i="358"/>
  <c r="AC1" i="351"/>
  <c r="AG1" i="351"/>
  <c r="AK1" i="351"/>
  <c r="AD1" i="347"/>
  <c r="AI1" i="347"/>
  <c r="AC1" i="349"/>
  <c r="AD1" i="350"/>
  <c r="AD1" i="351"/>
  <c r="AC1" i="358"/>
  <c r="AE1" i="358"/>
  <c r="AG1" i="358"/>
  <c r="AI1" i="358"/>
  <c r="E41" i="347"/>
  <c r="AC1" i="347"/>
  <c r="AE1" i="347"/>
  <c r="AG1" i="347"/>
  <c r="L11" i="280"/>
  <c r="I11" i="280"/>
  <c r="G11" i="280"/>
  <c r="B21" i="280"/>
  <c r="D11" i="280"/>
  <c r="C11" i="280"/>
  <c r="L9" i="280"/>
  <c r="I9" i="280"/>
  <c r="G9" i="280"/>
  <c r="B20" i="280"/>
  <c r="D9" i="280"/>
  <c r="C9" i="280"/>
  <c r="L7" i="280"/>
  <c r="I7" i="280"/>
  <c r="G7" i="280"/>
  <c r="D7" i="280"/>
  <c r="C7" i="280"/>
  <c r="Y5" i="280"/>
  <c r="AG1" i="280" s="1"/>
  <c r="L4" i="280"/>
  <c r="K41" i="280" s="1"/>
  <c r="A4" i="280"/>
  <c r="Y3" i="280"/>
  <c r="A1" i="280"/>
  <c r="L17" i="90"/>
  <c r="L15" i="90"/>
  <c r="L13" i="90"/>
  <c r="L11" i="90"/>
  <c r="L9" i="90"/>
  <c r="L7" i="90"/>
  <c r="Y5" i="90"/>
  <c r="Y3" i="90"/>
  <c r="AC1" i="90" s="1"/>
  <c r="R47" i="90"/>
  <c r="E40" i="90" s="1"/>
  <c r="D27" i="90"/>
  <c r="F34" i="90"/>
  <c r="F32" i="90"/>
  <c r="I15" i="90"/>
  <c r="G15" i="90"/>
  <c r="D15" i="90"/>
  <c r="C15" i="90"/>
  <c r="I13" i="90"/>
  <c r="G13" i="90"/>
  <c r="D13" i="90"/>
  <c r="C13" i="90"/>
  <c r="L4" i="90"/>
  <c r="K47" i="90" s="1"/>
  <c r="B25" i="90"/>
  <c r="C34" i="90"/>
  <c r="B23" i="90"/>
  <c r="C32" i="90"/>
  <c r="H22" i="90"/>
  <c r="D22" i="90"/>
  <c r="I11" i="90"/>
  <c r="G11" i="90"/>
  <c r="D11" i="90"/>
  <c r="C11" i="90"/>
  <c r="I9" i="90"/>
  <c r="G9" i="90"/>
  <c r="D9" i="90"/>
  <c r="C9" i="90"/>
  <c r="I7" i="90"/>
  <c r="G7" i="90"/>
  <c r="D7" i="90"/>
  <c r="C7" i="90"/>
  <c r="A4" i="90"/>
  <c r="A1" i="90"/>
  <c r="AB1" i="280"/>
  <c r="B28" i="90"/>
  <c r="AK1" i="280" l="1"/>
  <c r="AB1" i="90"/>
  <c r="AD1" i="90"/>
  <c r="AH1" i="280"/>
  <c r="AH1" i="90"/>
  <c r="AF1" i="280"/>
  <c r="AE1" i="280"/>
  <c r="AC1" i="280"/>
  <c r="AG1" i="90"/>
  <c r="AD1" i="280"/>
  <c r="AI1" i="280"/>
  <c r="AJ1" i="280"/>
  <c r="AK1" i="90"/>
  <c r="F18" i="280"/>
  <c r="H18" i="280"/>
  <c r="E41" i="90"/>
  <c r="AI1" i="90"/>
  <c r="B19" i="280"/>
  <c r="D18" i="280"/>
  <c r="F22" i="90"/>
  <c r="B24" i="90"/>
  <c r="B29" i="90"/>
  <c r="F27" i="90"/>
  <c r="AE1" i="90"/>
  <c r="AF1" i="90"/>
  <c r="AJ1" i="90"/>
</calcChain>
</file>

<file path=xl/sharedStrings.xml><?xml version="1.0" encoding="utf-8"?>
<sst xmlns="http://schemas.openxmlformats.org/spreadsheetml/2006/main" count="1366" uniqueCount="312">
  <si>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</si>
  <si>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</si>
  <si>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</si>
  <si>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</si>
  <si>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</si>
  <si>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</si>
  <si>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</si>
  <si>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</si>
  <si>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</si>
  <si>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</si>
  <si>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</si>
  <si>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</si>
  <si>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</si>
  <si>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</si>
  <si>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</si>
  <si>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</si>
  <si>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Dátum</t>
  </si>
  <si>
    <t>Kategória</t>
  </si>
  <si>
    <t>Versenybíró</t>
  </si>
  <si>
    <t>Versenybíró aláírása</t>
  </si>
  <si>
    <t>Rangsor</t>
  </si>
  <si>
    <t>Dátuma</t>
  </si>
  <si>
    <t>Kiemeltek</t>
  </si>
  <si>
    <t>Utolsó elfogadott játékos</t>
  </si>
  <si>
    <t>Sorsoló játékosok</t>
  </si>
  <si>
    <t>kiem</t>
  </si>
  <si>
    <t>Versenyszám:</t>
  </si>
  <si>
    <t>Utolsó DA</t>
  </si>
  <si>
    <t>Szerencés Vesztes</t>
  </si>
  <si>
    <t>Helyettesíti</t>
  </si>
  <si>
    <t>Sorsolás időpontja</t>
  </si>
  <si>
    <t>Döntő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</si>
  <si>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</si>
  <si>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</si>
  <si>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</si>
  <si>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</si>
  <si>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</si>
  <si>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</si>
  <si>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</si>
  <si>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</si>
  <si>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</si>
  <si>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D</t>
  </si>
  <si>
    <t>E</t>
  </si>
  <si>
    <t>3. hely</t>
  </si>
  <si>
    <t>vs.</t>
  </si>
  <si>
    <t>1 FORDULÓ</t>
  </si>
  <si>
    <t>C - A</t>
  </si>
  <si>
    <t>A - B</t>
  </si>
  <si>
    <t>B - C</t>
  </si>
  <si>
    <t>2 FORDULÓ</t>
  </si>
  <si>
    <t>3 FORDULÓ</t>
  </si>
  <si>
    <t>D - E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</si>
  <si>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</si>
  <si>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</si>
  <si>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</si>
  <si>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</si>
  <si>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</si>
  <si>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</si>
  <si>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</si>
  <si>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</si>
  <si>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</si>
  <si>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</si>
  <si>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</si>
  <si>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</si>
  <si>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</si>
  <si>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</si>
  <si>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</si>
  <si>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</si>
  <si>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</si>
  <si>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</si>
  <si>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</si>
  <si>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E - F</t>
  </si>
  <si>
    <t>F - D</t>
  </si>
  <si>
    <t>Áldás Utcai Általános Iskola</t>
  </si>
  <si>
    <t>Pasaréti Szabó Lőrinc Magyar-Angol Két Tanítási Nyelvű Általános Iskola és Gimnázium Fenyves utca 1. Telephelye</t>
  </si>
  <si>
    <t>Budapesti Diákolimpia</t>
  </si>
  <si>
    <t>2022.04.25-27</t>
  </si>
  <si>
    <t>Budapest</t>
  </si>
  <si>
    <t>Kádár László</t>
  </si>
  <si>
    <t>Budapesti Tenisz Szövetség</t>
  </si>
  <si>
    <t>Brassó Utcai Általános Iskola</t>
  </si>
  <si>
    <t>Kandó Téri Általános Iskola</t>
  </si>
  <si>
    <t>Budapest XVII. Kerületi Balassi Bálint Nyolcévfolyamos Gimnázium</t>
  </si>
  <si>
    <t>II.kcs fiú  "A"</t>
  </si>
  <si>
    <t>III.kcs fiú  "A"</t>
  </si>
  <si>
    <t>Fürkész Innovatív Általános Iskola</t>
  </si>
  <si>
    <t>Sylvester János Református Gimnázium és Technikum</t>
  </si>
  <si>
    <t>Budapest XVII. Kerületi Kossuth Lajos Általános Iskola</t>
  </si>
  <si>
    <t>Budapest XVII. Kerületi Czimra Gyula Általános Iskola</t>
  </si>
  <si>
    <t>Budapest XIII. Kerületi Gárdonyi Géza Általános Iskola</t>
  </si>
  <si>
    <t>Pestszentlőrinci Német Nemzetiségi Általános Iskola</t>
  </si>
  <si>
    <t>III.kcs fiú "B"</t>
  </si>
  <si>
    <t>IV.kcs fiú "B"</t>
  </si>
  <si>
    <t>25-27. Budapest</t>
  </si>
  <si>
    <t>25-27 Budapest</t>
  </si>
  <si>
    <t>Szent István Gimnázium</t>
  </si>
  <si>
    <t>Szent István Gimnázium B</t>
  </si>
  <si>
    <t>Szent István Gimnázium "B"</t>
  </si>
  <si>
    <t>Közgazdasági Politechnikum Alternatív Gimnázium</t>
  </si>
  <si>
    <t>Budapest II. Kerületi II. Rákóczi Ferenc Gimnázium</t>
  </si>
  <si>
    <t>Budapest II. Kerületi Móricz Zsigmond Gimnázium</t>
  </si>
  <si>
    <t>Városligeti Magyar-Angol Két Tanítási Nyelvű Általános Iskola</t>
  </si>
  <si>
    <t>IV.kcs leány A</t>
  </si>
  <si>
    <t>V.kcs fiú "B"</t>
  </si>
  <si>
    <t>Budapest V. Kerületi Eötvös József Gimnázium</t>
  </si>
  <si>
    <t>ELTE Radnóti Miklós Gyakorló Általános Iskola és Gyakorló Gimnázium</t>
  </si>
  <si>
    <t>VI.kcs fiú "B"</t>
  </si>
  <si>
    <t>Korcsoport</t>
  </si>
  <si>
    <t>Csapat</t>
  </si>
  <si>
    <t>Versenyző</t>
  </si>
  <si>
    <t>Születési idő</t>
  </si>
  <si>
    <t>Nem</t>
  </si>
  <si>
    <t>Versenyszám kategória</t>
  </si>
  <si>
    <t>lány</t>
  </si>
  <si>
    <t>IV.kcs Tenisz</t>
  </si>
  <si>
    <t>fiú</t>
  </si>
  <si>
    <t>III.kcs Tenisz</t>
  </si>
  <si>
    <t>V.kcs Tenisz</t>
  </si>
  <si>
    <t>II.kcs Tenisz</t>
  </si>
  <si>
    <t>VI.kcs Tenisz</t>
  </si>
  <si>
    <t>I.kcs Narancs Tenisz</t>
  </si>
  <si>
    <t>I.kcs Narancs Tenisz             1</t>
  </si>
  <si>
    <t>Tajta Áron</t>
  </si>
  <si>
    <t>Tajta Soma</t>
  </si>
  <si>
    <t>II.kcs Tenisz                             5</t>
  </si>
  <si>
    <t>Sonkodi Boldizsár István</t>
  </si>
  <si>
    <t>Gyüre Áron</t>
  </si>
  <si>
    <t>HIDVÉGI BARNABÁS</t>
  </si>
  <si>
    <t>Ledényi Zsombor</t>
  </si>
  <si>
    <t>Szabó Mátyás László</t>
  </si>
  <si>
    <t>Nyikos Márton</t>
  </si>
  <si>
    <t>Cser Nimród</t>
  </si>
  <si>
    <t>Paksi Vince</t>
  </si>
  <si>
    <t>Orbán Arisztid Gábor</t>
  </si>
  <si>
    <t>Lányi Martin</t>
  </si>
  <si>
    <t>Stark Benjámin</t>
  </si>
  <si>
    <t>Lebi-Kovacs Isai</t>
  </si>
  <si>
    <t>Vigh Dániel</t>
  </si>
  <si>
    <t>Anda Gergő</t>
  </si>
  <si>
    <t>II.kcs Tenisz                            2</t>
  </si>
  <si>
    <t>Városmajori Kós Károly Általános Iskola</t>
  </si>
  <si>
    <t>Czél Máté</t>
  </si>
  <si>
    <t>Pető-Vince Jónás</t>
  </si>
  <si>
    <t>Töröcsik Áron Zénó</t>
  </si>
  <si>
    <t>Csizmadia Benedek</t>
  </si>
  <si>
    <t>Ádám Suriel</t>
  </si>
  <si>
    <t>Fekete Zalán</t>
  </si>
  <si>
    <t>II.kcs Tenisz                             2</t>
  </si>
  <si>
    <t>Farkasréti Általános Iskola</t>
  </si>
  <si>
    <t>Pozderka Flóra Boglárka</t>
  </si>
  <si>
    <t>Tuli Katalin Gréta</t>
  </si>
  <si>
    <t>Somorjai Szonja</t>
  </si>
  <si>
    <t>Frey Noémi</t>
  </si>
  <si>
    <t>Berecz Péter László</t>
  </si>
  <si>
    <t>Pörneczy Bertalan János</t>
  </si>
  <si>
    <t xml:space="preserve">Velican Bendegúz </t>
  </si>
  <si>
    <t xml:space="preserve">Szekér Szabolcs </t>
  </si>
  <si>
    <t>Városi Péter</t>
  </si>
  <si>
    <t>Szalay Zsolt</t>
  </si>
  <si>
    <t>Márki Botond</t>
  </si>
  <si>
    <t>Lajosfalvi Ádám</t>
  </si>
  <si>
    <t>Lakos Botond</t>
  </si>
  <si>
    <t>Valkusz Márk</t>
  </si>
  <si>
    <t>III.kcs Tenisz                           3</t>
  </si>
  <si>
    <t>Gaugecz Aaron</t>
  </si>
  <si>
    <t>Apáti Miksa</t>
  </si>
  <si>
    <t>Almai Dávid</t>
  </si>
  <si>
    <t>Dolmány Balázs</t>
  </si>
  <si>
    <t>Kőteleky Ákos László</t>
  </si>
  <si>
    <t>III.kcs Tenisz                           1</t>
  </si>
  <si>
    <t xml:space="preserve">Újpesti Babits Mihály Gimnázium </t>
  </si>
  <si>
    <t>Kemecsei Dorka Lea</t>
  </si>
  <si>
    <t>Ozsváth Dóra</t>
  </si>
  <si>
    <t>III.kcs Tenisz                           2</t>
  </si>
  <si>
    <t>Versegi Csenge Emma</t>
  </si>
  <si>
    <t>Szántó Henrietta Szófia</t>
  </si>
  <si>
    <t>Cseke Mercédesz</t>
  </si>
  <si>
    <t>Lesznyák Borbála Janka</t>
  </si>
  <si>
    <t>Horváth Zsombor Róbert</t>
  </si>
  <si>
    <t>Tóth Miklós Áron</t>
  </si>
  <si>
    <t>Szlávik Dávid</t>
  </si>
  <si>
    <t>Nagy Nándor</t>
  </si>
  <si>
    <t>Győrfi Benjámin</t>
  </si>
  <si>
    <t>Zsömböly Balázs András</t>
  </si>
  <si>
    <t>Kovács Péter</t>
  </si>
  <si>
    <t>Somodi Viktor</t>
  </si>
  <si>
    <t>IV.kcs Tenisz                           3</t>
  </si>
  <si>
    <t>Hajdú Anna Jázmin</t>
  </si>
  <si>
    <t>Tuzson Viktória</t>
  </si>
  <si>
    <t>Takáts Nikolett</t>
  </si>
  <si>
    <t>Armour Sophia</t>
  </si>
  <si>
    <t>Székely Kinga Boglárka</t>
  </si>
  <si>
    <t>Demjén Laura</t>
  </si>
  <si>
    <t>Koczka Petra Regina</t>
  </si>
  <si>
    <t>Pilmayer Ráhel Hanna</t>
  </si>
  <si>
    <t>V.kcs Tenisz                            2</t>
  </si>
  <si>
    <t>Budapest I. Kerületi Toldy Ferenc Gimnázium</t>
  </si>
  <si>
    <t>Gyüre Dávid</t>
  </si>
  <si>
    <t>Olasz Domonkos</t>
  </si>
  <si>
    <t>Szilágyi Balázs</t>
  </si>
  <si>
    <t>Varga István Áron</t>
  </si>
  <si>
    <t>V.kcs Tenisz                           3</t>
  </si>
  <si>
    <t>Horváth Botond</t>
  </si>
  <si>
    <t>Kristóf Ákos</t>
  </si>
  <si>
    <t>Árokszállási Tamás</t>
  </si>
  <si>
    <t>Miles Seán Daniel</t>
  </si>
  <si>
    <t>Berényi-Sima Lajos Norbert</t>
  </si>
  <si>
    <t>Nagy Marcell</t>
  </si>
  <si>
    <t>V.kcs Tenisz                            1</t>
  </si>
  <si>
    <t>Bíró Réka Gabriella</t>
  </si>
  <si>
    <t>Quittner Dóra</t>
  </si>
  <si>
    <t>Mező Anna Gréta</t>
  </si>
  <si>
    <t>Kürti Nelli</t>
  </si>
  <si>
    <t>VI.kcs Tenisz                           2</t>
  </si>
  <si>
    <t>Karinthy Frigyes Gimnázium</t>
  </si>
  <si>
    <t>Edvi László</t>
  </si>
  <si>
    <t>Wang Jingbo</t>
  </si>
  <si>
    <t>Budapesti Gépészeti SZC Kossuth Lajos Két Tanítási Nyelvű Technikum</t>
  </si>
  <si>
    <t>Kardos Dominik György</t>
  </si>
  <si>
    <t>Somodi Márk</t>
  </si>
  <si>
    <t>Cserta Márton</t>
  </si>
  <si>
    <t>Csocsán Benedek Balázs</t>
  </si>
  <si>
    <t>Richlik Bence György</t>
  </si>
  <si>
    <t>Do Nhat Quan</t>
  </si>
  <si>
    <t>Saly Botond</t>
  </si>
  <si>
    <t>Zsömböly Levente Márk</t>
  </si>
  <si>
    <t>Gyüre Péter Benedek</t>
  </si>
  <si>
    <t>Bodgál Andor Károly</t>
  </si>
  <si>
    <t>JÁTÉKREND 2022.04.25. hétfő</t>
  </si>
  <si>
    <t>Az aktuális helyzetről Kádár Lászlónál a +36 20 912 8558 számon érdeklődhet</t>
  </si>
  <si>
    <t>Előre tervezett</t>
  </si>
  <si>
    <t>Pályára ment</t>
  </si>
  <si>
    <t>vsz</t>
  </si>
  <si>
    <t>pálya</t>
  </si>
  <si>
    <t>eredmény</t>
  </si>
  <si>
    <t>8h30</t>
  </si>
  <si>
    <t>II.kcs fiú "A"</t>
  </si>
  <si>
    <t>Kandó Téri Ált.Iskola</t>
  </si>
  <si>
    <t>Pasaréti Szab.Lőr.Ált Isk.</t>
  </si>
  <si>
    <t>Bp.XIII.ker.Gárdonyi G.</t>
  </si>
  <si>
    <t>Pestszentl. Német Nemz.</t>
  </si>
  <si>
    <t>II.kcs fiú "B"</t>
  </si>
  <si>
    <t>Városmajori Kós Károly</t>
  </si>
  <si>
    <t>Kandó Téri Ált. Iskola</t>
  </si>
  <si>
    <t>10h</t>
  </si>
  <si>
    <t>II.kcs leány "B"</t>
  </si>
  <si>
    <t>Farkasréti Ált. Iskola</t>
  </si>
  <si>
    <t>Brassó Utcai Ált. Iskola</t>
  </si>
  <si>
    <t>III.kcs leány "B"</t>
  </si>
  <si>
    <t>V.kcs fiú "A"</t>
  </si>
  <si>
    <t>I.ker.Toldi Ferenc Gim.</t>
  </si>
  <si>
    <t>11h30</t>
  </si>
  <si>
    <t>Áldás Utcai Ált.Iskola</t>
  </si>
  <si>
    <t>Fürkész Innov.Ált Iskola</t>
  </si>
  <si>
    <t>14h</t>
  </si>
  <si>
    <t>Bp.XVII.ker. Balassi B.Gim.</t>
  </si>
  <si>
    <t>Brassó Utcai Ált Iskola</t>
  </si>
  <si>
    <t>16h</t>
  </si>
  <si>
    <t>döntő</t>
  </si>
  <si>
    <t>III.hely</t>
  </si>
  <si>
    <t>JÁTÉKREND 2022.04.26.kedd</t>
  </si>
  <si>
    <t>9h</t>
  </si>
  <si>
    <t>Szent István Gimn. "B"</t>
  </si>
  <si>
    <t>IV.kcs leány "A"</t>
  </si>
  <si>
    <t>Bp.II.ker.Móricz Zsigmond</t>
  </si>
  <si>
    <t>Városligeti Magyar-Angol</t>
  </si>
  <si>
    <t>III.kcs fiú "A"</t>
  </si>
  <si>
    <t>Sylvester János Ref.Gimn.</t>
  </si>
  <si>
    <t>VI.kcs fiú "A"</t>
  </si>
  <si>
    <t>Karinthy Frigyes Gim.</t>
  </si>
  <si>
    <t>Bp.Gépészeti SZC</t>
  </si>
  <si>
    <t>Bp.II.ker. II.Rákóczi Ferenc</t>
  </si>
  <si>
    <t>Bp.XVII.ker.Czimara Gy.</t>
  </si>
  <si>
    <t>13h</t>
  </si>
  <si>
    <t>Fürkész Innov.Ált.Iskola</t>
  </si>
  <si>
    <t>Bp.XVII.ker.Kossuth Lajos</t>
  </si>
  <si>
    <t>JÁTÉKREND 2022.04.27.szerda</t>
  </si>
  <si>
    <t>Közgazdasági Pol.Alter.</t>
  </si>
  <si>
    <t>Bp.V.ker.Eötvös J.Gimn</t>
  </si>
  <si>
    <t>Szent István Gim. "B"</t>
  </si>
  <si>
    <t>III.kcs Tenisz                           5</t>
  </si>
  <si>
    <t xml:space="preserve">Pasaréti Szabó Lőrinc  Ált. Isk. és Gimnázium </t>
  </si>
  <si>
    <t>Kiss Dániel Domonkos</t>
  </si>
  <si>
    <t>Herz Máté</t>
  </si>
  <si>
    <t>VI.kcs Tenisz                           5</t>
  </si>
  <si>
    <t>VI.kcs fiú  "B"</t>
  </si>
  <si>
    <t xml:space="preserve">Pasaréti Szabó Lőrinc  </t>
  </si>
  <si>
    <t>.</t>
  </si>
  <si>
    <t>ELTE Radnóti Miklós</t>
  </si>
  <si>
    <t>15h</t>
  </si>
  <si>
    <t>11h</t>
  </si>
  <si>
    <t>10h30</t>
  </si>
  <si>
    <t>12h</t>
  </si>
  <si>
    <t>Di Franco Stefano Ferenc</t>
  </si>
  <si>
    <t>A mérkőzések lebonyolításának szabályai: A P+S versenyszámokban a P+S szabályok érvényesek.</t>
  </si>
  <si>
    <t>A többi versenyszámban két 4-es szettet kell játszani, 4-4-nél tie-break, 1-1 szettnél 10-es match tie-break.</t>
  </si>
  <si>
    <t>2022. évi diákolimpia budapesti tenisz verseny sorsolás és játékrend</t>
  </si>
  <si>
    <t>IV.kcs Tenisz                          4</t>
  </si>
  <si>
    <t>Szent István Gimnázium "C"</t>
  </si>
  <si>
    <t>A táblázatban megtaláljátok a nevezett csapatokat, és a játékrendet. Abban a két versenyszámban, ahol 3, illetve 4 vagy 5 csapat nevezett, ott megtalálható a sorsolás,</t>
  </si>
  <si>
    <t>ahol 2 csapat nevezett, ott ez a kettő játszik egy mérkőzést egymás ellen, ahol pedig 1, ott ők megnyerték a megyei bajnokságot.</t>
  </si>
  <si>
    <t>Szent István Gim.</t>
  </si>
  <si>
    <t>A - D</t>
  </si>
  <si>
    <t>B - D</t>
  </si>
  <si>
    <t>C - D</t>
  </si>
  <si>
    <t>Szent István Gimn. "C"</t>
  </si>
  <si>
    <t>Szent István Gimnázium "A"</t>
  </si>
  <si>
    <t>Szent István Gimn. "A"</t>
  </si>
  <si>
    <t>Szent István Gimnázium A</t>
  </si>
  <si>
    <t>Szent István Gimnázium C</t>
  </si>
  <si>
    <t>Budapesti Diákolimpia - Soroksári Tenisztanoda</t>
  </si>
  <si>
    <t>Amennyiben kérdésetek lenne keressétek Kádár László versenybírót a +36 20 912 8558 telefonszámon.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</si>
</sst>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yyyy\.mm\.dd"/>
  </numFmts>
  <fonts count="64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7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i/>
      <sz val="6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b/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4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charset val="238"/>
    </font>
    <font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name val="Calibri"/>
      <family val="2"/>
      <charset val="238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7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57" fillId="0" borderId="0"/>
    <xf numFmtId="0" fontId="4" fillId="0" borderId="0"/>
  </cellStyleXfs>
  <cellXfs count="29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8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9" fillId="0" borderId="0" xfId="0" applyFont="1" applyAlignment="1">
      <alignment vertical="center"/>
    </xf>
    <xf numFmtId="0" fontId="10" fillId="3" borderId="1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vertical="center"/>
    </xf>
    <xf numFmtId="0" fontId="10" fillId="3" borderId="3" xfId="0" applyFont="1" applyFill="1" applyBorder="1" applyAlignment="1">
      <alignment horizontal="centerContinuous" vertical="center"/>
    </xf>
    <xf numFmtId="0" fontId="9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2" fillId="4" borderId="1" xfId="0" applyFont="1" applyFill="1" applyBorder="1" applyAlignment="1">
      <alignment horizontal="centerContinuous" vertical="center"/>
    </xf>
    <xf numFmtId="0" fontId="12" fillId="4" borderId="2" xfId="0" applyFont="1" applyFill="1" applyBorder="1" applyAlignment="1">
      <alignment horizontal="centerContinuous" vertical="center"/>
    </xf>
    <xf numFmtId="0" fontId="12" fillId="4" borderId="3" xfId="0" applyFont="1" applyFill="1" applyBorder="1" applyAlignment="1">
      <alignment horizontal="centerContinuous" vertical="center"/>
    </xf>
    <xf numFmtId="0" fontId="13" fillId="0" borderId="0" xfId="0" applyFont="1" applyAlignment="1">
      <alignment vertical="center"/>
    </xf>
    <xf numFmtId="49" fontId="14" fillId="2" borderId="4" xfId="0" applyNumberFormat="1" applyFont="1" applyFill="1" applyBorder="1" applyAlignment="1">
      <alignment vertical="center"/>
    </xf>
    <xf numFmtId="49" fontId="14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vertical="center"/>
    </xf>
    <xf numFmtId="0" fontId="13" fillId="2" borderId="0" xfId="0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49" fontId="17" fillId="2" borderId="0" xfId="0" applyNumberFormat="1" applyFont="1" applyFill="1" applyAlignment="1">
      <alignment horizontal="left" vertical="center"/>
    </xf>
    <xf numFmtId="49" fontId="9" fillId="2" borderId="0" xfId="0" applyNumberFormat="1" applyFont="1" applyFill="1" applyAlignment="1">
      <alignment horizontal="right" vertical="center"/>
    </xf>
    <xf numFmtId="14" fontId="21" fillId="4" borderId="5" xfId="0" applyNumberFormat="1" applyFont="1" applyFill="1" applyBorder="1" applyAlignment="1">
      <alignment horizontal="left" vertical="center"/>
    </xf>
    <xf numFmtId="49" fontId="21" fillId="2" borderId="0" xfId="0" applyNumberFormat="1" applyFont="1" applyFill="1" applyAlignment="1">
      <alignment vertical="center"/>
    </xf>
    <xf numFmtId="49" fontId="21" fillId="4" borderId="5" xfId="0" applyNumberFormat="1" applyFont="1" applyFill="1" applyBorder="1" applyAlignment="1">
      <alignment vertical="center"/>
    </xf>
    <xf numFmtId="0" fontId="11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11" fillId="2" borderId="0" xfId="0" applyFont="1" applyFill="1" applyAlignment="1"/>
    <xf numFmtId="0" fontId="13" fillId="2" borderId="0" xfId="0" applyFont="1" applyFill="1"/>
    <xf numFmtId="0" fontId="24" fillId="2" borderId="0" xfId="1" applyFont="1" applyFill="1"/>
    <xf numFmtId="49" fontId="26" fillId="2" borderId="0" xfId="0" applyNumberFormat="1" applyFont="1" applyFill="1" applyAlignment="1">
      <alignment vertical="center"/>
    </xf>
    <xf numFmtId="49" fontId="27" fillId="2" borderId="0" xfId="0" applyNumberFormat="1" applyFont="1" applyFill="1" applyAlignment="1">
      <alignment horizontal="right" vertical="center"/>
    </xf>
    <xf numFmtId="49" fontId="13" fillId="5" borderId="8" xfId="0" applyNumberFormat="1" applyFont="1" applyFill="1" applyBorder="1" applyAlignment="1">
      <alignment vertical="center"/>
    </xf>
    <xf numFmtId="49" fontId="31" fillId="2" borderId="0" xfId="0" applyNumberFormat="1" applyFont="1" applyFill="1" applyAlignment="1">
      <alignment vertical="center"/>
    </xf>
    <xf numFmtId="0" fontId="28" fillId="2" borderId="11" xfId="0" applyFont="1" applyFill="1" applyBorder="1" applyAlignment="1">
      <alignment vertical="center"/>
    </xf>
    <xf numFmtId="0" fontId="28" fillId="2" borderId="12" xfId="0" applyFont="1" applyFill="1" applyBorder="1" applyAlignment="1">
      <alignment vertical="center"/>
    </xf>
    <xf numFmtId="0" fontId="13" fillId="2" borderId="14" xfId="0" applyFont="1" applyFill="1" applyBorder="1" applyAlignment="1">
      <alignment vertical="center"/>
    </xf>
    <xf numFmtId="49" fontId="13" fillId="2" borderId="8" xfId="0" applyNumberFormat="1" applyFont="1" applyFill="1" applyBorder="1" applyAlignment="1">
      <alignment horizontal="right" vertical="center"/>
    </xf>
    <xf numFmtId="0" fontId="13" fillId="5" borderId="7" xfId="0" applyFont="1" applyFill="1" applyBorder="1" applyAlignment="1">
      <alignment vertical="center"/>
    </xf>
    <xf numFmtId="49" fontId="13" fillId="5" borderId="9" xfId="0" applyNumberFormat="1" applyFont="1" applyFill="1" applyBorder="1" applyAlignment="1">
      <alignment vertical="center"/>
    </xf>
    <xf numFmtId="49" fontId="13" fillId="5" borderId="7" xfId="0" applyNumberFormat="1" applyFont="1" applyFill="1" applyBorder="1" applyAlignment="1">
      <alignment vertical="center"/>
    </xf>
    <xf numFmtId="49" fontId="28" fillId="2" borderId="16" xfId="0" applyNumberFormat="1" applyFont="1" applyFill="1" applyBorder="1" applyAlignment="1">
      <alignment horizontal="left" vertical="center"/>
    </xf>
    <xf numFmtId="49" fontId="38" fillId="2" borderId="16" xfId="0" applyNumberFormat="1" applyFont="1" applyFill="1" applyBorder="1" applyAlignment="1">
      <alignment vertical="center"/>
    </xf>
    <xf numFmtId="49" fontId="13" fillId="2" borderId="7" xfId="0" applyNumberFormat="1" applyFont="1" applyFill="1" applyBorder="1" applyAlignment="1">
      <alignment vertical="center"/>
    </xf>
    <xf numFmtId="0" fontId="28" fillId="2" borderId="14" xfId="0" applyFont="1" applyFill="1" applyBorder="1" applyAlignment="1">
      <alignment vertical="center"/>
    </xf>
    <xf numFmtId="49" fontId="13" fillId="2" borderId="14" xfId="0" applyNumberFormat="1" applyFont="1" applyFill="1" applyBorder="1" applyAlignment="1">
      <alignment vertical="center"/>
    </xf>
    <xf numFmtId="49" fontId="13" fillId="2" borderId="17" xfId="0" applyNumberFormat="1" applyFont="1" applyFill="1" applyBorder="1" applyAlignment="1">
      <alignment vertical="center"/>
    </xf>
    <xf numFmtId="0" fontId="40" fillId="2" borderId="0" xfId="0" applyFont="1" applyFill="1" applyAlignment="1">
      <alignment vertical="center"/>
    </xf>
    <xf numFmtId="0" fontId="25" fillId="2" borderId="0" xfId="0" applyFont="1" applyFill="1" applyAlignment="1">
      <alignment horizontal="center" vertical="center" wrapText="1"/>
    </xf>
    <xf numFmtId="0" fontId="21" fillId="2" borderId="0" xfId="0" applyFont="1" applyFill="1" applyBorder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8" xfId="0" applyFont="1" applyFill="1" applyBorder="1" applyAlignment="1">
      <alignment horizontal="right" vertical="center"/>
    </xf>
    <xf numFmtId="0" fontId="13" fillId="2" borderId="9" xfId="0" applyFont="1" applyFill="1" applyBorder="1" applyAlignment="1">
      <alignment horizontal="right" vertical="center"/>
    </xf>
    <xf numFmtId="49" fontId="13" fillId="2" borderId="15" xfId="0" applyNumberFormat="1" applyFont="1" applyFill="1" applyBorder="1" applyAlignment="1">
      <alignment vertical="center"/>
    </xf>
    <xf numFmtId="49" fontId="13" fillId="2" borderId="16" xfId="0" applyNumberFormat="1" applyFont="1" applyFill="1" applyBorder="1" applyAlignment="1">
      <alignment vertical="center"/>
    </xf>
    <xf numFmtId="49" fontId="13" fillId="2" borderId="10" xfId="0" applyNumberFormat="1" applyFont="1" applyFill="1" applyBorder="1" applyAlignment="1">
      <alignment horizontal="right" vertical="center"/>
    </xf>
    <xf numFmtId="0" fontId="28" fillId="2" borderId="0" xfId="0" applyFont="1" applyFill="1" applyBorder="1" applyAlignment="1">
      <alignment vertical="center"/>
    </xf>
    <xf numFmtId="49" fontId="13" fillId="2" borderId="0" xfId="0" applyNumberFormat="1" applyFont="1" applyFill="1" applyBorder="1" applyAlignment="1">
      <alignment vertical="center"/>
    </xf>
    <xf numFmtId="49" fontId="42" fillId="2" borderId="4" xfId="0" applyNumberFormat="1" applyFont="1" applyFill="1" applyBorder="1" applyAlignment="1">
      <alignment vertical="center"/>
    </xf>
    <xf numFmtId="49" fontId="42" fillId="2" borderId="0" xfId="0" applyNumberFormat="1" applyFont="1" applyFill="1" applyAlignment="1">
      <alignment vertical="center"/>
    </xf>
    <xf numFmtId="49" fontId="43" fillId="2" borderId="0" xfId="0" applyNumberFormat="1" applyFont="1" applyFill="1" applyAlignment="1">
      <alignment horizontal="left" vertical="center"/>
    </xf>
    <xf numFmtId="49" fontId="13" fillId="2" borderId="0" xfId="0" applyNumberFormat="1" applyFont="1" applyFill="1" applyBorder="1" applyAlignment="1">
      <alignment horizontal="right" vertical="center"/>
    </xf>
    <xf numFmtId="0" fontId="28" fillId="2" borderId="8" xfId="0" applyFont="1" applyFill="1" applyBorder="1" applyAlignment="1">
      <alignment vertical="center"/>
    </xf>
    <xf numFmtId="0" fontId="28" fillId="2" borderId="13" xfId="0" applyFont="1" applyFill="1" applyBorder="1" applyAlignment="1">
      <alignment vertical="center"/>
    </xf>
    <xf numFmtId="0" fontId="42" fillId="2" borderId="0" xfId="0" applyFont="1" applyFill="1"/>
    <xf numFmtId="0" fontId="18" fillId="4" borderId="5" xfId="0" applyFont="1" applyFill="1" applyBorder="1" applyAlignment="1">
      <alignment horizontal="left" vertical="center"/>
    </xf>
    <xf numFmtId="0" fontId="23" fillId="4" borderId="5" xfId="0" applyFont="1" applyFill="1" applyBorder="1" applyAlignment="1">
      <alignment vertical="center"/>
    </xf>
    <xf numFmtId="49" fontId="9" fillId="5" borderId="0" xfId="0" applyNumberFormat="1" applyFont="1" applyFill="1" applyAlignment="1">
      <alignment vertical="top"/>
    </xf>
    <xf numFmtId="49" fontId="41" fillId="5" borderId="0" xfId="0" applyNumberFormat="1" applyFont="1" applyFill="1" applyAlignment="1">
      <alignment vertical="top"/>
    </xf>
    <xf numFmtId="49" fontId="29" fillId="5" borderId="0" xfId="0" applyNumberFormat="1" applyFont="1" applyFill="1" applyAlignment="1">
      <alignment vertical="top"/>
    </xf>
    <xf numFmtId="49" fontId="33" fillId="5" borderId="0" xfId="0" applyNumberFormat="1" applyFont="1" applyFill="1" applyAlignment="1">
      <alignment horizontal="center"/>
    </xf>
    <xf numFmtId="49" fontId="33" fillId="5" borderId="0" xfId="0" applyNumberFormat="1" applyFont="1" applyFill="1" applyAlignment="1">
      <alignment horizontal="left"/>
    </xf>
    <xf numFmtId="0" fontId="44" fillId="5" borderId="0" xfId="0" applyFont="1" applyFill="1"/>
    <xf numFmtId="49" fontId="18" fillId="5" borderId="0" xfId="0" applyNumberFormat="1" applyFont="1" applyFill="1" applyAlignment="1">
      <alignment horizontal="left"/>
    </xf>
    <xf numFmtId="49" fontId="30" fillId="5" borderId="0" xfId="0" applyNumberFormat="1" applyFont="1" applyFill="1"/>
    <xf numFmtId="49" fontId="23" fillId="5" borderId="0" xfId="0" applyNumberFormat="1" applyFont="1" applyFill="1"/>
    <xf numFmtId="49" fontId="20" fillId="5" borderId="0" xfId="0" applyNumberFormat="1" applyFont="1" applyFill="1"/>
    <xf numFmtId="14" fontId="21" fillId="5" borderId="6" xfId="0" applyNumberFormat="1" applyFont="1" applyFill="1" applyBorder="1" applyAlignment="1">
      <alignment horizontal="left" vertical="center"/>
    </xf>
    <xf numFmtId="49" fontId="21" fillId="5" borderId="6" xfId="0" applyNumberFormat="1" applyFont="1" applyFill="1" applyBorder="1" applyAlignment="1">
      <alignment vertical="center"/>
    </xf>
    <xf numFmtId="49" fontId="35" fillId="5" borderId="6" xfId="0" applyNumberFormat="1" applyFont="1" applyFill="1" applyBorder="1" applyAlignment="1">
      <alignment vertical="center"/>
    </xf>
    <xf numFmtId="49" fontId="21" fillId="5" borderId="6" xfId="2" applyNumberFormat="1" applyFont="1" applyFill="1" applyBorder="1" applyAlignment="1" applyProtection="1">
      <alignment vertical="center"/>
      <protection locked="0"/>
    </xf>
    <xf numFmtId="49" fontId="22" fillId="5" borderId="6" xfId="0" applyNumberFormat="1" applyFont="1" applyFill="1" applyBorder="1" applyAlignment="1">
      <alignment horizontal="right" vertical="center"/>
    </xf>
    <xf numFmtId="0" fontId="0" fillId="5" borderId="7" xfId="0" applyFill="1" applyBorder="1"/>
    <xf numFmtId="0" fontId="0" fillId="5" borderId="0" xfId="0" applyFill="1"/>
    <xf numFmtId="49" fontId="28" fillId="5" borderId="15" xfId="0" applyNumberFormat="1" applyFont="1" applyFill="1" applyBorder="1" applyAlignment="1">
      <alignment vertical="center"/>
    </xf>
    <xf numFmtId="49" fontId="34" fillId="5" borderId="7" xfId="0" applyNumberFormat="1" applyFont="1" applyFill="1" applyBorder="1" applyAlignment="1">
      <alignment vertical="center"/>
    </xf>
    <xf numFmtId="49" fontId="13" fillId="5" borderId="15" xfId="0" applyNumberFormat="1" applyFont="1" applyFill="1" applyBorder="1" applyAlignment="1">
      <alignment vertical="center"/>
    </xf>
    <xf numFmtId="49" fontId="13" fillId="5" borderId="16" xfId="0" applyNumberFormat="1" applyFont="1" applyFill="1" applyBorder="1" applyAlignment="1">
      <alignment vertical="center"/>
    </xf>
    <xf numFmtId="49" fontId="13" fillId="5" borderId="10" xfId="0" applyNumberFormat="1" applyFont="1" applyFill="1" applyBorder="1" applyAlignment="1">
      <alignment horizontal="right" vertical="center"/>
    </xf>
    <xf numFmtId="49" fontId="13" fillId="5" borderId="17" xfId="0" applyNumberFormat="1" applyFont="1" applyFill="1" applyBorder="1" applyAlignment="1">
      <alignment vertical="center"/>
    </xf>
    <xf numFmtId="49" fontId="13" fillId="5" borderId="9" xfId="0" applyNumberFormat="1" applyFont="1" applyFill="1" applyBorder="1" applyAlignment="1">
      <alignment horizontal="right" vertical="center"/>
    </xf>
    <xf numFmtId="0" fontId="46" fillId="5" borderId="7" xfId="0" applyFont="1" applyFill="1" applyBorder="1" applyAlignment="1">
      <alignment vertical="center"/>
    </xf>
    <xf numFmtId="0" fontId="48" fillId="5" borderId="7" xfId="0" applyFont="1" applyFill="1" applyBorder="1" applyAlignment="1">
      <alignment vertical="center"/>
    </xf>
    <xf numFmtId="0" fontId="5" fillId="2" borderId="0" xfId="0" applyFont="1" applyFill="1"/>
    <xf numFmtId="0" fontId="45" fillId="5" borderId="7" xfId="0" applyFont="1" applyFill="1" applyBorder="1"/>
    <xf numFmtId="0" fontId="46" fillId="5" borderId="7" xfId="0" applyFont="1" applyFill="1" applyBorder="1" applyAlignment="1">
      <alignment horizontal="center" vertical="center" shrinkToFit="1"/>
    </xf>
    <xf numFmtId="0" fontId="47" fillId="5" borderId="7" xfId="0" applyFont="1" applyFill="1" applyBorder="1"/>
    <xf numFmtId="49" fontId="19" fillId="5" borderId="0" xfId="0" applyNumberFormat="1" applyFont="1" applyFill="1" applyBorder="1" applyAlignment="1">
      <alignment horizontal="left"/>
    </xf>
    <xf numFmtId="49" fontId="33" fillId="5" borderId="0" xfId="0" applyNumberFormat="1" applyFont="1" applyFill="1" applyBorder="1" applyAlignment="1">
      <alignment horizontal="left"/>
    </xf>
    <xf numFmtId="49" fontId="29" fillId="0" borderId="0" xfId="0" applyNumberFormat="1" applyFont="1" applyFill="1" applyBorder="1" applyAlignment="1">
      <alignment vertical="top"/>
    </xf>
    <xf numFmtId="49" fontId="9" fillId="0" borderId="0" xfId="0" applyNumberFormat="1" applyFont="1" applyFill="1" applyBorder="1" applyAlignment="1">
      <alignment vertical="top"/>
    </xf>
    <xf numFmtId="0" fontId="0" fillId="0" borderId="0" xfId="0" applyFill="1" applyBorder="1"/>
    <xf numFmtId="49" fontId="20" fillId="0" borderId="0" xfId="0" applyNumberFormat="1" applyFont="1" applyFill="1" applyBorder="1"/>
    <xf numFmtId="49" fontId="23" fillId="0" borderId="0" xfId="0" applyNumberFormat="1" applyFont="1" applyFill="1" applyBorder="1"/>
    <xf numFmtId="49" fontId="26" fillId="0" borderId="0" xfId="0" applyNumberFormat="1" applyFont="1" applyFill="1" applyBorder="1" applyAlignment="1">
      <alignment vertical="center"/>
    </xf>
    <xf numFmtId="49" fontId="31" fillId="0" borderId="0" xfId="0" applyNumberFormat="1" applyFont="1" applyFill="1" applyBorder="1" applyAlignment="1">
      <alignment vertical="center"/>
    </xf>
    <xf numFmtId="49" fontId="35" fillId="0" borderId="0" xfId="0" applyNumberFormat="1" applyFont="1" applyFill="1" applyBorder="1" applyAlignment="1">
      <alignment vertical="center"/>
    </xf>
    <xf numFmtId="49" fontId="21" fillId="0" borderId="0" xfId="0" applyNumberFormat="1" applyFont="1" applyFill="1" applyBorder="1" applyAlignment="1">
      <alignment vertical="center"/>
    </xf>
    <xf numFmtId="0" fontId="0" fillId="5" borderId="0" xfId="0" applyFill="1" applyAlignment="1">
      <alignment horizontal="center"/>
    </xf>
    <xf numFmtId="0" fontId="47" fillId="5" borderId="0" xfId="0" applyFont="1" applyFill="1"/>
    <xf numFmtId="49" fontId="28" fillId="0" borderId="0" xfId="0" applyNumberFormat="1" applyFont="1" applyFill="1" applyBorder="1" applyAlignment="1">
      <alignment horizontal="left" vertical="center"/>
    </xf>
    <xf numFmtId="49" fontId="38" fillId="0" borderId="0" xfId="0" applyNumberFormat="1" applyFont="1" applyFill="1" applyBorder="1" applyAlignment="1">
      <alignment vertical="center"/>
    </xf>
    <xf numFmtId="49" fontId="28" fillId="0" borderId="0" xfId="0" applyNumberFormat="1" applyFont="1" applyFill="1" applyBorder="1" applyAlignment="1">
      <alignment vertical="center"/>
    </xf>
    <xf numFmtId="49" fontId="34" fillId="0" borderId="0" xfId="0" applyNumberFormat="1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vertical="center"/>
    </xf>
    <xf numFmtId="0" fontId="36" fillId="0" borderId="0" xfId="0" applyFont="1" applyFill="1" applyBorder="1" applyAlignment="1">
      <alignment horizontal="right" vertical="center"/>
    </xf>
    <xf numFmtId="49" fontId="37" fillId="2" borderId="16" xfId="0" applyNumberFormat="1" applyFont="1" applyFill="1" applyBorder="1" applyAlignment="1">
      <alignment horizontal="center" vertical="center"/>
    </xf>
    <xf numFmtId="49" fontId="37" fillId="2" borderId="16" xfId="0" applyNumberFormat="1" applyFont="1" applyFill="1" applyBorder="1" applyAlignment="1">
      <alignment vertical="center"/>
    </xf>
    <xf numFmtId="49" fontId="13" fillId="5" borderId="15" xfId="0" applyNumberFormat="1" applyFont="1" applyFill="1" applyBorder="1" applyAlignment="1">
      <alignment horizontal="center" vertical="center"/>
    </xf>
    <xf numFmtId="49" fontId="34" fillId="5" borderId="16" xfId="0" applyNumberFormat="1" applyFont="1" applyFill="1" applyBorder="1" applyAlignment="1">
      <alignment vertical="center"/>
    </xf>
    <xf numFmtId="0" fontId="0" fillId="5" borderId="10" xfId="0" applyFill="1" applyBorder="1"/>
    <xf numFmtId="49" fontId="13" fillId="5" borderId="14" xfId="0" applyNumberFormat="1" applyFont="1" applyFill="1" applyBorder="1" applyAlignment="1">
      <alignment horizontal="center" vertical="center"/>
    </xf>
    <xf numFmtId="49" fontId="13" fillId="5" borderId="0" xfId="0" applyNumberFormat="1" applyFont="1" applyFill="1" applyBorder="1" applyAlignment="1">
      <alignment vertical="center"/>
    </xf>
    <xf numFmtId="49" fontId="34" fillId="5" borderId="0" xfId="0" applyNumberFormat="1" applyFont="1" applyFill="1" applyBorder="1" applyAlignment="1">
      <alignment vertical="center"/>
    </xf>
    <xf numFmtId="0" fontId="0" fillId="5" borderId="8" xfId="0" applyFill="1" applyBorder="1"/>
    <xf numFmtId="0" fontId="13" fillId="5" borderId="0" xfId="0" applyFont="1" applyFill="1" applyBorder="1" applyAlignment="1">
      <alignment vertical="center"/>
    </xf>
    <xf numFmtId="0" fontId="0" fillId="5" borderId="0" xfId="0" applyFill="1" applyBorder="1"/>
    <xf numFmtId="49" fontId="13" fillId="5" borderId="17" xfId="0" applyNumberFormat="1" applyFont="1" applyFill="1" applyBorder="1" applyAlignment="1">
      <alignment horizontal="center" vertical="center"/>
    </xf>
    <xf numFmtId="0" fontId="0" fillId="5" borderId="9" xfId="0" applyFill="1" applyBorder="1"/>
    <xf numFmtId="49" fontId="32" fillId="5" borderId="15" xfId="0" applyNumberFormat="1" applyFont="1" applyFill="1" applyBorder="1" applyAlignment="1">
      <alignment horizontal="center" vertical="center"/>
    </xf>
    <xf numFmtId="49" fontId="13" fillId="5" borderId="10" xfId="0" applyNumberFormat="1" applyFont="1" applyFill="1" applyBorder="1" applyAlignment="1">
      <alignment vertical="center"/>
    </xf>
    <xf numFmtId="49" fontId="32" fillId="5" borderId="14" xfId="0" applyNumberFormat="1" applyFont="1" applyFill="1" applyBorder="1" applyAlignment="1">
      <alignment horizontal="center" vertical="center"/>
    </xf>
    <xf numFmtId="49" fontId="32" fillId="5" borderId="17" xfId="0" applyNumberFormat="1" applyFont="1" applyFill="1" applyBorder="1" applyAlignment="1">
      <alignment horizontal="center" vertical="center"/>
    </xf>
    <xf numFmtId="0" fontId="13" fillId="5" borderId="17" xfId="0" applyFont="1" applyFill="1" applyBorder="1" applyAlignment="1">
      <alignment vertical="center"/>
    </xf>
    <xf numFmtId="49" fontId="13" fillId="5" borderId="14" xfId="0" applyNumberFormat="1" applyFont="1" applyFill="1" applyBorder="1" applyAlignment="1">
      <alignment vertical="center"/>
    </xf>
    <xf numFmtId="0" fontId="0" fillId="2" borderId="12" xfId="0" applyFill="1" applyBorder="1"/>
    <xf numFmtId="0" fontId="0" fillId="5" borderId="16" xfId="0" applyFill="1" applyBorder="1"/>
    <xf numFmtId="0" fontId="5" fillId="5" borderId="0" xfId="0" applyFont="1" applyFill="1"/>
    <xf numFmtId="0" fontId="49" fillId="2" borderId="0" xfId="0" applyFont="1" applyFill="1" applyAlignment="1">
      <alignment horizontal="center" shrinkToFit="1"/>
    </xf>
    <xf numFmtId="0" fontId="50" fillId="6" borderId="0" xfId="0" applyFont="1" applyFill="1"/>
    <xf numFmtId="0" fontId="50" fillId="5" borderId="0" xfId="0" applyFont="1" applyFill="1"/>
    <xf numFmtId="0" fontId="47" fillId="5" borderId="0" xfId="0" applyFont="1" applyFill="1" applyAlignment="1">
      <alignment shrinkToFit="1"/>
    </xf>
    <xf numFmtId="0" fontId="0" fillId="5" borderId="5" xfId="0" applyFill="1" applyBorder="1" applyAlignment="1">
      <alignment horizontal="center" vertical="center"/>
    </xf>
    <xf numFmtId="0" fontId="45" fillId="5" borderId="0" xfId="0" applyFont="1" applyFill="1" applyAlignment="1">
      <alignment horizontal="center"/>
    </xf>
    <xf numFmtId="0" fontId="0" fillId="5" borderId="5" xfId="0" applyFill="1" applyBorder="1"/>
    <xf numFmtId="0" fontId="0" fillId="5" borderId="0" xfId="0" applyFill="1" applyBorder="1" applyAlignment="1">
      <alignment horizontal="center"/>
    </xf>
    <xf numFmtId="0" fontId="45" fillId="6" borderId="5" xfId="0" applyFont="1" applyFill="1" applyBorder="1" applyAlignment="1">
      <alignment horizontal="center" vertical="center"/>
    </xf>
    <xf numFmtId="0" fontId="47" fillId="5" borderId="0" xfId="0" applyFont="1" applyFill="1" applyAlignment="1">
      <alignment horizontal="center" vertical="center"/>
    </xf>
    <xf numFmtId="49" fontId="23" fillId="3" borderId="0" xfId="0" applyNumberFormat="1" applyFont="1" applyFill="1" applyBorder="1"/>
    <xf numFmtId="0" fontId="0" fillId="3" borderId="0" xfId="0" applyFill="1" applyBorder="1" applyAlignment="1">
      <alignment horizontal="center"/>
    </xf>
    <xf numFmtId="49" fontId="23" fillId="4" borderId="0" xfId="0" applyNumberFormat="1" applyFont="1" applyFill="1" applyBorder="1"/>
    <xf numFmtId="0" fontId="0" fillId="4" borderId="0" xfId="0" applyFill="1" applyBorder="1" applyAlignment="1">
      <alignment horizontal="center"/>
    </xf>
    <xf numFmtId="49" fontId="23" fillId="7" borderId="0" xfId="0" applyNumberFormat="1" applyFont="1" applyFill="1" applyBorder="1"/>
    <xf numFmtId="0" fontId="0" fillId="7" borderId="0" xfId="0" applyFill="1" applyBorder="1" applyAlignment="1">
      <alignment horizontal="center"/>
    </xf>
    <xf numFmtId="0" fontId="45" fillId="6" borderId="0" xfId="0" applyFont="1" applyFill="1" applyAlignment="1">
      <alignment horizontal="center"/>
    </xf>
    <xf numFmtId="0" fontId="51" fillId="5" borderId="0" xfId="0" applyFont="1" applyFill="1" applyAlignment="1">
      <alignment horizontal="center"/>
    </xf>
    <xf numFmtId="0" fontId="51" fillId="6" borderId="0" xfId="0" applyFont="1" applyFill="1" applyAlignment="1">
      <alignment horizontal="center"/>
    </xf>
    <xf numFmtId="0" fontId="7" fillId="2" borderId="0" xfId="1" applyFill="1" applyBorder="1"/>
    <xf numFmtId="49" fontId="42" fillId="2" borderId="0" xfId="0" applyNumberFormat="1" applyFont="1" applyFill="1" applyBorder="1" applyAlignment="1">
      <alignment vertical="center"/>
    </xf>
    <xf numFmtId="0" fontId="0" fillId="0" borderId="0" xfId="0" applyFill="1"/>
    <xf numFmtId="0" fontId="0" fillId="3" borderId="0" xfId="0" applyFill="1"/>
    <xf numFmtId="49" fontId="0" fillId="3" borderId="0" xfId="0" applyNumberFormat="1" applyFill="1"/>
    <xf numFmtId="0" fontId="0" fillId="8" borderId="18" xfId="0" applyNumberFormat="1" applyFill="1" applyBorder="1" applyAlignment="1">
      <alignment horizontal="center"/>
    </xf>
    <xf numFmtId="49" fontId="22" fillId="4" borderId="5" xfId="0" applyNumberFormat="1" applyFont="1" applyFill="1" applyBorder="1" applyAlignment="1">
      <alignment horizontal="left" vertical="center"/>
    </xf>
    <xf numFmtId="0" fontId="0" fillId="3" borderId="0" xfId="0" applyFill="1" applyAlignment="1">
      <alignment horizontal="center"/>
    </xf>
    <xf numFmtId="0" fontId="0" fillId="9" borderId="0" xfId="0" applyFill="1"/>
    <xf numFmtId="0" fontId="52" fillId="10" borderId="0" xfId="0" applyFont="1" applyFill="1" applyAlignment="1">
      <alignment horizontal="center" vertical="center"/>
    </xf>
    <xf numFmtId="0" fontId="0" fillId="6" borderId="7" xfId="0" applyFill="1" applyBorder="1" applyAlignment="1">
      <alignment horizontal="center"/>
    </xf>
    <xf numFmtId="0" fontId="53" fillId="5" borderId="7" xfId="0" applyFont="1" applyFill="1" applyBorder="1" applyAlignment="1">
      <alignment horizontal="center"/>
    </xf>
    <xf numFmtId="0" fontId="53" fillId="5" borderId="0" xfId="0" applyFont="1" applyFill="1" applyBorder="1" applyAlignment="1">
      <alignment horizontal="center"/>
    </xf>
    <xf numFmtId="0" fontId="53" fillId="5" borderId="0" xfId="0" applyFont="1" applyFill="1" applyAlignment="1">
      <alignment horizontal="center"/>
    </xf>
    <xf numFmtId="49" fontId="45" fillId="2" borderId="0" xfId="0" applyNumberFormat="1" applyFont="1" applyFill="1" applyAlignment="1">
      <alignment horizontal="center" vertical="center"/>
    </xf>
    <xf numFmtId="49" fontId="16" fillId="4" borderId="13" xfId="0" applyNumberFormat="1" applyFont="1" applyFill="1" applyBorder="1" applyAlignment="1">
      <alignment vertical="center"/>
    </xf>
    <xf numFmtId="0" fontId="0" fillId="0" borderId="14" xfId="0" applyBorder="1"/>
    <xf numFmtId="0" fontId="0" fillId="2" borderId="13" xfId="0" applyFill="1" applyBorder="1"/>
    <xf numFmtId="0" fontId="47" fillId="3" borderId="0" xfId="0" applyFont="1" applyFill="1" applyBorder="1" applyAlignment="1">
      <alignment horizontal="center"/>
    </xf>
    <xf numFmtId="0" fontId="47" fillId="4" borderId="0" xfId="0" applyFont="1" applyFill="1" applyBorder="1" applyAlignment="1">
      <alignment horizontal="center"/>
    </xf>
    <xf numFmtId="0" fontId="47" fillId="7" borderId="0" xfId="0" applyFont="1" applyFill="1" applyBorder="1" applyAlignment="1">
      <alignment horizontal="center"/>
    </xf>
    <xf numFmtId="0" fontId="18" fillId="5" borderId="0" xfId="0" applyNumberFormat="1" applyFont="1" applyFill="1" applyAlignment="1">
      <alignment horizontal="left"/>
    </xf>
    <xf numFmtId="49" fontId="15" fillId="4" borderId="11" xfId="0" applyNumberFormat="1" applyFont="1" applyFill="1" applyBorder="1" applyAlignment="1">
      <alignment vertical="center"/>
    </xf>
    <xf numFmtId="14" fontId="21" fillId="5" borderId="6" xfId="0" applyNumberFormat="1" applyFont="1" applyFill="1" applyBorder="1" applyAlignment="1">
      <alignment horizontal="left" vertical="center"/>
    </xf>
    <xf numFmtId="0" fontId="6" fillId="0" borderId="0" xfId="0" applyFont="1"/>
    <xf numFmtId="0" fontId="6" fillId="0" borderId="0" xfId="3"/>
    <xf numFmtId="0" fontId="58" fillId="0" borderId="0" xfId="4" applyFont="1" applyAlignment="1">
      <alignment wrapText="1"/>
    </xf>
    <xf numFmtId="0" fontId="57" fillId="0" borderId="0" xfId="4"/>
    <xf numFmtId="0" fontId="57" fillId="12" borderId="0" xfId="4" applyFill="1"/>
    <xf numFmtId="165" fontId="57" fillId="12" borderId="0" xfId="4" applyNumberFormat="1" applyFill="1"/>
    <xf numFmtId="0" fontId="57" fillId="12" borderId="0" xfId="4" applyFill="1" applyAlignment="1">
      <alignment horizontal="center"/>
    </xf>
    <xf numFmtId="0" fontId="57" fillId="13" borderId="0" xfId="4" applyFill="1"/>
    <xf numFmtId="165" fontId="57" fillId="13" borderId="0" xfId="4" applyNumberFormat="1" applyFill="1"/>
    <xf numFmtId="0" fontId="57" fillId="13" borderId="0" xfId="4" applyFill="1" applyAlignment="1">
      <alignment horizontal="center"/>
    </xf>
    <xf numFmtId="0" fontId="57" fillId="14" borderId="0" xfId="4" applyFill="1"/>
    <xf numFmtId="165" fontId="57" fillId="14" borderId="0" xfId="4" applyNumberFormat="1" applyFill="1"/>
    <xf numFmtId="0" fontId="57" fillId="14" borderId="0" xfId="4" applyFill="1" applyAlignment="1">
      <alignment horizontal="center"/>
    </xf>
    <xf numFmtId="0" fontId="57" fillId="15" borderId="0" xfId="4" applyFill="1"/>
    <xf numFmtId="165" fontId="57" fillId="15" borderId="0" xfId="4" applyNumberFormat="1" applyFill="1"/>
    <xf numFmtId="0" fontId="57" fillId="15" borderId="0" xfId="4" applyFill="1" applyAlignment="1">
      <alignment horizontal="center"/>
    </xf>
    <xf numFmtId="0" fontId="57" fillId="16" borderId="0" xfId="4" applyFill="1"/>
    <xf numFmtId="165" fontId="57" fillId="16" borderId="0" xfId="4" applyNumberFormat="1" applyFill="1"/>
    <xf numFmtId="0" fontId="57" fillId="16" borderId="0" xfId="4" applyFill="1" applyAlignment="1">
      <alignment horizontal="center"/>
    </xf>
    <xf numFmtId="0" fontId="57" fillId="17" borderId="0" xfId="4" applyFill="1"/>
    <xf numFmtId="165" fontId="57" fillId="17" borderId="0" xfId="4" applyNumberFormat="1" applyFill="1"/>
    <xf numFmtId="0" fontId="57" fillId="17" borderId="0" xfId="4" applyFill="1" applyAlignment="1">
      <alignment horizontal="center"/>
    </xf>
    <xf numFmtId="0" fontId="57" fillId="18" borderId="0" xfId="4" applyFill="1"/>
    <xf numFmtId="165" fontId="57" fillId="18" borderId="0" xfId="4" applyNumberFormat="1" applyFill="1"/>
    <xf numFmtId="0" fontId="57" fillId="18" borderId="0" xfId="4" applyFill="1" applyAlignment="1">
      <alignment horizontal="center"/>
    </xf>
    <xf numFmtId="0" fontId="57" fillId="19" borderId="0" xfId="4" applyFill="1"/>
    <xf numFmtId="165" fontId="57" fillId="19" borderId="0" xfId="4" applyNumberFormat="1" applyFill="1"/>
    <xf numFmtId="0" fontId="57" fillId="19" borderId="0" xfId="4" applyFill="1" applyAlignment="1">
      <alignment horizontal="center"/>
    </xf>
    <xf numFmtId="0" fontId="57" fillId="20" borderId="0" xfId="4" applyFill="1"/>
    <xf numFmtId="165" fontId="57" fillId="20" borderId="0" xfId="4" applyNumberFormat="1" applyFill="1"/>
    <xf numFmtId="0" fontId="57" fillId="20" borderId="0" xfId="4" applyFill="1" applyAlignment="1">
      <alignment horizontal="center"/>
    </xf>
    <xf numFmtId="0" fontId="4" fillId="0" borderId="0" xfId="5"/>
    <xf numFmtId="49" fontId="61" fillId="0" borderId="5" xfId="5" applyNumberFormat="1" applyFont="1" applyBorder="1" applyAlignment="1">
      <alignment textRotation="90" wrapText="1"/>
    </xf>
    <xf numFmtId="49" fontId="4" fillId="0" borderId="5" xfId="5" applyNumberFormat="1" applyBorder="1"/>
    <xf numFmtId="49" fontId="55" fillId="21" borderId="5" xfId="5" applyNumberFormat="1" applyFont="1" applyFill="1" applyBorder="1"/>
    <xf numFmtId="49" fontId="4" fillId="0" borderId="5" xfId="5" applyNumberFormat="1" applyFont="1" applyBorder="1" applyAlignment="1">
      <alignment horizontal="center" vertical="center"/>
    </xf>
    <xf numFmtId="49" fontId="55" fillId="0" borderId="5" xfId="5" applyNumberFormat="1" applyFont="1" applyBorder="1"/>
    <xf numFmtId="49" fontId="4" fillId="0" borderId="5" xfId="5" applyNumberFormat="1" applyFont="1" applyBorder="1"/>
    <xf numFmtId="49" fontId="55" fillId="0" borderId="5" xfId="5" applyNumberFormat="1" applyFont="1" applyBorder="1" applyAlignment="1">
      <alignment horizontal="center"/>
    </xf>
    <xf numFmtId="49" fontId="4" fillId="0" borderId="0" xfId="5" applyNumberFormat="1"/>
    <xf numFmtId="49" fontId="4" fillId="0" borderId="5" xfId="5" applyNumberFormat="1" applyBorder="1" applyAlignment="1">
      <alignment horizontal="center" vertical="center"/>
    </xf>
    <xf numFmtId="49" fontId="4" fillId="0" borderId="18" xfId="5" applyNumberFormat="1" applyBorder="1"/>
    <xf numFmtId="49" fontId="4" fillId="0" borderId="18" xfId="5" applyNumberFormat="1" applyFont="1" applyBorder="1" applyAlignment="1">
      <alignment horizontal="center" vertical="center"/>
    </xf>
    <xf numFmtId="49" fontId="62" fillId="0" borderId="5" xfId="5" applyNumberFormat="1" applyFont="1" applyBorder="1"/>
    <xf numFmtId="14" fontId="21" fillId="5" borderId="6" xfId="0" applyNumberFormat="1" applyFont="1" applyFill="1" applyBorder="1" applyAlignment="1">
      <alignment horizontal="left" vertical="center"/>
    </xf>
    <xf numFmtId="0" fontId="57" fillId="21" borderId="0" xfId="4" applyFill="1"/>
    <xf numFmtId="0" fontId="3" fillId="0" borderId="0" xfId="5" applyFont="1"/>
    <xf numFmtId="49" fontId="3" fillId="0" borderId="5" xfId="5" applyNumberFormat="1" applyFont="1" applyBorder="1"/>
    <xf numFmtId="0" fontId="5" fillId="0" borderId="0" xfId="3" applyFont="1"/>
    <xf numFmtId="0" fontId="0" fillId="5" borderId="19" xfId="0" applyFill="1" applyBorder="1" applyAlignment="1">
      <alignment horizontal="center" vertical="center"/>
    </xf>
    <xf numFmtId="0" fontId="0" fillId="5" borderId="0" xfId="0" applyFill="1" applyAlignment="1"/>
    <xf numFmtId="0" fontId="5" fillId="0" borderId="0" xfId="0" applyFont="1"/>
    <xf numFmtId="0" fontId="5" fillId="5" borderId="5" xfId="0" applyFont="1" applyFill="1" applyBorder="1" applyAlignment="1">
      <alignment horizontal="center" vertical="center"/>
    </xf>
    <xf numFmtId="0" fontId="63" fillId="0" borderId="0" xfId="3" applyFont="1"/>
    <xf numFmtId="0" fontId="63" fillId="0" borderId="0" xfId="3" applyFont="1" applyAlignment="1">
      <alignment vertical="center"/>
    </xf>
    <xf numFmtId="0" fontId="63" fillId="0" borderId="0" xfId="0" applyFont="1"/>
    <xf numFmtId="0" fontId="0" fillId="0" borderId="5" xfId="0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2" fillId="0" borderId="0" xfId="5" applyFont="1"/>
    <xf numFmtId="0" fontId="5" fillId="5" borderId="0" xfId="0" applyFont="1" applyFill="1" applyAlignment="1">
      <alignment horizontal="center"/>
    </xf>
    <xf numFmtId="0" fontId="0" fillId="5" borderId="5" xfId="0" applyFill="1" applyBorder="1" applyAlignment="1">
      <alignment horizontal="center"/>
    </xf>
    <xf numFmtId="49" fontId="1" fillId="0" borderId="5" xfId="5" applyNumberFormat="1" applyFont="1" applyBorder="1"/>
    <xf numFmtId="0" fontId="57" fillId="21" borderId="5" xfId="4" applyFill="1" applyBorder="1"/>
    <xf numFmtId="0" fontId="5" fillId="3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7" borderId="0" xfId="0" applyFont="1" applyFill="1" applyBorder="1" applyAlignment="1">
      <alignment horizontal="center"/>
    </xf>
    <xf numFmtId="49" fontId="4" fillId="0" borderId="5" xfId="5" applyNumberFormat="1" applyBorder="1" applyAlignment="1">
      <alignment vertical="center"/>
    </xf>
    <xf numFmtId="49" fontId="4" fillId="0" borderId="5" xfId="5" applyNumberFormat="1" applyFont="1" applyBorder="1" applyAlignment="1">
      <alignment vertical="center"/>
    </xf>
    <xf numFmtId="49" fontId="56" fillId="0" borderId="5" xfId="5" applyNumberFormat="1" applyFont="1" applyBorder="1" applyAlignment="1">
      <alignment vertical="center"/>
    </xf>
    <xf numFmtId="49" fontId="61" fillId="0" borderId="18" xfId="5" applyNumberFormat="1" applyFont="1" applyBorder="1" applyAlignment="1">
      <alignment vertical="center" textRotation="90" wrapText="1"/>
    </xf>
    <xf numFmtId="49" fontId="1" fillId="0" borderId="5" xfId="5" applyNumberFormat="1" applyFont="1" applyBorder="1" applyAlignment="1">
      <alignment vertical="center"/>
    </xf>
    <xf numFmtId="49" fontId="55" fillId="21" borderId="18" xfId="5" applyNumberFormat="1" applyFont="1" applyFill="1" applyBorder="1" applyAlignment="1">
      <alignment vertical="center"/>
    </xf>
    <xf numFmtId="49" fontId="55" fillId="0" borderId="5" xfId="5" applyNumberFormat="1" applyFont="1" applyBorder="1" applyAlignment="1">
      <alignment vertical="center"/>
    </xf>
    <xf numFmtId="49" fontId="3" fillId="0" borderId="5" xfId="5" applyNumberFormat="1" applyFont="1" applyBorder="1" applyAlignment="1">
      <alignment vertical="center"/>
    </xf>
    <xf numFmtId="49" fontId="55" fillId="0" borderId="5" xfId="5" applyNumberFormat="1" applyFont="1" applyBorder="1" applyAlignment="1">
      <alignment horizontal="center" vertical="center"/>
    </xf>
    <xf numFmtId="49" fontId="4" fillId="0" borderId="0" xfId="5" applyNumberFormat="1" applyAlignment="1">
      <alignment vertical="center"/>
    </xf>
    <xf numFmtId="0" fontId="59" fillId="0" borderId="11" xfId="5" applyFont="1" applyBorder="1" applyAlignment="1">
      <alignment horizontal="center" vertical="center"/>
    </xf>
    <xf numFmtId="0" fontId="59" fillId="0" borderId="12" xfId="5" applyFont="1" applyBorder="1" applyAlignment="1">
      <alignment horizontal="center" vertical="center"/>
    </xf>
    <xf numFmtId="0" fontId="59" fillId="0" borderId="13" xfId="5" applyFont="1" applyBorder="1" applyAlignment="1">
      <alignment horizontal="center" vertical="center"/>
    </xf>
    <xf numFmtId="0" fontId="60" fillId="12" borderId="15" xfId="5" applyFont="1" applyFill="1" applyBorder="1" applyAlignment="1">
      <alignment horizontal="center" vertical="center" wrapText="1"/>
    </xf>
    <xf numFmtId="0" fontId="60" fillId="12" borderId="16" xfId="5" applyFont="1" applyFill="1" applyBorder="1" applyAlignment="1">
      <alignment horizontal="center" vertical="center" wrapText="1"/>
    </xf>
    <xf numFmtId="0" fontId="60" fillId="12" borderId="10" xfId="5" applyFont="1" applyFill="1" applyBorder="1" applyAlignment="1">
      <alignment horizontal="center" vertical="center" wrapText="1"/>
    </xf>
    <xf numFmtId="0" fontId="60" fillId="21" borderId="17" xfId="5" applyFont="1" applyFill="1" applyBorder="1" applyAlignment="1">
      <alignment horizontal="center" vertical="center" wrapText="1"/>
    </xf>
    <xf numFmtId="0" fontId="60" fillId="21" borderId="7" xfId="5" applyFont="1" applyFill="1" applyBorder="1" applyAlignment="1">
      <alignment horizontal="center" vertical="center" wrapText="1"/>
    </xf>
    <xf numFmtId="0" fontId="60" fillId="21" borderId="9" xfId="5" applyFont="1" applyFill="1" applyBorder="1" applyAlignment="1">
      <alignment horizontal="center" vertical="center" wrapText="1"/>
    </xf>
    <xf numFmtId="0" fontId="60" fillId="12" borderId="17" xfId="5" applyFont="1" applyFill="1" applyBorder="1" applyAlignment="1">
      <alignment horizontal="center" vertical="center" wrapText="1"/>
    </xf>
    <xf numFmtId="0" fontId="60" fillId="12" borderId="7" xfId="5" applyFont="1" applyFill="1" applyBorder="1" applyAlignment="1">
      <alignment horizontal="center" vertical="center" wrapText="1"/>
    </xf>
    <xf numFmtId="0" fontId="60" fillId="12" borderId="9" xfId="5" applyFont="1" applyFill="1" applyBorder="1" applyAlignment="1">
      <alignment horizontal="center" vertical="center" wrapText="1"/>
    </xf>
    <xf numFmtId="49" fontId="4" fillId="0" borderId="11" xfId="5" applyNumberFormat="1" applyBorder="1" applyAlignment="1">
      <alignment horizontal="left" vertical="center"/>
    </xf>
    <xf numFmtId="49" fontId="4" fillId="0" borderId="13" xfId="5" applyNumberFormat="1" applyBorder="1" applyAlignment="1">
      <alignment horizontal="left" vertical="center"/>
    </xf>
    <xf numFmtId="49" fontId="54" fillId="5" borderId="0" xfId="0" applyNumberFormat="1" applyFont="1" applyFill="1" applyAlignment="1">
      <alignment vertical="top" shrinkToFit="1"/>
    </xf>
    <xf numFmtId="14" fontId="21" fillId="5" borderId="6" xfId="0" applyNumberFormat="1" applyFont="1" applyFill="1" applyBorder="1" applyAlignment="1">
      <alignment horizontal="left"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horizontal="right" vertical="center" shrinkToFit="1"/>
    </xf>
    <xf numFmtId="0" fontId="0" fillId="11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5" borderId="7" xfId="0" applyFill="1" applyBorder="1" applyAlignment="1">
      <alignment horizontal="center"/>
    </xf>
    <xf numFmtId="0" fontId="13" fillId="5" borderId="0" xfId="0" applyFont="1" applyFill="1" applyBorder="1" applyAlignment="1">
      <alignment horizontal="left" vertical="center"/>
    </xf>
    <xf numFmtId="0" fontId="13" fillId="5" borderId="16" xfId="0" applyFont="1" applyFill="1" applyBorder="1" applyAlignment="1">
      <alignment horizontal="left" vertical="center"/>
    </xf>
    <xf numFmtId="0" fontId="49" fillId="0" borderId="5" xfId="0" applyFont="1" applyBorder="1" applyAlignment="1">
      <alignment horizontal="center" vertical="center" shrinkToFit="1"/>
    </xf>
    <xf numFmtId="0" fontId="0" fillId="0" borderId="19" xfId="0" applyBorder="1" applyAlignment="1">
      <alignment horizontal="right" vertical="center" shrinkToFit="1"/>
    </xf>
    <xf numFmtId="0" fontId="0" fillId="0" borderId="19" xfId="0" applyBorder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39" fillId="5" borderId="11" xfId="0" applyFont="1" applyFill="1" applyBorder="1" applyAlignment="1">
      <alignment horizontal="center" vertical="center"/>
    </xf>
    <xf numFmtId="0" fontId="39" fillId="5" borderId="13" xfId="0" applyFont="1" applyFill="1" applyBorder="1" applyAlignment="1">
      <alignment horizontal="center" vertical="center"/>
    </xf>
    <xf numFmtId="0" fontId="39" fillId="0" borderId="5" xfId="0" applyFont="1" applyBorder="1" applyAlignment="1">
      <alignment horizontal="center" vertical="center" shrinkToFit="1"/>
    </xf>
    <xf numFmtId="0" fontId="47" fillId="5" borderId="7" xfId="0" applyFont="1" applyFill="1" applyBorder="1" applyAlignment="1">
      <alignment vertical="center" shrinkToFit="1"/>
    </xf>
  </cellXfs>
  <cellStyles count="6">
    <cellStyle name="Hivatkozás" xfId="1" builtinId="8"/>
    <cellStyle name="Normál" xfId="0" builtinId="0"/>
    <cellStyle name="Normál 2" xfId="3" xr:uid="{00000000-0005-0000-0000-000002000000}"/>
    <cellStyle name="Normál 3" xfId="4" xr:uid="{00000000-0005-0000-0000-000003000000}"/>
    <cellStyle name="Normál 4" xfId="5" xr:uid="{00000000-0005-0000-0000-000004000000}"/>
    <cellStyle name="Pénznem" xfId="2" builtinId="4"/>
  </cellStyles>
  <dxfs count="28"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11</xdr:row>
      <xdr:rowOff>0</xdr:rowOff>
    </xdr:from>
    <xdr:to>
      <xdr:col>4</xdr:col>
      <xdr:colOff>1228725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 editAs="oneCell">
    <xdr:from>
      <xdr:col>4</xdr:col>
      <xdr:colOff>609600</xdr:colOff>
      <xdr:row>0</xdr:row>
      <xdr:rowOff>57150</xdr:rowOff>
    </xdr:from>
    <xdr:to>
      <xdr:col>4</xdr:col>
      <xdr:colOff>1219200</xdr:colOff>
      <xdr:row>0</xdr:row>
      <xdr:rowOff>552450</xdr:rowOff>
    </xdr:to>
    <xdr:pic>
      <xdr:nvPicPr>
        <xdr:cNvPr id="1275" name="Kép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00" y="571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533400</xdr:colOff>
      <xdr:row>0</xdr:row>
      <xdr:rowOff>28575</xdr:rowOff>
    </xdr:from>
    <xdr:to>
      <xdr:col>12</xdr:col>
      <xdr:colOff>542925</xdr:colOff>
      <xdr:row>2</xdr:row>
      <xdr:rowOff>9525</xdr:rowOff>
    </xdr:to>
    <xdr:pic>
      <xdr:nvPicPr>
        <xdr:cNvPr id="299094" name="Kép 2">
          <a:extLst>
            <a:ext uri="{FF2B5EF4-FFF2-40B4-BE49-F238E27FC236}">
              <a16:creationId xmlns:a16="http://schemas.microsoft.com/office/drawing/2014/main" id="{00000000-0008-0000-0600-00005690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72200" y="28575"/>
          <a:ext cx="5810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533400</xdr:colOff>
      <xdr:row>0</xdr:row>
      <xdr:rowOff>28575</xdr:rowOff>
    </xdr:from>
    <xdr:to>
      <xdr:col>12</xdr:col>
      <xdr:colOff>542925</xdr:colOff>
      <xdr:row>2</xdr:row>
      <xdr:rowOff>9525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58225" y="28575"/>
          <a:ext cx="5810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476250</xdr:colOff>
      <xdr:row>0</xdr:row>
      <xdr:rowOff>0</xdr:rowOff>
    </xdr:from>
    <xdr:to>
      <xdr:col>12</xdr:col>
      <xdr:colOff>504825</xdr:colOff>
      <xdr:row>2</xdr:row>
      <xdr:rowOff>0</xdr:rowOff>
    </xdr:to>
    <xdr:pic>
      <xdr:nvPicPr>
        <xdr:cNvPr id="723991" name="Kép 2">
          <a:extLst>
            <a:ext uri="{FF2B5EF4-FFF2-40B4-BE49-F238E27FC236}">
              <a16:creationId xmlns:a16="http://schemas.microsoft.com/office/drawing/2014/main" id="{00000000-0008-0000-0800-0000170C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05525" y="0"/>
          <a:ext cx="6000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476250</xdr:colOff>
      <xdr:row>0</xdr:row>
      <xdr:rowOff>0</xdr:rowOff>
    </xdr:from>
    <xdr:to>
      <xdr:col>11</xdr:col>
      <xdr:colOff>504825</xdr:colOff>
      <xdr:row>2</xdr:row>
      <xdr:rowOff>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38975" y="0"/>
          <a:ext cx="6000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476250</xdr:colOff>
      <xdr:row>0</xdr:row>
      <xdr:rowOff>0</xdr:rowOff>
    </xdr:from>
    <xdr:to>
      <xdr:col>12</xdr:col>
      <xdr:colOff>504825</xdr:colOff>
      <xdr:row>2</xdr:row>
      <xdr:rowOff>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38975" y="0"/>
          <a:ext cx="6000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476250</xdr:colOff>
      <xdr:row>0</xdr:row>
      <xdr:rowOff>0</xdr:rowOff>
    </xdr:from>
    <xdr:to>
      <xdr:col>12</xdr:col>
      <xdr:colOff>504825</xdr:colOff>
      <xdr:row>2</xdr:row>
      <xdr:rowOff>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38975" y="0"/>
          <a:ext cx="6000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533400</xdr:colOff>
      <xdr:row>0</xdr:row>
      <xdr:rowOff>28575</xdr:rowOff>
    </xdr:from>
    <xdr:to>
      <xdr:col>12</xdr:col>
      <xdr:colOff>542925</xdr:colOff>
      <xdr:row>2</xdr:row>
      <xdr:rowOff>9525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58225" y="28575"/>
          <a:ext cx="5810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8"/>
  <sheetViews>
    <sheetView showGridLines="0" showZeros="0" workbookViewId="0">
      <selection activeCell="B14" sqref="B14"/>
    </sheetView>
  </sheetViews>
  <sheetFormatPr defaultRowHeight="13.2" x14ac:dyDescent="0.25"/>
  <cols>
    <col min="1" max="4" width="19.109375" customWidth="1"/>
    <col min="5" max="5" width="19.109375" style="1" customWidth="1"/>
  </cols>
  <sheetData>
    <row r="1" spans="1:7" s="2" customFormat="1" ht="49.5" customHeight="1" thickBot="1" x14ac:dyDescent="0.3">
      <c r="A1" s="51" t="s">
        <v>65</v>
      </c>
      <c r="B1" s="3"/>
      <c r="C1" s="3"/>
      <c r="D1" s="52"/>
      <c r="E1" s="4"/>
      <c r="F1" s="5"/>
      <c r="G1" s="5"/>
    </row>
    <row r="2" spans="1:7" s="6" customFormat="1" ht="36.75" customHeight="1" thickBot="1" x14ac:dyDescent="0.3">
      <c r="A2" s="7" t="s">
        <v>10</v>
      </c>
      <c r="B2" s="8"/>
      <c r="C2" s="8"/>
      <c r="D2" s="8"/>
      <c r="E2" s="9"/>
      <c r="F2" s="10"/>
      <c r="G2" s="10"/>
    </row>
    <row r="3" spans="1:7" s="2" customFormat="1" ht="6" customHeight="1" thickBot="1" x14ac:dyDescent="0.3">
      <c r="A3" s="11"/>
      <c r="B3" s="12"/>
      <c r="C3" s="12"/>
      <c r="D3" s="12"/>
      <c r="E3" s="13"/>
      <c r="F3" s="5"/>
      <c r="G3" s="5"/>
    </row>
    <row r="4" spans="1:7" s="2" customFormat="1" ht="20.25" customHeight="1" thickBot="1" x14ac:dyDescent="0.3">
      <c r="A4" s="14" t="s">
        <v>11</v>
      </c>
      <c r="B4" s="15"/>
      <c r="C4" s="15"/>
      <c r="D4" s="15"/>
      <c r="E4" s="16"/>
      <c r="F4" s="5"/>
      <c r="G4" s="5"/>
    </row>
    <row r="5" spans="1:7" s="17" customFormat="1" ht="15" customHeight="1" x14ac:dyDescent="0.25">
      <c r="A5" s="62" t="s">
        <v>12</v>
      </c>
      <c r="B5" s="19"/>
      <c r="C5" s="19"/>
      <c r="D5" s="19"/>
      <c r="E5" s="175"/>
      <c r="F5" s="20"/>
      <c r="G5" s="21"/>
    </row>
    <row r="6" spans="1:7" s="2" customFormat="1" ht="24.6" x14ac:dyDescent="0.25">
      <c r="A6" s="183" t="s">
        <v>75</v>
      </c>
      <c r="B6" s="176"/>
      <c r="C6" s="22"/>
      <c r="D6" s="23"/>
      <c r="E6" s="24"/>
      <c r="F6" s="5"/>
      <c r="G6" s="5"/>
    </row>
    <row r="7" spans="1:7" s="17" customFormat="1" ht="15" customHeight="1" x14ac:dyDescent="0.25">
      <c r="A7" s="162" t="s">
        <v>66</v>
      </c>
      <c r="B7" s="162" t="s">
        <v>67</v>
      </c>
      <c r="C7" s="162" t="s">
        <v>68</v>
      </c>
      <c r="D7" s="162" t="s">
        <v>69</v>
      </c>
      <c r="E7" s="162" t="s">
        <v>70</v>
      </c>
      <c r="F7" s="20"/>
      <c r="G7" s="21"/>
    </row>
    <row r="8" spans="1:7" s="2" customFormat="1" ht="16.5" customHeight="1" x14ac:dyDescent="0.25">
      <c r="A8" s="69"/>
      <c r="B8" s="69"/>
      <c r="C8" s="69"/>
      <c r="D8" s="69"/>
      <c r="E8" s="69"/>
      <c r="F8" s="5"/>
      <c r="G8" s="5"/>
    </row>
    <row r="9" spans="1:7" s="2" customFormat="1" ht="15" customHeight="1" x14ac:dyDescent="0.25">
      <c r="A9" s="62" t="s">
        <v>13</v>
      </c>
      <c r="B9" s="19"/>
      <c r="C9" s="63" t="s">
        <v>14</v>
      </c>
      <c r="D9" s="63"/>
      <c r="E9" s="64" t="s">
        <v>15</v>
      </c>
      <c r="F9" s="5"/>
      <c r="G9" s="5"/>
    </row>
    <row r="10" spans="1:7" s="2" customFormat="1" x14ac:dyDescent="0.25">
      <c r="A10" s="25" t="s">
        <v>76</v>
      </c>
      <c r="B10" s="26"/>
      <c r="C10" s="27" t="s">
        <v>77</v>
      </c>
      <c r="D10" s="63" t="s">
        <v>34</v>
      </c>
      <c r="E10" s="167" t="s">
        <v>78</v>
      </c>
      <c r="F10" s="5"/>
      <c r="G10" s="5"/>
    </row>
    <row r="11" spans="1:7" x14ac:dyDescent="0.25">
      <c r="A11" s="18"/>
      <c r="B11" s="19"/>
      <c r="C11" s="68" t="s">
        <v>32</v>
      </c>
      <c r="D11" s="68" t="s">
        <v>62</v>
      </c>
      <c r="E11" s="68" t="s">
        <v>63</v>
      </c>
      <c r="F11" s="29"/>
      <c r="G11" s="29"/>
    </row>
    <row r="12" spans="1:7" s="2" customFormat="1" x14ac:dyDescent="0.25">
      <c r="A12" s="53"/>
      <c r="B12" s="5"/>
      <c r="C12" s="70"/>
      <c r="D12" s="70" t="s">
        <v>79</v>
      </c>
      <c r="E12" s="70"/>
      <c r="F12" s="5"/>
      <c r="G12" s="5"/>
    </row>
    <row r="13" spans="1:7" ht="7.5" customHeight="1" x14ac:dyDescent="0.25">
      <c r="A13" s="29"/>
      <c r="B13" s="29"/>
      <c r="C13" s="29"/>
      <c r="D13" s="29"/>
      <c r="E13" s="30"/>
      <c r="F13" s="29"/>
      <c r="G13" s="29"/>
    </row>
    <row r="14" spans="1:7" ht="112.5" customHeight="1" x14ac:dyDescent="0.25">
      <c r="A14" s="29"/>
      <c r="B14" s="29"/>
      <c r="C14" s="29"/>
      <c r="D14" s="29"/>
      <c r="E14" s="30"/>
      <c r="F14" s="29"/>
      <c r="G14" s="29"/>
    </row>
    <row r="15" spans="1:7" ht="18.75" customHeight="1" x14ac:dyDescent="0.25">
      <c r="A15" s="28"/>
      <c r="B15" s="28"/>
      <c r="C15" s="28"/>
      <c r="D15" s="28"/>
      <c r="E15" s="30"/>
      <c r="F15" s="29"/>
      <c r="G15" s="29"/>
    </row>
    <row r="16" spans="1:7" ht="17.25" customHeight="1" x14ac:dyDescent="0.25">
      <c r="A16" s="28"/>
      <c r="B16" s="28"/>
      <c r="C16" s="28"/>
      <c r="D16" s="28"/>
      <c r="E16" s="31"/>
      <c r="F16" s="29"/>
      <c r="G16" s="29"/>
    </row>
    <row r="17" spans="1:7" ht="12.75" customHeight="1" x14ac:dyDescent="0.25">
      <c r="A17" s="32"/>
      <c r="B17" s="161"/>
      <c r="C17" s="54"/>
      <c r="D17" s="33"/>
      <c r="E17" s="30"/>
      <c r="F17" s="29"/>
      <c r="G17" s="29"/>
    </row>
    <row r="18" spans="1:7" x14ac:dyDescent="0.25">
      <c r="A18" s="29"/>
      <c r="B18" s="29"/>
      <c r="C18" s="29"/>
      <c r="D18" s="29"/>
      <c r="E18" s="30"/>
      <c r="F18" s="29"/>
      <c r="G18" s="29"/>
    </row>
  </sheetData>
  <phoneticPr fontId="39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11"/>
  </sheetPr>
  <dimension ref="A1:AJ43"/>
  <sheetViews>
    <sheetView workbookViewId="0">
      <selection sqref="A1:E1"/>
    </sheetView>
  </sheetViews>
  <sheetFormatPr defaultRowHeight="13.2" x14ac:dyDescent="0.25"/>
  <cols>
    <col min="1" max="1" width="6" customWidth="1"/>
    <col min="2" max="2" width="4.44140625" hidden="1" customWidth="1"/>
    <col min="3" max="3" width="8.33203125" hidden="1" customWidth="1"/>
    <col min="4" max="4" width="42.109375" customWidth="1"/>
    <col min="5" max="5" width="7.109375" customWidth="1"/>
    <col min="6" max="6" width="11.6640625" customWidth="1"/>
    <col min="7" max="7" width="7.109375" customWidth="1"/>
    <col min="8" max="8" width="11.6640625" customWidth="1"/>
    <col min="9" max="9" width="8.44140625" customWidth="1"/>
    <col min="10" max="10" width="9.77734375" customWidth="1"/>
    <col min="11" max="12" width="8.5546875" customWidth="1"/>
    <col min="14" max="14" width="5.5546875" customWidth="1"/>
    <col min="15" max="15" width="4.5546875" customWidth="1"/>
    <col min="16" max="16" width="11.6640625" customWidth="1"/>
    <col min="24" max="24" width="10.33203125" style="163" hidden="1" customWidth="1"/>
    <col min="25" max="36" width="0" style="163" hidden="1" customWidth="1"/>
  </cols>
  <sheetData>
    <row r="1" spans="1:36" ht="24.6" x14ac:dyDescent="0.25">
      <c r="A1" s="277" t="str">
        <f>Altalanos!$A$6</f>
        <v>Budapesti Diákolimpia</v>
      </c>
      <c r="B1" s="277"/>
      <c r="C1" s="277"/>
      <c r="D1" s="277"/>
      <c r="E1" s="277"/>
      <c r="F1" s="71"/>
      <c r="G1" s="74"/>
      <c r="H1" s="72"/>
      <c r="I1" s="73"/>
      <c r="K1" s="75"/>
      <c r="L1" s="101"/>
      <c r="M1" s="103"/>
      <c r="N1" s="103" t="s">
        <v>9</v>
      </c>
      <c r="O1" s="103"/>
      <c r="P1" s="104"/>
      <c r="Q1" s="103"/>
      <c r="R1" s="105"/>
      <c r="X1"/>
      <c r="Y1"/>
      <c r="Z1"/>
      <c r="AA1" s="170" t="e">
        <f>IF(X5=1,CONCATENATE(VLOOKUP(X3,Z16:AG27,2)),CONCATENATE(VLOOKUP(X3,Z2:AJ13,2)))</f>
        <v>#N/A</v>
      </c>
      <c r="AB1" s="170" t="e">
        <f>IF(X5=1,CONCATENATE(VLOOKUP(X3,Z16:AJ27,3)),CONCATENATE(VLOOKUP(X3,Z2:AJ13,3)))</f>
        <v>#N/A</v>
      </c>
      <c r="AC1" s="170" t="e">
        <f>IF(X5=1,CONCATENATE(VLOOKUP(X3,Z16:AJ27,4)),CONCATENATE(VLOOKUP(X3,Z2:AJ13,4)))</f>
        <v>#N/A</v>
      </c>
      <c r="AD1" s="170" t="e">
        <f>IF(X5=1,CONCATENATE(VLOOKUP(X3,Z16:AJ27,5)),CONCATENATE(VLOOKUP(X3,Z2:AJ13,5)))</f>
        <v>#N/A</v>
      </c>
      <c r="AE1" s="170" t="e">
        <f>IF(X5=1,CONCATENATE(VLOOKUP(X3,Z16:AJ27,6)),CONCATENATE(VLOOKUP(X3,Z2:AJ13,6)))</f>
        <v>#N/A</v>
      </c>
      <c r="AF1" s="170" t="e">
        <f>IF(X5=1,CONCATENATE(VLOOKUP(X3,Z16:AJ27,7)),CONCATENATE(VLOOKUP(X3,Z2:AJ13,7)))</f>
        <v>#N/A</v>
      </c>
      <c r="AG1" s="170" t="e">
        <f>IF(X5=1,CONCATENATE(VLOOKUP(X3,Z16:AJ27,8)),CONCATENATE(VLOOKUP(X3,Z2:AJ13,8)))</f>
        <v>#N/A</v>
      </c>
      <c r="AH1" s="170" t="e">
        <f>IF(X5=1,CONCATENATE(VLOOKUP(X3,Z16:AJ27,9)),CONCATENATE(VLOOKUP(X3,Z2:AJ13,9)))</f>
        <v>#N/A</v>
      </c>
      <c r="AI1" s="170" t="e">
        <f>IF(X5=1,CONCATENATE(VLOOKUP(X3,Z16:AJ27,10)),CONCATENATE(VLOOKUP(X3,Z2:AJ13,10)))</f>
        <v>#N/A</v>
      </c>
      <c r="AJ1" s="170" t="e">
        <f>IF(X5=1,CONCATENATE(VLOOKUP(X3,Z16:AJ27,11)),CONCATENATE(VLOOKUP(X3,Z2:AJ13,11)))</f>
        <v>#N/A</v>
      </c>
    </row>
    <row r="2" spans="1:36" x14ac:dyDescent="0.25">
      <c r="A2" s="76" t="s">
        <v>26</v>
      </c>
      <c r="B2" s="77"/>
      <c r="C2" s="77"/>
      <c r="D2" s="182"/>
      <c r="E2" s="77"/>
      <c r="F2" s="78" t="s">
        <v>92</v>
      </c>
      <c r="G2" s="79"/>
      <c r="H2" s="79"/>
      <c r="I2" s="80"/>
      <c r="J2" s="75"/>
      <c r="K2" s="75"/>
      <c r="L2" s="102"/>
      <c r="M2" s="106"/>
      <c r="N2" s="107"/>
      <c r="O2" s="106"/>
      <c r="P2" s="107"/>
      <c r="Q2" s="106"/>
      <c r="R2" s="105"/>
      <c r="X2" s="165"/>
      <c r="Y2" s="164"/>
      <c r="Z2" s="164" t="s">
        <v>35</v>
      </c>
      <c r="AA2" s="168">
        <v>150</v>
      </c>
      <c r="AB2" s="168">
        <v>120</v>
      </c>
      <c r="AC2" s="168">
        <v>100</v>
      </c>
      <c r="AD2" s="168">
        <v>80</v>
      </c>
      <c r="AE2" s="168">
        <v>70</v>
      </c>
      <c r="AF2" s="168">
        <v>60</v>
      </c>
      <c r="AG2" s="168">
        <v>55</v>
      </c>
      <c r="AH2" s="168">
        <v>50</v>
      </c>
      <c r="AI2" s="168">
        <v>45</v>
      </c>
      <c r="AJ2" s="168">
        <v>40</v>
      </c>
    </row>
    <row r="3" spans="1:36" x14ac:dyDescent="0.25">
      <c r="A3" s="34" t="s">
        <v>16</v>
      </c>
      <c r="B3" s="34"/>
      <c r="C3" s="34"/>
      <c r="D3" s="34" t="s">
        <v>14</v>
      </c>
      <c r="E3" s="34"/>
      <c r="F3" s="34"/>
      <c r="G3" s="34" t="s">
        <v>17</v>
      </c>
      <c r="H3" s="34"/>
      <c r="I3" s="37"/>
      <c r="J3" s="34"/>
      <c r="K3" s="35" t="s">
        <v>18</v>
      </c>
      <c r="L3" s="34"/>
      <c r="M3" s="109"/>
      <c r="N3" s="108"/>
      <c r="O3" s="109"/>
      <c r="P3" s="152" t="s">
        <v>45</v>
      </c>
      <c r="Q3" s="153" t="s">
        <v>48</v>
      </c>
      <c r="R3" s="250" t="s">
        <v>302</v>
      </c>
      <c r="X3" s="164">
        <f>IF(G4="OB","A",IF(G4="IX","W",G4))</f>
        <v>0</v>
      </c>
      <c r="Y3" s="164"/>
      <c r="Z3" s="164" t="s">
        <v>52</v>
      </c>
      <c r="AA3" s="168">
        <v>120</v>
      </c>
      <c r="AB3" s="168">
        <v>90</v>
      </c>
      <c r="AC3" s="168">
        <v>65</v>
      </c>
      <c r="AD3" s="168">
        <v>55</v>
      </c>
      <c r="AE3" s="168">
        <v>50</v>
      </c>
      <c r="AF3" s="168">
        <v>45</v>
      </c>
      <c r="AG3" s="168">
        <v>40</v>
      </c>
      <c r="AH3" s="168">
        <v>35</v>
      </c>
      <c r="AI3" s="168">
        <v>25</v>
      </c>
      <c r="AJ3" s="168">
        <v>20</v>
      </c>
    </row>
    <row r="4" spans="1:36" ht="13.8" thickBot="1" x14ac:dyDescent="0.3">
      <c r="A4" s="278" t="str">
        <f>Altalanos!$A$10</f>
        <v>2022.04.25-27</v>
      </c>
      <c r="B4" s="278"/>
      <c r="C4" s="278"/>
      <c r="D4" s="82" t="s">
        <v>94</v>
      </c>
      <c r="E4" s="82"/>
      <c r="F4" s="82"/>
      <c r="G4" s="84"/>
      <c r="H4" s="82"/>
      <c r="I4" s="83"/>
      <c r="J4" s="84"/>
      <c r="K4" s="85" t="str">
        <f>Altalanos!$E$10</f>
        <v>Kádár László</v>
      </c>
      <c r="L4" s="84"/>
      <c r="M4" s="110"/>
      <c r="N4" s="111"/>
      <c r="O4" s="110"/>
      <c r="P4" s="154" t="s">
        <v>49</v>
      </c>
      <c r="Q4" s="155" t="s">
        <v>46</v>
      </c>
      <c r="R4" s="251" t="s">
        <v>303</v>
      </c>
      <c r="X4" s="164"/>
      <c r="Y4" s="164"/>
      <c r="Z4" s="164" t="s">
        <v>53</v>
      </c>
      <c r="AA4" s="168">
        <v>90</v>
      </c>
      <c r="AB4" s="168">
        <v>60</v>
      </c>
      <c r="AC4" s="168">
        <v>45</v>
      </c>
      <c r="AD4" s="168">
        <v>34</v>
      </c>
      <c r="AE4" s="168">
        <v>27</v>
      </c>
      <c r="AF4" s="168">
        <v>22</v>
      </c>
      <c r="AG4" s="168">
        <v>18</v>
      </c>
      <c r="AH4" s="168">
        <v>15</v>
      </c>
      <c r="AI4" s="168">
        <v>12</v>
      </c>
      <c r="AJ4" s="168">
        <v>9</v>
      </c>
    </row>
    <row r="5" spans="1:36" x14ac:dyDescent="0.25">
      <c r="A5" s="29"/>
      <c r="B5" s="29"/>
      <c r="C5" s="97"/>
      <c r="D5" s="29" t="s">
        <v>38</v>
      </c>
      <c r="E5" s="29"/>
      <c r="F5" s="29"/>
      <c r="G5" s="29"/>
      <c r="H5" s="29"/>
      <c r="I5" s="29"/>
      <c r="J5" s="142" t="s">
        <v>39</v>
      </c>
      <c r="K5" s="142" t="s">
        <v>40</v>
      </c>
      <c r="L5" s="142"/>
      <c r="M5" s="105"/>
      <c r="N5" s="105"/>
      <c r="O5" s="105"/>
      <c r="P5" s="156" t="s">
        <v>50</v>
      </c>
      <c r="Q5" s="157" t="s">
        <v>47</v>
      </c>
      <c r="R5" s="252" t="s">
        <v>304</v>
      </c>
      <c r="X5" s="164">
        <f>IF(OR(Altalanos!$A$8="F1",Altalanos!$A$8="F2",Altalanos!$A$8="N1",Altalanos!$A$8="N2"),1,2)</f>
        <v>2</v>
      </c>
      <c r="Y5" s="164"/>
      <c r="Z5" s="164" t="s">
        <v>54</v>
      </c>
      <c r="AA5" s="168">
        <v>60</v>
      </c>
      <c r="AB5" s="168">
        <v>40</v>
      </c>
      <c r="AC5" s="168">
        <v>30</v>
      </c>
      <c r="AD5" s="168">
        <v>20</v>
      </c>
      <c r="AE5" s="168">
        <v>18</v>
      </c>
      <c r="AF5" s="168">
        <v>15</v>
      </c>
      <c r="AG5" s="168">
        <v>12</v>
      </c>
      <c r="AH5" s="168">
        <v>10</v>
      </c>
      <c r="AI5" s="168">
        <v>8</v>
      </c>
      <c r="AJ5" s="168">
        <v>6</v>
      </c>
    </row>
    <row r="6" spans="1:36" x14ac:dyDescent="0.25">
      <c r="A6" s="87"/>
      <c r="B6" s="87"/>
      <c r="C6" s="141"/>
      <c r="D6" s="87"/>
      <c r="E6" s="87"/>
      <c r="F6" s="87"/>
      <c r="G6" s="87"/>
      <c r="H6" s="87"/>
      <c r="I6" s="87"/>
      <c r="J6" s="87"/>
      <c r="K6" s="87"/>
      <c r="L6" s="87"/>
      <c r="M6" s="105"/>
      <c r="N6" s="105"/>
      <c r="O6" s="105"/>
      <c r="P6" s="105"/>
      <c r="Q6" s="105"/>
      <c r="R6" s="105"/>
      <c r="X6" s="164"/>
      <c r="Y6" s="164"/>
      <c r="Z6" s="164" t="s">
        <v>55</v>
      </c>
      <c r="AA6" s="168">
        <v>40</v>
      </c>
      <c r="AB6" s="168">
        <v>25</v>
      </c>
      <c r="AC6" s="168">
        <v>18</v>
      </c>
      <c r="AD6" s="168">
        <v>13</v>
      </c>
      <c r="AE6" s="168">
        <v>10</v>
      </c>
      <c r="AF6" s="168">
        <v>8</v>
      </c>
      <c r="AG6" s="168">
        <v>6</v>
      </c>
      <c r="AH6" s="168">
        <v>5</v>
      </c>
      <c r="AI6" s="168">
        <v>4</v>
      </c>
      <c r="AJ6" s="168">
        <v>3</v>
      </c>
    </row>
    <row r="7" spans="1:36" x14ac:dyDescent="0.25">
      <c r="A7" s="112" t="s">
        <v>35</v>
      </c>
      <c r="B7" s="143"/>
      <c r="C7" s="99" t="str">
        <f>IF($B7="","",VLOOKUP($B7,#REF!,5))</f>
        <v/>
      </c>
      <c r="D7" s="236" t="s">
        <v>306</v>
      </c>
      <c r="E7" s="100"/>
      <c r="F7" s="95" t="str">
        <f>IF($B7="","",VLOOKUP($B7,#REF!,3))</f>
        <v/>
      </c>
      <c r="G7" s="100"/>
      <c r="H7" s="95" t="str">
        <f>IF($B7="","",VLOOKUP($B7,#REF!,4))</f>
        <v/>
      </c>
      <c r="I7" s="87"/>
      <c r="J7" s="171"/>
      <c r="K7" s="166" t="str">
        <f>IF(J7="","",CONCATENATE(VLOOKUP($X$3,$AA$1:$AJ$1,J7)," pont"))</f>
        <v/>
      </c>
      <c r="L7" s="172"/>
      <c r="M7" s="105"/>
      <c r="N7" s="105"/>
      <c r="O7" s="105"/>
      <c r="P7" s="105"/>
      <c r="Q7" s="105"/>
      <c r="R7" s="105"/>
      <c r="X7" s="164"/>
      <c r="Y7" s="164"/>
      <c r="Z7" s="164" t="s">
        <v>56</v>
      </c>
      <c r="AA7" s="168">
        <v>25</v>
      </c>
      <c r="AB7" s="168">
        <v>15</v>
      </c>
      <c r="AC7" s="168">
        <v>13</v>
      </c>
      <c r="AD7" s="168">
        <v>8</v>
      </c>
      <c r="AE7" s="168">
        <v>6</v>
      </c>
      <c r="AF7" s="168">
        <v>4</v>
      </c>
      <c r="AG7" s="168">
        <v>3</v>
      </c>
      <c r="AH7" s="168">
        <v>2</v>
      </c>
      <c r="AI7" s="168">
        <v>1</v>
      </c>
      <c r="AJ7" s="168">
        <v>0</v>
      </c>
    </row>
    <row r="8" spans="1:36" x14ac:dyDescent="0.25">
      <c r="A8" s="112"/>
      <c r="B8" s="144"/>
      <c r="C8" s="113"/>
      <c r="D8" s="113"/>
      <c r="E8" s="113"/>
      <c r="F8" s="113"/>
      <c r="G8" s="113"/>
      <c r="H8" s="113"/>
      <c r="I8" s="87"/>
      <c r="J8" s="112"/>
      <c r="K8" s="112"/>
      <c r="L8" s="173"/>
      <c r="M8" s="105"/>
      <c r="N8" s="105"/>
      <c r="O8" s="105"/>
      <c r="P8" s="105"/>
      <c r="Q8" s="105"/>
      <c r="R8" s="105"/>
      <c r="X8" s="164"/>
      <c r="Y8" s="164"/>
      <c r="Z8" s="164" t="s">
        <v>57</v>
      </c>
      <c r="AA8" s="168">
        <v>15</v>
      </c>
      <c r="AB8" s="168">
        <v>10</v>
      </c>
      <c r="AC8" s="168">
        <v>7</v>
      </c>
      <c r="AD8" s="168">
        <v>5</v>
      </c>
      <c r="AE8" s="168">
        <v>4</v>
      </c>
      <c r="AF8" s="168">
        <v>3</v>
      </c>
      <c r="AG8" s="168">
        <v>2</v>
      </c>
      <c r="AH8" s="168">
        <v>1</v>
      </c>
      <c r="AI8" s="168">
        <v>0</v>
      </c>
      <c r="AJ8" s="168">
        <v>0</v>
      </c>
    </row>
    <row r="9" spans="1:36" x14ac:dyDescent="0.25">
      <c r="A9" s="112" t="s">
        <v>36</v>
      </c>
      <c r="B9" s="143"/>
      <c r="C9" s="99" t="str">
        <f>IF($B9="","",VLOOKUP($B9,#REF!,5))</f>
        <v/>
      </c>
      <c r="D9" s="185" t="s">
        <v>97</v>
      </c>
      <c r="E9" s="100"/>
      <c r="F9" s="95" t="str">
        <f>IF($B9="","",VLOOKUP($B9,#REF!,3))</f>
        <v/>
      </c>
      <c r="G9" s="100"/>
      <c r="H9" s="95" t="str">
        <f>IF($B9="","",VLOOKUP($B9,#REF!,4))</f>
        <v/>
      </c>
      <c r="I9" s="87"/>
      <c r="J9" s="171"/>
      <c r="K9" s="166" t="str">
        <f>IF(J9="","",CONCATENATE(VLOOKUP($X$3,$AA$1:$AJ$1,J9)," pont"))</f>
        <v/>
      </c>
      <c r="L9" s="172"/>
      <c r="M9" s="105"/>
      <c r="N9" s="105"/>
      <c r="O9" s="105"/>
      <c r="P9" s="105"/>
      <c r="Q9" s="105"/>
      <c r="R9" s="105"/>
      <c r="X9" s="164"/>
      <c r="Y9" s="164"/>
      <c r="Z9" s="164" t="s">
        <v>58</v>
      </c>
      <c r="AA9" s="168">
        <v>10</v>
      </c>
      <c r="AB9" s="168">
        <v>6</v>
      </c>
      <c r="AC9" s="168">
        <v>4</v>
      </c>
      <c r="AD9" s="168">
        <v>2</v>
      </c>
      <c r="AE9" s="168">
        <v>1</v>
      </c>
      <c r="AF9" s="168">
        <v>0</v>
      </c>
      <c r="AG9" s="168">
        <v>0</v>
      </c>
      <c r="AH9" s="168">
        <v>0</v>
      </c>
      <c r="AI9" s="168">
        <v>0</v>
      </c>
      <c r="AJ9" s="168">
        <v>0</v>
      </c>
    </row>
    <row r="10" spans="1:36" x14ac:dyDescent="0.25">
      <c r="A10" s="112"/>
      <c r="B10" s="144"/>
      <c r="C10" s="113"/>
      <c r="D10" s="113"/>
      <c r="E10" s="113"/>
      <c r="F10" s="113"/>
      <c r="G10" s="113"/>
      <c r="H10" s="113"/>
      <c r="I10" s="87"/>
      <c r="J10" s="112"/>
      <c r="K10" s="112"/>
      <c r="L10" s="173"/>
      <c r="M10" s="105"/>
      <c r="N10" s="105"/>
      <c r="O10" s="105"/>
      <c r="P10" s="105"/>
      <c r="Q10" s="105"/>
      <c r="R10" s="105"/>
      <c r="X10" s="164"/>
      <c r="Y10" s="164"/>
      <c r="Z10" s="164" t="s">
        <v>59</v>
      </c>
      <c r="AA10" s="168">
        <v>6</v>
      </c>
      <c r="AB10" s="168">
        <v>3</v>
      </c>
      <c r="AC10" s="168">
        <v>2</v>
      </c>
      <c r="AD10" s="168">
        <v>1</v>
      </c>
      <c r="AE10" s="168">
        <v>0</v>
      </c>
      <c r="AF10" s="168">
        <v>0</v>
      </c>
      <c r="AG10" s="168">
        <v>0</v>
      </c>
      <c r="AH10" s="168">
        <v>0</v>
      </c>
      <c r="AI10" s="168">
        <v>0</v>
      </c>
      <c r="AJ10" s="168">
        <v>0</v>
      </c>
    </row>
    <row r="11" spans="1:36" x14ac:dyDescent="0.25">
      <c r="A11" s="112" t="s">
        <v>37</v>
      </c>
      <c r="B11" s="143"/>
      <c r="C11" s="99" t="str">
        <f>IF($B11="","",VLOOKUP($B11,#REF!,5))</f>
        <v/>
      </c>
      <c r="D11" s="236" t="s">
        <v>298</v>
      </c>
      <c r="E11" s="100"/>
      <c r="F11" s="95" t="str">
        <f>IF($B11="","",VLOOKUP($B11,#REF!,3))</f>
        <v/>
      </c>
      <c r="G11" s="100"/>
      <c r="H11" s="95" t="str">
        <f>IF($B11="","",VLOOKUP($B11,#REF!,4))</f>
        <v/>
      </c>
      <c r="I11" s="87"/>
      <c r="J11" s="171"/>
      <c r="K11" s="166" t="str">
        <f>IF(J11="","",CONCATENATE(VLOOKUP($X$3,$AA$1:$AJ$1,J11)," pont"))</f>
        <v/>
      </c>
      <c r="L11" s="172"/>
      <c r="M11" s="105"/>
      <c r="N11" s="105"/>
      <c r="O11" s="105"/>
      <c r="P11" s="105"/>
      <c r="Q11" s="105"/>
      <c r="R11" s="105"/>
      <c r="X11" s="164"/>
      <c r="Y11" s="164"/>
      <c r="Z11" s="164" t="s">
        <v>64</v>
      </c>
      <c r="AA11" s="168">
        <v>3</v>
      </c>
      <c r="AB11" s="168">
        <v>2</v>
      </c>
      <c r="AC11" s="168">
        <v>1</v>
      </c>
      <c r="AD11" s="168">
        <v>0</v>
      </c>
      <c r="AE11" s="168">
        <v>0</v>
      </c>
      <c r="AF11" s="168">
        <v>0</v>
      </c>
      <c r="AG11" s="168">
        <v>0</v>
      </c>
      <c r="AH11" s="168">
        <v>0</v>
      </c>
      <c r="AI11" s="168">
        <v>0</v>
      </c>
      <c r="AJ11" s="168">
        <v>0</v>
      </c>
    </row>
    <row r="12" spans="1:36" x14ac:dyDescent="0.25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X12" s="164"/>
      <c r="Y12" s="164"/>
      <c r="Z12" s="164" t="s">
        <v>60</v>
      </c>
      <c r="AA12" s="169">
        <v>0</v>
      </c>
      <c r="AB12" s="169">
        <v>0</v>
      </c>
      <c r="AC12" s="169">
        <v>0</v>
      </c>
      <c r="AD12" s="169">
        <v>0</v>
      </c>
      <c r="AE12" s="169">
        <v>0</v>
      </c>
      <c r="AF12" s="169">
        <v>0</v>
      </c>
      <c r="AG12" s="169">
        <v>0</v>
      </c>
      <c r="AH12" s="169">
        <v>0</v>
      </c>
      <c r="AI12" s="169">
        <v>0</v>
      </c>
      <c r="AJ12" s="169">
        <v>0</v>
      </c>
    </row>
    <row r="13" spans="1:36" x14ac:dyDescent="0.25">
      <c r="A13" s="246" t="s">
        <v>41</v>
      </c>
      <c r="B13" s="143"/>
      <c r="C13" s="99" t="str">
        <f>IF($B13="","",VLOOKUP($B13,#REF!,5))</f>
        <v/>
      </c>
      <c r="D13" t="s">
        <v>81</v>
      </c>
      <c r="E13" s="100"/>
      <c r="F13" s="95" t="str">
        <f>IF($B13="","",VLOOKUP($B13,#REF!,3))</f>
        <v/>
      </c>
      <c r="G13" s="100"/>
      <c r="H13" s="95" t="str">
        <f>IF($B13="","",VLOOKUP($B13,#REF!,4))</f>
        <v/>
      </c>
      <c r="I13" s="87"/>
      <c r="J13" s="171"/>
      <c r="K13" s="166" t="str">
        <f>IF(J13="","",CONCATENATE(VLOOKUP($X$3,$AA$1:$AJ$1,J13)," pont"))</f>
        <v/>
      </c>
      <c r="L13" s="172"/>
      <c r="M13" s="105"/>
      <c r="N13" s="105"/>
      <c r="O13" s="105"/>
      <c r="P13" s="105"/>
      <c r="Q13" s="105"/>
      <c r="R13" s="105"/>
      <c r="X13" s="164"/>
      <c r="Y13" s="164"/>
      <c r="Z13" s="164" t="s">
        <v>64</v>
      </c>
      <c r="AA13" s="168">
        <v>3</v>
      </c>
      <c r="AB13" s="168">
        <v>2</v>
      </c>
      <c r="AC13" s="168">
        <v>1</v>
      </c>
      <c r="AD13" s="168">
        <v>0</v>
      </c>
      <c r="AE13" s="168">
        <v>0</v>
      </c>
      <c r="AF13" s="168">
        <v>0</v>
      </c>
      <c r="AG13" s="168">
        <v>0</v>
      </c>
      <c r="AH13" s="168">
        <v>0</v>
      </c>
      <c r="AI13" s="168">
        <v>0</v>
      </c>
      <c r="AJ13" s="168">
        <v>0</v>
      </c>
    </row>
    <row r="14" spans="1:36" x14ac:dyDescent="0.25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</row>
    <row r="15" spans="1:36" x14ac:dyDescent="0.25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</row>
    <row r="16" spans="1:36" x14ac:dyDescent="0.25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X16" s="164"/>
      <c r="Y16" s="164"/>
      <c r="Z16" s="164" t="s">
        <v>35</v>
      </c>
      <c r="AA16" s="164">
        <v>300</v>
      </c>
      <c r="AB16" s="164">
        <v>250</v>
      </c>
      <c r="AC16" s="164">
        <v>220</v>
      </c>
      <c r="AD16" s="164">
        <v>180</v>
      </c>
      <c r="AE16" s="164">
        <v>160</v>
      </c>
      <c r="AF16" s="164">
        <v>150</v>
      </c>
      <c r="AG16" s="164">
        <v>140</v>
      </c>
      <c r="AH16" s="164">
        <v>130</v>
      </c>
      <c r="AI16" s="164">
        <v>120</v>
      </c>
      <c r="AJ16" s="164">
        <v>110</v>
      </c>
    </row>
    <row r="17" spans="1:36" x14ac:dyDescent="0.25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X17" s="164"/>
      <c r="Y17" s="164"/>
      <c r="Z17" s="164" t="s">
        <v>52</v>
      </c>
      <c r="AA17" s="164">
        <v>250</v>
      </c>
      <c r="AB17" s="164">
        <v>200</v>
      </c>
      <c r="AC17" s="164">
        <v>160</v>
      </c>
      <c r="AD17" s="164">
        <v>140</v>
      </c>
      <c r="AE17" s="164">
        <v>120</v>
      </c>
      <c r="AF17" s="164">
        <v>110</v>
      </c>
      <c r="AG17" s="164">
        <v>100</v>
      </c>
      <c r="AH17" s="164">
        <v>90</v>
      </c>
      <c r="AI17" s="164">
        <v>80</v>
      </c>
      <c r="AJ17" s="164">
        <v>70</v>
      </c>
    </row>
    <row r="18" spans="1:36" ht="18.75" customHeight="1" x14ac:dyDescent="0.25">
      <c r="A18" s="87"/>
      <c r="B18" s="279"/>
      <c r="C18" s="279"/>
      <c r="D18" s="243" t="str">
        <f>D7</f>
        <v>Szent István Gimnázium "A"</v>
      </c>
      <c r="E18" s="287" t="str">
        <f>D9</f>
        <v>Szent István Gimnázium "B"</v>
      </c>
      <c r="F18" s="287"/>
      <c r="G18" s="287" t="str">
        <f>D11</f>
        <v>Szent István Gimnázium "C"</v>
      </c>
      <c r="H18" s="287"/>
      <c r="I18" s="293" t="str">
        <f>D13</f>
        <v>Kandó Téri Általános Iskola</v>
      </c>
      <c r="J18" s="294"/>
      <c r="K18" s="87"/>
      <c r="L18" s="87"/>
      <c r="X18" s="164"/>
      <c r="Y18" s="164"/>
      <c r="Z18" s="164" t="s">
        <v>53</v>
      </c>
      <c r="AA18" s="164">
        <v>200</v>
      </c>
      <c r="AB18" s="164">
        <v>150</v>
      </c>
      <c r="AC18" s="164">
        <v>130</v>
      </c>
      <c r="AD18" s="164">
        <v>110</v>
      </c>
      <c r="AE18" s="164">
        <v>95</v>
      </c>
      <c r="AF18" s="164">
        <v>80</v>
      </c>
      <c r="AG18" s="164">
        <v>70</v>
      </c>
      <c r="AH18" s="164">
        <v>60</v>
      </c>
      <c r="AI18" s="164">
        <v>55</v>
      </c>
      <c r="AJ18" s="164">
        <v>50</v>
      </c>
    </row>
    <row r="19" spans="1:36" ht="18.75" customHeight="1" x14ac:dyDescent="0.25">
      <c r="A19" s="146" t="s">
        <v>35</v>
      </c>
      <c r="B19" s="281" t="str">
        <f>D7</f>
        <v>Szent István Gimnázium "A"</v>
      </c>
      <c r="C19" s="281"/>
      <c r="D19" s="242"/>
      <c r="E19" s="283"/>
      <c r="F19" s="283"/>
      <c r="G19" s="283"/>
      <c r="H19" s="283"/>
      <c r="I19" s="291"/>
      <c r="J19" s="292"/>
      <c r="K19" s="87"/>
      <c r="L19" s="87"/>
      <c r="X19" s="164"/>
      <c r="Y19" s="164"/>
      <c r="Z19" s="164" t="s">
        <v>54</v>
      </c>
      <c r="AA19" s="164">
        <v>150</v>
      </c>
      <c r="AB19" s="164">
        <v>120</v>
      </c>
      <c r="AC19" s="164">
        <v>100</v>
      </c>
      <c r="AD19" s="164">
        <v>80</v>
      </c>
      <c r="AE19" s="164">
        <v>70</v>
      </c>
      <c r="AF19" s="164">
        <v>60</v>
      </c>
      <c r="AG19" s="164">
        <v>55</v>
      </c>
      <c r="AH19" s="164">
        <v>50</v>
      </c>
      <c r="AI19" s="164">
        <v>45</v>
      </c>
      <c r="AJ19" s="164">
        <v>40</v>
      </c>
    </row>
    <row r="20" spans="1:36" ht="18.75" customHeight="1" x14ac:dyDescent="0.25">
      <c r="A20" s="146" t="s">
        <v>36</v>
      </c>
      <c r="B20" s="281" t="str">
        <f>D9</f>
        <v>Szent István Gimnázium "B"</v>
      </c>
      <c r="C20" s="281"/>
      <c r="D20" s="241"/>
      <c r="E20" s="282"/>
      <c r="F20" s="282"/>
      <c r="G20" s="283"/>
      <c r="H20" s="283"/>
      <c r="I20" s="291"/>
      <c r="J20" s="292"/>
      <c r="K20" s="87"/>
      <c r="L20" s="87"/>
      <c r="X20" s="164"/>
      <c r="Y20" s="164"/>
      <c r="Z20" s="164" t="s">
        <v>55</v>
      </c>
      <c r="AA20" s="164">
        <v>120</v>
      </c>
      <c r="AB20" s="164">
        <v>90</v>
      </c>
      <c r="AC20" s="164">
        <v>65</v>
      </c>
      <c r="AD20" s="164">
        <v>55</v>
      </c>
      <c r="AE20" s="164">
        <v>50</v>
      </c>
      <c r="AF20" s="164">
        <v>45</v>
      </c>
      <c r="AG20" s="164">
        <v>40</v>
      </c>
      <c r="AH20" s="164">
        <v>35</v>
      </c>
      <c r="AI20" s="164">
        <v>25</v>
      </c>
      <c r="AJ20" s="164">
        <v>20</v>
      </c>
    </row>
    <row r="21" spans="1:36" ht="18.75" customHeight="1" x14ac:dyDescent="0.25">
      <c r="A21" s="234" t="s">
        <v>37</v>
      </c>
      <c r="B21" s="288" t="str">
        <f>D11</f>
        <v>Szent István Gimnázium "C"</v>
      </c>
      <c r="C21" s="288"/>
      <c r="D21" s="244"/>
      <c r="E21" s="289"/>
      <c r="F21" s="289"/>
      <c r="G21" s="290"/>
      <c r="H21" s="290"/>
      <c r="I21" s="291"/>
      <c r="J21" s="292"/>
      <c r="K21" s="87"/>
      <c r="L21" s="87"/>
      <c r="X21" s="164"/>
      <c r="Y21" s="164"/>
      <c r="Z21" s="164" t="s">
        <v>56</v>
      </c>
      <c r="AA21" s="164">
        <v>90</v>
      </c>
      <c r="AB21" s="164">
        <v>60</v>
      </c>
      <c r="AC21" s="164">
        <v>45</v>
      </c>
      <c r="AD21" s="164">
        <v>34</v>
      </c>
      <c r="AE21" s="164">
        <v>27</v>
      </c>
      <c r="AF21" s="164">
        <v>22</v>
      </c>
      <c r="AG21" s="164">
        <v>18</v>
      </c>
      <c r="AH21" s="164">
        <v>15</v>
      </c>
      <c r="AI21" s="164">
        <v>12</v>
      </c>
      <c r="AJ21" s="164">
        <v>9</v>
      </c>
    </row>
    <row r="22" spans="1:36" ht="19.2" customHeight="1" x14ac:dyDescent="0.25">
      <c r="A22" s="237" t="s">
        <v>41</v>
      </c>
      <c r="B22" s="148"/>
      <c r="C22" s="148"/>
      <c r="D22" s="247"/>
      <c r="E22" s="291"/>
      <c r="F22" s="292"/>
      <c r="G22" s="291"/>
      <c r="H22" s="292"/>
      <c r="I22" s="282"/>
      <c r="J22" s="282"/>
      <c r="K22" s="87"/>
      <c r="L22" s="87"/>
      <c r="X22" s="164"/>
      <c r="Y22" s="164"/>
      <c r="Z22" s="164" t="s">
        <v>57</v>
      </c>
      <c r="AA22" s="164">
        <v>60</v>
      </c>
      <c r="AB22" s="164">
        <v>40</v>
      </c>
      <c r="AC22" s="164">
        <v>30</v>
      </c>
      <c r="AD22" s="164">
        <v>20</v>
      </c>
      <c r="AE22" s="164">
        <v>18</v>
      </c>
      <c r="AF22" s="164">
        <v>15</v>
      </c>
      <c r="AG22" s="164">
        <v>12</v>
      </c>
      <c r="AH22" s="164">
        <v>10</v>
      </c>
      <c r="AI22" s="164">
        <v>8</v>
      </c>
      <c r="AJ22" s="164">
        <v>6</v>
      </c>
    </row>
    <row r="23" spans="1:36" x14ac:dyDescent="0.25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X23" s="164"/>
      <c r="Y23" s="164"/>
      <c r="Z23" s="164" t="s">
        <v>58</v>
      </c>
      <c r="AA23" s="164">
        <v>40</v>
      </c>
      <c r="AB23" s="164">
        <v>25</v>
      </c>
      <c r="AC23" s="164">
        <v>18</v>
      </c>
      <c r="AD23" s="164">
        <v>13</v>
      </c>
      <c r="AE23" s="164">
        <v>8</v>
      </c>
      <c r="AF23" s="164">
        <v>7</v>
      </c>
      <c r="AG23" s="164">
        <v>6</v>
      </c>
      <c r="AH23" s="164">
        <v>5</v>
      </c>
      <c r="AI23" s="164">
        <v>4</v>
      </c>
      <c r="AJ23" s="164">
        <v>3</v>
      </c>
    </row>
    <row r="24" spans="1:36" x14ac:dyDescent="0.25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X24" s="164"/>
      <c r="Y24" s="164"/>
      <c r="Z24" s="164" t="s">
        <v>59</v>
      </c>
      <c r="AA24" s="164">
        <v>25</v>
      </c>
      <c r="AB24" s="164">
        <v>15</v>
      </c>
      <c r="AC24" s="164">
        <v>13</v>
      </c>
      <c r="AD24" s="164">
        <v>7</v>
      </c>
      <c r="AE24" s="164">
        <v>6</v>
      </c>
      <c r="AF24" s="164">
        <v>5</v>
      </c>
      <c r="AG24" s="164">
        <v>4</v>
      </c>
      <c r="AH24" s="164">
        <v>3</v>
      </c>
      <c r="AI24" s="164">
        <v>2</v>
      </c>
      <c r="AJ24" s="164">
        <v>1</v>
      </c>
    </row>
    <row r="25" spans="1:36" x14ac:dyDescent="0.25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X25" s="164"/>
      <c r="Y25" s="164"/>
      <c r="Z25" s="164" t="s">
        <v>64</v>
      </c>
      <c r="AA25" s="164">
        <v>15</v>
      </c>
      <c r="AB25" s="164">
        <v>10</v>
      </c>
      <c r="AC25" s="164">
        <v>8</v>
      </c>
      <c r="AD25" s="164">
        <v>4</v>
      </c>
      <c r="AE25" s="164">
        <v>3</v>
      </c>
      <c r="AF25" s="164">
        <v>2</v>
      </c>
      <c r="AG25" s="164">
        <v>1</v>
      </c>
      <c r="AH25" s="164">
        <v>0</v>
      </c>
      <c r="AI25" s="164">
        <v>0</v>
      </c>
      <c r="AJ25" s="164">
        <v>0</v>
      </c>
    </row>
    <row r="26" spans="1:36" x14ac:dyDescent="0.25">
      <c r="A26" s="87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X26" s="164"/>
      <c r="Y26" s="164"/>
      <c r="Z26" s="164" t="s">
        <v>60</v>
      </c>
      <c r="AA26" s="164">
        <v>10</v>
      </c>
      <c r="AB26" s="164">
        <v>6</v>
      </c>
      <c r="AC26" s="164">
        <v>4</v>
      </c>
      <c r="AD26" s="164">
        <v>2</v>
      </c>
      <c r="AE26" s="164">
        <v>1</v>
      </c>
      <c r="AF26" s="164">
        <v>0</v>
      </c>
      <c r="AG26" s="164">
        <v>0</v>
      </c>
      <c r="AH26" s="164">
        <v>0</v>
      </c>
      <c r="AI26" s="164">
        <v>0</v>
      </c>
      <c r="AJ26" s="164">
        <v>0</v>
      </c>
    </row>
    <row r="27" spans="1:36" x14ac:dyDescent="0.25">
      <c r="A27" s="87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X27" s="164"/>
      <c r="Y27" s="164"/>
      <c r="Z27" s="164" t="s">
        <v>61</v>
      </c>
      <c r="AA27" s="164">
        <v>3</v>
      </c>
      <c r="AB27" s="164">
        <v>2</v>
      </c>
      <c r="AC27" s="164">
        <v>1</v>
      </c>
      <c r="AD27" s="164">
        <v>0</v>
      </c>
      <c r="AE27" s="164">
        <v>0</v>
      </c>
      <c r="AF27" s="164">
        <v>0</v>
      </c>
      <c r="AG27" s="164">
        <v>0</v>
      </c>
      <c r="AH27" s="164">
        <v>0</v>
      </c>
      <c r="AI27" s="164">
        <v>0</v>
      </c>
      <c r="AJ27" s="164">
        <v>0</v>
      </c>
    </row>
    <row r="28" spans="1:36" x14ac:dyDescent="0.25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</row>
    <row r="29" spans="1:36" x14ac:dyDescent="0.25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</row>
    <row r="30" spans="1:36" x14ac:dyDescent="0.25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</row>
    <row r="31" spans="1:36" x14ac:dyDescent="0.25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</row>
    <row r="32" spans="1:36" x14ac:dyDescent="0.25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6"/>
      <c r="L32" s="86"/>
      <c r="N32" s="105"/>
      <c r="O32" s="105"/>
      <c r="P32" s="105"/>
      <c r="Q32" s="105"/>
      <c r="R32" s="105"/>
    </row>
    <row r="33" spans="1:18" x14ac:dyDescent="0.25">
      <c r="A33" s="38" t="s">
        <v>20</v>
      </c>
      <c r="B33" s="39"/>
      <c r="C33" s="67"/>
      <c r="D33" s="121" t="s">
        <v>22</v>
      </c>
      <c r="E33" s="139"/>
      <c r="F33" s="120" t="s">
        <v>0</v>
      </c>
      <c r="G33" s="121" t="s">
        <v>28</v>
      </c>
      <c r="H33" s="46"/>
      <c r="I33" s="121" t="s">
        <v>29</v>
      </c>
      <c r="J33" s="45" t="s">
        <v>30</v>
      </c>
      <c r="K33" s="29"/>
      <c r="L33" s="178"/>
      <c r="M33" s="177"/>
      <c r="N33" s="105"/>
      <c r="O33" s="114"/>
      <c r="P33" s="114"/>
      <c r="Q33" s="115"/>
      <c r="R33" s="105"/>
    </row>
    <row r="34" spans="1:18" x14ac:dyDescent="0.25">
      <c r="A34" s="90" t="s">
        <v>21</v>
      </c>
      <c r="B34" s="91"/>
      <c r="C34" s="92"/>
      <c r="D34" s="286"/>
      <c r="E34" s="286"/>
      <c r="F34" s="133" t="s">
        <v>1</v>
      </c>
      <c r="G34" s="91"/>
      <c r="H34" s="123"/>
      <c r="I34" s="134"/>
      <c r="J34" s="88" t="s">
        <v>23</v>
      </c>
      <c r="K34" s="140"/>
      <c r="L34" s="128"/>
      <c r="N34" s="105"/>
      <c r="O34" s="116"/>
      <c r="P34" s="116"/>
      <c r="Q34" s="117"/>
      <c r="R34" s="105"/>
    </row>
    <row r="35" spans="1:18" x14ac:dyDescent="0.25">
      <c r="A35" s="93" t="s">
        <v>27</v>
      </c>
      <c r="B35" s="44"/>
      <c r="C35" s="94"/>
      <c r="D35" s="285"/>
      <c r="E35" s="285"/>
      <c r="F35" s="135" t="s">
        <v>2</v>
      </c>
      <c r="G35" s="126"/>
      <c r="H35" s="127"/>
      <c r="I35" s="36"/>
      <c r="J35" s="137"/>
      <c r="K35" s="86"/>
      <c r="L35" s="132"/>
      <c r="N35" s="105"/>
      <c r="O35" s="117"/>
      <c r="P35" s="118"/>
      <c r="Q35" s="117"/>
      <c r="R35" s="105"/>
    </row>
    <row r="36" spans="1:18" x14ac:dyDescent="0.25">
      <c r="A36" s="57"/>
      <c r="B36" s="58"/>
      <c r="C36" s="59"/>
      <c r="D36" s="129"/>
      <c r="E36" s="130"/>
      <c r="F36" s="135" t="s">
        <v>3</v>
      </c>
      <c r="G36" s="126"/>
      <c r="H36" s="127"/>
      <c r="I36" s="36"/>
      <c r="J36" s="88" t="s">
        <v>24</v>
      </c>
      <c r="K36" s="140"/>
      <c r="L36" s="124"/>
      <c r="N36" s="105"/>
      <c r="O36" s="116"/>
      <c r="P36" s="116"/>
      <c r="Q36" s="117"/>
      <c r="R36" s="105"/>
    </row>
    <row r="37" spans="1:18" x14ac:dyDescent="0.25">
      <c r="A37" s="40"/>
      <c r="B37" s="65"/>
      <c r="C37" s="41"/>
      <c r="D37" s="129"/>
      <c r="E37" s="130"/>
      <c r="F37" s="135" t="s">
        <v>4</v>
      </c>
      <c r="G37" s="126"/>
      <c r="H37" s="127"/>
      <c r="I37" s="36"/>
      <c r="J37" s="138"/>
      <c r="K37" s="130"/>
      <c r="L37" s="128"/>
      <c r="N37" s="105"/>
      <c r="O37" s="117"/>
      <c r="P37" s="118"/>
      <c r="Q37" s="117"/>
      <c r="R37" s="105"/>
    </row>
    <row r="38" spans="1:18" x14ac:dyDescent="0.25">
      <c r="A38" s="48"/>
      <c r="B38" s="60"/>
      <c r="C38" s="66"/>
      <c r="D38" s="129"/>
      <c r="E38" s="130"/>
      <c r="F38" s="135" t="s">
        <v>5</v>
      </c>
      <c r="G38" s="126"/>
      <c r="H38" s="127"/>
      <c r="I38" s="36"/>
      <c r="J38" s="93"/>
      <c r="K38" s="86"/>
      <c r="L38" s="132"/>
      <c r="N38" s="105"/>
      <c r="O38" s="117"/>
      <c r="P38" s="118"/>
      <c r="Q38" s="117"/>
      <c r="R38" s="105"/>
    </row>
    <row r="39" spans="1:18" x14ac:dyDescent="0.25">
      <c r="A39" s="49"/>
      <c r="B39" s="61"/>
      <c r="C39" s="41"/>
      <c r="D39" s="129"/>
      <c r="E39" s="130"/>
      <c r="F39" s="135" t="s">
        <v>6</v>
      </c>
      <c r="G39" s="126"/>
      <c r="H39" s="127"/>
      <c r="I39" s="36"/>
      <c r="J39" s="88" t="s">
        <v>19</v>
      </c>
      <c r="K39" s="140"/>
      <c r="L39" s="124"/>
      <c r="N39" s="105"/>
      <c r="O39" s="116"/>
      <c r="P39" s="116"/>
      <c r="Q39" s="117"/>
      <c r="R39" s="105"/>
    </row>
    <row r="40" spans="1:18" x14ac:dyDescent="0.25">
      <c r="A40" s="49"/>
      <c r="B40" s="61"/>
      <c r="C40" s="55"/>
      <c r="D40" s="129"/>
      <c r="E40" s="130"/>
      <c r="F40" s="135" t="s">
        <v>7</v>
      </c>
      <c r="G40" s="126"/>
      <c r="H40" s="127"/>
      <c r="I40" s="36"/>
      <c r="J40" s="138"/>
      <c r="K40" s="130"/>
      <c r="L40" s="128"/>
      <c r="N40" s="105"/>
      <c r="O40" s="117"/>
      <c r="P40" s="118"/>
      <c r="Q40" s="117"/>
      <c r="R40" s="105"/>
    </row>
    <row r="41" spans="1:18" x14ac:dyDescent="0.25">
      <c r="A41" s="50"/>
      <c r="B41" s="47"/>
      <c r="C41" s="56"/>
      <c r="D41" s="42"/>
      <c r="E41" s="86"/>
      <c r="F41" s="136" t="s">
        <v>8</v>
      </c>
      <c r="G41" s="44"/>
      <c r="H41" s="89"/>
      <c r="I41" s="43"/>
      <c r="J41" s="93" t="str">
        <f>K4</f>
        <v>Kádár László</v>
      </c>
      <c r="K41" s="86"/>
      <c r="L41" s="132"/>
      <c r="N41" s="105"/>
      <c r="O41" s="117"/>
      <c r="P41" s="118"/>
      <c r="Q41" s="119"/>
      <c r="R41" s="105"/>
    </row>
    <row r="42" spans="1:18" x14ac:dyDescent="0.25">
      <c r="N42" s="105"/>
      <c r="O42" s="105"/>
      <c r="P42" s="105"/>
      <c r="Q42" s="105"/>
      <c r="R42" s="105"/>
    </row>
    <row r="43" spans="1:18" x14ac:dyDescent="0.25">
      <c r="N43" s="105"/>
      <c r="O43" s="105"/>
      <c r="P43" s="105"/>
      <c r="Q43" s="105"/>
      <c r="R43" s="105"/>
    </row>
  </sheetData>
  <mergeCells count="23">
    <mergeCell ref="I22:J22"/>
    <mergeCell ref="I21:J21"/>
    <mergeCell ref="I20:J20"/>
    <mergeCell ref="I19:J19"/>
    <mergeCell ref="I18:J18"/>
    <mergeCell ref="D35:E35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D34:E34"/>
    <mergeCell ref="E22:F22"/>
    <mergeCell ref="G22:H22"/>
    <mergeCell ref="G18:H18"/>
    <mergeCell ref="A1:E1"/>
    <mergeCell ref="A4:C4"/>
    <mergeCell ref="B18:C18"/>
    <mergeCell ref="E18:F18"/>
  </mergeCells>
  <conditionalFormatting sqref="D7 D9 D11">
    <cfRule type="cellIs" dxfId="10" priority="3" stopIfTrue="1" operator="equal">
      <formula>"Bye"</formula>
    </cfRule>
  </conditionalFormatting>
  <conditionalFormatting sqref="Q41">
    <cfRule type="expression" dxfId="9" priority="2" stopIfTrue="1">
      <formula>$N$1="CU"</formula>
    </cfRule>
  </conditionalFormatting>
  <conditionalFormatting sqref="D13">
    <cfRule type="cellIs" dxfId="8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1"/>
  </sheetPr>
  <dimension ref="A1:AK43"/>
  <sheetViews>
    <sheetView workbookViewId="0">
      <selection activeCell="L17" sqref="L17"/>
    </sheetView>
  </sheetViews>
  <sheetFormatPr defaultRowHeight="13.2" x14ac:dyDescent="0.25"/>
  <cols>
    <col min="1" max="1" width="6" customWidth="1"/>
    <col min="2" max="2" width="4.44140625" hidden="1" customWidth="1"/>
    <col min="3" max="3" width="8.33203125" hidden="1" customWidth="1"/>
    <col min="4" max="4" width="0.44140625" customWidth="1"/>
    <col min="5" max="5" width="42.10937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style="163" hidden="1" customWidth="1"/>
    <col min="26" max="37" width="0" style="163" hidden="1" customWidth="1"/>
  </cols>
  <sheetData>
    <row r="1" spans="1:37" ht="24.6" x14ac:dyDescent="0.25">
      <c r="A1" s="277" t="str">
        <f>Altalanos!$A$6</f>
        <v>Budapesti Diákolimpia</v>
      </c>
      <c r="B1" s="277"/>
      <c r="C1" s="277"/>
      <c r="D1" s="277"/>
      <c r="E1" s="277"/>
      <c r="F1" s="277"/>
      <c r="G1" s="71"/>
      <c r="H1" s="74"/>
      <c r="I1" s="72"/>
      <c r="J1" s="73"/>
      <c r="L1" s="75"/>
      <c r="M1" s="101"/>
      <c r="N1" s="103"/>
      <c r="O1" s="103" t="s">
        <v>9</v>
      </c>
      <c r="P1" s="103"/>
      <c r="Q1" s="104"/>
      <c r="R1" s="103"/>
      <c r="S1" s="105"/>
      <c r="Y1"/>
      <c r="Z1"/>
      <c r="AA1"/>
      <c r="AB1" s="170" t="e">
        <f>IF(Y5=1,CONCATENATE(VLOOKUP(Y3,AA16:AH27,2)),CONCATENATE(VLOOKUP(Y3,AA2:AK13,2)))</f>
        <v>#N/A</v>
      </c>
      <c r="AC1" s="170" t="e">
        <f>IF(Y5=1,CONCATENATE(VLOOKUP(Y3,AA16:AK27,3)),CONCATENATE(VLOOKUP(Y3,AA2:AK13,3)))</f>
        <v>#N/A</v>
      </c>
      <c r="AD1" s="170" t="e">
        <f>IF(Y5=1,CONCATENATE(VLOOKUP(Y3,AA16:AK27,4)),CONCATENATE(VLOOKUP(Y3,AA2:AK13,4)))</f>
        <v>#N/A</v>
      </c>
      <c r="AE1" s="170" t="e">
        <f>IF(Y5=1,CONCATENATE(VLOOKUP(Y3,AA16:AK27,5)),CONCATENATE(VLOOKUP(Y3,AA2:AK13,5)))</f>
        <v>#N/A</v>
      </c>
      <c r="AF1" s="170" t="e">
        <f>IF(Y5=1,CONCATENATE(VLOOKUP(Y3,AA16:AK27,6)),CONCATENATE(VLOOKUP(Y3,AA2:AK13,6)))</f>
        <v>#N/A</v>
      </c>
      <c r="AG1" s="170" t="e">
        <f>IF(Y5=1,CONCATENATE(VLOOKUP(Y3,AA16:AK27,7)),CONCATENATE(VLOOKUP(Y3,AA2:AK13,7)))</f>
        <v>#N/A</v>
      </c>
      <c r="AH1" s="170" t="e">
        <f>IF(Y5=1,CONCATENATE(VLOOKUP(Y3,AA16:AK27,8)),CONCATENATE(VLOOKUP(Y3,AA2:AK13,8)))</f>
        <v>#N/A</v>
      </c>
      <c r="AI1" s="170" t="e">
        <f>IF(Y5=1,CONCATENATE(VLOOKUP(Y3,AA16:AK27,9)),CONCATENATE(VLOOKUP(Y3,AA2:AK13,9)))</f>
        <v>#N/A</v>
      </c>
      <c r="AJ1" s="170" t="e">
        <f>IF(Y5=1,CONCATENATE(VLOOKUP(Y3,AA16:AK27,10)),CONCATENATE(VLOOKUP(Y3,AA2:AK13,10)))</f>
        <v>#N/A</v>
      </c>
      <c r="AK1" s="170" t="e">
        <f>IF(Y5=1,CONCATENATE(VLOOKUP(Y3,AA16:AK27,11)),CONCATENATE(VLOOKUP(Y3,AA2:AK13,11)))</f>
        <v>#N/A</v>
      </c>
    </row>
    <row r="2" spans="1:37" x14ac:dyDescent="0.25">
      <c r="A2" s="76" t="s">
        <v>26</v>
      </c>
      <c r="B2" s="77"/>
      <c r="C2" s="77"/>
      <c r="D2" s="77"/>
      <c r="E2" s="182"/>
      <c r="F2" s="77"/>
      <c r="G2" s="78" t="s">
        <v>102</v>
      </c>
      <c r="H2" s="79"/>
      <c r="I2" s="79"/>
      <c r="J2" s="80"/>
      <c r="K2" s="75"/>
      <c r="L2" s="75"/>
      <c r="M2" s="102"/>
      <c r="N2" s="106"/>
      <c r="O2" s="107"/>
      <c r="P2" s="106"/>
      <c r="Q2" s="107"/>
      <c r="R2" s="106"/>
      <c r="S2" s="105"/>
      <c r="Y2" s="165"/>
      <c r="Z2" s="164"/>
      <c r="AA2" s="164" t="s">
        <v>35</v>
      </c>
      <c r="AB2" s="168">
        <v>150</v>
      </c>
      <c r="AC2" s="168">
        <v>120</v>
      </c>
      <c r="AD2" s="168">
        <v>100</v>
      </c>
      <c r="AE2" s="168">
        <v>80</v>
      </c>
      <c r="AF2" s="168">
        <v>70</v>
      </c>
      <c r="AG2" s="168">
        <v>60</v>
      </c>
      <c r="AH2" s="168">
        <v>55</v>
      </c>
      <c r="AI2" s="168">
        <v>50</v>
      </c>
      <c r="AJ2" s="168">
        <v>45</v>
      </c>
      <c r="AK2" s="168">
        <v>40</v>
      </c>
    </row>
    <row r="3" spans="1:37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17</v>
      </c>
      <c r="I3" s="34"/>
      <c r="J3" s="37"/>
      <c r="K3" s="34"/>
      <c r="L3" s="35" t="s">
        <v>18</v>
      </c>
      <c r="M3" s="34"/>
      <c r="N3" s="109"/>
      <c r="O3" s="108"/>
      <c r="P3" s="109"/>
      <c r="Q3" s="152" t="s">
        <v>45</v>
      </c>
      <c r="R3" s="153" t="s">
        <v>48</v>
      </c>
      <c r="S3" s="105"/>
      <c r="Y3" s="164">
        <f>IF(H4="OB","A",IF(H4="IX","W",H4))</f>
        <v>0</v>
      </c>
      <c r="Z3" s="164"/>
      <c r="AA3" s="164" t="s">
        <v>52</v>
      </c>
      <c r="AB3" s="168">
        <v>120</v>
      </c>
      <c r="AC3" s="168">
        <v>90</v>
      </c>
      <c r="AD3" s="168">
        <v>65</v>
      </c>
      <c r="AE3" s="168">
        <v>55</v>
      </c>
      <c r="AF3" s="168">
        <v>50</v>
      </c>
      <c r="AG3" s="168">
        <v>45</v>
      </c>
      <c r="AH3" s="168">
        <v>40</v>
      </c>
      <c r="AI3" s="168">
        <v>35</v>
      </c>
      <c r="AJ3" s="168">
        <v>25</v>
      </c>
      <c r="AK3" s="168">
        <v>20</v>
      </c>
    </row>
    <row r="4" spans="1:37" ht="13.8" thickBot="1" x14ac:dyDescent="0.3">
      <c r="A4" s="278" t="str">
        <f>Altalanos!$A$10</f>
        <v>2022.04.25-27</v>
      </c>
      <c r="B4" s="278"/>
      <c r="C4" s="278"/>
      <c r="D4" s="184"/>
      <c r="E4" s="82" t="s">
        <v>94</v>
      </c>
      <c r="F4" s="82"/>
      <c r="G4" s="82"/>
      <c r="H4" s="84"/>
      <c r="I4" s="82"/>
      <c r="J4" s="83"/>
      <c r="K4" s="84"/>
      <c r="L4" s="85" t="str">
        <f>Altalanos!$E$10</f>
        <v>Kádár László</v>
      </c>
      <c r="M4" s="84"/>
      <c r="N4" s="110"/>
      <c r="O4" s="111"/>
      <c r="P4" s="110"/>
      <c r="Q4" s="154" t="s">
        <v>49</v>
      </c>
      <c r="R4" s="155" t="s">
        <v>46</v>
      </c>
      <c r="S4" s="105"/>
      <c r="Y4" s="164"/>
      <c r="Z4" s="164"/>
      <c r="AA4" s="164" t="s">
        <v>53</v>
      </c>
      <c r="AB4" s="168">
        <v>90</v>
      </c>
      <c r="AC4" s="168">
        <v>60</v>
      </c>
      <c r="AD4" s="168">
        <v>45</v>
      </c>
      <c r="AE4" s="168">
        <v>34</v>
      </c>
      <c r="AF4" s="168">
        <v>27</v>
      </c>
      <c r="AG4" s="168">
        <v>22</v>
      </c>
      <c r="AH4" s="168">
        <v>18</v>
      </c>
      <c r="AI4" s="168">
        <v>15</v>
      </c>
      <c r="AJ4" s="168">
        <v>12</v>
      </c>
      <c r="AK4" s="168">
        <v>9</v>
      </c>
    </row>
    <row r="5" spans="1:37" x14ac:dyDescent="0.25">
      <c r="A5" s="29"/>
      <c r="B5" s="29"/>
      <c r="C5" s="97"/>
      <c r="D5" s="29"/>
      <c r="E5" s="29" t="s">
        <v>38</v>
      </c>
      <c r="F5" s="29"/>
      <c r="G5" s="29"/>
      <c r="H5" s="29"/>
      <c r="I5" s="29"/>
      <c r="J5" s="29"/>
      <c r="K5" s="142" t="s">
        <v>39</v>
      </c>
      <c r="L5" s="142" t="s">
        <v>40</v>
      </c>
      <c r="M5" s="142"/>
      <c r="N5" s="105"/>
      <c r="O5" s="105"/>
      <c r="P5" s="105"/>
      <c r="Q5" s="156" t="s">
        <v>50</v>
      </c>
      <c r="R5" s="157" t="s">
        <v>47</v>
      </c>
      <c r="S5" s="105"/>
      <c r="Y5" s="164">
        <f>IF(OR(Altalanos!$A$8="F1",Altalanos!$A$8="F2",Altalanos!$A$8="N1",Altalanos!$A$8="N2"),1,2)</f>
        <v>2</v>
      </c>
      <c r="Z5" s="164"/>
      <c r="AA5" s="164" t="s">
        <v>54</v>
      </c>
      <c r="AB5" s="168">
        <v>60</v>
      </c>
      <c r="AC5" s="168">
        <v>40</v>
      </c>
      <c r="AD5" s="168">
        <v>30</v>
      </c>
      <c r="AE5" s="168">
        <v>20</v>
      </c>
      <c r="AF5" s="168">
        <v>18</v>
      </c>
      <c r="AG5" s="168">
        <v>15</v>
      </c>
      <c r="AH5" s="168">
        <v>12</v>
      </c>
      <c r="AI5" s="168">
        <v>10</v>
      </c>
      <c r="AJ5" s="168">
        <v>8</v>
      </c>
      <c r="AK5" s="168">
        <v>6</v>
      </c>
    </row>
    <row r="6" spans="1:37" x14ac:dyDescent="0.25">
      <c r="A6" s="87"/>
      <c r="B6" s="87"/>
      <c r="C6" s="141"/>
      <c r="D6" s="87"/>
      <c r="E6" s="87"/>
      <c r="F6" s="87"/>
      <c r="G6" s="87"/>
      <c r="H6" s="87"/>
      <c r="I6" s="87"/>
      <c r="J6" s="87"/>
      <c r="K6" s="87"/>
      <c r="L6" s="87"/>
      <c r="M6" s="87"/>
      <c r="N6" s="105"/>
      <c r="O6" s="105"/>
      <c r="P6" s="105"/>
      <c r="Q6" s="105"/>
      <c r="R6" s="105"/>
      <c r="S6" s="105"/>
      <c r="Y6" s="164"/>
      <c r="Z6" s="164"/>
      <c r="AA6" s="164" t="s">
        <v>55</v>
      </c>
      <c r="AB6" s="168">
        <v>40</v>
      </c>
      <c r="AC6" s="168">
        <v>25</v>
      </c>
      <c r="AD6" s="168">
        <v>18</v>
      </c>
      <c r="AE6" s="168">
        <v>13</v>
      </c>
      <c r="AF6" s="168">
        <v>10</v>
      </c>
      <c r="AG6" s="168">
        <v>8</v>
      </c>
      <c r="AH6" s="168">
        <v>6</v>
      </c>
      <c r="AI6" s="168">
        <v>5</v>
      </c>
      <c r="AJ6" s="168">
        <v>4</v>
      </c>
      <c r="AK6" s="168">
        <v>3</v>
      </c>
    </row>
    <row r="7" spans="1:37" x14ac:dyDescent="0.25">
      <c r="A7" s="112" t="s">
        <v>35</v>
      </c>
      <c r="B7" s="143"/>
      <c r="C7" s="99" t="str">
        <f>IF($B7="","",VLOOKUP($B7,#REF!,5))</f>
        <v/>
      </c>
      <c r="D7" s="99" t="str">
        <f>IF($B7="","",VLOOKUP($B7,#REF!,15))</f>
        <v/>
      </c>
      <c r="E7" t="s">
        <v>99</v>
      </c>
      <c r="F7" s="100"/>
      <c r="G7" s="95" t="str">
        <f>IF($B7="","",VLOOKUP($B7,#REF!,3))</f>
        <v/>
      </c>
      <c r="H7" s="100"/>
      <c r="I7" s="95" t="str">
        <f>IF($B7="","",VLOOKUP($B7,#REF!,4))</f>
        <v/>
      </c>
      <c r="J7" s="87"/>
      <c r="K7" s="171"/>
      <c r="L7" s="166" t="str">
        <f>IF(K7="","",CONCATENATE(VLOOKUP($Y$3,$AB$1:$AK$1,K7)," pont"))</f>
        <v/>
      </c>
      <c r="M7" s="172"/>
      <c r="N7" s="105"/>
      <c r="O7" s="105"/>
      <c r="P7" s="105"/>
      <c r="Q7" s="105"/>
      <c r="R7" s="105"/>
      <c r="S7" s="105"/>
      <c r="Y7" s="164"/>
      <c r="Z7" s="164"/>
      <c r="AA7" s="164" t="s">
        <v>56</v>
      </c>
      <c r="AB7" s="168">
        <v>25</v>
      </c>
      <c r="AC7" s="168">
        <v>15</v>
      </c>
      <c r="AD7" s="168">
        <v>13</v>
      </c>
      <c r="AE7" s="168">
        <v>8</v>
      </c>
      <c r="AF7" s="168">
        <v>6</v>
      </c>
      <c r="AG7" s="168">
        <v>4</v>
      </c>
      <c r="AH7" s="168">
        <v>3</v>
      </c>
      <c r="AI7" s="168">
        <v>2</v>
      </c>
      <c r="AJ7" s="168">
        <v>1</v>
      </c>
      <c r="AK7" s="168">
        <v>0</v>
      </c>
    </row>
    <row r="8" spans="1:37" x14ac:dyDescent="0.25">
      <c r="A8" s="112"/>
      <c r="B8" s="144"/>
      <c r="C8" s="113"/>
      <c r="D8" s="113"/>
      <c r="E8" s="113"/>
      <c r="F8" s="113"/>
      <c r="G8" s="113"/>
      <c r="H8" s="113"/>
      <c r="I8" s="113"/>
      <c r="J8" s="87"/>
      <c r="K8" s="112"/>
      <c r="L8" s="112"/>
      <c r="M8" s="173"/>
      <c r="N8" s="105"/>
      <c r="O8" s="105"/>
      <c r="P8" s="105"/>
      <c r="Q8" s="105"/>
      <c r="R8" s="105"/>
      <c r="S8" s="105"/>
      <c r="Y8" s="164"/>
      <c r="Z8" s="164"/>
      <c r="AA8" s="164" t="s">
        <v>57</v>
      </c>
      <c r="AB8" s="168">
        <v>15</v>
      </c>
      <c r="AC8" s="168">
        <v>10</v>
      </c>
      <c r="AD8" s="168">
        <v>7</v>
      </c>
      <c r="AE8" s="168">
        <v>5</v>
      </c>
      <c r="AF8" s="168">
        <v>4</v>
      </c>
      <c r="AG8" s="168">
        <v>3</v>
      </c>
      <c r="AH8" s="168">
        <v>2</v>
      </c>
      <c r="AI8" s="168">
        <v>1</v>
      </c>
      <c r="AJ8" s="168">
        <v>0</v>
      </c>
      <c r="AK8" s="168">
        <v>0</v>
      </c>
    </row>
    <row r="9" spans="1:37" x14ac:dyDescent="0.25">
      <c r="A9" s="112" t="s">
        <v>36</v>
      </c>
      <c r="B9" s="143"/>
      <c r="C9" s="99" t="str">
        <f>IF($B9="","",VLOOKUP($B9,#REF!,5))</f>
        <v/>
      </c>
      <c r="D9" s="99" t="str">
        <f>IF($B9="","",VLOOKUP($B9,#REF!,15))</f>
        <v/>
      </c>
      <c r="E9" t="s">
        <v>100</v>
      </c>
      <c r="F9" s="100"/>
      <c r="G9" s="95" t="str">
        <f>IF($B9="","",VLOOKUP($B9,#REF!,3))</f>
        <v/>
      </c>
      <c r="H9" s="100"/>
      <c r="I9" s="95" t="str">
        <f>IF($B9="","",VLOOKUP($B9,#REF!,4))</f>
        <v/>
      </c>
      <c r="J9" s="87"/>
      <c r="K9" s="171"/>
      <c r="L9" s="166" t="str">
        <f>IF(K9="","",CONCATENATE(VLOOKUP($Y$3,$AB$1:$AK$1,K9)," pont"))</f>
        <v/>
      </c>
      <c r="M9" s="172"/>
      <c r="N9" s="105"/>
      <c r="O9" s="105"/>
      <c r="P9" s="105"/>
      <c r="Q9" s="105"/>
      <c r="R9" s="105"/>
      <c r="S9" s="105"/>
      <c r="Y9" s="164"/>
      <c r="Z9" s="164"/>
      <c r="AA9" s="164" t="s">
        <v>58</v>
      </c>
      <c r="AB9" s="168">
        <v>10</v>
      </c>
      <c r="AC9" s="168">
        <v>6</v>
      </c>
      <c r="AD9" s="168">
        <v>4</v>
      </c>
      <c r="AE9" s="168">
        <v>2</v>
      </c>
      <c r="AF9" s="168">
        <v>1</v>
      </c>
      <c r="AG9" s="168">
        <v>0</v>
      </c>
      <c r="AH9" s="168">
        <v>0</v>
      </c>
      <c r="AI9" s="168">
        <v>0</v>
      </c>
      <c r="AJ9" s="168">
        <v>0</v>
      </c>
      <c r="AK9" s="168">
        <v>0</v>
      </c>
    </row>
    <row r="10" spans="1:37" x14ac:dyDescent="0.25">
      <c r="A10" s="112"/>
      <c r="B10" s="144"/>
      <c r="C10" s="113"/>
      <c r="D10" s="113"/>
      <c r="E10" s="113"/>
      <c r="F10" s="113"/>
      <c r="G10" s="113"/>
      <c r="H10" s="113"/>
      <c r="I10" s="113"/>
      <c r="J10" s="87"/>
      <c r="K10" s="112"/>
      <c r="L10" s="112"/>
      <c r="M10" s="173"/>
      <c r="N10" s="105"/>
      <c r="O10" s="105"/>
      <c r="P10" s="105"/>
      <c r="Q10" s="105"/>
      <c r="R10" s="105"/>
      <c r="S10" s="105"/>
      <c r="Y10" s="164"/>
      <c r="Z10" s="164"/>
      <c r="AA10" s="164" t="s">
        <v>59</v>
      </c>
      <c r="AB10" s="168">
        <v>6</v>
      </c>
      <c r="AC10" s="168">
        <v>3</v>
      </c>
      <c r="AD10" s="168">
        <v>2</v>
      </c>
      <c r="AE10" s="168">
        <v>1</v>
      </c>
      <c r="AF10" s="168">
        <v>0</v>
      </c>
      <c r="AG10" s="168">
        <v>0</v>
      </c>
      <c r="AH10" s="168">
        <v>0</v>
      </c>
      <c r="AI10" s="168">
        <v>0</v>
      </c>
      <c r="AJ10" s="168">
        <v>0</v>
      </c>
      <c r="AK10" s="168">
        <v>0</v>
      </c>
    </row>
    <row r="11" spans="1:37" x14ac:dyDescent="0.25">
      <c r="A11" s="112" t="s">
        <v>37</v>
      </c>
      <c r="B11" s="143"/>
      <c r="C11" s="99" t="str">
        <f>IF($B11="","",VLOOKUP($B11,#REF!,5))</f>
        <v/>
      </c>
      <c r="D11" s="99" t="str">
        <f>IF($B11="","",VLOOKUP($B11,#REF!,15))</f>
        <v/>
      </c>
      <c r="E11" t="s">
        <v>101</v>
      </c>
      <c r="F11" s="100"/>
      <c r="G11" s="95" t="str">
        <f>IF($B11="","",VLOOKUP($B11,#REF!,3))</f>
        <v/>
      </c>
      <c r="H11" s="100"/>
      <c r="I11" s="95" t="str">
        <f>IF($B11="","",VLOOKUP($B11,#REF!,4))</f>
        <v/>
      </c>
      <c r="J11" s="87"/>
      <c r="K11" s="171"/>
      <c r="L11" s="166" t="str">
        <f>IF(K11="","",CONCATENATE(VLOOKUP($Y$3,$AB$1:$AK$1,K11)," pont"))</f>
        <v/>
      </c>
      <c r="M11" s="172"/>
      <c r="N11" s="105"/>
      <c r="O11" s="105"/>
      <c r="P11" s="105"/>
      <c r="Q11" s="105"/>
      <c r="R11" s="105"/>
      <c r="S11" s="105"/>
      <c r="Y11" s="164"/>
      <c r="Z11" s="164"/>
      <c r="AA11" s="164" t="s">
        <v>64</v>
      </c>
      <c r="AB11" s="168">
        <v>3</v>
      </c>
      <c r="AC11" s="168">
        <v>2</v>
      </c>
      <c r="AD11" s="168">
        <v>1</v>
      </c>
      <c r="AE11" s="168">
        <v>0</v>
      </c>
      <c r="AF11" s="168">
        <v>0</v>
      </c>
      <c r="AG11" s="168">
        <v>0</v>
      </c>
      <c r="AH11" s="168">
        <v>0</v>
      </c>
      <c r="AI11" s="168">
        <v>0</v>
      </c>
      <c r="AJ11" s="168">
        <v>0</v>
      </c>
      <c r="AK11" s="168">
        <v>0</v>
      </c>
    </row>
    <row r="12" spans="1:37" x14ac:dyDescent="0.25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Y12" s="164"/>
      <c r="Z12" s="164"/>
      <c r="AA12" s="164" t="s">
        <v>60</v>
      </c>
      <c r="AB12" s="169">
        <v>0</v>
      </c>
      <c r="AC12" s="169">
        <v>0</v>
      </c>
      <c r="AD12" s="169">
        <v>0</v>
      </c>
      <c r="AE12" s="169">
        <v>0</v>
      </c>
      <c r="AF12" s="169">
        <v>0</v>
      </c>
      <c r="AG12" s="169">
        <v>0</v>
      </c>
      <c r="AH12" s="169">
        <v>0</v>
      </c>
      <c r="AI12" s="169">
        <v>0</v>
      </c>
      <c r="AJ12" s="169">
        <v>0</v>
      </c>
      <c r="AK12" s="169">
        <v>0</v>
      </c>
    </row>
    <row r="13" spans="1:37" x14ac:dyDescent="0.25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Y13" s="164"/>
      <c r="Z13" s="164"/>
      <c r="AA13" s="164" t="s">
        <v>61</v>
      </c>
      <c r="AB13" s="169">
        <v>0</v>
      </c>
      <c r="AC13" s="169">
        <v>0</v>
      </c>
      <c r="AD13" s="169">
        <v>0</v>
      </c>
      <c r="AE13" s="169">
        <v>0</v>
      </c>
      <c r="AF13" s="169">
        <v>0</v>
      </c>
      <c r="AG13" s="169">
        <v>0</v>
      </c>
      <c r="AH13" s="169">
        <v>0</v>
      </c>
      <c r="AI13" s="169">
        <v>0</v>
      </c>
      <c r="AJ13" s="169">
        <v>0</v>
      </c>
      <c r="AK13" s="169">
        <v>0</v>
      </c>
    </row>
    <row r="14" spans="1:37" x14ac:dyDescent="0.25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</row>
    <row r="15" spans="1:37" x14ac:dyDescent="0.25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</row>
    <row r="16" spans="1:37" x14ac:dyDescent="0.25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Y16" s="164"/>
      <c r="Z16" s="164"/>
      <c r="AA16" s="164" t="s">
        <v>35</v>
      </c>
      <c r="AB16" s="164">
        <v>300</v>
      </c>
      <c r="AC16" s="164">
        <v>250</v>
      </c>
      <c r="AD16" s="164">
        <v>220</v>
      </c>
      <c r="AE16" s="164">
        <v>180</v>
      </c>
      <c r="AF16" s="164">
        <v>160</v>
      </c>
      <c r="AG16" s="164">
        <v>150</v>
      </c>
      <c r="AH16" s="164">
        <v>140</v>
      </c>
      <c r="AI16" s="164">
        <v>130</v>
      </c>
      <c r="AJ16" s="164">
        <v>120</v>
      </c>
      <c r="AK16" s="164">
        <v>110</v>
      </c>
    </row>
    <row r="17" spans="1:37" x14ac:dyDescent="0.25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Y17" s="164"/>
      <c r="Z17" s="164"/>
      <c r="AA17" s="164" t="s">
        <v>52</v>
      </c>
      <c r="AB17" s="164">
        <v>250</v>
      </c>
      <c r="AC17" s="164">
        <v>200</v>
      </c>
      <c r="AD17" s="164">
        <v>160</v>
      </c>
      <c r="AE17" s="164">
        <v>140</v>
      </c>
      <c r="AF17" s="164">
        <v>120</v>
      </c>
      <c r="AG17" s="164">
        <v>110</v>
      </c>
      <c r="AH17" s="164">
        <v>100</v>
      </c>
      <c r="AI17" s="164">
        <v>90</v>
      </c>
      <c r="AJ17" s="164">
        <v>80</v>
      </c>
      <c r="AK17" s="164">
        <v>70</v>
      </c>
    </row>
    <row r="18" spans="1:37" ht="18.75" customHeight="1" x14ac:dyDescent="0.25">
      <c r="A18" s="87"/>
      <c r="B18" s="279"/>
      <c r="C18" s="279"/>
      <c r="D18" s="280" t="str">
        <f>E7</f>
        <v>Budapest II. Kerületi II. Rákóczi Ferenc Gimnázium</v>
      </c>
      <c r="E18" s="280"/>
      <c r="F18" s="280" t="str">
        <f>E9</f>
        <v>Budapest II. Kerületi Móricz Zsigmond Gimnázium</v>
      </c>
      <c r="G18" s="280"/>
      <c r="H18" s="280" t="str">
        <f>E11</f>
        <v>Városligeti Magyar-Angol Két Tanítási Nyelvű Általános Iskola</v>
      </c>
      <c r="I18" s="280"/>
      <c r="J18" s="87"/>
      <c r="K18" s="87"/>
      <c r="L18" s="87"/>
      <c r="M18" s="87"/>
      <c r="Y18" s="164"/>
      <c r="Z18" s="164"/>
      <c r="AA18" s="164" t="s">
        <v>53</v>
      </c>
      <c r="AB18" s="164">
        <v>200</v>
      </c>
      <c r="AC18" s="164">
        <v>150</v>
      </c>
      <c r="AD18" s="164">
        <v>130</v>
      </c>
      <c r="AE18" s="164">
        <v>110</v>
      </c>
      <c r="AF18" s="164">
        <v>95</v>
      </c>
      <c r="AG18" s="164">
        <v>80</v>
      </c>
      <c r="AH18" s="164">
        <v>70</v>
      </c>
      <c r="AI18" s="164">
        <v>60</v>
      </c>
      <c r="AJ18" s="164">
        <v>55</v>
      </c>
      <c r="AK18" s="164">
        <v>50</v>
      </c>
    </row>
    <row r="19" spans="1:37" ht="18.75" customHeight="1" x14ac:dyDescent="0.25">
      <c r="A19" s="146" t="s">
        <v>35</v>
      </c>
      <c r="B19" s="281" t="str">
        <f>E7</f>
        <v>Budapest II. Kerületi II. Rákóczi Ferenc Gimnázium</v>
      </c>
      <c r="C19" s="281"/>
      <c r="D19" s="282"/>
      <c r="E19" s="282"/>
      <c r="F19" s="283"/>
      <c r="G19" s="283"/>
      <c r="H19" s="283"/>
      <c r="I19" s="283"/>
      <c r="J19" s="87"/>
      <c r="K19" s="87"/>
      <c r="L19" s="87"/>
      <c r="M19" s="87"/>
      <c r="Y19" s="164"/>
      <c r="Z19" s="164"/>
      <c r="AA19" s="164" t="s">
        <v>54</v>
      </c>
      <c r="AB19" s="164">
        <v>150</v>
      </c>
      <c r="AC19" s="164">
        <v>120</v>
      </c>
      <c r="AD19" s="164">
        <v>100</v>
      </c>
      <c r="AE19" s="164">
        <v>80</v>
      </c>
      <c r="AF19" s="164">
        <v>70</v>
      </c>
      <c r="AG19" s="164">
        <v>60</v>
      </c>
      <c r="AH19" s="164">
        <v>55</v>
      </c>
      <c r="AI19" s="164">
        <v>50</v>
      </c>
      <c r="AJ19" s="164">
        <v>45</v>
      </c>
      <c r="AK19" s="164">
        <v>40</v>
      </c>
    </row>
    <row r="20" spans="1:37" ht="18.75" customHeight="1" x14ac:dyDescent="0.25">
      <c r="A20" s="146" t="s">
        <v>36</v>
      </c>
      <c r="B20" s="281" t="str">
        <f>E9</f>
        <v>Budapest II. Kerületi Móricz Zsigmond Gimnázium</v>
      </c>
      <c r="C20" s="281"/>
      <c r="D20" s="283"/>
      <c r="E20" s="283"/>
      <c r="F20" s="282"/>
      <c r="G20" s="282"/>
      <c r="H20" s="283"/>
      <c r="I20" s="283"/>
      <c r="J20" s="87"/>
      <c r="K20" s="87"/>
      <c r="L20" s="87"/>
      <c r="M20" s="87"/>
      <c r="Y20" s="164"/>
      <c r="Z20" s="164"/>
      <c r="AA20" s="164" t="s">
        <v>55</v>
      </c>
      <c r="AB20" s="164">
        <v>120</v>
      </c>
      <c r="AC20" s="164">
        <v>90</v>
      </c>
      <c r="AD20" s="164">
        <v>65</v>
      </c>
      <c r="AE20" s="164">
        <v>55</v>
      </c>
      <c r="AF20" s="164">
        <v>50</v>
      </c>
      <c r="AG20" s="164">
        <v>45</v>
      </c>
      <c r="AH20" s="164">
        <v>40</v>
      </c>
      <c r="AI20" s="164">
        <v>35</v>
      </c>
      <c r="AJ20" s="164">
        <v>25</v>
      </c>
      <c r="AK20" s="164">
        <v>20</v>
      </c>
    </row>
    <row r="21" spans="1:37" ht="18.75" customHeight="1" x14ac:dyDescent="0.25">
      <c r="A21" s="146" t="s">
        <v>37</v>
      </c>
      <c r="B21" s="281" t="str">
        <f>E11</f>
        <v>Városligeti Magyar-Angol Két Tanítási Nyelvű Általános Iskola</v>
      </c>
      <c r="C21" s="281"/>
      <c r="D21" s="283"/>
      <c r="E21" s="283"/>
      <c r="F21" s="283"/>
      <c r="G21" s="283"/>
      <c r="H21" s="282"/>
      <c r="I21" s="282"/>
      <c r="J21" s="87"/>
      <c r="K21" s="87"/>
      <c r="L21" s="87"/>
      <c r="M21" s="87"/>
      <c r="Y21" s="164"/>
      <c r="Z21" s="164"/>
      <c r="AA21" s="164" t="s">
        <v>56</v>
      </c>
      <c r="AB21" s="164">
        <v>90</v>
      </c>
      <c r="AC21" s="164">
        <v>60</v>
      </c>
      <c r="AD21" s="164">
        <v>45</v>
      </c>
      <c r="AE21" s="164">
        <v>34</v>
      </c>
      <c r="AF21" s="164">
        <v>27</v>
      </c>
      <c r="AG21" s="164">
        <v>22</v>
      </c>
      <c r="AH21" s="164">
        <v>18</v>
      </c>
      <c r="AI21" s="164">
        <v>15</v>
      </c>
      <c r="AJ21" s="164">
        <v>12</v>
      </c>
      <c r="AK21" s="164">
        <v>9</v>
      </c>
    </row>
    <row r="22" spans="1:37" x14ac:dyDescent="0.25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Y22" s="164"/>
      <c r="Z22" s="164"/>
      <c r="AA22" s="164" t="s">
        <v>57</v>
      </c>
      <c r="AB22" s="164">
        <v>60</v>
      </c>
      <c r="AC22" s="164">
        <v>40</v>
      </c>
      <c r="AD22" s="164">
        <v>30</v>
      </c>
      <c r="AE22" s="164">
        <v>20</v>
      </c>
      <c r="AF22" s="164">
        <v>18</v>
      </c>
      <c r="AG22" s="164">
        <v>15</v>
      </c>
      <c r="AH22" s="164">
        <v>12</v>
      </c>
      <c r="AI22" s="164">
        <v>10</v>
      </c>
      <c r="AJ22" s="164">
        <v>8</v>
      </c>
      <c r="AK22" s="164">
        <v>6</v>
      </c>
    </row>
    <row r="23" spans="1:37" x14ac:dyDescent="0.25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Y23" s="164"/>
      <c r="Z23" s="164"/>
      <c r="AA23" s="164" t="s">
        <v>58</v>
      </c>
      <c r="AB23" s="164">
        <v>40</v>
      </c>
      <c r="AC23" s="164">
        <v>25</v>
      </c>
      <c r="AD23" s="164">
        <v>18</v>
      </c>
      <c r="AE23" s="164">
        <v>13</v>
      </c>
      <c r="AF23" s="164">
        <v>8</v>
      </c>
      <c r="AG23" s="164">
        <v>7</v>
      </c>
      <c r="AH23" s="164">
        <v>6</v>
      </c>
      <c r="AI23" s="164">
        <v>5</v>
      </c>
      <c r="AJ23" s="164">
        <v>4</v>
      </c>
      <c r="AK23" s="164">
        <v>3</v>
      </c>
    </row>
    <row r="24" spans="1:37" x14ac:dyDescent="0.25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Y24" s="164"/>
      <c r="Z24" s="164"/>
      <c r="AA24" s="164" t="s">
        <v>59</v>
      </c>
      <c r="AB24" s="164">
        <v>25</v>
      </c>
      <c r="AC24" s="164">
        <v>15</v>
      </c>
      <c r="AD24" s="164">
        <v>13</v>
      </c>
      <c r="AE24" s="164">
        <v>7</v>
      </c>
      <c r="AF24" s="164">
        <v>6</v>
      </c>
      <c r="AG24" s="164">
        <v>5</v>
      </c>
      <c r="AH24" s="164">
        <v>4</v>
      </c>
      <c r="AI24" s="164">
        <v>3</v>
      </c>
      <c r="AJ24" s="164">
        <v>2</v>
      </c>
      <c r="AK24" s="164">
        <v>1</v>
      </c>
    </row>
    <row r="25" spans="1:37" x14ac:dyDescent="0.25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Y25" s="164"/>
      <c r="Z25" s="164"/>
      <c r="AA25" s="164" t="s">
        <v>64</v>
      </c>
      <c r="AB25" s="164">
        <v>15</v>
      </c>
      <c r="AC25" s="164">
        <v>10</v>
      </c>
      <c r="AD25" s="164">
        <v>8</v>
      </c>
      <c r="AE25" s="164">
        <v>4</v>
      </c>
      <c r="AF25" s="164">
        <v>3</v>
      </c>
      <c r="AG25" s="164">
        <v>2</v>
      </c>
      <c r="AH25" s="164">
        <v>1</v>
      </c>
      <c r="AI25" s="164">
        <v>0</v>
      </c>
      <c r="AJ25" s="164">
        <v>0</v>
      </c>
      <c r="AK25" s="164">
        <v>0</v>
      </c>
    </row>
    <row r="26" spans="1:37" x14ac:dyDescent="0.25">
      <c r="A26" s="87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Y26" s="164"/>
      <c r="Z26" s="164"/>
      <c r="AA26" s="164" t="s">
        <v>60</v>
      </c>
      <c r="AB26" s="164">
        <v>10</v>
      </c>
      <c r="AC26" s="164">
        <v>6</v>
      </c>
      <c r="AD26" s="164">
        <v>4</v>
      </c>
      <c r="AE26" s="164">
        <v>2</v>
      </c>
      <c r="AF26" s="164">
        <v>1</v>
      </c>
      <c r="AG26" s="164">
        <v>0</v>
      </c>
      <c r="AH26" s="164">
        <v>0</v>
      </c>
      <c r="AI26" s="164">
        <v>0</v>
      </c>
      <c r="AJ26" s="164">
        <v>0</v>
      </c>
      <c r="AK26" s="164">
        <v>0</v>
      </c>
    </row>
    <row r="27" spans="1:37" x14ac:dyDescent="0.25">
      <c r="A27" s="87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Y27" s="164"/>
      <c r="Z27" s="164"/>
      <c r="AA27" s="164" t="s">
        <v>61</v>
      </c>
      <c r="AB27" s="164">
        <v>3</v>
      </c>
      <c r="AC27" s="164">
        <v>2</v>
      </c>
      <c r="AD27" s="164">
        <v>1</v>
      </c>
      <c r="AE27" s="164">
        <v>0</v>
      </c>
      <c r="AF27" s="164">
        <v>0</v>
      </c>
      <c r="AG27" s="164">
        <v>0</v>
      </c>
      <c r="AH27" s="164">
        <v>0</v>
      </c>
      <c r="AI27" s="164">
        <v>0</v>
      </c>
      <c r="AJ27" s="164">
        <v>0</v>
      </c>
      <c r="AK27" s="164">
        <v>0</v>
      </c>
    </row>
    <row r="28" spans="1:37" x14ac:dyDescent="0.25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</row>
    <row r="29" spans="1:37" x14ac:dyDescent="0.25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</row>
    <row r="30" spans="1:37" x14ac:dyDescent="0.25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</row>
    <row r="31" spans="1:37" x14ac:dyDescent="0.25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</row>
    <row r="32" spans="1:37" x14ac:dyDescent="0.25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6"/>
      <c r="M32" s="86"/>
      <c r="O32" s="105"/>
      <c r="P32" s="105"/>
      <c r="Q32" s="105"/>
      <c r="R32" s="105"/>
      <c r="S32" s="105"/>
    </row>
    <row r="33" spans="1:19" x14ac:dyDescent="0.25">
      <c r="A33" s="38" t="s">
        <v>20</v>
      </c>
      <c r="B33" s="39"/>
      <c r="C33" s="67"/>
      <c r="D33" s="120" t="s">
        <v>0</v>
      </c>
      <c r="E33" s="121" t="s">
        <v>22</v>
      </c>
      <c r="F33" s="139"/>
      <c r="G33" s="120" t="s">
        <v>0</v>
      </c>
      <c r="H33" s="121" t="s">
        <v>28</v>
      </c>
      <c r="I33" s="46"/>
      <c r="J33" s="121" t="s">
        <v>29</v>
      </c>
      <c r="K33" s="45" t="s">
        <v>30</v>
      </c>
      <c r="L33" s="29"/>
      <c r="M33" s="178"/>
      <c r="N33" s="177"/>
      <c r="O33" s="105"/>
      <c r="P33" s="114"/>
      <c r="Q33" s="114"/>
      <c r="R33" s="115"/>
      <c r="S33" s="105"/>
    </row>
    <row r="34" spans="1:19" x14ac:dyDescent="0.25">
      <c r="A34" s="90" t="s">
        <v>21</v>
      </c>
      <c r="B34" s="91"/>
      <c r="C34" s="92"/>
      <c r="D34" s="122"/>
      <c r="E34" s="286"/>
      <c r="F34" s="286"/>
      <c r="G34" s="133" t="s">
        <v>1</v>
      </c>
      <c r="H34" s="91"/>
      <c r="I34" s="123"/>
      <c r="J34" s="134"/>
      <c r="K34" s="88" t="s">
        <v>23</v>
      </c>
      <c r="L34" s="140"/>
      <c r="M34" s="128"/>
      <c r="O34" s="105"/>
      <c r="P34" s="116"/>
      <c r="Q34" s="116"/>
      <c r="R34" s="117"/>
      <c r="S34" s="105"/>
    </row>
    <row r="35" spans="1:19" x14ac:dyDescent="0.25">
      <c r="A35" s="93" t="s">
        <v>27</v>
      </c>
      <c r="B35" s="44"/>
      <c r="C35" s="94"/>
      <c r="D35" s="125"/>
      <c r="E35" s="285"/>
      <c r="F35" s="285"/>
      <c r="G35" s="135" t="s">
        <v>2</v>
      </c>
      <c r="H35" s="126"/>
      <c r="I35" s="127"/>
      <c r="J35" s="36"/>
      <c r="K35" s="137"/>
      <c r="L35" s="86"/>
      <c r="M35" s="132"/>
      <c r="O35" s="105"/>
      <c r="P35" s="117"/>
      <c r="Q35" s="118"/>
      <c r="R35" s="117"/>
      <c r="S35" s="105"/>
    </row>
    <row r="36" spans="1:19" x14ac:dyDescent="0.25">
      <c r="A36" s="57"/>
      <c r="B36" s="58"/>
      <c r="C36" s="59"/>
      <c r="D36" s="125"/>
      <c r="E36" s="129"/>
      <c r="F36" s="130"/>
      <c r="G36" s="135" t="s">
        <v>3</v>
      </c>
      <c r="H36" s="126"/>
      <c r="I36" s="127"/>
      <c r="J36" s="36"/>
      <c r="K36" s="88" t="s">
        <v>24</v>
      </c>
      <c r="L36" s="140"/>
      <c r="M36" s="124"/>
      <c r="O36" s="105"/>
      <c r="P36" s="116"/>
      <c r="Q36" s="116"/>
      <c r="R36" s="117"/>
      <c r="S36" s="105"/>
    </row>
    <row r="37" spans="1:19" x14ac:dyDescent="0.25">
      <c r="A37" s="40"/>
      <c r="B37" s="65"/>
      <c r="C37" s="41"/>
      <c r="D37" s="125"/>
      <c r="E37" s="129"/>
      <c r="F37" s="130"/>
      <c r="G37" s="135" t="s">
        <v>4</v>
      </c>
      <c r="H37" s="126"/>
      <c r="I37" s="127"/>
      <c r="J37" s="36"/>
      <c r="K37" s="138"/>
      <c r="L37" s="130"/>
      <c r="M37" s="128"/>
      <c r="O37" s="105"/>
      <c r="P37" s="117"/>
      <c r="Q37" s="118"/>
      <c r="R37" s="117"/>
      <c r="S37" s="105"/>
    </row>
    <row r="38" spans="1:19" x14ac:dyDescent="0.25">
      <c r="A38" s="48"/>
      <c r="B38" s="60"/>
      <c r="C38" s="66"/>
      <c r="D38" s="125"/>
      <c r="E38" s="129"/>
      <c r="F38" s="130"/>
      <c r="G38" s="135" t="s">
        <v>5</v>
      </c>
      <c r="H38" s="126"/>
      <c r="I38" s="127"/>
      <c r="J38" s="36"/>
      <c r="K38" s="93"/>
      <c r="L38" s="86"/>
      <c r="M38" s="132"/>
      <c r="O38" s="105"/>
      <c r="P38" s="117"/>
      <c r="Q38" s="118"/>
      <c r="R38" s="117"/>
      <c r="S38" s="105"/>
    </row>
    <row r="39" spans="1:19" x14ac:dyDescent="0.25">
      <c r="A39" s="49"/>
      <c r="B39" s="61"/>
      <c r="C39" s="41"/>
      <c r="D39" s="125"/>
      <c r="E39" s="129"/>
      <c r="F39" s="130"/>
      <c r="G39" s="135" t="s">
        <v>6</v>
      </c>
      <c r="H39" s="126"/>
      <c r="I39" s="127"/>
      <c r="J39" s="36"/>
      <c r="K39" s="88" t="s">
        <v>19</v>
      </c>
      <c r="L39" s="140"/>
      <c r="M39" s="124"/>
      <c r="O39" s="105"/>
      <c r="P39" s="116"/>
      <c r="Q39" s="116"/>
      <c r="R39" s="117"/>
      <c r="S39" s="105"/>
    </row>
    <row r="40" spans="1:19" x14ac:dyDescent="0.25">
      <c r="A40" s="49"/>
      <c r="B40" s="61"/>
      <c r="C40" s="55"/>
      <c r="D40" s="125"/>
      <c r="E40" s="129"/>
      <c r="F40" s="130"/>
      <c r="G40" s="135" t="s">
        <v>7</v>
      </c>
      <c r="H40" s="126"/>
      <c r="I40" s="127"/>
      <c r="J40" s="36"/>
      <c r="K40" s="138"/>
      <c r="L40" s="130"/>
      <c r="M40" s="128"/>
      <c r="O40" s="105"/>
      <c r="P40" s="117"/>
      <c r="Q40" s="118"/>
      <c r="R40" s="117"/>
      <c r="S40" s="105"/>
    </row>
    <row r="41" spans="1:19" x14ac:dyDescent="0.25">
      <c r="A41" s="50"/>
      <c r="B41" s="47"/>
      <c r="C41" s="56"/>
      <c r="D41" s="131"/>
      <c r="E41" s="42"/>
      <c r="F41" s="86"/>
      <c r="G41" s="136" t="s">
        <v>8</v>
      </c>
      <c r="H41" s="44"/>
      <c r="I41" s="89"/>
      <c r="J41" s="43"/>
      <c r="K41" s="93" t="str">
        <f>L4</f>
        <v>Kádár László</v>
      </c>
      <c r="L41" s="86"/>
      <c r="M41" s="132"/>
      <c r="O41" s="105"/>
      <c r="P41" s="117"/>
      <c r="Q41" s="118"/>
      <c r="R41" s="119"/>
      <c r="S41" s="105"/>
    </row>
    <row r="42" spans="1:19" x14ac:dyDescent="0.25">
      <c r="O42" s="105"/>
      <c r="P42" s="105"/>
      <c r="Q42" s="105"/>
      <c r="R42" s="105"/>
      <c r="S42" s="105"/>
    </row>
    <row r="43" spans="1:19" x14ac:dyDescent="0.25">
      <c r="O43" s="105"/>
      <c r="P43" s="105"/>
      <c r="Q43" s="105"/>
      <c r="R43" s="105"/>
      <c r="S43" s="105"/>
    </row>
  </sheetData>
  <mergeCells count="20"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H18:I18"/>
    <mergeCell ref="A1:F1"/>
    <mergeCell ref="A4:C4"/>
    <mergeCell ref="B18:C18"/>
    <mergeCell ref="D18:E18"/>
    <mergeCell ref="F18:G18"/>
  </mergeCells>
  <conditionalFormatting sqref="E7 E9 E11">
    <cfRule type="cellIs" dxfId="7" priority="2" stopIfTrue="1" operator="equal">
      <formula>"Bye"</formula>
    </cfRule>
  </conditionalFormatting>
  <conditionalFormatting sqref="R41">
    <cfRule type="expression" dxfId="6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1"/>
  </sheetPr>
  <dimension ref="A1:AK41"/>
  <sheetViews>
    <sheetView workbookViewId="0">
      <selection sqref="A1:F1"/>
    </sheetView>
  </sheetViews>
  <sheetFormatPr defaultRowHeight="13.2" x14ac:dyDescent="0.25"/>
  <cols>
    <col min="1" max="1" width="6" customWidth="1"/>
    <col min="2" max="2" width="4.44140625" hidden="1" customWidth="1"/>
    <col min="3" max="3" width="8.33203125" hidden="1" customWidth="1"/>
    <col min="4" max="4" width="0.44140625" customWidth="1"/>
    <col min="5" max="5" width="42.10937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1" width="9.88671875" customWidth="1"/>
    <col min="12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style="163" hidden="1" customWidth="1"/>
    <col min="26" max="37" width="0" style="163" hidden="1" customWidth="1"/>
  </cols>
  <sheetData>
    <row r="1" spans="1:37" ht="24.6" x14ac:dyDescent="0.25">
      <c r="A1" s="277" t="str">
        <f>Altalanos!$A$6</f>
        <v>Budapesti Diákolimpia</v>
      </c>
      <c r="B1" s="277"/>
      <c r="C1" s="277"/>
      <c r="D1" s="277"/>
      <c r="E1" s="277"/>
      <c r="F1" s="277"/>
      <c r="G1" s="71"/>
      <c r="H1" s="74"/>
      <c r="I1" s="72"/>
      <c r="J1" s="73"/>
      <c r="L1" s="75"/>
      <c r="M1" s="101"/>
      <c r="N1" s="103"/>
      <c r="O1" s="103" t="s">
        <v>9</v>
      </c>
      <c r="P1" s="103"/>
      <c r="Q1" s="104"/>
      <c r="R1" s="103"/>
      <c r="S1" s="105"/>
      <c r="Y1"/>
      <c r="Z1"/>
      <c r="AA1"/>
      <c r="AB1" s="170" t="e">
        <f>IF(Y5=1,CONCATENATE(VLOOKUP(Y3,AA15:AH25,2)),CONCATENATE(VLOOKUP(Y3,AA2:AK12,2)))</f>
        <v>#N/A</v>
      </c>
      <c r="AC1" s="170" t="e">
        <f>IF(Y5=1,CONCATENATE(VLOOKUP(Y3,AA15:AK25,3)),CONCATENATE(VLOOKUP(Y3,AA2:AK12,3)))</f>
        <v>#N/A</v>
      </c>
      <c r="AD1" s="170" t="e">
        <f>IF(Y5=1,CONCATENATE(VLOOKUP(Y3,AA15:AK25,4)),CONCATENATE(VLOOKUP(Y3,AA2:AK12,4)))</f>
        <v>#N/A</v>
      </c>
      <c r="AE1" s="170" t="e">
        <f>IF(Y5=1,CONCATENATE(VLOOKUP(Y3,AA15:AK25,5)),CONCATENATE(VLOOKUP(Y3,AA2:AK12,5)))</f>
        <v>#N/A</v>
      </c>
      <c r="AF1" s="170" t="e">
        <f>IF(Y5=1,CONCATENATE(VLOOKUP(Y3,AA15:AK25,6)),CONCATENATE(VLOOKUP(Y3,AA2:AK12,6)))</f>
        <v>#N/A</v>
      </c>
      <c r="AG1" s="170" t="e">
        <f>IF(Y5=1,CONCATENATE(VLOOKUP(Y3,AA15:AK25,7)),CONCATENATE(VLOOKUP(Y3,AA2:AK12,7)))</f>
        <v>#N/A</v>
      </c>
      <c r="AH1" s="170" t="e">
        <f>IF(Y5=1,CONCATENATE(VLOOKUP(Y3,AA15:AK25,8)),CONCATENATE(VLOOKUP(Y3,AA2:AK12,8)))</f>
        <v>#N/A</v>
      </c>
      <c r="AI1" s="170" t="e">
        <f>IF(Y5=1,CONCATENATE(VLOOKUP(Y3,AA15:AK25,9)),CONCATENATE(VLOOKUP(Y3,AA2:AK12,9)))</f>
        <v>#N/A</v>
      </c>
      <c r="AJ1" s="170" t="e">
        <f>IF(Y5=1,CONCATENATE(VLOOKUP(Y3,AA15:AK25,10)),CONCATENATE(VLOOKUP(Y3,AA2:AK12,10)))</f>
        <v>#N/A</v>
      </c>
      <c r="AK1" s="170" t="e">
        <f>IF(Y5=1,CONCATENATE(VLOOKUP(Y3,AA15:AK25,11)),CONCATENATE(VLOOKUP(Y3,AA2:AK12,11)))</f>
        <v>#N/A</v>
      </c>
    </row>
    <row r="2" spans="1:37" x14ac:dyDescent="0.25">
      <c r="A2" s="76" t="s">
        <v>26</v>
      </c>
      <c r="B2" s="77"/>
      <c r="C2" s="77"/>
      <c r="D2" s="77"/>
      <c r="E2" s="182"/>
      <c r="F2" s="77"/>
      <c r="G2" s="78" t="s">
        <v>103</v>
      </c>
      <c r="H2" s="79"/>
      <c r="I2" s="79"/>
      <c r="J2" s="80"/>
      <c r="K2" s="75"/>
      <c r="L2" s="75"/>
      <c r="M2" s="102"/>
      <c r="N2" s="106"/>
      <c r="O2" s="107"/>
      <c r="P2" s="106"/>
      <c r="Q2" s="107"/>
      <c r="R2" s="106"/>
      <c r="S2" s="105"/>
      <c r="Y2" s="165"/>
      <c r="Z2" s="164"/>
      <c r="AA2" s="164" t="s">
        <v>35</v>
      </c>
      <c r="AB2" s="168">
        <v>150</v>
      </c>
      <c r="AC2" s="168">
        <v>120</v>
      </c>
      <c r="AD2" s="168">
        <v>100</v>
      </c>
      <c r="AE2" s="168">
        <v>80</v>
      </c>
      <c r="AF2" s="168">
        <v>70</v>
      </c>
      <c r="AG2" s="168">
        <v>60</v>
      </c>
      <c r="AH2" s="168">
        <v>55</v>
      </c>
      <c r="AI2" s="168">
        <v>50</v>
      </c>
      <c r="AJ2" s="168">
        <v>45</v>
      </c>
      <c r="AK2" s="168">
        <v>40</v>
      </c>
    </row>
    <row r="3" spans="1:37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17</v>
      </c>
      <c r="I3" s="34"/>
      <c r="J3" s="37"/>
      <c r="K3" s="34"/>
      <c r="L3" s="35" t="s">
        <v>18</v>
      </c>
      <c r="M3" s="34"/>
      <c r="N3" s="109"/>
      <c r="O3" s="108"/>
      <c r="P3" s="109"/>
      <c r="Q3" s="152" t="s">
        <v>45</v>
      </c>
      <c r="R3" s="153" t="s">
        <v>48</v>
      </c>
      <c r="S3" s="105"/>
      <c r="Y3" s="164">
        <f>IF(H4="OB","A",IF(H4="IX","W",H4))</f>
        <v>0</v>
      </c>
      <c r="Z3" s="164"/>
      <c r="AA3" s="164" t="s">
        <v>52</v>
      </c>
      <c r="AB3" s="168">
        <v>120</v>
      </c>
      <c r="AC3" s="168">
        <v>90</v>
      </c>
      <c r="AD3" s="168">
        <v>65</v>
      </c>
      <c r="AE3" s="168">
        <v>55</v>
      </c>
      <c r="AF3" s="168">
        <v>50</v>
      </c>
      <c r="AG3" s="168">
        <v>45</v>
      </c>
      <c r="AH3" s="168">
        <v>40</v>
      </c>
      <c r="AI3" s="168">
        <v>35</v>
      </c>
      <c r="AJ3" s="168">
        <v>25</v>
      </c>
      <c r="AK3" s="168">
        <v>20</v>
      </c>
    </row>
    <row r="4" spans="1:37" ht="13.8" thickBot="1" x14ac:dyDescent="0.3">
      <c r="A4" s="278" t="str">
        <f>Altalanos!$A$10</f>
        <v>2022.04.25-27</v>
      </c>
      <c r="B4" s="278"/>
      <c r="C4" s="278"/>
      <c r="D4" s="184"/>
      <c r="E4" s="82" t="s">
        <v>94</v>
      </c>
      <c r="F4" s="82"/>
      <c r="G4" s="82"/>
      <c r="H4" s="84"/>
      <c r="I4" s="82"/>
      <c r="J4" s="83"/>
      <c r="K4" s="84"/>
      <c r="L4" s="85" t="str">
        <f>Altalanos!$E$10</f>
        <v>Kádár László</v>
      </c>
      <c r="M4" s="84"/>
      <c r="N4" s="110"/>
      <c r="O4" s="111"/>
      <c r="P4" s="110"/>
      <c r="Q4" s="154" t="s">
        <v>49</v>
      </c>
      <c r="R4" s="155" t="s">
        <v>46</v>
      </c>
      <c r="S4" s="105"/>
      <c r="Y4" s="164"/>
      <c r="Z4" s="164"/>
      <c r="AA4" s="164" t="s">
        <v>53</v>
      </c>
      <c r="AB4" s="168">
        <v>90</v>
      </c>
      <c r="AC4" s="168">
        <v>60</v>
      </c>
      <c r="AD4" s="168">
        <v>45</v>
      </c>
      <c r="AE4" s="168">
        <v>34</v>
      </c>
      <c r="AF4" s="168">
        <v>27</v>
      </c>
      <c r="AG4" s="168">
        <v>22</v>
      </c>
      <c r="AH4" s="168">
        <v>18</v>
      </c>
      <c r="AI4" s="168">
        <v>15</v>
      </c>
      <c r="AJ4" s="168">
        <v>12</v>
      </c>
      <c r="AK4" s="168">
        <v>9</v>
      </c>
    </row>
    <row r="5" spans="1:37" x14ac:dyDescent="0.25">
      <c r="A5" s="29"/>
      <c r="B5" s="29"/>
      <c r="C5" s="97"/>
      <c r="D5" s="29"/>
      <c r="E5" s="29" t="s">
        <v>38</v>
      </c>
      <c r="F5" s="29"/>
      <c r="G5" s="29"/>
      <c r="H5" s="29"/>
      <c r="I5" s="29"/>
      <c r="J5" s="29"/>
      <c r="K5" s="142" t="s">
        <v>39</v>
      </c>
      <c r="L5" s="142" t="s">
        <v>40</v>
      </c>
      <c r="M5" s="142"/>
      <c r="N5" s="105"/>
      <c r="O5" s="105"/>
      <c r="P5" s="105"/>
      <c r="Q5" s="156" t="s">
        <v>50</v>
      </c>
      <c r="R5" s="157" t="s">
        <v>47</v>
      </c>
      <c r="S5" s="105"/>
      <c r="Y5" s="164">
        <f>IF(OR(Altalanos!$A$8="F1",Altalanos!$A$8="F2",Altalanos!$A$8="N1",Altalanos!$A$8="N2"),1,2)</f>
        <v>2</v>
      </c>
      <c r="Z5" s="164"/>
      <c r="AA5" s="164" t="s">
        <v>54</v>
      </c>
      <c r="AB5" s="168">
        <v>60</v>
      </c>
      <c r="AC5" s="168">
        <v>40</v>
      </c>
      <c r="AD5" s="168">
        <v>30</v>
      </c>
      <c r="AE5" s="168">
        <v>20</v>
      </c>
      <c r="AF5" s="168">
        <v>18</v>
      </c>
      <c r="AG5" s="168">
        <v>15</v>
      </c>
      <c r="AH5" s="168">
        <v>12</v>
      </c>
      <c r="AI5" s="168">
        <v>10</v>
      </c>
      <c r="AJ5" s="168">
        <v>8</v>
      </c>
      <c r="AK5" s="168">
        <v>6</v>
      </c>
    </row>
    <row r="6" spans="1:37" x14ac:dyDescent="0.25">
      <c r="A6" s="87"/>
      <c r="B6" s="87"/>
      <c r="C6" s="141"/>
      <c r="D6" s="87"/>
      <c r="E6" s="87"/>
      <c r="F6" s="87"/>
      <c r="G6" s="87"/>
      <c r="H6" s="87"/>
      <c r="I6" s="87"/>
      <c r="J6" s="87"/>
      <c r="K6" s="87"/>
      <c r="L6" s="87"/>
      <c r="M6" s="87"/>
      <c r="N6" s="105"/>
      <c r="O6" s="105"/>
      <c r="P6" s="105"/>
      <c r="Q6" s="105"/>
      <c r="R6" s="105"/>
      <c r="S6" s="105"/>
      <c r="Y6" s="164"/>
      <c r="Z6" s="164"/>
      <c r="AA6" s="164" t="s">
        <v>55</v>
      </c>
      <c r="AB6" s="168">
        <v>40</v>
      </c>
      <c r="AC6" s="168">
        <v>25</v>
      </c>
      <c r="AD6" s="168">
        <v>18</v>
      </c>
      <c r="AE6" s="168">
        <v>13</v>
      </c>
      <c r="AF6" s="168">
        <v>10</v>
      </c>
      <c r="AG6" s="168">
        <v>8</v>
      </c>
      <c r="AH6" s="168">
        <v>6</v>
      </c>
      <c r="AI6" s="168">
        <v>5</v>
      </c>
      <c r="AJ6" s="168">
        <v>4</v>
      </c>
      <c r="AK6" s="168">
        <v>3</v>
      </c>
    </row>
    <row r="7" spans="1:37" x14ac:dyDescent="0.25">
      <c r="A7" s="112" t="s">
        <v>35</v>
      </c>
      <c r="B7" s="143"/>
      <c r="C7" s="99" t="str">
        <f>IF($B7="","",VLOOKUP($B7,#REF!,5))</f>
        <v/>
      </c>
      <c r="D7" s="99" t="str">
        <f>IF($B7="","",VLOOKUP($B7,#REF!,15))</f>
        <v/>
      </c>
      <c r="E7" t="s">
        <v>98</v>
      </c>
      <c r="F7" s="100"/>
      <c r="G7" s="95" t="str">
        <f>IF($B7="","",VLOOKUP($B7,#REF!,3))</f>
        <v/>
      </c>
      <c r="H7" s="100"/>
      <c r="I7" s="95" t="str">
        <f>IF($B7="","",VLOOKUP($B7,#REF!,4))</f>
        <v/>
      </c>
      <c r="J7" s="87"/>
      <c r="K7" s="171"/>
      <c r="L7" s="166" t="str">
        <f>IF(K7="","",CONCATENATE(VLOOKUP($Y$3,$AB$1:$AK$1,K7)," pont"))</f>
        <v/>
      </c>
      <c r="M7" s="172"/>
      <c r="N7" s="105"/>
      <c r="O7" s="105"/>
      <c r="P7" s="105"/>
      <c r="Q7" s="105"/>
      <c r="R7" s="105"/>
      <c r="S7" s="105"/>
      <c r="Y7" s="164"/>
      <c r="Z7" s="164"/>
      <c r="AA7" s="164" t="s">
        <v>56</v>
      </c>
      <c r="AB7" s="168">
        <v>25</v>
      </c>
      <c r="AC7" s="168">
        <v>15</v>
      </c>
      <c r="AD7" s="168">
        <v>13</v>
      </c>
      <c r="AE7" s="168">
        <v>8</v>
      </c>
      <c r="AF7" s="168">
        <v>6</v>
      </c>
      <c r="AG7" s="168">
        <v>4</v>
      </c>
      <c r="AH7" s="168">
        <v>3</v>
      </c>
      <c r="AI7" s="168">
        <v>2</v>
      </c>
      <c r="AJ7" s="168">
        <v>1</v>
      </c>
      <c r="AK7" s="168">
        <v>0</v>
      </c>
    </row>
    <row r="8" spans="1:37" x14ac:dyDescent="0.25">
      <c r="A8" s="112"/>
      <c r="B8" s="144"/>
      <c r="C8" s="113"/>
      <c r="D8" s="113"/>
      <c r="E8" s="113"/>
      <c r="F8" s="113"/>
      <c r="G8" s="113"/>
      <c r="H8" s="113"/>
      <c r="I8" s="113"/>
      <c r="J8" s="87"/>
      <c r="K8" s="112"/>
      <c r="L8" s="112"/>
      <c r="M8" s="173"/>
      <c r="N8" s="105"/>
      <c r="O8" s="105"/>
      <c r="P8" s="105"/>
      <c r="Q8" s="105"/>
      <c r="R8" s="105"/>
      <c r="S8" s="105"/>
      <c r="Y8" s="164"/>
      <c r="Z8" s="164"/>
      <c r="AA8" s="164" t="s">
        <v>57</v>
      </c>
      <c r="AB8" s="168">
        <v>15</v>
      </c>
      <c r="AC8" s="168">
        <v>10</v>
      </c>
      <c r="AD8" s="168">
        <v>7</v>
      </c>
      <c r="AE8" s="168">
        <v>5</v>
      </c>
      <c r="AF8" s="168">
        <v>4</v>
      </c>
      <c r="AG8" s="168">
        <v>3</v>
      </c>
      <c r="AH8" s="168">
        <v>2</v>
      </c>
      <c r="AI8" s="168">
        <v>1</v>
      </c>
      <c r="AJ8" s="168">
        <v>0</v>
      </c>
      <c r="AK8" s="168">
        <v>0</v>
      </c>
    </row>
    <row r="9" spans="1:37" x14ac:dyDescent="0.25">
      <c r="A9" s="112" t="s">
        <v>36</v>
      </c>
      <c r="B9" s="143"/>
      <c r="C9" s="99" t="str">
        <f>IF($B9="","",VLOOKUP($B9,#REF!,5))</f>
        <v/>
      </c>
      <c r="D9" s="99" t="str">
        <f>IF($B9="","",VLOOKUP($B9,#REF!,15))</f>
        <v/>
      </c>
      <c r="E9" t="s">
        <v>95</v>
      </c>
      <c r="F9" s="100"/>
      <c r="G9" s="95" t="str">
        <f>IF($B9="","",VLOOKUP($B9,#REF!,3))</f>
        <v/>
      </c>
      <c r="H9" s="100"/>
      <c r="I9" s="95" t="str">
        <f>IF($B9="","",VLOOKUP($B9,#REF!,4))</f>
        <v/>
      </c>
      <c r="J9" s="87"/>
      <c r="K9" s="171"/>
      <c r="L9" s="166" t="str">
        <f>IF(K9="","",CONCATENATE(VLOOKUP($Y$3,$AB$1:$AK$1,K9)," pont"))</f>
        <v/>
      </c>
      <c r="M9" s="172"/>
      <c r="N9" s="105"/>
      <c r="O9" s="105"/>
      <c r="P9" s="105"/>
      <c r="Q9" s="105"/>
      <c r="R9" s="105"/>
      <c r="S9" s="105"/>
      <c r="Y9" s="164"/>
      <c r="Z9" s="164"/>
      <c r="AA9" s="164" t="s">
        <v>58</v>
      </c>
      <c r="AB9" s="168">
        <v>10</v>
      </c>
      <c r="AC9" s="168">
        <v>6</v>
      </c>
      <c r="AD9" s="168">
        <v>4</v>
      </c>
      <c r="AE9" s="168">
        <v>2</v>
      </c>
      <c r="AF9" s="168">
        <v>1</v>
      </c>
      <c r="AG9" s="168">
        <v>0</v>
      </c>
      <c r="AH9" s="168">
        <v>0</v>
      </c>
      <c r="AI9" s="168">
        <v>0</v>
      </c>
      <c r="AJ9" s="168">
        <v>0</v>
      </c>
      <c r="AK9" s="168">
        <v>0</v>
      </c>
    </row>
    <row r="10" spans="1:37" x14ac:dyDescent="0.25">
      <c r="A10" s="112"/>
      <c r="B10" s="144"/>
      <c r="C10" s="113"/>
      <c r="D10" s="113"/>
      <c r="E10" s="113"/>
      <c r="F10" s="113"/>
      <c r="G10" s="113"/>
      <c r="H10" s="113"/>
      <c r="I10" s="113"/>
      <c r="J10" s="87"/>
      <c r="K10" s="112"/>
      <c r="L10" s="112"/>
      <c r="M10" s="173"/>
      <c r="N10" s="105"/>
      <c r="O10" s="105"/>
      <c r="P10" s="105"/>
      <c r="Q10" s="105"/>
      <c r="R10" s="105"/>
      <c r="S10" s="105"/>
      <c r="Y10" s="164"/>
      <c r="Z10" s="164"/>
      <c r="AA10" s="164" t="s">
        <v>59</v>
      </c>
      <c r="AB10" s="168">
        <v>6</v>
      </c>
      <c r="AC10" s="168">
        <v>3</v>
      </c>
      <c r="AD10" s="168">
        <v>2</v>
      </c>
      <c r="AE10" s="168">
        <v>1</v>
      </c>
      <c r="AF10" s="168">
        <v>0</v>
      </c>
      <c r="AG10" s="168">
        <v>0</v>
      </c>
      <c r="AH10" s="168">
        <v>0</v>
      </c>
      <c r="AI10" s="168">
        <v>0</v>
      </c>
      <c r="AJ10" s="168">
        <v>0</v>
      </c>
      <c r="AK10" s="168">
        <v>0</v>
      </c>
    </row>
    <row r="11" spans="1:37" x14ac:dyDescent="0.25">
      <c r="A11" s="112" t="s">
        <v>37</v>
      </c>
      <c r="B11" s="143"/>
      <c r="C11" s="99" t="str">
        <f>IF($B11="","",VLOOKUP($B11,#REF!,5))</f>
        <v/>
      </c>
      <c r="D11" s="99" t="str">
        <f>IF($B11="","",VLOOKUP($B11,#REF!,15))</f>
        <v/>
      </c>
      <c r="E11" s="185" t="s">
        <v>97</v>
      </c>
      <c r="F11" s="100"/>
      <c r="G11" s="95" t="str">
        <f>IF($B11="","",VLOOKUP($B11,#REF!,3))</f>
        <v/>
      </c>
      <c r="H11" s="100"/>
      <c r="I11" s="95" t="str">
        <f>IF($B11="","",VLOOKUP($B11,#REF!,4))</f>
        <v/>
      </c>
      <c r="J11" s="87"/>
      <c r="K11" s="171"/>
      <c r="L11" s="166" t="str">
        <f>IF(K11="","",CONCATENATE(VLOOKUP($Y$3,$AB$1:$AK$1,K11)," pont"))</f>
        <v/>
      </c>
      <c r="M11" s="172"/>
      <c r="N11" s="105"/>
      <c r="O11" s="105"/>
      <c r="P11" s="105"/>
      <c r="Q11" s="105"/>
      <c r="R11" s="105"/>
      <c r="S11" s="105"/>
      <c r="Y11" s="164"/>
      <c r="Z11" s="164"/>
      <c r="AA11" s="164" t="s">
        <v>64</v>
      </c>
      <c r="AB11" s="168">
        <v>3</v>
      </c>
      <c r="AC11" s="168">
        <v>2</v>
      </c>
      <c r="AD11" s="168">
        <v>1</v>
      </c>
      <c r="AE11" s="168">
        <v>0</v>
      </c>
      <c r="AF11" s="168">
        <v>0</v>
      </c>
      <c r="AG11" s="168">
        <v>0</v>
      </c>
      <c r="AH11" s="168">
        <v>0</v>
      </c>
      <c r="AI11" s="168">
        <v>0</v>
      </c>
      <c r="AJ11" s="168">
        <v>0</v>
      </c>
      <c r="AK11" s="168">
        <v>0</v>
      </c>
    </row>
    <row r="12" spans="1:37" x14ac:dyDescent="0.25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Y12" s="164"/>
      <c r="Z12" s="164"/>
      <c r="AA12" s="164" t="s">
        <v>60</v>
      </c>
      <c r="AB12" s="169">
        <v>0</v>
      </c>
      <c r="AC12" s="169">
        <v>0</v>
      </c>
      <c r="AD12" s="169">
        <v>0</v>
      </c>
      <c r="AE12" s="169">
        <v>0</v>
      </c>
      <c r="AF12" s="169">
        <v>0</v>
      </c>
      <c r="AG12" s="169">
        <v>0</v>
      </c>
      <c r="AH12" s="169">
        <v>0</v>
      </c>
      <c r="AI12" s="169">
        <v>0</v>
      </c>
      <c r="AJ12" s="169">
        <v>0</v>
      </c>
      <c r="AK12" s="169">
        <v>0</v>
      </c>
    </row>
    <row r="13" spans="1:37" x14ac:dyDescent="0.25">
      <c r="A13" s="235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</row>
    <row r="14" spans="1:37" x14ac:dyDescent="0.25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</row>
    <row r="15" spans="1:37" x14ac:dyDescent="0.25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Y15" s="164"/>
      <c r="Z15" s="164"/>
      <c r="AA15" s="164" t="s">
        <v>35</v>
      </c>
      <c r="AB15" s="164">
        <v>300</v>
      </c>
      <c r="AC15" s="164">
        <v>250</v>
      </c>
      <c r="AD15" s="164">
        <v>220</v>
      </c>
      <c r="AE15" s="164">
        <v>180</v>
      </c>
      <c r="AF15" s="164">
        <v>160</v>
      </c>
      <c r="AG15" s="164">
        <v>150</v>
      </c>
      <c r="AH15" s="164">
        <v>140</v>
      </c>
      <c r="AI15" s="164">
        <v>130</v>
      </c>
      <c r="AJ15" s="164">
        <v>120</v>
      </c>
      <c r="AK15" s="164">
        <v>110</v>
      </c>
    </row>
    <row r="16" spans="1:37" x14ac:dyDescent="0.25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Y16" s="164"/>
      <c r="Z16" s="164"/>
      <c r="AA16" s="164" t="s">
        <v>52</v>
      </c>
      <c r="AB16" s="164">
        <v>250</v>
      </c>
      <c r="AC16" s="164">
        <v>200</v>
      </c>
      <c r="AD16" s="164">
        <v>160</v>
      </c>
      <c r="AE16" s="164">
        <v>140</v>
      </c>
      <c r="AF16" s="164">
        <v>120</v>
      </c>
      <c r="AG16" s="164">
        <v>110</v>
      </c>
      <c r="AH16" s="164">
        <v>100</v>
      </c>
      <c r="AI16" s="164">
        <v>90</v>
      </c>
      <c r="AJ16" s="164">
        <v>80</v>
      </c>
      <c r="AK16" s="164">
        <v>70</v>
      </c>
    </row>
    <row r="17" spans="1:37" ht="18.75" customHeight="1" x14ac:dyDescent="0.25">
      <c r="A17" s="87"/>
      <c r="B17" s="279"/>
      <c r="C17" s="279"/>
      <c r="D17" s="280" t="str">
        <f>E7</f>
        <v>Közgazdasági Politechnikum Alternatív Gimnázium</v>
      </c>
      <c r="E17" s="280"/>
      <c r="F17" s="280" t="str">
        <f>E9</f>
        <v>Szent István Gimnázium</v>
      </c>
      <c r="G17" s="280"/>
      <c r="H17" s="295" t="str">
        <f>E11</f>
        <v>Szent István Gimnázium "B"</v>
      </c>
      <c r="I17" s="295"/>
      <c r="J17" s="87"/>
      <c r="K17" s="87"/>
      <c r="L17" s="87"/>
      <c r="M17" s="87"/>
      <c r="Y17" s="164"/>
      <c r="Z17" s="164"/>
      <c r="AA17" s="164" t="s">
        <v>53</v>
      </c>
      <c r="AB17" s="164">
        <v>200</v>
      </c>
      <c r="AC17" s="164">
        <v>150</v>
      </c>
      <c r="AD17" s="164">
        <v>130</v>
      </c>
      <c r="AE17" s="164">
        <v>110</v>
      </c>
      <c r="AF17" s="164">
        <v>95</v>
      </c>
      <c r="AG17" s="164">
        <v>80</v>
      </c>
      <c r="AH17" s="164">
        <v>70</v>
      </c>
      <c r="AI17" s="164">
        <v>60</v>
      </c>
      <c r="AJ17" s="164">
        <v>55</v>
      </c>
      <c r="AK17" s="164">
        <v>50</v>
      </c>
    </row>
    <row r="18" spans="1:37" ht="18.75" customHeight="1" x14ac:dyDescent="0.25">
      <c r="A18" s="146" t="s">
        <v>35</v>
      </c>
      <c r="B18" s="281" t="str">
        <f>E7</f>
        <v>Közgazdasági Politechnikum Alternatív Gimnázium</v>
      </c>
      <c r="C18" s="281"/>
      <c r="D18" s="282"/>
      <c r="E18" s="282"/>
      <c r="F18" s="283"/>
      <c r="G18" s="283"/>
      <c r="H18" s="283"/>
      <c r="I18" s="283"/>
      <c r="J18" s="87"/>
      <c r="K18" s="87"/>
      <c r="L18" s="87"/>
      <c r="M18" s="87"/>
      <c r="Y18" s="164"/>
      <c r="Z18" s="164"/>
      <c r="AA18" s="164" t="s">
        <v>54</v>
      </c>
      <c r="AB18" s="164">
        <v>150</v>
      </c>
      <c r="AC18" s="164">
        <v>120</v>
      </c>
      <c r="AD18" s="164">
        <v>100</v>
      </c>
      <c r="AE18" s="164">
        <v>80</v>
      </c>
      <c r="AF18" s="164">
        <v>70</v>
      </c>
      <c r="AG18" s="164">
        <v>60</v>
      </c>
      <c r="AH18" s="164">
        <v>55</v>
      </c>
      <c r="AI18" s="164">
        <v>50</v>
      </c>
      <c r="AJ18" s="164">
        <v>45</v>
      </c>
      <c r="AK18" s="164">
        <v>40</v>
      </c>
    </row>
    <row r="19" spans="1:37" ht="18.75" customHeight="1" x14ac:dyDescent="0.25">
      <c r="A19" s="146" t="s">
        <v>36</v>
      </c>
      <c r="B19" s="281" t="str">
        <f>E9</f>
        <v>Szent István Gimnázium</v>
      </c>
      <c r="C19" s="281"/>
      <c r="D19" s="283"/>
      <c r="E19" s="283"/>
      <c r="F19" s="282"/>
      <c r="G19" s="282"/>
      <c r="H19" s="283"/>
      <c r="I19" s="283"/>
      <c r="J19" s="87"/>
      <c r="K19" s="87"/>
      <c r="L19" s="87"/>
      <c r="M19" s="87"/>
      <c r="Y19" s="164"/>
      <c r="Z19" s="164"/>
      <c r="AA19" s="164" t="s">
        <v>55</v>
      </c>
      <c r="AB19" s="164">
        <v>120</v>
      </c>
      <c r="AC19" s="164">
        <v>90</v>
      </c>
      <c r="AD19" s="164">
        <v>65</v>
      </c>
      <c r="AE19" s="164">
        <v>55</v>
      </c>
      <c r="AF19" s="164">
        <v>50</v>
      </c>
      <c r="AG19" s="164">
        <v>45</v>
      </c>
      <c r="AH19" s="164">
        <v>40</v>
      </c>
      <c r="AI19" s="164">
        <v>35</v>
      </c>
      <c r="AJ19" s="164">
        <v>25</v>
      </c>
      <c r="AK19" s="164">
        <v>20</v>
      </c>
    </row>
    <row r="20" spans="1:37" ht="18.75" customHeight="1" x14ac:dyDescent="0.25">
      <c r="A20" s="146" t="s">
        <v>37</v>
      </c>
      <c r="B20" s="281" t="str">
        <f>E11</f>
        <v>Szent István Gimnázium "B"</v>
      </c>
      <c r="C20" s="281"/>
      <c r="D20" s="283"/>
      <c r="E20" s="283"/>
      <c r="F20" s="283"/>
      <c r="G20" s="283"/>
      <c r="H20" s="282"/>
      <c r="I20" s="282"/>
      <c r="J20" s="87"/>
      <c r="K20" s="87"/>
      <c r="L20" s="87"/>
      <c r="M20" s="87"/>
      <c r="Y20" s="164"/>
      <c r="Z20" s="164"/>
      <c r="AA20" s="164" t="s">
        <v>56</v>
      </c>
      <c r="AB20" s="164">
        <v>90</v>
      </c>
      <c r="AC20" s="164">
        <v>60</v>
      </c>
      <c r="AD20" s="164">
        <v>45</v>
      </c>
      <c r="AE20" s="164">
        <v>34</v>
      </c>
      <c r="AF20" s="164">
        <v>27</v>
      </c>
      <c r="AG20" s="164">
        <v>22</v>
      </c>
      <c r="AH20" s="164">
        <v>18</v>
      </c>
      <c r="AI20" s="164">
        <v>15</v>
      </c>
      <c r="AJ20" s="164">
        <v>12</v>
      </c>
      <c r="AK20" s="164">
        <v>9</v>
      </c>
    </row>
    <row r="21" spans="1:37" x14ac:dyDescent="0.25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Y21" s="164"/>
      <c r="Z21" s="164"/>
      <c r="AA21" s="164" t="s">
        <v>58</v>
      </c>
      <c r="AB21" s="164">
        <v>40</v>
      </c>
      <c r="AC21" s="164">
        <v>25</v>
      </c>
      <c r="AD21" s="164">
        <v>18</v>
      </c>
      <c r="AE21" s="164">
        <v>13</v>
      </c>
      <c r="AF21" s="164">
        <v>8</v>
      </c>
      <c r="AG21" s="164">
        <v>7</v>
      </c>
      <c r="AH21" s="164">
        <v>6</v>
      </c>
      <c r="AI21" s="164">
        <v>5</v>
      </c>
      <c r="AJ21" s="164">
        <v>4</v>
      </c>
      <c r="AK21" s="164">
        <v>3</v>
      </c>
    </row>
    <row r="22" spans="1:37" x14ac:dyDescent="0.25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Y22" s="164"/>
      <c r="Z22" s="164"/>
      <c r="AA22" s="164" t="s">
        <v>59</v>
      </c>
      <c r="AB22" s="164">
        <v>25</v>
      </c>
      <c r="AC22" s="164">
        <v>15</v>
      </c>
      <c r="AD22" s="164">
        <v>13</v>
      </c>
      <c r="AE22" s="164">
        <v>7</v>
      </c>
      <c r="AF22" s="164">
        <v>6</v>
      </c>
      <c r="AG22" s="164">
        <v>5</v>
      </c>
      <c r="AH22" s="164">
        <v>4</v>
      </c>
      <c r="AI22" s="164">
        <v>3</v>
      </c>
      <c r="AJ22" s="164">
        <v>2</v>
      </c>
      <c r="AK22" s="164">
        <v>1</v>
      </c>
    </row>
    <row r="23" spans="1:37" x14ac:dyDescent="0.25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Y23" s="164"/>
      <c r="Z23" s="164"/>
      <c r="AA23" s="164" t="s">
        <v>64</v>
      </c>
      <c r="AB23" s="164">
        <v>15</v>
      </c>
      <c r="AC23" s="164">
        <v>10</v>
      </c>
      <c r="AD23" s="164">
        <v>8</v>
      </c>
      <c r="AE23" s="164">
        <v>4</v>
      </c>
      <c r="AF23" s="164">
        <v>3</v>
      </c>
      <c r="AG23" s="164">
        <v>2</v>
      </c>
      <c r="AH23" s="164">
        <v>1</v>
      </c>
      <c r="AI23" s="164">
        <v>0</v>
      </c>
      <c r="AJ23" s="164">
        <v>0</v>
      </c>
      <c r="AK23" s="164">
        <v>0</v>
      </c>
    </row>
    <row r="24" spans="1:37" x14ac:dyDescent="0.25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Y24" s="164"/>
      <c r="Z24" s="164"/>
      <c r="AA24" s="164" t="s">
        <v>60</v>
      </c>
      <c r="AB24" s="164">
        <v>10</v>
      </c>
      <c r="AC24" s="164">
        <v>6</v>
      </c>
      <c r="AD24" s="164">
        <v>4</v>
      </c>
      <c r="AE24" s="164">
        <v>2</v>
      </c>
      <c r="AF24" s="164">
        <v>1</v>
      </c>
      <c r="AG24" s="164">
        <v>0</v>
      </c>
      <c r="AH24" s="164">
        <v>0</v>
      </c>
      <c r="AI24" s="164">
        <v>0</v>
      </c>
      <c r="AJ24" s="164">
        <v>0</v>
      </c>
      <c r="AK24" s="164">
        <v>0</v>
      </c>
    </row>
    <row r="25" spans="1:37" x14ac:dyDescent="0.25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Y25" s="164"/>
      <c r="Z25" s="164"/>
      <c r="AA25" s="164" t="s">
        <v>61</v>
      </c>
      <c r="AB25" s="164">
        <v>3</v>
      </c>
      <c r="AC25" s="164">
        <v>2</v>
      </c>
      <c r="AD25" s="164">
        <v>1</v>
      </c>
      <c r="AE25" s="164">
        <v>0</v>
      </c>
      <c r="AF25" s="164">
        <v>0</v>
      </c>
      <c r="AG25" s="164">
        <v>0</v>
      </c>
      <c r="AH25" s="164">
        <v>0</v>
      </c>
      <c r="AI25" s="164">
        <v>0</v>
      </c>
      <c r="AJ25" s="164">
        <v>0</v>
      </c>
      <c r="AK25" s="164">
        <v>0</v>
      </c>
    </row>
    <row r="26" spans="1:37" x14ac:dyDescent="0.25">
      <c r="A26" s="87"/>
      <c r="B26" s="87"/>
      <c r="C26" s="87"/>
      <c r="D26" s="87"/>
      <c r="E26" s="87"/>
      <c r="F26" s="87"/>
      <c r="G26" s="87"/>
      <c r="H26" s="87"/>
      <c r="I26" s="87"/>
      <c r="J26" s="121" t="s">
        <v>29</v>
      </c>
      <c r="K26" s="45" t="s">
        <v>30</v>
      </c>
      <c r="L26" s="87"/>
      <c r="M26" s="87"/>
    </row>
    <row r="27" spans="1:37" x14ac:dyDescent="0.25">
      <c r="A27" s="87"/>
      <c r="B27" s="87"/>
      <c r="C27" s="87"/>
      <c r="D27" s="87"/>
      <c r="E27" s="87"/>
      <c r="F27" s="87"/>
      <c r="G27" s="87"/>
      <c r="H27" s="87"/>
      <c r="I27" s="87"/>
      <c r="J27" s="134"/>
      <c r="K27" s="88" t="s">
        <v>23</v>
      </c>
      <c r="L27" s="87"/>
      <c r="M27" s="87"/>
    </row>
    <row r="28" spans="1:37" x14ac:dyDescent="0.25">
      <c r="A28" s="87"/>
      <c r="B28" s="87"/>
      <c r="C28" s="87"/>
      <c r="D28" s="87"/>
      <c r="E28" s="87"/>
      <c r="F28" s="87"/>
      <c r="G28" s="87"/>
      <c r="H28" s="87"/>
      <c r="I28" s="87"/>
      <c r="J28" s="36"/>
      <c r="K28" s="137"/>
      <c r="L28" s="87"/>
      <c r="M28" s="87"/>
    </row>
    <row r="29" spans="1:37" x14ac:dyDescent="0.25">
      <c r="A29" s="87"/>
      <c r="B29" s="87"/>
      <c r="C29" s="87"/>
      <c r="D29" s="87"/>
      <c r="E29" s="87"/>
      <c r="F29" s="87"/>
      <c r="G29" s="87"/>
      <c r="H29" s="87"/>
      <c r="I29" s="87"/>
      <c r="J29" s="36"/>
      <c r="K29" s="88" t="s">
        <v>24</v>
      </c>
      <c r="L29" s="87"/>
      <c r="M29" s="87"/>
    </row>
    <row r="30" spans="1:37" x14ac:dyDescent="0.25">
      <c r="A30" s="87"/>
      <c r="B30" s="87"/>
      <c r="C30" s="87"/>
      <c r="D30" s="87"/>
      <c r="E30" s="87"/>
      <c r="F30" s="87"/>
      <c r="G30" s="87"/>
      <c r="H30" s="87"/>
      <c r="I30" s="87"/>
      <c r="J30" s="36"/>
      <c r="K30" s="138"/>
      <c r="L30" s="86"/>
      <c r="M30" s="86"/>
      <c r="O30" s="105"/>
      <c r="P30" s="105"/>
      <c r="Q30" s="105"/>
      <c r="R30" s="105"/>
      <c r="S30" s="105"/>
    </row>
    <row r="31" spans="1:37" x14ac:dyDescent="0.25">
      <c r="A31" s="38" t="s">
        <v>20</v>
      </c>
      <c r="B31" s="39"/>
      <c r="C31" s="67"/>
      <c r="D31" s="120" t="s">
        <v>0</v>
      </c>
      <c r="E31" s="121" t="s">
        <v>22</v>
      </c>
      <c r="F31" s="139"/>
      <c r="G31" s="120" t="s">
        <v>0</v>
      </c>
      <c r="H31" s="121" t="s">
        <v>28</v>
      </c>
      <c r="I31" s="46"/>
      <c r="J31" s="36"/>
      <c r="K31" s="93"/>
      <c r="L31" s="29"/>
      <c r="M31" s="178"/>
      <c r="N31" s="177"/>
      <c r="O31" s="105"/>
      <c r="P31" s="114"/>
      <c r="Q31" s="114"/>
      <c r="R31" s="115"/>
      <c r="S31" s="105"/>
    </row>
    <row r="32" spans="1:37" x14ac:dyDescent="0.25">
      <c r="A32" s="90" t="s">
        <v>21</v>
      </c>
      <c r="B32" s="91"/>
      <c r="C32" s="92"/>
      <c r="D32" s="122"/>
      <c r="E32" s="286"/>
      <c r="F32" s="286"/>
      <c r="G32" s="133" t="s">
        <v>1</v>
      </c>
      <c r="H32" s="91"/>
      <c r="I32" s="123"/>
      <c r="J32" s="36"/>
      <c r="K32" s="88" t="s">
        <v>19</v>
      </c>
      <c r="L32" s="140"/>
      <c r="M32" s="128"/>
      <c r="O32" s="105"/>
      <c r="P32" s="116"/>
      <c r="Q32" s="116"/>
      <c r="R32" s="117"/>
      <c r="S32" s="105"/>
    </row>
    <row r="33" spans="1:19" x14ac:dyDescent="0.25">
      <c r="A33" s="93" t="s">
        <v>27</v>
      </c>
      <c r="B33" s="44"/>
      <c r="C33" s="94"/>
      <c r="D33" s="125"/>
      <c r="E33" s="285"/>
      <c r="F33" s="285"/>
      <c r="G33" s="135" t="s">
        <v>2</v>
      </c>
      <c r="H33" s="126"/>
      <c r="I33" s="127"/>
      <c r="J33" s="36"/>
      <c r="K33" s="138"/>
      <c r="L33" s="86"/>
      <c r="M33" s="132"/>
      <c r="O33" s="105"/>
      <c r="P33" s="117"/>
      <c r="Q33" s="118"/>
      <c r="R33" s="117"/>
      <c r="S33" s="105"/>
    </row>
    <row r="34" spans="1:19" x14ac:dyDescent="0.25">
      <c r="A34" s="57"/>
      <c r="B34" s="58"/>
      <c r="C34" s="59"/>
      <c r="D34" s="125"/>
      <c r="E34" s="129"/>
      <c r="F34" s="130"/>
      <c r="G34" s="135" t="s">
        <v>3</v>
      </c>
      <c r="H34" s="126"/>
      <c r="I34" s="127"/>
      <c r="J34" s="43"/>
      <c r="K34" s="93" t="str">
        <f>L4</f>
        <v>Kádár László</v>
      </c>
      <c r="L34" s="140"/>
      <c r="M34" s="124"/>
      <c r="O34" s="105"/>
      <c r="P34" s="116"/>
      <c r="Q34" s="116"/>
      <c r="R34" s="117"/>
      <c r="S34" s="105"/>
    </row>
    <row r="35" spans="1:19" x14ac:dyDescent="0.25">
      <c r="A35" s="40"/>
      <c r="B35" s="65"/>
      <c r="C35" s="41"/>
      <c r="D35" s="125"/>
      <c r="E35" s="129"/>
      <c r="F35" s="130"/>
      <c r="G35" s="135" t="s">
        <v>4</v>
      </c>
      <c r="H35" s="126"/>
      <c r="I35" s="127"/>
      <c r="L35" s="130"/>
      <c r="M35" s="128"/>
      <c r="O35" s="105"/>
      <c r="P35" s="117"/>
      <c r="Q35" s="118"/>
      <c r="R35" s="117"/>
      <c r="S35" s="105"/>
    </row>
    <row r="36" spans="1:19" x14ac:dyDescent="0.25">
      <c r="A36" s="48"/>
      <c r="B36" s="60"/>
      <c r="C36" s="66"/>
      <c r="D36" s="125"/>
      <c r="E36" s="129"/>
      <c r="F36" s="130"/>
      <c r="G36" s="135" t="s">
        <v>5</v>
      </c>
      <c r="H36" s="126"/>
      <c r="I36" s="127"/>
      <c r="L36" s="86"/>
      <c r="M36" s="132"/>
      <c r="O36" s="105"/>
      <c r="P36" s="117"/>
      <c r="Q36" s="118"/>
      <c r="R36" s="117"/>
      <c r="S36" s="105"/>
    </row>
    <row r="37" spans="1:19" x14ac:dyDescent="0.25">
      <c r="A37" s="49"/>
      <c r="B37" s="61"/>
      <c r="C37" s="41"/>
      <c r="D37" s="125"/>
      <c r="E37" s="129"/>
      <c r="F37" s="130"/>
      <c r="G37" s="135" t="s">
        <v>6</v>
      </c>
      <c r="H37" s="126"/>
      <c r="I37" s="127"/>
      <c r="L37" s="140"/>
      <c r="M37" s="124"/>
      <c r="O37" s="105"/>
      <c r="P37" s="116"/>
      <c r="Q37" s="116"/>
      <c r="R37" s="117"/>
      <c r="S37" s="105"/>
    </row>
    <row r="38" spans="1:19" x14ac:dyDescent="0.25">
      <c r="A38" s="49"/>
      <c r="B38" s="61"/>
      <c r="C38" s="55"/>
      <c r="D38" s="125"/>
      <c r="E38" s="129"/>
      <c r="F38" s="130"/>
      <c r="G38" s="135" t="s">
        <v>7</v>
      </c>
      <c r="H38" s="126"/>
      <c r="I38" s="127"/>
      <c r="L38" s="130"/>
      <c r="M38" s="128"/>
      <c r="O38" s="105"/>
      <c r="P38" s="117"/>
      <c r="Q38" s="118"/>
      <c r="R38" s="117"/>
      <c r="S38" s="105"/>
    </row>
    <row r="39" spans="1:19" x14ac:dyDescent="0.25">
      <c r="A39" s="50"/>
      <c r="B39" s="47"/>
      <c r="C39" s="56"/>
      <c r="D39" s="131"/>
      <c r="E39" s="42"/>
      <c r="F39" s="86"/>
      <c r="G39" s="136" t="s">
        <v>8</v>
      </c>
      <c r="H39" s="44"/>
      <c r="I39" s="89"/>
      <c r="L39" s="86"/>
      <c r="M39" s="132"/>
      <c r="O39" s="105"/>
      <c r="P39" s="117"/>
      <c r="Q39" s="118"/>
      <c r="R39" s="119"/>
      <c r="S39" s="105"/>
    </row>
    <row r="40" spans="1:19" x14ac:dyDescent="0.25">
      <c r="O40" s="105"/>
      <c r="P40" s="105"/>
      <c r="Q40" s="105"/>
      <c r="R40" s="105"/>
      <c r="S40" s="105"/>
    </row>
    <row r="41" spans="1:19" x14ac:dyDescent="0.25">
      <c r="O41" s="105"/>
      <c r="P41" s="105"/>
      <c r="Q41" s="105"/>
      <c r="R41" s="105"/>
      <c r="S41" s="105"/>
    </row>
  </sheetData>
  <mergeCells count="20">
    <mergeCell ref="E33:F33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E32:F32"/>
    <mergeCell ref="H17:I17"/>
    <mergeCell ref="A1:F1"/>
    <mergeCell ref="A4:C4"/>
    <mergeCell ref="B17:C17"/>
    <mergeCell ref="D17:E17"/>
    <mergeCell ref="F17:G17"/>
  </mergeCells>
  <conditionalFormatting sqref="E7 E9 E11">
    <cfRule type="cellIs" dxfId="5" priority="3" stopIfTrue="1" operator="equal">
      <formula>"Bye"</formula>
    </cfRule>
  </conditionalFormatting>
  <conditionalFormatting sqref="R39">
    <cfRule type="expression" dxfId="4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1"/>
  </sheetPr>
  <dimension ref="A1:AK49"/>
  <sheetViews>
    <sheetView workbookViewId="0">
      <selection activeCell="E11" sqref="E11"/>
    </sheetView>
  </sheetViews>
  <sheetFormatPr defaultRowHeight="13.2" x14ac:dyDescent="0.25"/>
  <cols>
    <col min="1" max="1" width="6.109375" customWidth="1"/>
    <col min="2" max="2" width="0.109375" customWidth="1"/>
    <col min="3" max="3" width="8.33203125" hidden="1" customWidth="1"/>
    <col min="4" max="4" width="0.109375" customWidth="1"/>
    <col min="5" max="5" width="66.10937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277" t="str">
        <f>Altalanos!$A$6</f>
        <v>Budapesti Diákolimpia</v>
      </c>
      <c r="B1" s="277"/>
      <c r="C1" s="277"/>
      <c r="D1" s="277"/>
      <c r="E1" s="277"/>
      <c r="F1" s="277"/>
      <c r="G1" s="71"/>
      <c r="H1" s="74"/>
      <c r="I1" s="72"/>
      <c r="J1" s="73"/>
      <c r="L1" s="75"/>
      <c r="M1" s="101"/>
      <c r="N1" s="103"/>
      <c r="O1" s="103" t="s">
        <v>9</v>
      </c>
      <c r="P1" s="103"/>
      <c r="Q1" s="104"/>
      <c r="R1" s="103"/>
      <c r="S1" s="105"/>
      <c r="AB1" s="170" t="e">
        <f>IF(Y5=1,CONCATENATE(VLOOKUP(Y3,AA16:AH27,2)),CONCATENATE(VLOOKUP(Y3,AA2:AK13,2)))</f>
        <v>#N/A</v>
      </c>
      <c r="AC1" s="170" t="e">
        <f>IF(Y5=1,CONCATENATE(VLOOKUP(Y3,AA16:AK27,3)),CONCATENATE(VLOOKUP(Y3,AA2:AK13,3)))</f>
        <v>#N/A</v>
      </c>
      <c r="AD1" s="170" t="e">
        <f>IF(Y5=1,CONCATENATE(VLOOKUP(Y3,AA16:AK27,4)),CONCATENATE(VLOOKUP(Y3,AA2:AK13,4)))</f>
        <v>#N/A</v>
      </c>
      <c r="AE1" s="170" t="e">
        <f>IF(Y5=1,CONCATENATE(VLOOKUP(Y3,AA16:AK27,5)),CONCATENATE(VLOOKUP(Y3,AA2:AK13,5)))</f>
        <v>#N/A</v>
      </c>
      <c r="AF1" s="170" t="e">
        <f>IF(Y5=1,CONCATENATE(VLOOKUP(Y3,AA16:AK27,6)),CONCATENATE(VLOOKUP(Y3,AA2:AK13,6)))</f>
        <v>#N/A</v>
      </c>
      <c r="AG1" s="170" t="e">
        <f>IF(Y5=1,CONCATENATE(VLOOKUP(Y3,AA16:AK27,7)),CONCATENATE(VLOOKUP(Y3,AA2:AK13,7)))</f>
        <v>#N/A</v>
      </c>
      <c r="AH1" s="170" t="e">
        <f>IF(Y5=1,CONCATENATE(VLOOKUP(Y3,AA16:AK27,8)),CONCATENATE(VLOOKUP(Y3,AA2:AK13,8)))</f>
        <v>#N/A</v>
      </c>
      <c r="AI1" s="170" t="e">
        <f>IF(Y5=1,CONCATENATE(VLOOKUP(Y3,AA16:AK27,9)),CONCATENATE(VLOOKUP(Y3,AA2:AK13,9)))</f>
        <v>#N/A</v>
      </c>
      <c r="AJ1" s="170" t="e">
        <f>IF(Y5=1,CONCATENATE(VLOOKUP(Y3,AA16:AK27,10)),CONCATENATE(VLOOKUP(Y3,AA2:AK13,10)))</f>
        <v>#N/A</v>
      </c>
      <c r="AK1" s="170" t="e">
        <f>IF(Y5=1,CONCATENATE(VLOOKUP(Y3,AA16:AK27,11)),CONCATENATE(VLOOKUP(Y3,AA2:AK13,11)))</f>
        <v>#N/A</v>
      </c>
    </row>
    <row r="2" spans="1:37" x14ac:dyDescent="0.25">
      <c r="A2" s="76" t="s">
        <v>26</v>
      </c>
      <c r="B2" s="77"/>
      <c r="C2" s="77"/>
      <c r="D2" s="77"/>
      <c r="E2" s="77"/>
      <c r="F2" s="77" t="s">
        <v>285</v>
      </c>
      <c r="G2" s="78"/>
      <c r="H2" s="79"/>
      <c r="I2" s="79"/>
      <c r="J2" s="80"/>
      <c r="K2" s="75"/>
      <c r="L2" s="75"/>
      <c r="M2" s="102"/>
      <c r="N2" s="106"/>
      <c r="O2" s="107"/>
      <c r="P2" s="106"/>
      <c r="Q2" s="107"/>
      <c r="R2" s="106"/>
      <c r="S2" s="105"/>
      <c r="Y2" s="165"/>
      <c r="Z2" s="164"/>
      <c r="AA2" s="164" t="s">
        <v>35</v>
      </c>
      <c r="AB2" s="168">
        <v>150</v>
      </c>
      <c r="AC2" s="168">
        <v>120</v>
      </c>
      <c r="AD2" s="168">
        <v>100</v>
      </c>
      <c r="AE2" s="168">
        <v>80</v>
      </c>
      <c r="AF2" s="168">
        <v>70</v>
      </c>
      <c r="AG2" s="168">
        <v>60</v>
      </c>
      <c r="AH2" s="168">
        <v>55</v>
      </c>
      <c r="AI2" s="168">
        <v>50</v>
      </c>
      <c r="AJ2" s="168">
        <v>45</v>
      </c>
      <c r="AK2" s="168">
        <v>40</v>
      </c>
    </row>
    <row r="3" spans="1:37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17</v>
      </c>
      <c r="I3" s="34"/>
      <c r="J3" s="37"/>
      <c r="K3" s="34"/>
      <c r="L3" s="35" t="s">
        <v>18</v>
      </c>
      <c r="M3" s="34"/>
      <c r="N3" s="109"/>
      <c r="O3" s="108"/>
      <c r="P3" s="109"/>
      <c r="Y3" s="164">
        <f>IF(H4="OB","A",IF(H4="IX","W",H4))</f>
        <v>0</v>
      </c>
      <c r="Z3" s="164"/>
      <c r="AA3" s="164" t="s">
        <v>52</v>
      </c>
      <c r="AB3" s="168">
        <v>120</v>
      </c>
      <c r="AC3" s="168">
        <v>90</v>
      </c>
      <c r="AD3" s="168">
        <v>65</v>
      </c>
      <c r="AE3" s="168">
        <v>55</v>
      </c>
      <c r="AF3" s="168">
        <v>50</v>
      </c>
      <c r="AG3" s="168">
        <v>45</v>
      </c>
      <c r="AH3" s="168">
        <v>40</v>
      </c>
      <c r="AI3" s="168">
        <v>35</v>
      </c>
      <c r="AJ3" s="168">
        <v>25</v>
      </c>
      <c r="AK3" s="168">
        <v>20</v>
      </c>
    </row>
    <row r="4" spans="1:37" ht="13.8" thickBot="1" x14ac:dyDescent="0.3">
      <c r="A4" s="278" t="str">
        <f>Altalanos!$A$10</f>
        <v>2022.04.25-27</v>
      </c>
      <c r="B4" s="278"/>
      <c r="C4" s="278"/>
      <c r="D4" s="229"/>
      <c r="E4" s="82" t="s">
        <v>93</v>
      </c>
      <c r="F4" s="82"/>
      <c r="G4" s="82"/>
      <c r="H4" s="84"/>
      <c r="I4" s="82"/>
      <c r="J4" s="83"/>
      <c r="K4" s="84"/>
      <c r="L4" s="85" t="str">
        <f>Altalanos!$E$10</f>
        <v>Kádár László</v>
      </c>
      <c r="M4" s="84"/>
      <c r="N4" s="110"/>
      <c r="O4" s="111"/>
      <c r="P4" s="110"/>
      <c r="Y4" s="164"/>
      <c r="Z4" s="164"/>
      <c r="AA4" s="164" t="s">
        <v>53</v>
      </c>
      <c r="AB4" s="168">
        <v>90</v>
      </c>
      <c r="AC4" s="168">
        <v>60</v>
      </c>
      <c r="AD4" s="168">
        <v>45</v>
      </c>
      <c r="AE4" s="168">
        <v>34</v>
      </c>
      <c r="AF4" s="168">
        <v>27</v>
      </c>
      <c r="AG4" s="168">
        <v>22</v>
      </c>
      <c r="AH4" s="168">
        <v>18</v>
      </c>
      <c r="AI4" s="168">
        <v>15</v>
      </c>
      <c r="AJ4" s="168">
        <v>12</v>
      </c>
      <c r="AK4" s="168">
        <v>9</v>
      </c>
    </row>
    <row r="5" spans="1:37" x14ac:dyDescent="0.25">
      <c r="A5" s="29"/>
      <c r="B5" s="29" t="s">
        <v>25</v>
      </c>
      <c r="C5" s="97" t="s">
        <v>33</v>
      </c>
      <c r="D5" s="29" t="s">
        <v>20</v>
      </c>
      <c r="E5" s="29"/>
      <c r="F5" s="29"/>
      <c r="G5" s="29"/>
      <c r="H5" s="29"/>
      <c r="I5" s="29"/>
      <c r="J5" s="29"/>
      <c r="K5" s="142" t="s">
        <v>39</v>
      </c>
      <c r="L5" s="142" t="s">
        <v>40</v>
      </c>
      <c r="M5" s="142"/>
      <c r="N5" s="105"/>
      <c r="O5" s="152" t="s">
        <v>45</v>
      </c>
      <c r="P5" s="153" t="s">
        <v>48</v>
      </c>
      <c r="Q5" s="105"/>
      <c r="R5" s="152" t="s">
        <v>45</v>
      </c>
      <c r="S5" s="179" t="s">
        <v>71</v>
      </c>
      <c r="Y5" s="164">
        <f>IF(OR(Altalanos!$A$8="F1",Altalanos!$A$8="F2",Altalanos!$A$8="N1",Altalanos!$A$8="N2"),1,2)</f>
        <v>2</v>
      </c>
      <c r="Z5" s="164"/>
      <c r="AA5" s="164" t="s">
        <v>54</v>
      </c>
      <c r="AB5" s="168">
        <v>60</v>
      </c>
      <c r="AC5" s="168">
        <v>40</v>
      </c>
      <c r="AD5" s="168">
        <v>30</v>
      </c>
      <c r="AE5" s="168">
        <v>20</v>
      </c>
      <c r="AF5" s="168">
        <v>18</v>
      </c>
      <c r="AG5" s="168">
        <v>15</v>
      </c>
      <c r="AH5" s="168">
        <v>12</v>
      </c>
      <c r="AI5" s="168">
        <v>10</v>
      </c>
      <c r="AJ5" s="168">
        <v>8</v>
      </c>
      <c r="AK5" s="168">
        <v>6</v>
      </c>
    </row>
    <row r="6" spans="1:37" x14ac:dyDescent="0.25">
      <c r="A6" s="87"/>
      <c r="B6" s="87"/>
      <c r="C6" s="141"/>
      <c r="D6" s="87"/>
      <c r="E6" s="87"/>
      <c r="F6" s="87"/>
      <c r="G6" s="87"/>
      <c r="H6" s="87"/>
      <c r="I6" s="87"/>
      <c r="J6" s="87"/>
      <c r="K6" s="87"/>
      <c r="L6" s="87"/>
      <c r="M6" s="87"/>
      <c r="N6" s="105"/>
      <c r="O6" s="154" t="s">
        <v>49</v>
      </c>
      <c r="P6" s="155" t="s">
        <v>46</v>
      </c>
      <c r="Q6" s="105"/>
      <c r="R6" s="154" t="s">
        <v>49</v>
      </c>
      <c r="S6" s="180" t="s">
        <v>72</v>
      </c>
      <c r="Y6" s="164"/>
      <c r="Z6" s="164"/>
      <c r="AA6" s="164" t="s">
        <v>55</v>
      </c>
      <c r="AB6" s="168">
        <v>40</v>
      </c>
      <c r="AC6" s="168">
        <v>25</v>
      </c>
      <c r="AD6" s="168">
        <v>18</v>
      </c>
      <c r="AE6" s="168">
        <v>13</v>
      </c>
      <c r="AF6" s="168">
        <v>10</v>
      </c>
      <c r="AG6" s="168">
        <v>8</v>
      </c>
      <c r="AH6" s="168">
        <v>6</v>
      </c>
      <c r="AI6" s="168">
        <v>5</v>
      </c>
      <c r="AJ6" s="168">
        <v>4</v>
      </c>
      <c r="AK6" s="168">
        <v>3</v>
      </c>
    </row>
    <row r="7" spans="1:37" x14ac:dyDescent="0.25">
      <c r="A7" s="147" t="s">
        <v>35</v>
      </c>
      <c r="B7" s="158"/>
      <c r="C7" s="99" t="str">
        <f>IF($B7="","",VLOOKUP($B7,#REF!,5))</f>
        <v/>
      </c>
      <c r="D7" s="99" t="str">
        <f>IF($B7="","",VLOOKUP($B7,#REF!,15))</f>
        <v/>
      </c>
      <c r="E7" s="296" t="s">
        <v>104</v>
      </c>
      <c r="F7" s="296"/>
      <c r="G7" s="96" t="str">
        <f>IF($B7="","",VLOOKUP($B7,#REF!,3))</f>
        <v/>
      </c>
      <c r="H7" s="98"/>
      <c r="I7" s="96" t="str">
        <f>IF($B7="","",VLOOKUP($B7,#REF!,4))</f>
        <v/>
      </c>
      <c r="J7" s="87"/>
      <c r="K7" s="171"/>
      <c r="L7" s="166" t="str">
        <f>IF(K7="","",CONCATENATE(VLOOKUP($Y$3,$AB$1:$AK$1,K7)," pont"))</f>
        <v/>
      </c>
      <c r="M7" s="172"/>
      <c r="N7" s="105"/>
      <c r="O7" s="156" t="s">
        <v>50</v>
      </c>
      <c r="P7" s="157" t="s">
        <v>47</v>
      </c>
      <c r="Q7" s="105"/>
      <c r="R7" s="156" t="s">
        <v>50</v>
      </c>
      <c r="S7" s="181" t="s">
        <v>51</v>
      </c>
      <c r="Y7" s="164"/>
      <c r="Z7" s="164"/>
      <c r="AA7" s="164" t="s">
        <v>56</v>
      </c>
      <c r="AB7" s="168">
        <v>25</v>
      </c>
      <c r="AC7" s="168">
        <v>15</v>
      </c>
      <c r="AD7" s="168">
        <v>13</v>
      </c>
      <c r="AE7" s="168">
        <v>8</v>
      </c>
      <c r="AF7" s="168">
        <v>6</v>
      </c>
      <c r="AG7" s="168">
        <v>4</v>
      </c>
      <c r="AH7" s="168">
        <v>3</v>
      </c>
      <c r="AI7" s="168">
        <v>2</v>
      </c>
      <c r="AJ7" s="168">
        <v>1</v>
      </c>
      <c r="AK7" s="168">
        <v>0</v>
      </c>
    </row>
    <row r="8" spans="1:37" x14ac:dyDescent="0.25">
      <c r="A8" s="112"/>
      <c r="B8" s="159"/>
      <c r="C8" s="113"/>
      <c r="D8" s="113"/>
      <c r="E8" s="145"/>
      <c r="F8" s="145"/>
      <c r="G8" s="113"/>
      <c r="H8" s="113"/>
      <c r="I8" s="113"/>
      <c r="J8" s="87"/>
      <c r="K8" s="112"/>
      <c r="L8" s="112"/>
      <c r="M8" s="173"/>
      <c r="N8" s="105"/>
      <c r="O8" s="105"/>
      <c r="P8" s="105"/>
      <c r="Q8" s="105"/>
      <c r="R8" s="105"/>
      <c r="S8" s="105"/>
      <c r="Y8" s="164"/>
      <c r="Z8" s="164"/>
      <c r="AA8" s="164" t="s">
        <v>57</v>
      </c>
      <c r="AB8" s="168">
        <v>15</v>
      </c>
      <c r="AC8" s="168">
        <v>10</v>
      </c>
      <c r="AD8" s="168">
        <v>7</v>
      </c>
      <c r="AE8" s="168">
        <v>5</v>
      </c>
      <c r="AF8" s="168">
        <v>4</v>
      </c>
      <c r="AG8" s="168">
        <v>3</v>
      </c>
      <c r="AH8" s="168">
        <v>2</v>
      </c>
      <c r="AI8" s="168">
        <v>1</v>
      </c>
      <c r="AJ8" s="168">
        <v>0</v>
      </c>
      <c r="AK8" s="168">
        <v>0</v>
      </c>
    </row>
    <row r="9" spans="1:37" x14ac:dyDescent="0.25">
      <c r="A9" s="112" t="s">
        <v>36</v>
      </c>
      <c r="B9" s="160"/>
      <c r="C9" s="99" t="str">
        <f>IF($B9="","",VLOOKUP($B9,#REF!,5))</f>
        <v/>
      </c>
      <c r="D9" s="99" t="str">
        <f>IF($B9="","",VLOOKUP($B9,#REF!,15))</f>
        <v/>
      </c>
      <c r="E9" s="296" t="s">
        <v>95</v>
      </c>
      <c r="F9" s="296"/>
      <c r="G9" s="95" t="str">
        <f>IF($B9="","",VLOOKUP($B9,#REF!,3))</f>
        <v/>
      </c>
      <c r="H9" s="100"/>
      <c r="I9" s="95" t="str">
        <f>IF($B9="","",VLOOKUP($B9,#REF!,4))</f>
        <v/>
      </c>
      <c r="J9" s="87"/>
      <c r="K9" s="171"/>
      <c r="L9" s="166" t="str">
        <f>IF(K9="","",CONCATENATE(VLOOKUP($Y$3,$AB$1:$AK$1,K9)," pont"))</f>
        <v/>
      </c>
      <c r="M9" s="172"/>
      <c r="N9" s="105"/>
      <c r="O9" s="105"/>
      <c r="P9" s="105"/>
      <c r="Q9" s="105"/>
      <c r="R9" s="105"/>
      <c r="S9" s="105"/>
      <c r="Y9" s="164"/>
      <c r="Z9" s="164"/>
      <c r="AA9" s="164" t="s">
        <v>58</v>
      </c>
      <c r="AB9" s="168">
        <v>10</v>
      </c>
      <c r="AC9" s="168">
        <v>6</v>
      </c>
      <c r="AD9" s="168">
        <v>4</v>
      </c>
      <c r="AE9" s="168">
        <v>2</v>
      </c>
      <c r="AF9" s="168">
        <v>1</v>
      </c>
      <c r="AG9" s="168">
        <v>0</v>
      </c>
      <c r="AH9" s="168">
        <v>0</v>
      </c>
      <c r="AI9" s="168">
        <v>0</v>
      </c>
      <c r="AJ9" s="168">
        <v>0</v>
      </c>
      <c r="AK9" s="168">
        <v>0</v>
      </c>
    </row>
    <row r="10" spans="1:37" x14ac:dyDescent="0.25">
      <c r="A10" s="112"/>
      <c r="B10" s="159"/>
      <c r="C10" s="113"/>
      <c r="D10" s="113"/>
      <c r="E10" s="113"/>
      <c r="F10" s="113"/>
      <c r="G10" s="113"/>
      <c r="H10" s="113"/>
      <c r="I10" s="113"/>
      <c r="J10" s="87"/>
      <c r="K10" s="112"/>
      <c r="L10" s="112"/>
      <c r="M10" s="173"/>
      <c r="N10" s="105"/>
      <c r="O10" s="105"/>
      <c r="P10" s="105"/>
      <c r="Q10" s="105"/>
      <c r="R10" s="105"/>
      <c r="S10" s="105"/>
      <c r="Y10" s="164"/>
      <c r="Z10" s="164"/>
      <c r="AA10" s="164" t="s">
        <v>59</v>
      </c>
      <c r="AB10" s="168">
        <v>6</v>
      </c>
      <c r="AC10" s="168">
        <v>3</v>
      </c>
      <c r="AD10" s="168">
        <v>2</v>
      </c>
      <c r="AE10" s="168">
        <v>1</v>
      </c>
      <c r="AF10" s="168">
        <v>0</v>
      </c>
      <c r="AG10" s="168">
        <v>0</v>
      </c>
      <c r="AH10" s="168">
        <v>0</v>
      </c>
      <c r="AI10" s="168">
        <v>0</v>
      </c>
      <c r="AJ10" s="168">
        <v>0</v>
      </c>
      <c r="AK10" s="168">
        <v>0</v>
      </c>
    </row>
    <row r="11" spans="1:37" ht="14.4" x14ac:dyDescent="0.3">
      <c r="A11" s="112" t="s">
        <v>37</v>
      </c>
      <c r="B11" s="160"/>
      <c r="C11" s="99" t="str">
        <f>IF($B11="","",VLOOKUP($B11,#REF!,5))</f>
        <v/>
      </c>
      <c r="D11" s="99" t="str">
        <f>IF($B11="","",VLOOKUP($B11,#REF!,15))</f>
        <v/>
      </c>
      <c r="E11" s="230" t="s">
        <v>281</v>
      </c>
      <c r="F11" s="100"/>
      <c r="G11" s="95" t="str">
        <f>IF($B11="","",VLOOKUP($B11,#REF!,3))</f>
        <v/>
      </c>
      <c r="H11" s="100"/>
      <c r="I11" s="95" t="str">
        <f>IF($B11="","",VLOOKUP($B11,#REF!,4))</f>
        <v/>
      </c>
      <c r="J11" s="87"/>
      <c r="K11" s="171"/>
      <c r="L11" s="166" t="str">
        <f>IF(K11="","",CONCATENATE(VLOOKUP($Y$3,$AB$1:$AK$1,K11)," pont"))</f>
        <v/>
      </c>
      <c r="M11" s="172"/>
      <c r="N11" s="105"/>
      <c r="O11" s="105"/>
      <c r="P11" s="105"/>
      <c r="Q11" s="105"/>
      <c r="R11" s="105"/>
      <c r="S11" s="105"/>
      <c r="Y11" s="164"/>
      <c r="Z11" s="164"/>
      <c r="AA11" s="164" t="s">
        <v>64</v>
      </c>
      <c r="AB11" s="168">
        <v>3</v>
      </c>
      <c r="AC11" s="168">
        <v>2</v>
      </c>
      <c r="AD11" s="168">
        <v>1</v>
      </c>
      <c r="AE11" s="168">
        <v>0</v>
      </c>
      <c r="AF11" s="168">
        <v>0</v>
      </c>
      <c r="AG11" s="168">
        <v>0</v>
      </c>
      <c r="AH11" s="168">
        <v>0</v>
      </c>
      <c r="AI11" s="168">
        <v>0</v>
      </c>
      <c r="AJ11" s="168">
        <v>0</v>
      </c>
      <c r="AK11" s="168">
        <v>0</v>
      </c>
    </row>
    <row r="12" spans="1:37" x14ac:dyDescent="0.25">
      <c r="A12" s="87"/>
      <c r="B12" s="147"/>
      <c r="C12" s="141"/>
      <c r="D12" s="87"/>
      <c r="E12" s="87"/>
      <c r="F12" s="87"/>
      <c r="G12" s="87"/>
      <c r="H12" s="87"/>
      <c r="I12" s="87"/>
      <c r="J12" s="87"/>
      <c r="K12" s="141"/>
      <c r="L12" s="141"/>
      <c r="M12" s="174"/>
      <c r="Y12" s="164"/>
      <c r="Z12" s="164"/>
      <c r="AA12" s="164" t="s">
        <v>60</v>
      </c>
      <c r="AB12" s="169">
        <v>0</v>
      </c>
      <c r="AC12" s="169">
        <v>0</v>
      </c>
      <c r="AD12" s="169">
        <v>0</v>
      </c>
      <c r="AE12" s="169">
        <v>0</v>
      </c>
      <c r="AF12" s="169">
        <v>0</v>
      </c>
      <c r="AG12" s="169">
        <v>0</v>
      </c>
      <c r="AH12" s="169">
        <v>0</v>
      </c>
      <c r="AI12" s="169">
        <v>0</v>
      </c>
      <c r="AJ12" s="169">
        <v>0</v>
      </c>
      <c r="AK12" s="169">
        <v>0</v>
      </c>
    </row>
    <row r="13" spans="1:37" x14ac:dyDescent="0.25">
      <c r="A13" s="147" t="s">
        <v>41</v>
      </c>
      <c r="B13" s="158"/>
      <c r="C13" s="99" t="str">
        <f>IF($B13="","",VLOOKUP($B13,#REF!,5))</f>
        <v/>
      </c>
      <c r="D13" s="99" t="str">
        <f>IF($B13="","",VLOOKUP($B13,#REF!,15))</f>
        <v/>
      </c>
      <c r="E13" s="296" t="s">
        <v>96</v>
      </c>
      <c r="F13" s="296"/>
      <c r="G13" s="96" t="str">
        <f>IF($B13="","",VLOOKUP($B13,#REF!,3))</f>
        <v/>
      </c>
      <c r="H13" s="98"/>
      <c r="I13" s="96" t="str">
        <f>IF($B13="","",VLOOKUP($B13,#REF!,4))</f>
        <v/>
      </c>
      <c r="J13" s="87"/>
      <c r="K13" s="171"/>
      <c r="L13" s="166" t="str">
        <f>IF(K13="","",CONCATENATE(VLOOKUP($Y$3,$AB$1:$AK$1,K13)," pont"))</f>
        <v/>
      </c>
      <c r="M13" s="172"/>
      <c r="Y13" s="164"/>
      <c r="Z13" s="164"/>
      <c r="AA13" s="164" t="s">
        <v>61</v>
      </c>
      <c r="AB13" s="169">
        <v>0</v>
      </c>
      <c r="AC13" s="169">
        <v>0</v>
      </c>
      <c r="AD13" s="169">
        <v>0</v>
      </c>
      <c r="AE13" s="169">
        <v>0</v>
      </c>
      <c r="AF13" s="169">
        <v>0</v>
      </c>
      <c r="AG13" s="169">
        <v>0</v>
      </c>
      <c r="AH13" s="169">
        <v>0</v>
      </c>
      <c r="AI13" s="169">
        <v>0</v>
      </c>
      <c r="AJ13" s="169">
        <v>0</v>
      </c>
      <c r="AK13" s="169">
        <v>0</v>
      </c>
    </row>
    <row r="14" spans="1:37" x14ac:dyDescent="0.25">
      <c r="A14" s="112"/>
      <c r="B14" s="159"/>
      <c r="C14" s="113"/>
      <c r="D14" s="113"/>
      <c r="E14" s="145"/>
      <c r="F14" s="145"/>
      <c r="G14" s="113"/>
      <c r="H14" s="113"/>
      <c r="I14" s="113"/>
      <c r="J14" s="87"/>
      <c r="K14" s="112"/>
      <c r="L14" s="112"/>
      <c r="M14" s="173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</row>
    <row r="15" spans="1:37" x14ac:dyDescent="0.25">
      <c r="A15" s="112" t="s">
        <v>42</v>
      </c>
      <c r="B15" s="160"/>
      <c r="C15" s="99" t="str">
        <f>IF($B15="","",VLOOKUP($B15,#REF!,5))</f>
        <v/>
      </c>
      <c r="D15" s="99" t="str">
        <f>IF($B15="","",VLOOKUP($B15,#REF!,15))</f>
        <v/>
      </c>
      <c r="E15" s="296" t="s">
        <v>105</v>
      </c>
      <c r="F15" s="296"/>
      <c r="G15" s="95" t="str">
        <f>IF($B15="","",VLOOKUP($B15,#REF!,3))</f>
        <v/>
      </c>
      <c r="H15" s="100"/>
      <c r="I15" s="95" t="str">
        <f>IF($B15="","",VLOOKUP($B15,#REF!,4))</f>
        <v/>
      </c>
      <c r="J15" s="87"/>
      <c r="K15" s="171"/>
      <c r="L15" s="166" t="str">
        <f>IF(K15="","",CONCATENATE(VLOOKUP($Y$3,$AB$1:$AK$1,K15)," pont"))</f>
        <v/>
      </c>
      <c r="M15" s="172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</row>
    <row r="16" spans="1:37" x14ac:dyDescent="0.25">
      <c r="A16" s="112"/>
      <c r="B16" s="159"/>
      <c r="C16" s="113"/>
      <c r="D16" s="113"/>
      <c r="E16" s="113"/>
      <c r="F16" s="113"/>
      <c r="G16" s="113"/>
      <c r="H16" s="113"/>
      <c r="I16" s="113"/>
      <c r="J16" s="87"/>
      <c r="K16" s="112"/>
      <c r="L16" s="112"/>
      <c r="M16" s="173"/>
      <c r="Y16" s="164"/>
      <c r="Z16" s="164"/>
      <c r="AA16" s="164" t="s">
        <v>35</v>
      </c>
      <c r="AB16" s="164">
        <v>300</v>
      </c>
      <c r="AC16" s="164">
        <v>250</v>
      </c>
      <c r="AD16" s="164">
        <v>220</v>
      </c>
      <c r="AE16" s="164">
        <v>180</v>
      </c>
      <c r="AF16" s="164">
        <v>160</v>
      </c>
      <c r="AG16" s="164">
        <v>150</v>
      </c>
      <c r="AH16" s="164">
        <v>140</v>
      </c>
      <c r="AI16" s="164">
        <v>130</v>
      </c>
      <c r="AJ16" s="164">
        <v>120</v>
      </c>
      <c r="AK16" s="164">
        <v>110</v>
      </c>
    </row>
    <row r="17" spans="1:37" x14ac:dyDescent="0.25">
      <c r="A17" s="112"/>
      <c r="B17" s="160"/>
      <c r="C17" s="99"/>
      <c r="D17" s="99"/>
      <c r="E17" s="95"/>
      <c r="F17" s="100"/>
      <c r="G17" s="95"/>
      <c r="H17" s="100"/>
      <c r="I17" s="95"/>
      <c r="J17" s="87"/>
      <c r="K17" s="171"/>
      <c r="L17" s="166" t="str">
        <f>IF(K17="","",CONCATENATE(VLOOKUP($Y$3,$AB$1:$AK$1,K17)," pont"))</f>
        <v/>
      </c>
      <c r="M17" s="172"/>
      <c r="Y17" s="164"/>
      <c r="Z17" s="164"/>
      <c r="AA17" s="164" t="s">
        <v>52</v>
      </c>
      <c r="AB17" s="164">
        <v>250</v>
      </c>
      <c r="AC17" s="164">
        <v>200</v>
      </c>
      <c r="AD17" s="164">
        <v>160</v>
      </c>
      <c r="AE17" s="164">
        <v>140</v>
      </c>
      <c r="AF17" s="164">
        <v>120</v>
      </c>
      <c r="AG17" s="164">
        <v>110</v>
      </c>
      <c r="AH17" s="164">
        <v>100</v>
      </c>
      <c r="AI17" s="164">
        <v>90</v>
      </c>
      <c r="AJ17" s="164">
        <v>80</v>
      </c>
      <c r="AK17" s="164">
        <v>70</v>
      </c>
    </row>
    <row r="18" spans="1:37" x14ac:dyDescent="0.25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Y18" s="164"/>
      <c r="Z18" s="164"/>
      <c r="AA18" s="164" t="s">
        <v>53</v>
      </c>
      <c r="AB18" s="164">
        <v>200</v>
      </c>
      <c r="AC18" s="164">
        <v>150</v>
      </c>
      <c r="AD18" s="164">
        <v>130</v>
      </c>
      <c r="AE18" s="164">
        <v>110</v>
      </c>
      <c r="AF18" s="164">
        <v>95</v>
      </c>
      <c r="AG18" s="164">
        <v>80</v>
      </c>
      <c r="AH18" s="164">
        <v>70</v>
      </c>
      <c r="AI18" s="164">
        <v>60</v>
      </c>
      <c r="AJ18" s="164">
        <v>55</v>
      </c>
      <c r="AK18" s="164">
        <v>50</v>
      </c>
    </row>
    <row r="19" spans="1:37" x14ac:dyDescent="0.25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Y19" s="164"/>
      <c r="Z19" s="164"/>
      <c r="AA19" s="164" t="s">
        <v>54</v>
      </c>
      <c r="AB19" s="164">
        <v>150</v>
      </c>
      <c r="AC19" s="164">
        <v>120</v>
      </c>
      <c r="AD19" s="164">
        <v>100</v>
      </c>
      <c r="AE19" s="164">
        <v>80</v>
      </c>
      <c r="AF19" s="164">
        <v>70</v>
      </c>
      <c r="AG19" s="164">
        <v>60</v>
      </c>
      <c r="AH19" s="164">
        <v>55</v>
      </c>
      <c r="AI19" s="164">
        <v>50</v>
      </c>
      <c r="AJ19" s="164">
        <v>45</v>
      </c>
      <c r="AK19" s="164">
        <v>40</v>
      </c>
    </row>
    <row r="20" spans="1:37" x14ac:dyDescent="0.25">
      <c r="A20" s="87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Y20" s="164"/>
      <c r="Z20" s="164"/>
      <c r="AA20" s="164" t="s">
        <v>55</v>
      </c>
      <c r="AB20" s="164">
        <v>120</v>
      </c>
      <c r="AC20" s="164">
        <v>90</v>
      </c>
      <c r="AD20" s="164">
        <v>65</v>
      </c>
      <c r="AE20" s="164">
        <v>55</v>
      </c>
      <c r="AF20" s="164">
        <v>50</v>
      </c>
      <c r="AG20" s="164">
        <v>45</v>
      </c>
      <c r="AH20" s="164">
        <v>40</v>
      </c>
      <c r="AI20" s="164">
        <v>35</v>
      </c>
      <c r="AJ20" s="164">
        <v>25</v>
      </c>
      <c r="AK20" s="164">
        <v>20</v>
      </c>
    </row>
    <row r="21" spans="1:37" x14ac:dyDescent="0.25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Y21" s="164"/>
      <c r="Z21" s="164"/>
      <c r="AA21" s="164" t="s">
        <v>56</v>
      </c>
      <c r="AB21" s="164">
        <v>90</v>
      </c>
      <c r="AC21" s="164">
        <v>60</v>
      </c>
      <c r="AD21" s="164">
        <v>45</v>
      </c>
      <c r="AE21" s="164">
        <v>34</v>
      </c>
      <c r="AF21" s="164">
        <v>27</v>
      </c>
      <c r="AG21" s="164">
        <v>22</v>
      </c>
      <c r="AH21" s="164">
        <v>18</v>
      </c>
      <c r="AI21" s="164">
        <v>15</v>
      </c>
      <c r="AJ21" s="164">
        <v>12</v>
      </c>
      <c r="AK21" s="164">
        <v>9</v>
      </c>
    </row>
    <row r="22" spans="1:37" ht="18.75" customHeight="1" x14ac:dyDescent="0.25">
      <c r="A22" s="87"/>
      <c r="B22" s="279"/>
      <c r="C22" s="279"/>
      <c r="D22" s="280" t="str">
        <f>E7</f>
        <v>Budapest V. Kerületi Eötvös József Gimnázium</v>
      </c>
      <c r="E22" s="280"/>
      <c r="F22" s="280" t="str">
        <f>E9</f>
        <v>Szent István Gimnázium</v>
      </c>
      <c r="G22" s="280"/>
      <c r="H22" s="280" t="str">
        <f>E11</f>
        <v xml:space="preserve">Pasaréti Szabó Lőrinc  Ált. Isk. és Gimnázium </v>
      </c>
      <c r="I22" s="280"/>
      <c r="J22" s="87"/>
      <c r="K22" s="87"/>
      <c r="L22" s="87"/>
      <c r="M22" s="148" t="s">
        <v>39</v>
      </c>
      <c r="Y22" s="164"/>
      <c r="Z22" s="164"/>
      <c r="AA22" s="164" t="s">
        <v>57</v>
      </c>
      <c r="AB22" s="164">
        <v>60</v>
      </c>
      <c r="AC22" s="164">
        <v>40</v>
      </c>
      <c r="AD22" s="164">
        <v>30</v>
      </c>
      <c r="AE22" s="164">
        <v>20</v>
      </c>
      <c r="AF22" s="164">
        <v>18</v>
      </c>
      <c r="AG22" s="164">
        <v>15</v>
      </c>
      <c r="AH22" s="164">
        <v>12</v>
      </c>
      <c r="AI22" s="164">
        <v>10</v>
      </c>
      <c r="AJ22" s="164">
        <v>8</v>
      </c>
      <c r="AK22" s="164">
        <v>6</v>
      </c>
    </row>
    <row r="23" spans="1:37" ht="18.75" customHeight="1" x14ac:dyDescent="0.25">
      <c r="A23" s="146" t="s">
        <v>35</v>
      </c>
      <c r="B23" s="281" t="str">
        <f>E7</f>
        <v>Budapest V. Kerületi Eötvös József Gimnázium</v>
      </c>
      <c r="C23" s="281"/>
      <c r="D23" s="282"/>
      <c r="E23" s="282"/>
      <c r="F23" s="283"/>
      <c r="G23" s="283"/>
      <c r="H23" s="283"/>
      <c r="I23" s="283"/>
      <c r="J23" s="87"/>
      <c r="K23" s="87"/>
      <c r="L23" s="87"/>
      <c r="M23" s="150"/>
      <c r="Y23" s="164"/>
      <c r="Z23" s="164"/>
      <c r="AA23" s="164" t="s">
        <v>58</v>
      </c>
      <c r="AB23" s="164">
        <v>40</v>
      </c>
      <c r="AC23" s="164">
        <v>25</v>
      </c>
      <c r="AD23" s="164">
        <v>18</v>
      </c>
      <c r="AE23" s="164">
        <v>13</v>
      </c>
      <c r="AF23" s="164">
        <v>8</v>
      </c>
      <c r="AG23" s="164">
        <v>7</v>
      </c>
      <c r="AH23" s="164">
        <v>6</v>
      </c>
      <c r="AI23" s="164">
        <v>5</v>
      </c>
      <c r="AJ23" s="164">
        <v>4</v>
      </c>
      <c r="AK23" s="164">
        <v>3</v>
      </c>
    </row>
    <row r="24" spans="1:37" ht="18.75" customHeight="1" x14ac:dyDescent="0.25">
      <c r="A24" s="146" t="s">
        <v>36</v>
      </c>
      <c r="B24" s="281" t="str">
        <f>E9</f>
        <v>Szent István Gimnázium</v>
      </c>
      <c r="C24" s="281"/>
      <c r="D24" s="283"/>
      <c r="E24" s="283"/>
      <c r="F24" s="282"/>
      <c r="G24" s="282"/>
      <c r="H24" s="283"/>
      <c r="I24" s="283"/>
      <c r="J24" s="87"/>
      <c r="K24" s="87"/>
      <c r="L24" s="87"/>
      <c r="M24" s="150"/>
      <c r="Y24" s="164"/>
      <c r="Z24" s="164"/>
      <c r="AA24" s="164" t="s">
        <v>59</v>
      </c>
      <c r="AB24" s="164">
        <v>25</v>
      </c>
      <c r="AC24" s="164">
        <v>15</v>
      </c>
      <c r="AD24" s="164">
        <v>13</v>
      </c>
      <c r="AE24" s="164">
        <v>7</v>
      </c>
      <c r="AF24" s="164">
        <v>6</v>
      </c>
      <c r="AG24" s="164">
        <v>5</v>
      </c>
      <c r="AH24" s="164">
        <v>4</v>
      </c>
      <c r="AI24" s="164">
        <v>3</v>
      </c>
      <c r="AJ24" s="164">
        <v>2</v>
      </c>
      <c r="AK24" s="164">
        <v>1</v>
      </c>
    </row>
    <row r="25" spans="1:37" ht="18.75" customHeight="1" x14ac:dyDescent="0.25">
      <c r="A25" s="146" t="s">
        <v>37</v>
      </c>
      <c r="B25" s="281" t="str">
        <f>E11</f>
        <v xml:space="preserve">Pasaréti Szabó Lőrinc  Ált. Isk. és Gimnázium </v>
      </c>
      <c r="C25" s="281"/>
      <c r="D25" s="283"/>
      <c r="E25" s="283"/>
      <c r="F25" s="283"/>
      <c r="G25" s="283"/>
      <c r="H25" s="282"/>
      <c r="I25" s="282"/>
      <c r="J25" s="87"/>
      <c r="K25" s="87"/>
      <c r="L25" s="87"/>
      <c r="M25" s="150"/>
      <c r="Y25" s="164"/>
      <c r="Z25" s="164"/>
      <c r="AA25" s="164" t="s">
        <v>64</v>
      </c>
      <c r="AB25" s="164">
        <v>15</v>
      </c>
      <c r="AC25" s="164">
        <v>10</v>
      </c>
      <c r="AD25" s="164">
        <v>8</v>
      </c>
      <c r="AE25" s="164">
        <v>4</v>
      </c>
      <c r="AF25" s="164">
        <v>3</v>
      </c>
      <c r="AG25" s="164">
        <v>2</v>
      </c>
      <c r="AH25" s="164">
        <v>1</v>
      </c>
      <c r="AI25" s="164">
        <v>0</v>
      </c>
      <c r="AJ25" s="164">
        <v>0</v>
      </c>
      <c r="AK25" s="164">
        <v>0</v>
      </c>
    </row>
    <row r="26" spans="1:37" x14ac:dyDescent="0.25">
      <c r="A26" s="87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151"/>
      <c r="Y26" s="164"/>
      <c r="Z26" s="164"/>
      <c r="AA26" s="164" t="s">
        <v>60</v>
      </c>
      <c r="AB26" s="164">
        <v>10</v>
      </c>
      <c r="AC26" s="164">
        <v>6</v>
      </c>
      <c r="AD26" s="164">
        <v>4</v>
      </c>
      <c r="AE26" s="164">
        <v>2</v>
      </c>
      <c r="AF26" s="164">
        <v>1</v>
      </c>
      <c r="AG26" s="164">
        <v>0</v>
      </c>
      <c r="AH26" s="164">
        <v>0</v>
      </c>
      <c r="AI26" s="164">
        <v>0</v>
      </c>
      <c r="AJ26" s="164">
        <v>0</v>
      </c>
      <c r="AK26" s="164">
        <v>0</v>
      </c>
    </row>
    <row r="27" spans="1:37" ht="18.75" customHeight="1" x14ac:dyDescent="0.25">
      <c r="A27" s="87"/>
      <c r="B27" s="279"/>
      <c r="C27" s="279"/>
      <c r="D27" s="280" t="str">
        <f>E13</f>
        <v>Szent István Gimnázium B</v>
      </c>
      <c r="E27" s="280"/>
      <c r="F27" s="280" t="str">
        <f>E15</f>
        <v>ELTE Radnóti Miklós Gyakorló Általános Iskola és Gyakorló Gimnázium</v>
      </c>
      <c r="G27" s="280"/>
      <c r="H27" s="280"/>
      <c r="I27" s="280"/>
      <c r="J27" s="87"/>
      <c r="K27" s="87"/>
      <c r="L27" s="87"/>
      <c r="M27" s="151"/>
      <c r="Y27" s="164"/>
      <c r="Z27" s="164"/>
      <c r="AA27" s="164" t="s">
        <v>61</v>
      </c>
      <c r="AB27" s="164">
        <v>3</v>
      </c>
      <c r="AC27" s="164">
        <v>2</v>
      </c>
      <c r="AD27" s="164">
        <v>1</v>
      </c>
      <c r="AE27" s="164">
        <v>0</v>
      </c>
      <c r="AF27" s="164">
        <v>0</v>
      </c>
      <c r="AG27" s="164">
        <v>0</v>
      </c>
      <c r="AH27" s="164">
        <v>0</v>
      </c>
      <c r="AI27" s="164">
        <v>0</v>
      </c>
      <c r="AJ27" s="164">
        <v>0</v>
      </c>
      <c r="AK27" s="164">
        <v>0</v>
      </c>
    </row>
    <row r="28" spans="1:37" ht="18.75" customHeight="1" x14ac:dyDescent="0.25">
      <c r="A28" s="146" t="s">
        <v>41</v>
      </c>
      <c r="B28" s="281" t="str">
        <f>E13</f>
        <v>Szent István Gimnázium B</v>
      </c>
      <c r="C28" s="281"/>
      <c r="D28" s="282"/>
      <c r="E28" s="282"/>
      <c r="F28" s="283"/>
      <c r="G28" s="283"/>
      <c r="H28" s="283"/>
      <c r="I28" s="283"/>
      <c r="J28" s="87"/>
      <c r="K28" s="87"/>
      <c r="L28" s="87"/>
      <c r="M28" s="150"/>
    </row>
    <row r="29" spans="1:37" ht="18.75" customHeight="1" x14ac:dyDescent="0.25">
      <c r="A29" s="146" t="s">
        <v>42</v>
      </c>
      <c r="B29" s="281" t="str">
        <f>E15</f>
        <v>ELTE Radnóti Miklós Gyakorló Általános Iskola és Gyakorló Gimnázium</v>
      </c>
      <c r="C29" s="281"/>
      <c r="D29" s="283"/>
      <c r="E29" s="283"/>
      <c r="F29" s="282"/>
      <c r="G29" s="282"/>
      <c r="H29" s="283"/>
      <c r="I29" s="283"/>
      <c r="J29" s="87"/>
      <c r="K29" s="87"/>
      <c r="L29" s="87"/>
      <c r="M29" s="150"/>
    </row>
    <row r="30" spans="1:37" ht="2.25" customHeight="1" x14ac:dyDescent="0.25">
      <c r="A30" s="146"/>
      <c r="B30" s="281"/>
      <c r="C30" s="281"/>
      <c r="D30" s="283"/>
      <c r="E30" s="283"/>
      <c r="F30" s="283"/>
      <c r="G30" s="283"/>
      <c r="H30" s="282"/>
      <c r="I30" s="282"/>
      <c r="J30" s="87"/>
      <c r="K30" s="87"/>
      <c r="L30" s="87"/>
      <c r="M30" s="150"/>
    </row>
    <row r="31" spans="1:37" x14ac:dyDescent="0.25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</row>
    <row r="32" spans="1:37" x14ac:dyDescent="0.25">
      <c r="A32" s="87" t="s">
        <v>31</v>
      </c>
      <c r="B32" s="87"/>
      <c r="C32" s="284" t="str">
        <f>IF(M23=1,B23,IF(M24=1,B24,IF(M25=1,B25,"")))</f>
        <v/>
      </c>
      <c r="D32" s="284"/>
      <c r="E32" s="112" t="s">
        <v>44</v>
      </c>
      <c r="F32" s="284" t="str">
        <f>IF(M28=1,B28,IF(M29=1,B29,IF(M30=1,B30,"")))</f>
        <v/>
      </c>
      <c r="G32" s="284"/>
      <c r="H32" s="87"/>
      <c r="I32" s="86"/>
      <c r="J32" s="87"/>
      <c r="K32" s="87"/>
      <c r="L32" s="87"/>
      <c r="M32" s="87"/>
    </row>
    <row r="33" spans="1:19" x14ac:dyDescent="0.25">
      <c r="A33" s="87"/>
      <c r="B33" s="87"/>
      <c r="C33" s="87"/>
      <c r="D33" s="87"/>
      <c r="E33" s="87"/>
      <c r="F33" s="112"/>
      <c r="G33" s="112"/>
      <c r="H33" s="87"/>
      <c r="I33" s="87"/>
      <c r="J33" s="87"/>
      <c r="K33" s="87"/>
      <c r="L33" s="87"/>
      <c r="M33" s="87"/>
    </row>
    <row r="34" spans="1:19" x14ac:dyDescent="0.25">
      <c r="A34" s="87" t="s">
        <v>43</v>
      </c>
      <c r="B34" s="87"/>
      <c r="C34" s="284" t="str">
        <f>IF(M23=2,B23,IF(M24=2,B24,IF(M25=2,B25,"")))</f>
        <v/>
      </c>
      <c r="D34" s="284"/>
      <c r="E34" s="112" t="s">
        <v>44</v>
      </c>
      <c r="F34" s="284" t="str">
        <f>IF(M28=2,B28,IF(M29=2,B29,IF(M30=2,B30,"")))</f>
        <v/>
      </c>
      <c r="G34" s="284"/>
      <c r="H34" s="87"/>
      <c r="I34" s="86"/>
      <c r="J34" s="87"/>
      <c r="K34" s="87"/>
      <c r="L34" s="87"/>
      <c r="M34" s="87"/>
    </row>
    <row r="35" spans="1:19" x14ac:dyDescent="0.25">
      <c r="A35" s="87"/>
      <c r="B35" s="87"/>
      <c r="C35" s="149"/>
      <c r="D35" s="149"/>
      <c r="E35" s="112"/>
      <c r="F35" s="149"/>
      <c r="G35" s="149"/>
      <c r="H35" s="87"/>
      <c r="I35" s="87"/>
      <c r="J35" s="87"/>
      <c r="K35" s="87"/>
      <c r="L35" s="87"/>
      <c r="M35" s="87"/>
    </row>
    <row r="36" spans="1:19" x14ac:dyDescent="0.25">
      <c r="A36" s="87"/>
      <c r="B36" s="87"/>
      <c r="C36" s="284"/>
      <c r="D36" s="284"/>
      <c r="E36" s="112"/>
      <c r="F36" s="284"/>
      <c r="G36" s="284"/>
      <c r="H36" s="87"/>
      <c r="I36" s="86"/>
      <c r="J36" s="87"/>
      <c r="K36" s="87"/>
      <c r="L36" s="87"/>
      <c r="M36" s="87"/>
    </row>
    <row r="37" spans="1:19" x14ac:dyDescent="0.25">
      <c r="A37" s="87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</row>
    <row r="38" spans="1:19" x14ac:dyDescent="0.25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6"/>
      <c r="M38" s="87"/>
      <c r="O38" s="105"/>
      <c r="P38" s="105"/>
      <c r="Q38" s="105"/>
      <c r="R38" s="105"/>
      <c r="S38" s="105"/>
    </row>
    <row r="39" spans="1:19" x14ac:dyDescent="0.25">
      <c r="A39" s="38" t="s">
        <v>20</v>
      </c>
      <c r="B39" s="39"/>
      <c r="C39" s="67"/>
      <c r="D39" s="120" t="s">
        <v>0</v>
      </c>
      <c r="E39" s="121" t="s">
        <v>22</v>
      </c>
      <c r="F39" s="139"/>
      <c r="G39" s="120" t="s">
        <v>0</v>
      </c>
      <c r="H39" s="121" t="s">
        <v>28</v>
      </c>
      <c r="I39" s="46"/>
      <c r="J39" s="121" t="s">
        <v>29</v>
      </c>
      <c r="K39" s="45" t="s">
        <v>30</v>
      </c>
      <c r="L39" s="29"/>
      <c r="M39" s="139"/>
      <c r="O39" s="105"/>
      <c r="P39" s="114"/>
      <c r="Q39" s="114"/>
      <c r="R39" s="115"/>
      <c r="S39" s="105"/>
    </row>
    <row r="40" spans="1:19" x14ac:dyDescent="0.25">
      <c r="A40" s="90" t="s">
        <v>21</v>
      </c>
      <c r="B40" s="91"/>
      <c r="C40" s="92"/>
      <c r="D40" s="122">
        <v>1</v>
      </c>
      <c r="E40" s="286" t="e">
        <f>IF(D40&gt;$R$47,,UPPER(VLOOKUP(D40,#REF!,2)))</f>
        <v>#REF!</v>
      </c>
      <c r="F40" s="286"/>
      <c r="G40" s="133" t="s">
        <v>1</v>
      </c>
      <c r="H40" s="91"/>
      <c r="I40" s="123"/>
      <c r="J40" s="134"/>
      <c r="K40" s="88" t="s">
        <v>23</v>
      </c>
      <c r="L40" s="140"/>
      <c r="M40" s="124"/>
      <c r="O40" s="105"/>
      <c r="P40" s="116"/>
      <c r="Q40" s="116"/>
      <c r="R40" s="117"/>
      <c r="S40" s="105"/>
    </row>
    <row r="41" spans="1:19" x14ac:dyDescent="0.25">
      <c r="A41" s="93" t="s">
        <v>27</v>
      </c>
      <c r="B41" s="44"/>
      <c r="C41" s="94"/>
      <c r="D41" s="125">
        <v>2</v>
      </c>
      <c r="E41" s="285" t="e">
        <f>IF(D41&gt;$R$47,,UPPER(VLOOKUP(D41,#REF!,2)))</f>
        <v>#REF!</v>
      </c>
      <c r="F41" s="285"/>
      <c r="G41" s="135" t="s">
        <v>2</v>
      </c>
      <c r="H41" s="126"/>
      <c r="I41" s="127"/>
      <c r="J41" s="36"/>
      <c r="K41" s="137"/>
      <c r="L41" s="86"/>
      <c r="M41" s="132"/>
      <c r="O41" s="105"/>
      <c r="P41" s="117"/>
      <c r="Q41" s="118"/>
      <c r="R41" s="117"/>
      <c r="S41" s="105"/>
    </row>
    <row r="42" spans="1:19" x14ac:dyDescent="0.25">
      <c r="A42" s="57"/>
      <c r="B42" s="58"/>
      <c r="C42" s="59"/>
      <c r="D42" s="125"/>
      <c r="E42" s="129"/>
      <c r="F42" s="130"/>
      <c r="G42" s="135" t="s">
        <v>3</v>
      </c>
      <c r="H42" s="126"/>
      <c r="I42" s="127"/>
      <c r="J42" s="36"/>
      <c r="K42" s="88" t="s">
        <v>24</v>
      </c>
      <c r="L42" s="140"/>
      <c r="M42" s="124"/>
      <c r="O42" s="105"/>
      <c r="P42" s="116"/>
      <c r="Q42" s="116"/>
      <c r="R42" s="117"/>
      <c r="S42" s="105"/>
    </row>
    <row r="43" spans="1:19" x14ac:dyDescent="0.25">
      <c r="A43" s="40"/>
      <c r="B43" s="65"/>
      <c r="C43" s="41"/>
      <c r="D43" s="125"/>
      <c r="E43" s="129"/>
      <c r="F43" s="130"/>
      <c r="G43" s="135" t="s">
        <v>4</v>
      </c>
      <c r="H43" s="126"/>
      <c r="I43" s="127"/>
      <c r="J43" s="36"/>
      <c r="K43" s="138"/>
      <c r="L43" s="130"/>
      <c r="M43" s="128"/>
      <c r="O43" s="105"/>
      <c r="P43" s="117"/>
      <c r="Q43" s="118"/>
      <c r="R43" s="117"/>
      <c r="S43" s="105"/>
    </row>
    <row r="44" spans="1:19" x14ac:dyDescent="0.25">
      <c r="A44" s="48"/>
      <c r="B44" s="60"/>
      <c r="C44" s="66"/>
      <c r="D44" s="125"/>
      <c r="E44" s="129"/>
      <c r="F44" s="130"/>
      <c r="G44" s="135" t="s">
        <v>5</v>
      </c>
      <c r="H44" s="126"/>
      <c r="I44" s="127"/>
      <c r="J44" s="36"/>
      <c r="K44" s="93"/>
      <c r="L44" s="86"/>
      <c r="M44" s="132"/>
      <c r="O44" s="105"/>
      <c r="P44" s="117"/>
      <c r="Q44" s="118"/>
      <c r="R44" s="117"/>
      <c r="S44" s="105"/>
    </row>
    <row r="45" spans="1:19" x14ac:dyDescent="0.25">
      <c r="A45" s="49"/>
      <c r="B45" s="61"/>
      <c r="C45" s="41"/>
      <c r="D45" s="125"/>
      <c r="E45" s="129"/>
      <c r="F45" s="130"/>
      <c r="G45" s="135" t="s">
        <v>6</v>
      </c>
      <c r="H45" s="126"/>
      <c r="I45" s="127"/>
      <c r="J45" s="36"/>
      <c r="K45" s="88" t="s">
        <v>19</v>
      </c>
      <c r="L45" s="140"/>
      <c r="M45" s="124"/>
      <c r="O45" s="105"/>
      <c r="P45" s="116"/>
      <c r="Q45" s="116"/>
      <c r="R45" s="117"/>
      <c r="S45" s="105"/>
    </row>
    <row r="46" spans="1:19" x14ac:dyDescent="0.25">
      <c r="A46" s="49"/>
      <c r="B46" s="61"/>
      <c r="C46" s="55"/>
      <c r="D46" s="125"/>
      <c r="E46" s="129"/>
      <c r="F46" s="130"/>
      <c r="G46" s="135" t="s">
        <v>7</v>
      </c>
      <c r="H46" s="126"/>
      <c r="I46" s="127"/>
      <c r="J46" s="36"/>
      <c r="K46" s="138"/>
      <c r="L46" s="130"/>
      <c r="M46" s="128"/>
      <c r="O46" s="105"/>
      <c r="P46" s="117"/>
      <c r="Q46" s="118"/>
      <c r="R46" s="117"/>
      <c r="S46" s="105"/>
    </row>
    <row r="47" spans="1:19" x14ac:dyDescent="0.25">
      <c r="A47" s="50"/>
      <c r="B47" s="47"/>
      <c r="C47" s="56"/>
      <c r="D47" s="131"/>
      <c r="E47" s="42"/>
      <c r="F47" s="86"/>
      <c r="G47" s="136" t="s">
        <v>8</v>
      </c>
      <c r="H47" s="44"/>
      <c r="I47" s="89"/>
      <c r="J47" s="43"/>
      <c r="K47" s="93" t="str">
        <f>L4</f>
        <v>Kádár László</v>
      </c>
      <c r="L47" s="86"/>
      <c r="M47" s="132"/>
      <c r="O47" s="105"/>
      <c r="P47" s="117"/>
      <c r="Q47" s="118"/>
      <c r="R47" s="119" t="e">
        <f>MIN(4,#REF!)</f>
        <v>#REF!</v>
      </c>
      <c r="S47" s="105"/>
    </row>
    <row r="48" spans="1:19" x14ac:dyDescent="0.25">
      <c r="O48" s="105"/>
      <c r="P48" s="105"/>
      <c r="Q48" s="105"/>
      <c r="R48" s="105"/>
      <c r="S48" s="105"/>
    </row>
    <row r="49" spans="15:19" x14ac:dyDescent="0.25">
      <c r="O49" s="105"/>
      <c r="P49" s="105"/>
      <c r="Q49" s="105"/>
      <c r="R49" s="105"/>
      <c r="S49" s="105"/>
    </row>
  </sheetData>
  <mergeCells count="46">
    <mergeCell ref="E41:F41"/>
    <mergeCell ref="B30:C30"/>
    <mergeCell ref="D30:E30"/>
    <mergeCell ref="F30:G30"/>
    <mergeCell ref="H30:I30"/>
    <mergeCell ref="C32:D32"/>
    <mergeCell ref="F32:G32"/>
    <mergeCell ref="C34:D34"/>
    <mergeCell ref="F34:G34"/>
    <mergeCell ref="C36:D36"/>
    <mergeCell ref="F36:G36"/>
    <mergeCell ref="E40:F40"/>
    <mergeCell ref="B28:C28"/>
    <mergeCell ref="D28:E28"/>
    <mergeCell ref="F28:G28"/>
    <mergeCell ref="H28:I28"/>
    <mergeCell ref="B29:C29"/>
    <mergeCell ref="D29:E29"/>
    <mergeCell ref="F29:G29"/>
    <mergeCell ref="H29:I29"/>
    <mergeCell ref="B25:C25"/>
    <mergeCell ref="D25:E25"/>
    <mergeCell ref="F25:G25"/>
    <mergeCell ref="H25:I25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A1:F1"/>
    <mergeCell ref="A4:C4"/>
    <mergeCell ref="B22:C22"/>
    <mergeCell ref="D22:E22"/>
    <mergeCell ref="F22:G22"/>
    <mergeCell ref="H22:I22"/>
    <mergeCell ref="E7:F7"/>
    <mergeCell ref="E9:F9"/>
    <mergeCell ref="E13:F13"/>
    <mergeCell ref="E15:F15"/>
  </mergeCells>
  <conditionalFormatting sqref="R47">
    <cfRule type="expression" dxfId="3" priority="4" stopIfTrue="1">
      <formula>$O$1="CU"</formula>
    </cfRule>
  </conditionalFormatting>
  <conditionalFormatting sqref="E7 E9 E13 E15 E17 E11">
    <cfRule type="cellIs" dxfId="2" priority="3" stopIfTrue="1" operator="equal">
      <formula>"Bye"</formula>
    </cfRule>
  </conditionalFormatting>
  <conditionalFormatting sqref="E7 E9">
    <cfRule type="cellIs" dxfId="1" priority="2" stopIfTrue="1" operator="equal">
      <formula>"Bye"</formula>
    </cfRule>
  </conditionalFormatting>
  <conditionalFormatting sqref="E13 E15">
    <cfRule type="cellIs" dxfId="0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12"/>
  <sheetViews>
    <sheetView tabSelected="1" workbookViewId="0">
      <selection activeCell="B6" sqref="B6"/>
    </sheetView>
  </sheetViews>
  <sheetFormatPr defaultColWidth="9.109375" defaultRowHeight="13.2" x14ac:dyDescent="0.25"/>
  <cols>
    <col min="1" max="11" width="9.109375" style="186"/>
    <col min="12" max="12" width="10.109375" style="186" bestFit="1" customWidth="1"/>
    <col min="13" max="16384" width="9.109375" style="186"/>
  </cols>
  <sheetData>
    <row r="1" spans="2:16" ht="15.6" x14ac:dyDescent="0.3">
      <c r="B1" s="238"/>
      <c r="C1" s="238"/>
      <c r="D1" s="238"/>
      <c r="E1" s="238"/>
      <c r="F1" s="238" t="s">
        <v>296</v>
      </c>
      <c r="G1" s="238"/>
      <c r="H1" s="238"/>
      <c r="I1" s="238"/>
      <c r="J1" s="238"/>
      <c r="K1" s="238"/>
      <c r="L1" s="238"/>
      <c r="M1" s="238"/>
      <c r="N1" s="238"/>
      <c r="O1" s="238"/>
      <c r="P1" s="238"/>
    </row>
    <row r="2" spans="2:16" ht="15.6" x14ac:dyDescent="0.3"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</row>
    <row r="3" spans="2:16" ht="15.6" x14ac:dyDescent="0.3">
      <c r="B3" s="239" t="s">
        <v>299</v>
      </c>
      <c r="C3" s="238"/>
      <c r="D3" s="238"/>
      <c r="E3" s="238"/>
      <c r="F3" s="238"/>
      <c r="G3" s="238"/>
      <c r="H3" s="238"/>
      <c r="I3" s="238"/>
      <c r="J3" s="238"/>
      <c r="K3" s="238"/>
      <c r="L3" s="240"/>
      <c r="M3" s="240"/>
      <c r="N3" s="240"/>
      <c r="O3" s="240"/>
      <c r="P3" s="240"/>
    </row>
    <row r="4" spans="2:16" ht="15.6" x14ac:dyDescent="0.3">
      <c r="B4" s="239" t="s">
        <v>300</v>
      </c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</row>
    <row r="5" spans="2:16" ht="15.6" x14ac:dyDescent="0.3">
      <c r="B5" s="238" t="s">
        <v>311</v>
      </c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</row>
    <row r="6" spans="2:16" ht="15.6" x14ac:dyDescent="0.3"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</row>
    <row r="7" spans="2:16" ht="15.6" x14ac:dyDescent="0.3">
      <c r="B7" s="238" t="s">
        <v>294</v>
      </c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</row>
    <row r="8" spans="2:16" ht="15.6" x14ac:dyDescent="0.3">
      <c r="B8" s="238" t="s">
        <v>295</v>
      </c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</row>
    <row r="12" spans="2:16" x14ac:dyDescent="0.25">
      <c r="B12" s="23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6"/>
  <sheetViews>
    <sheetView workbookViewId="0"/>
  </sheetViews>
  <sheetFormatPr defaultColWidth="9.109375" defaultRowHeight="14.4" x14ac:dyDescent="0.3"/>
  <cols>
    <col min="1" max="1" width="25.6640625" style="188" customWidth="1"/>
    <col min="2" max="2" width="93.33203125" style="188" customWidth="1"/>
    <col min="3" max="3" width="27.33203125" style="188" customWidth="1"/>
    <col min="4" max="4" width="19.5546875" style="188" customWidth="1"/>
    <col min="5" max="5" width="11.6640625" style="188" customWidth="1"/>
    <col min="6" max="6" width="0.33203125" style="188" customWidth="1"/>
    <col min="7" max="7" width="19.5546875" style="188" customWidth="1"/>
    <col min="8" max="16384" width="9.109375" style="188"/>
  </cols>
  <sheetData>
    <row r="1" spans="1:7" ht="45" customHeight="1" x14ac:dyDescent="0.3">
      <c r="A1" s="187" t="s">
        <v>107</v>
      </c>
      <c r="B1" s="187" t="s">
        <v>108</v>
      </c>
      <c r="C1" s="187" t="s">
        <v>109</v>
      </c>
      <c r="D1" s="187" t="s">
        <v>110</v>
      </c>
      <c r="E1" s="187" t="s">
        <v>111</v>
      </c>
      <c r="F1" s="187"/>
      <c r="G1" s="187" t="s">
        <v>112</v>
      </c>
    </row>
    <row r="2" spans="1:7" x14ac:dyDescent="0.3">
      <c r="A2" s="189" t="s">
        <v>121</v>
      </c>
      <c r="B2" s="189" t="s">
        <v>74</v>
      </c>
      <c r="C2" s="189" t="s">
        <v>122</v>
      </c>
      <c r="D2" s="190">
        <v>41324</v>
      </c>
      <c r="E2" s="191" t="s">
        <v>115</v>
      </c>
      <c r="F2" s="189"/>
      <c r="G2" s="191" t="s">
        <v>35</v>
      </c>
    </row>
    <row r="3" spans="1:7" x14ac:dyDescent="0.3">
      <c r="A3" s="189" t="s">
        <v>120</v>
      </c>
      <c r="B3" s="189" t="s">
        <v>74</v>
      </c>
      <c r="C3" s="189" t="s">
        <v>123</v>
      </c>
      <c r="D3" s="190">
        <v>41324</v>
      </c>
      <c r="E3" s="191" t="s">
        <v>115</v>
      </c>
      <c r="F3" s="189"/>
      <c r="G3" s="191" t="s">
        <v>35</v>
      </c>
    </row>
    <row r="4" spans="1:7" x14ac:dyDescent="0.3">
      <c r="A4" s="192" t="s">
        <v>124</v>
      </c>
      <c r="B4" s="192" t="s">
        <v>73</v>
      </c>
      <c r="C4" s="192" t="s">
        <v>125</v>
      </c>
      <c r="D4" s="193">
        <v>40365</v>
      </c>
      <c r="E4" s="194" t="s">
        <v>115</v>
      </c>
      <c r="F4" s="192"/>
      <c r="G4" s="194" t="s">
        <v>35</v>
      </c>
    </row>
    <row r="5" spans="1:7" x14ac:dyDescent="0.3">
      <c r="A5" s="192" t="s">
        <v>118</v>
      </c>
      <c r="B5" s="192" t="s">
        <v>73</v>
      </c>
      <c r="C5" s="192" t="s">
        <v>126</v>
      </c>
      <c r="D5" s="193">
        <v>40678</v>
      </c>
      <c r="E5" s="194" t="s">
        <v>115</v>
      </c>
      <c r="F5" s="192"/>
      <c r="G5" s="194" t="s">
        <v>35</v>
      </c>
    </row>
    <row r="6" spans="1:7" x14ac:dyDescent="0.3">
      <c r="A6" s="192" t="s">
        <v>118</v>
      </c>
      <c r="B6" s="192" t="s">
        <v>74</v>
      </c>
      <c r="C6" s="192" t="s">
        <v>127</v>
      </c>
      <c r="D6" s="193">
        <v>41223</v>
      </c>
      <c r="E6" s="194" t="s">
        <v>115</v>
      </c>
      <c r="F6" s="192"/>
      <c r="G6" s="194" t="s">
        <v>35</v>
      </c>
    </row>
    <row r="7" spans="1:7" x14ac:dyDescent="0.3">
      <c r="A7" s="192" t="s">
        <v>118</v>
      </c>
      <c r="B7" s="192" t="s">
        <v>74</v>
      </c>
      <c r="C7" s="192" t="s">
        <v>128</v>
      </c>
      <c r="D7" s="193">
        <v>40835</v>
      </c>
      <c r="E7" s="194" t="s">
        <v>115</v>
      </c>
      <c r="F7" s="192"/>
      <c r="G7" s="194" t="s">
        <v>35</v>
      </c>
    </row>
    <row r="8" spans="1:7" x14ac:dyDescent="0.3">
      <c r="A8" s="192" t="s">
        <v>118</v>
      </c>
      <c r="B8" s="192" t="s">
        <v>82</v>
      </c>
      <c r="C8" s="192" t="s">
        <v>129</v>
      </c>
      <c r="D8" s="193">
        <v>40374</v>
      </c>
      <c r="E8" s="194" t="s">
        <v>115</v>
      </c>
      <c r="F8" s="192"/>
      <c r="G8" s="194" t="s">
        <v>35</v>
      </c>
    </row>
    <row r="9" spans="1:7" x14ac:dyDescent="0.3">
      <c r="A9" s="192" t="s">
        <v>118</v>
      </c>
      <c r="B9" s="192" t="s">
        <v>82</v>
      </c>
      <c r="C9" s="192" t="s">
        <v>130</v>
      </c>
      <c r="D9" s="193">
        <v>40449</v>
      </c>
      <c r="E9" s="194" t="s">
        <v>115</v>
      </c>
      <c r="F9" s="192"/>
      <c r="G9" s="194" t="s">
        <v>35</v>
      </c>
    </row>
    <row r="10" spans="1:7" x14ac:dyDescent="0.3">
      <c r="A10" s="192" t="s">
        <v>118</v>
      </c>
      <c r="B10" s="192" t="s">
        <v>82</v>
      </c>
      <c r="C10" s="192" t="s">
        <v>131</v>
      </c>
      <c r="D10" s="193">
        <v>40394</v>
      </c>
      <c r="E10" s="194" t="s">
        <v>115</v>
      </c>
      <c r="F10" s="192"/>
      <c r="G10" s="194" t="s">
        <v>35</v>
      </c>
    </row>
    <row r="11" spans="1:7" x14ac:dyDescent="0.3">
      <c r="A11" s="192" t="s">
        <v>118</v>
      </c>
      <c r="B11" s="192" t="s">
        <v>80</v>
      </c>
      <c r="C11" s="192" t="s">
        <v>132</v>
      </c>
      <c r="D11" s="193">
        <v>40253</v>
      </c>
      <c r="E11" s="194" t="s">
        <v>115</v>
      </c>
      <c r="F11" s="192"/>
      <c r="G11" s="194" t="s">
        <v>35</v>
      </c>
    </row>
    <row r="12" spans="1:7" x14ac:dyDescent="0.3">
      <c r="A12" s="192" t="s">
        <v>118</v>
      </c>
      <c r="B12" s="192" t="s">
        <v>80</v>
      </c>
      <c r="C12" s="192" t="s">
        <v>133</v>
      </c>
      <c r="D12" s="193">
        <v>41068</v>
      </c>
      <c r="E12" s="194" t="s">
        <v>115</v>
      </c>
      <c r="F12" s="192"/>
      <c r="G12" s="194" t="s">
        <v>35</v>
      </c>
    </row>
    <row r="13" spans="1:7" x14ac:dyDescent="0.3">
      <c r="A13" s="192" t="s">
        <v>118</v>
      </c>
      <c r="B13" s="192" t="s">
        <v>80</v>
      </c>
      <c r="C13" s="192" t="s">
        <v>134</v>
      </c>
      <c r="D13" s="193">
        <v>40711</v>
      </c>
      <c r="E13" s="194" t="s">
        <v>115</v>
      </c>
      <c r="F13" s="192"/>
      <c r="G13" s="194" t="s">
        <v>35</v>
      </c>
    </row>
    <row r="14" spans="1:7" x14ac:dyDescent="0.3">
      <c r="A14" s="192" t="s">
        <v>118</v>
      </c>
      <c r="B14" s="192" t="s">
        <v>80</v>
      </c>
      <c r="C14" s="192" t="s">
        <v>135</v>
      </c>
      <c r="D14" s="193">
        <v>40238</v>
      </c>
      <c r="E14" s="194" t="s">
        <v>115</v>
      </c>
      <c r="F14" s="192"/>
      <c r="G14" s="194" t="s">
        <v>35</v>
      </c>
    </row>
    <row r="15" spans="1:7" x14ac:dyDescent="0.3">
      <c r="A15" s="192" t="s">
        <v>118</v>
      </c>
      <c r="B15" s="192" t="s">
        <v>81</v>
      </c>
      <c r="C15" s="192" t="s">
        <v>136</v>
      </c>
      <c r="D15" s="193">
        <v>40314</v>
      </c>
      <c r="E15" s="194" t="s">
        <v>115</v>
      </c>
      <c r="F15" s="192"/>
      <c r="G15" s="194" t="s">
        <v>35</v>
      </c>
    </row>
    <row r="16" spans="1:7" x14ac:dyDescent="0.3">
      <c r="A16" s="192" t="s">
        <v>118</v>
      </c>
      <c r="B16" s="192" t="s">
        <v>81</v>
      </c>
      <c r="C16" s="192" t="s">
        <v>137</v>
      </c>
      <c r="D16" s="193">
        <v>40752</v>
      </c>
      <c r="E16" s="194" t="s">
        <v>115</v>
      </c>
      <c r="F16" s="192"/>
      <c r="G16" s="194" t="s">
        <v>35</v>
      </c>
    </row>
    <row r="17" spans="1:7" x14ac:dyDescent="0.3">
      <c r="A17" s="192" t="s">
        <v>118</v>
      </c>
      <c r="B17" s="192" t="s">
        <v>81</v>
      </c>
      <c r="C17" s="192" t="s">
        <v>138</v>
      </c>
      <c r="D17" s="193">
        <v>40661</v>
      </c>
      <c r="E17" s="194" t="s">
        <v>115</v>
      </c>
      <c r="F17" s="192"/>
      <c r="G17" s="194" t="s">
        <v>35</v>
      </c>
    </row>
    <row r="18" spans="1:7" x14ac:dyDescent="0.3">
      <c r="A18" s="195" t="s">
        <v>139</v>
      </c>
      <c r="B18" s="195" t="s">
        <v>140</v>
      </c>
      <c r="C18" s="195" t="s">
        <v>141</v>
      </c>
      <c r="D18" s="196">
        <v>40560</v>
      </c>
      <c r="E18" s="197" t="s">
        <v>115</v>
      </c>
      <c r="F18" s="195"/>
      <c r="G18" s="197" t="s">
        <v>36</v>
      </c>
    </row>
    <row r="19" spans="1:7" x14ac:dyDescent="0.3">
      <c r="A19" s="195" t="s">
        <v>118</v>
      </c>
      <c r="B19" s="195" t="s">
        <v>140</v>
      </c>
      <c r="C19" s="195" t="s">
        <v>142</v>
      </c>
      <c r="D19" s="196">
        <v>40441</v>
      </c>
      <c r="E19" s="197" t="s">
        <v>115</v>
      </c>
      <c r="F19" s="195"/>
      <c r="G19" s="197" t="s">
        <v>36</v>
      </c>
    </row>
    <row r="20" spans="1:7" x14ac:dyDescent="0.3">
      <c r="A20" s="195" t="s">
        <v>118</v>
      </c>
      <c r="B20" s="195" t="s">
        <v>81</v>
      </c>
      <c r="C20" s="195" t="s">
        <v>143</v>
      </c>
      <c r="D20" s="196">
        <v>40263</v>
      </c>
      <c r="E20" s="197" t="s">
        <v>115</v>
      </c>
      <c r="F20" s="195"/>
      <c r="G20" s="197" t="s">
        <v>36</v>
      </c>
    </row>
    <row r="21" spans="1:7" x14ac:dyDescent="0.3">
      <c r="A21" s="195" t="s">
        <v>118</v>
      </c>
      <c r="B21" s="195" t="s">
        <v>81</v>
      </c>
      <c r="C21" s="195" t="s">
        <v>144</v>
      </c>
      <c r="D21" s="196">
        <v>40575</v>
      </c>
      <c r="E21" s="197" t="s">
        <v>115</v>
      </c>
      <c r="F21" s="195"/>
      <c r="G21" s="197" t="s">
        <v>36</v>
      </c>
    </row>
    <row r="22" spans="1:7" x14ac:dyDescent="0.3">
      <c r="A22" s="195" t="s">
        <v>118</v>
      </c>
      <c r="B22" s="195" t="s">
        <v>81</v>
      </c>
      <c r="C22" s="195" t="s">
        <v>145</v>
      </c>
      <c r="D22" s="196">
        <v>40615</v>
      </c>
      <c r="E22" s="197" t="s">
        <v>115</v>
      </c>
      <c r="F22" s="195"/>
      <c r="G22" s="197" t="s">
        <v>36</v>
      </c>
    </row>
    <row r="23" spans="1:7" x14ac:dyDescent="0.3">
      <c r="A23" s="195" t="s">
        <v>118</v>
      </c>
      <c r="B23" s="195" t="s">
        <v>81</v>
      </c>
      <c r="C23" s="195" t="s">
        <v>146</v>
      </c>
      <c r="D23" s="196">
        <v>40608</v>
      </c>
      <c r="E23" s="197" t="s">
        <v>115</v>
      </c>
      <c r="F23" s="195"/>
      <c r="G23" s="197" t="s">
        <v>36</v>
      </c>
    </row>
    <row r="24" spans="1:7" x14ac:dyDescent="0.3">
      <c r="A24" s="198" t="s">
        <v>147</v>
      </c>
      <c r="B24" s="198" t="s">
        <v>148</v>
      </c>
      <c r="C24" s="198" t="s">
        <v>149</v>
      </c>
      <c r="D24" s="199">
        <v>40660</v>
      </c>
      <c r="E24" s="200" t="s">
        <v>113</v>
      </c>
      <c r="F24" s="198"/>
      <c r="G24" s="200" t="s">
        <v>36</v>
      </c>
    </row>
    <row r="25" spans="1:7" x14ac:dyDescent="0.3">
      <c r="A25" s="198" t="s">
        <v>118</v>
      </c>
      <c r="B25" s="198" t="s">
        <v>148</v>
      </c>
      <c r="C25" s="198" t="s">
        <v>150</v>
      </c>
      <c r="D25" s="199">
        <v>40858</v>
      </c>
      <c r="E25" s="200" t="s">
        <v>113</v>
      </c>
      <c r="F25" s="198"/>
      <c r="G25" s="200" t="s">
        <v>36</v>
      </c>
    </row>
    <row r="26" spans="1:7" x14ac:dyDescent="0.3">
      <c r="A26" s="198" t="s">
        <v>118</v>
      </c>
      <c r="B26" s="198" t="s">
        <v>80</v>
      </c>
      <c r="C26" s="198" t="s">
        <v>151</v>
      </c>
      <c r="D26" s="199">
        <v>40492</v>
      </c>
      <c r="E26" s="200" t="s">
        <v>113</v>
      </c>
      <c r="F26" s="198"/>
      <c r="G26" s="200" t="s">
        <v>36</v>
      </c>
    </row>
    <row r="27" spans="1:7" x14ac:dyDescent="0.3">
      <c r="A27" s="198" t="s">
        <v>118</v>
      </c>
      <c r="B27" s="198" t="s">
        <v>80</v>
      </c>
      <c r="C27" s="198" t="s">
        <v>152</v>
      </c>
      <c r="D27" s="199">
        <v>40455</v>
      </c>
      <c r="E27" s="200" t="s">
        <v>113</v>
      </c>
      <c r="F27" s="198"/>
      <c r="G27" s="200" t="s">
        <v>36</v>
      </c>
    </row>
    <row r="28" spans="1:7" x14ac:dyDescent="0.3">
      <c r="A28" s="213" t="s">
        <v>280</v>
      </c>
      <c r="B28" s="213" t="s">
        <v>85</v>
      </c>
      <c r="C28" s="213" t="s">
        <v>153</v>
      </c>
      <c r="D28" s="214">
        <v>39677</v>
      </c>
      <c r="E28" s="215" t="s">
        <v>115</v>
      </c>
      <c r="F28" s="213"/>
      <c r="G28" s="215" t="s">
        <v>35</v>
      </c>
    </row>
    <row r="29" spans="1:7" x14ac:dyDescent="0.3">
      <c r="A29" s="213" t="s">
        <v>116</v>
      </c>
      <c r="B29" s="213" t="s">
        <v>85</v>
      </c>
      <c r="C29" s="213" t="s">
        <v>154</v>
      </c>
      <c r="D29" s="214">
        <v>39747</v>
      </c>
      <c r="E29" s="215" t="s">
        <v>115</v>
      </c>
      <c r="F29" s="213"/>
      <c r="G29" s="215" t="s">
        <v>35</v>
      </c>
    </row>
    <row r="30" spans="1:7" x14ac:dyDescent="0.3">
      <c r="A30" s="213" t="s">
        <v>116</v>
      </c>
      <c r="B30" s="213" t="s">
        <v>86</v>
      </c>
      <c r="C30" s="213" t="s">
        <v>155</v>
      </c>
      <c r="D30" s="214">
        <v>40012</v>
      </c>
      <c r="E30" s="215" t="s">
        <v>115</v>
      </c>
      <c r="F30" s="213"/>
      <c r="G30" s="215" t="s">
        <v>35</v>
      </c>
    </row>
    <row r="31" spans="1:7" x14ac:dyDescent="0.3">
      <c r="A31" s="213" t="s">
        <v>116</v>
      </c>
      <c r="B31" s="213" t="s">
        <v>86</v>
      </c>
      <c r="C31" s="213" t="s">
        <v>156</v>
      </c>
      <c r="D31" s="214">
        <v>39755</v>
      </c>
      <c r="E31" s="215" t="s">
        <v>115</v>
      </c>
      <c r="F31" s="213"/>
      <c r="G31" s="215" t="s">
        <v>35</v>
      </c>
    </row>
    <row r="32" spans="1:7" x14ac:dyDescent="0.3">
      <c r="A32" s="213" t="s">
        <v>116</v>
      </c>
      <c r="B32" s="213" t="s">
        <v>87</v>
      </c>
      <c r="C32" s="213" t="s">
        <v>157</v>
      </c>
      <c r="D32" s="214">
        <v>39952</v>
      </c>
      <c r="E32" s="215" t="s">
        <v>115</v>
      </c>
      <c r="F32" s="213"/>
      <c r="G32" s="215" t="s">
        <v>35</v>
      </c>
    </row>
    <row r="33" spans="1:7" x14ac:dyDescent="0.3">
      <c r="A33" s="213" t="s">
        <v>116</v>
      </c>
      <c r="B33" s="213" t="s">
        <v>87</v>
      </c>
      <c r="C33" s="213" t="s">
        <v>158</v>
      </c>
      <c r="D33" s="214">
        <v>40161</v>
      </c>
      <c r="E33" s="215" t="s">
        <v>115</v>
      </c>
      <c r="F33" s="213"/>
      <c r="G33" s="215" t="s">
        <v>35</v>
      </c>
    </row>
    <row r="34" spans="1:7" x14ac:dyDescent="0.3">
      <c r="A34" s="213" t="s">
        <v>116</v>
      </c>
      <c r="B34" s="213" t="s">
        <v>88</v>
      </c>
      <c r="C34" s="213" t="s">
        <v>159</v>
      </c>
      <c r="D34" s="214">
        <v>39742</v>
      </c>
      <c r="E34" s="215" t="s">
        <v>115</v>
      </c>
      <c r="F34" s="213"/>
      <c r="G34" s="215" t="s">
        <v>35</v>
      </c>
    </row>
    <row r="35" spans="1:7" x14ac:dyDescent="0.3">
      <c r="A35" s="213" t="s">
        <v>116</v>
      </c>
      <c r="B35" s="213" t="s">
        <v>88</v>
      </c>
      <c r="C35" s="213" t="s">
        <v>160</v>
      </c>
      <c r="D35" s="214">
        <v>39744</v>
      </c>
      <c r="E35" s="215" t="s">
        <v>115</v>
      </c>
      <c r="F35" s="213"/>
      <c r="G35" s="215" t="s">
        <v>35</v>
      </c>
    </row>
    <row r="36" spans="1:7" x14ac:dyDescent="0.3">
      <c r="A36" s="213" t="s">
        <v>116</v>
      </c>
      <c r="B36" s="213" t="s">
        <v>81</v>
      </c>
      <c r="C36" s="213" t="s">
        <v>161</v>
      </c>
      <c r="D36" s="214">
        <v>39818</v>
      </c>
      <c r="E36" s="215" t="s">
        <v>115</v>
      </c>
      <c r="F36" s="213"/>
      <c r="G36" s="215" t="s">
        <v>35</v>
      </c>
    </row>
    <row r="37" spans="1:7" x14ac:dyDescent="0.3">
      <c r="A37" s="213" t="s">
        <v>116</v>
      </c>
      <c r="B37" s="213" t="s">
        <v>81</v>
      </c>
      <c r="C37" s="213" t="s">
        <v>162</v>
      </c>
      <c r="D37" s="214">
        <v>39919</v>
      </c>
      <c r="E37" s="215" t="s">
        <v>115</v>
      </c>
      <c r="F37" s="213"/>
      <c r="G37" s="215" t="s">
        <v>35</v>
      </c>
    </row>
    <row r="38" spans="1:7" x14ac:dyDescent="0.3">
      <c r="A38" s="201" t="s">
        <v>163</v>
      </c>
      <c r="B38" s="201" t="s">
        <v>85</v>
      </c>
      <c r="C38" s="201" t="s">
        <v>164</v>
      </c>
      <c r="D38" s="202">
        <v>41184</v>
      </c>
      <c r="E38" s="203" t="s">
        <v>115</v>
      </c>
      <c r="F38" s="201"/>
      <c r="G38" s="203" t="s">
        <v>36</v>
      </c>
    </row>
    <row r="39" spans="1:7" x14ac:dyDescent="0.3">
      <c r="A39" s="201" t="s">
        <v>116</v>
      </c>
      <c r="B39" s="201" t="s">
        <v>85</v>
      </c>
      <c r="C39" s="201" t="s">
        <v>153</v>
      </c>
      <c r="D39" s="202">
        <v>39677</v>
      </c>
      <c r="E39" s="203" t="s">
        <v>115</v>
      </c>
      <c r="F39" s="201"/>
      <c r="G39" s="203" t="s">
        <v>36</v>
      </c>
    </row>
    <row r="40" spans="1:7" x14ac:dyDescent="0.3">
      <c r="A40" s="201" t="s">
        <v>116</v>
      </c>
      <c r="B40" s="201" t="s">
        <v>89</v>
      </c>
      <c r="C40" s="201" t="s">
        <v>165</v>
      </c>
      <c r="D40" s="202">
        <v>39979</v>
      </c>
      <c r="E40" s="203" t="s">
        <v>115</v>
      </c>
      <c r="F40" s="201"/>
      <c r="G40" s="203" t="s">
        <v>36</v>
      </c>
    </row>
    <row r="41" spans="1:7" x14ac:dyDescent="0.3">
      <c r="A41" s="201" t="s">
        <v>116</v>
      </c>
      <c r="B41" s="201" t="s">
        <v>89</v>
      </c>
      <c r="C41" s="201" t="s">
        <v>166</v>
      </c>
      <c r="D41" s="202">
        <v>40514</v>
      </c>
      <c r="E41" s="203" t="s">
        <v>115</v>
      </c>
      <c r="F41" s="201"/>
      <c r="G41" s="203" t="s">
        <v>36</v>
      </c>
    </row>
    <row r="42" spans="1:7" x14ac:dyDescent="0.3">
      <c r="A42" s="201" t="s">
        <v>116</v>
      </c>
      <c r="B42" s="201" t="s">
        <v>90</v>
      </c>
      <c r="C42" s="201" t="s">
        <v>167</v>
      </c>
      <c r="D42" s="202">
        <v>40255</v>
      </c>
      <c r="E42" s="203" t="s">
        <v>115</v>
      </c>
      <c r="F42" s="201"/>
      <c r="G42" s="203" t="s">
        <v>36</v>
      </c>
    </row>
    <row r="43" spans="1:7" x14ac:dyDescent="0.3">
      <c r="A43" s="201" t="s">
        <v>116</v>
      </c>
      <c r="B43" s="201" t="s">
        <v>90</v>
      </c>
      <c r="C43" s="201" t="s">
        <v>168</v>
      </c>
      <c r="D43" s="202">
        <v>39945</v>
      </c>
      <c r="E43" s="203" t="s">
        <v>115</v>
      </c>
      <c r="F43" s="201"/>
      <c r="G43" s="203" t="s">
        <v>36</v>
      </c>
    </row>
    <row r="44" spans="1:7" x14ac:dyDescent="0.3">
      <c r="A44" s="189" t="s">
        <v>169</v>
      </c>
      <c r="B44" s="189" t="s">
        <v>170</v>
      </c>
      <c r="C44" s="189" t="s">
        <v>171</v>
      </c>
      <c r="D44" s="190">
        <v>39645</v>
      </c>
      <c r="E44" s="191" t="s">
        <v>113</v>
      </c>
      <c r="F44" s="189"/>
      <c r="G44" s="191" t="s">
        <v>35</v>
      </c>
    </row>
    <row r="45" spans="1:7" x14ac:dyDescent="0.3">
      <c r="A45" s="189" t="s">
        <v>116</v>
      </c>
      <c r="B45" s="189" t="s">
        <v>170</v>
      </c>
      <c r="C45" s="189" t="s">
        <v>172</v>
      </c>
      <c r="D45" s="190">
        <v>40002</v>
      </c>
      <c r="E45" s="191" t="s">
        <v>113</v>
      </c>
      <c r="F45" s="189"/>
      <c r="G45" s="191" t="s">
        <v>35</v>
      </c>
    </row>
    <row r="46" spans="1:7" x14ac:dyDescent="0.3">
      <c r="A46" s="204" t="s">
        <v>173</v>
      </c>
      <c r="B46" s="204" t="s">
        <v>80</v>
      </c>
      <c r="C46" s="204" t="s">
        <v>174</v>
      </c>
      <c r="D46" s="205">
        <v>40539</v>
      </c>
      <c r="E46" s="206" t="s">
        <v>113</v>
      </c>
      <c r="F46" s="204"/>
      <c r="G46" s="206" t="s">
        <v>36</v>
      </c>
    </row>
    <row r="47" spans="1:7" x14ac:dyDescent="0.3">
      <c r="A47" s="204" t="s">
        <v>116</v>
      </c>
      <c r="B47" s="204" t="s">
        <v>80</v>
      </c>
      <c r="C47" s="204" t="s">
        <v>175</v>
      </c>
      <c r="D47" s="205">
        <v>40557</v>
      </c>
      <c r="E47" s="206" t="s">
        <v>113</v>
      </c>
      <c r="F47" s="204"/>
      <c r="G47" s="206" t="s">
        <v>36</v>
      </c>
    </row>
    <row r="48" spans="1:7" x14ac:dyDescent="0.3">
      <c r="A48" s="204" t="s">
        <v>116</v>
      </c>
      <c r="B48" s="204" t="s">
        <v>81</v>
      </c>
      <c r="C48" s="204" t="s">
        <v>176</v>
      </c>
      <c r="D48" s="205">
        <v>39717</v>
      </c>
      <c r="E48" s="206" t="s">
        <v>113</v>
      </c>
      <c r="F48" s="204"/>
      <c r="G48" s="206" t="s">
        <v>36</v>
      </c>
    </row>
    <row r="49" spans="1:7" x14ac:dyDescent="0.3">
      <c r="A49" s="204" t="s">
        <v>116</v>
      </c>
      <c r="B49" s="204" t="s">
        <v>81</v>
      </c>
      <c r="C49" s="204" t="s">
        <v>177</v>
      </c>
      <c r="D49" s="205">
        <v>39475</v>
      </c>
      <c r="E49" s="206" t="s">
        <v>113</v>
      </c>
      <c r="F49" s="204"/>
      <c r="G49" s="206" t="s">
        <v>36</v>
      </c>
    </row>
    <row r="50" spans="1:7" x14ac:dyDescent="0.3">
      <c r="A50" s="207" t="s">
        <v>297</v>
      </c>
      <c r="B50" s="207" t="s">
        <v>308</v>
      </c>
      <c r="C50" s="207" t="s">
        <v>180</v>
      </c>
      <c r="D50" s="208">
        <v>39770</v>
      </c>
      <c r="E50" s="209" t="s">
        <v>115</v>
      </c>
      <c r="F50" s="207"/>
      <c r="G50" s="209" t="s">
        <v>36</v>
      </c>
    </row>
    <row r="51" spans="1:7" x14ac:dyDescent="0.3">
      <c r="A51" s="207" t="s">
        <v>114</v>
      </c>
      <c r="B51" s="207" t="s">
        <v>308</v>
      </c>
      <c r="C51" s="207" t="s">
        <v>181</v>
      </c>
      <c r="D51" s="208">
        <v>39215</v>
      </c>
      <c r="E51" s="209" t="s">
        <v>115</v>
      </c>
      <c r="F51" s="207"/>
      <c r="G51" s="209" t="s">
        <v>36</v>
      </c>
    </row>
    <row r="52" spans="1:7" x14ac:dyDescent="0.3">
      <c r="A52" s="207" t="s">
        <v>114</v>
      </c>
      <c r="B52" s="207" t="s">
        <v>309</v>
      </c>
      <c r="C52" s="207" t="s">
        <v>179</v>
      </c>
      <c r="D52" s="208">
        <v>39067</v>
      </c>
      <c r="E52" s="209" t="s">
        <v>115</v>
      </c>
      <c r="F52" s="207"/>
      <c r="G52" s="209" t="s">
        <v>36</v>
      </c>
    </row>
    <row r="53" spans="1:7" x14ac:dyDescent="0.3">
      <c r="A53" s="207" t="s">
        <v>114</v>
      </c>
      <c r="B53" s="207" t="s">
        <v>309</v>
      </c>
      <c r="C53" s="207" t="s">
        <v>178</v>
      </c>
      <c r="D53" s="208">
        <v>39073</v>
      </c>
      <c r="E53" s="209" t="s">
        <v>115</v>
      </c>
      <c r="F53" s="207"/>
      <c r="G53" s="209" t="s">
        <v>36</v>
      </c>
    </row>
    <row r="54" spans="1:7" x14ac:dyDescent="0.3">
      <c r="A54" s="207" t="s">
        <v>114</v>
      </c>
      <c r="B54" s="207" t="s">
        <v>96</v>
      </c>
      <c r="C54" s="207" t="s">
        <v>182</v>
      </c>
      <c r="D54" s="208">
        <v>39162</v>
      </c>
      <c r="E54" s="209" t="s">
        <v>115</v>
      </c>
      <c r="F54" s="207"/>
      <c r="G54" s="209" t="s">
        <v>36</v>
      </c>
    </row>
    <row r="55" spans="1:7" x14ac:dyDescent="0.3">
      <c r="A55" s="207" t="s">
        <v>114</v>
      </c>
      <c r="B55" s="207" t="s">
        <v>96</v>
      </c>
      <c r="C55" s="207" t="s">
        <v>183</v>
      </c>
      <c r="D55" s="208">
        <v>39001</v>
      </c>
      <c r="E55" s="209" t="s">
        <v>115</v>
      </c>
      <c r="F55" s="207"/>
      <c r="G55" s="209" t="s">
        <v>36</v>
      </c>
    </row>
    <row r="56" spans="1:7" x14ac:dyDescent="0.3">
      <c r="A56" s="207" t="s">
        <v>114</v>
      </c>
      <c r="B56" s="207" t="s">
        <v>81</v>
      </c>
      <c r="C56" s="207" t="s">
        <v>184</v>
      </c>
      <c r="D56" s="208">
        <v>39083</v>
      </c>
      <c r="E56" s="209" t="s">
        <v>115</v>
      </c>
      <c r="F56" s="207"/>
      <c r="G56" s="209" t="s">
        <v>36</v>
      </c>
    </row>
    <row r="57" spans="1:7" x14ac:dyDescent="0.3">
      <c r="A57" s="207" t="s">
        <v>114</v>
      </c>
      <c r="B57" s="207" t="s">
        <v>81</v>
      </c>
      <c r="C57" s="207" t="s">
        <v>185</v>
      </c>
      <c r="D57" s="208">
        <v>39392</v>
      </c>
      <c r="E57" s="209" t="s">
        <v>115</v>
      </c>
      <c r="F57" s="207"/>
      <c r="G57" s="209" t="s">
        <v>36</v>
      </c>
    </row>
    <row r="58" spans="1:7" x14ac:dyDescent="0.3">
      <c r="A58" s="198" t="s">
        <v>186</v>
      </c>
      <c r="B58" s="198" t="s">
        <v>99</v>
      </c>
      <c r="C58" s="198" t="s">
        <v>187</v>
      </c>
      <c r="D58" s="199">
        <v>39107</v>
      </c>
      <c r="E58" s="200" t="s">
        <v>113</v>
      </c>
      <c r="F58" s="198"/>
      <c r="G58" s="200" t="s">
        <v>35</v>
      </c>
    </row>
    <row r="59" spans="1:7" x14ac:dyDescent="0.3">
      <c r="A59" s="198" t="s">
        <v>114</v>
      </c>
      <c r="B59" s="198" t="s">
        <v>99</v>
      </c>
      <c r="C59" s="198" t="s">
        <v>188</v>
      </c>
      <c r="D59" s="199">
        <v>39314</v>
      </c>
      <c r="E59" s="200" t="s">
        <v>113</v>
      </c>
      <c r="F59" s="198"/>
      <c r="G59" s="200" t="s">
        <v>35</v>
      </c>
    </row>
    <row r="60" spans="1:7" x14ac:dyDescent="0.3">
      <c r="A60" s="198" t="s">
        <v>114</v>
      </c>
      <c r="B60" s="198" t="s">
        <v>100</v>
      </c>
      <c r="C60" s="198" t="s">
        <v>189</v>
      </c>
      <c r="D60" s="199">
        <v>39120</v>
      </c>
      <c r="E60" s="200" t="s">
        <v>113</v>
      </c>
      <c r="F60" s="198"/>
      <c r="G60" s="200" t="s">
        <v>35</v>
      </c>
    </row>
    <row r="61" spans="1:7" x14ac:dyDescent="0.3">
      <c r="A61" s="198" t="s">
        <v>114</v>
      </c>
      <c r="B61" s="198" t="s">
        <v>100</v>
      </c>
      <c r="C61" s="198" t="s">
        <v>190</v>
      </c>
      <c r="D61" s="199">
        <v>39189</v>
      </c>
      <c r="E61" s="200" t="s">
        <v>113</v>
      </c>
      <c r="F61" s="198"/>
      <c r="G61" s="200" t="s">
        <v>35</v>
      </c>
    </row>
    <row r="62" spans="1:7" x14ac:dyDescent="0.3">
      <c r="A62" s="198" t="s">
        <v>114</v>
      </c>
      <c r="B62" s="198" t="s">
        <v>100</v>
      </c>
      <c r="C62" s="198" t="s">
        <v>191</v>
      </c>
      <c r="D62" s="199">
        <v>39174</v>
      </c>
      <c r="E62" s="200" t="s">
        <v>113</v>
      </c>
      <c r="F62" s="198"/>
      <c r="G62" s="200" t="s">
        <v>35</v>
      </c>
    </row>
    <row r="63" spans="1:7" x14ac:dyDescent="0.3">
      <c r="A63" s="198" t="s">
        <v>114</v>
      </c>
      <c r="B63" s="198" t="s">
        <v>101</v>
      </c>
      <c r="C63" s="198" t="s">
        <v>192</v>
      </c>
      <c r="D63" s="199">
        <v>39218</v>
      </c>
      <c r="E63" s="200" t="s">
        <v>113</v>
      </c>
      <c r="F63" s="198"/>
      <c r="G63" s="200" t="s">
        <v>35</v>
      </c>
    </row>
    <row r="64" spans="1:7" x14ac:dyDescent="0.3">
      <c r="A64" s="198" t="s">
        <v>114</v>
      </c>
      <c r="B64" s="198" t="s">
        <v>101</v>
      </c>
      <c r="C64" s="198" t="s">
        <v>193</v>
      </c>
      <c r="D64" s="199">
        <v>39147</v>
      </c>
      <c r="E64" s="200" t="s">
        <v>113</v>
      </c>
      <c r="F64" s="198"/>
      <c r="G64" s="200" t="s">
        <v>35</v>
      </c>
    </row>
    <row r="65" spans="1:7" x14ac:dyDescent="0.3">
      <c r="A65" s="198" t="s">
        <v>114</v>
      </c>
      <c r="B65" s="198" t="s">
        <v>101</v>
      </c>
      <c r="C65" s="198" t="s">
        <v>194</v>
      </c>
      <c r="D65" s="199">
        <v>39889</v>
      </c>
      <c r="E65" s="200" t="s">
        <v>113</v>
      </c>
      <c r="F65" s="198"/>
      <c r="G65" s="200" t="s">
        <v>35</v>
      </c>
    </row>
    <row r="66" spans="1:7" x14ac:dyDescent="0.3">
      <c r="A66" s="210" t="s">
        <v>195</v>
      </c>
      <c r="B66" s="210" t="s">
        <v>196</v>
      </c>
      <c r="C66" s="210" t="s">
        <v>197</v>
      </c>
      <c r="D66" s="211">
        <v>39005</v>
      </c>
      <c r="E66" s="212" t="s">
        <v>115</v>
      </c>
      <c r="F66" s="210"/>
      <c r="G66" s="212" t="s">
        <v>35</v>
      </c>
    </row>
    <row r="67" spans="1:7" x14ac:dyDescent="0.3">
      <c r="A67" s="210" t="s">
        <v>117</v>
      </c>
      <c r="B67" s="210" t="s">
        <v>196</v>
      </c>
      <c r="C67" s="210" t="s">
        <v>198</v>
      </c>
      <c r="D67" s="211">
        <v>39792</v>
      </c>
      <c r="E67" s="212" t="s">
        <v>115</v>
      </c>
      <c r="F67" s="210"/>
      <c r="G67" s="212" t="s">
        <v>35</v>
      </c>
    </row>
    <row r="68" spans="1:7" x14ac:dyDescent="0.3">
      <c r="A68" s="210" t="s">
        <v>117</v>
      </c>
      <c r="B68" s="210" t="s">
        <v>95</v>
      </c>
      <c r="C68" s="210" t="s">
        <v>199</v>
      </c>
      <c r="D68" s="211">
        <v>39254</v>
      </c>
      <c r="E68" s="212" t="s">
        <v>115</v>
      </c>
      <c r="F68" s="210"/>
      <c r="G68" s="212" t="s">
        <v>35</v>
      </c>
    </row>
    <row r="69" spans="1:7" x14ac:dyDescent="0.3">
      <c r="A69" s="210" t="s">
        <v>117</v>
      </c>
      <c r="B69" s="210" t="s">
        <v>95</v>
      </c>
      <c r="C69" s="210" t="s">
        <v>200</v>
      </c>
      <c r="D69" s="211">
        <v>38550</v>
      </c>
      <c r="E69" s="212" t="s">
        <v>115</v>
      </c>
      <c r="F69" s="210"/>
      <c r="G69" s="212" t="s">
        <v>35</v>
      </c>
    </row>
    <row r="70" spans="1:7" x14ac:dyDescent="0.3">
      <c r="A70" s="201" t="s">
        <v>201</v>
      </c>
      <c r="B70" s="201" t="s">
        <v>98</v>
      </c>
      <c r="C70" s="201" t="s">
        <v>202</v>
      </c>
      <c r="D70" s="202">
        <v>38289</v>
      </c>
      <c r="E70" s="203" t="s">
        <v>115</v>
      </c>
      <c r="F70" s="201"/>
      <c r="G70" s="203" t="s">
        <v>36</v>
      </c>
    </row>
    <row r="71" spans="1:7" x14ac:dyDescent="0.3">
      <c r="A71" s="201" t="s">
        <v>117</v>
      </c>
      <c r="B71" s="201" t="s">
        <v>98</v>
      </c>
      <c r="C71" s="201" t="s">
        <v>203</v>
      </c>
      <c r="D71" s="202">
        <v>38202</v>
      </c>
      <c r="E71" s="203" t="s">
        <v>115</v>
      </c>
      <c r="F71" s="201"/>
      <c r="G71" s="203" t="s">
        <v>36</v>
      </c>
    </row>
    <row r="72" spans="1:7" x14ac:dyDescent="0.3">
      <c r="A72" s="201" t="s">
        <v>117</v>
      </c>
      <c r="B72" s="201" t="s">
        <v>95</v>
      </c>
      <c r="C72" s="201" t="s">
        <v>204</v>
      </c>
      <c r="D72" s="202">
        <v>38809</v>
      </c>
      <c r="E72" s="203" t="s">
        <v>115</v>
      </c>
      <c r="F72" s="201"/>
      <c r="G72" s="203" t="s">
        <v>36</v>
      </c>
    </row>
    <row r="73" spans="1:7" x14ac:dyDescent="0.3">
      <c r="A73" s="201" t="s">
        <v>117</v>
      </c>
      <c r="B73" s="201" t="s">
        <v>95</v>
      </c>
      <c r="C73" s="201" t="s">
        <v>205</v>
      </c>
      <c r="D73" s="202">
        <v>38495</v>
      </c>
      <c r="E73" s="203" t="s">
        <v>115</v>
      </c>
      <c r="F73" s="201"/>
      <c r="G73" s="203" t="s">
        <v>36</v>
      </c>
    </row>
    <row r="74" spans="1:7" x14ac:dyDescent="0.3">
      <c r="A74" s="201" t="s">
        <v>117</v>
      </c>
      <c r="B74" s="201" t="s">
        <v>96</v>
      </c>
      <c r="C74" s="201" t="s">
        <v>206</v>
      </c>
      <c r="D74" s="202">
        <v>38654</v>
      </c>
      <c r="E74" s="203" t="s">
        <v>115</v>
      </c>
      <c r="F74" s="201"/>
      <c r="G74" s="203" t="s">
        <v>36</v>
      </c>
    </row>
    <row r="75" spans="1:7" x14ac:dyDescent="0.3">
      <c r="A75" s="201" t="s">
        <v>117</v>
      </c>
      <c r="B75" s="201" t="s">
        <v>96</v>
      </c>
      <c r="C75" s="201" t="s">
        <v>207</v>
      </c>
      <c r="D75" s="202">
        <v>39211</v>
      </c>
      <c r="E75" s="203" t="s">
        <v>115</v>
      </c>
      <c r="F75" s="201"/>
      <c r="G75" s="203" t="s">
        <v>36</v>
      </c>
    </row>
    <row r="76" spans="1:7" x14ac:dyDescent="0.3">
      <c r="A76" s="189" t="s">
        <v>208</v>
      </c>
      <c r="B76" s="189" t="s">
        <v>95</v>
      </c>
      <c r="C76" s="189" t="s">
        <v>209</v>
      </c>
      <c r="D76" s="190">
        <v>38220</v>
      </c>
      <c r="E76" s="191" t="s">
        <v>113</v>
      </c>
      <c r="F76" s="189"/>
      <c r="G76" s="191" t="s">
        <v>35</v>
      </c>
    </row>
    <row r="77" spans="1:7" x14ac:dyDescent="0.3">
      <c r="A77" s="189" t="s">
        <v>117</v>
      </c>
      <c r="B77" s="189" t="s">
        <v>95</v>
      </c>
      <c r="C77" s="189" t="s">
        <v>210</v>
      </c>
      <c r="D77" s="190">
        <v>38383</v>
      </c>
      <c r="E77" s="191" t="s">
        <v>113</v>
      </c>
      <c r="F77" s="189"/>
      <c r="G77" s="191" t="s">
        <v>35</v>
      </c>
    </row>
    <row r="78" spans="1:7" x14ac:dyDescent="0.3">
      <c r="A78" s="192" t="s">
        <v>208</v>
      </c>
      <c r="B78" s="192" t="s">
        <v>95</v>
      </c>
      <c r="C78" s="192" t="s">
        <v>211</v>
      </c>
      <c r="D78" s="193">
        <v>38351</v>
      </c>
      <c r="E78" s="194" t="s">
        <v>113</v>
      </c>
      <c r="F78" s="192"/>
      <c r="G78" s="194" t="s">
        <v>36</v>
      </c>
    </row>
    <row r="79" spans="1:7" x14ac:dyDescent="0.3">
      <c r="A79" s="192" t="s">
        <v>117</v>
      </c>
      <c r="B79" s="192" t="s">
        <v>95</v>
      </c>
      <c r="C79" s="192" t="s">
        <v>212</v>
      </c>
      <c r="D79" s="193">
        <v>38443</v>
      </c>
      <c r="E79" s="194" t="s">
        <v>113</v>
      </c>
      <c r="F79" s="192"/>
      <c r="G79" s="194" t="s">
        <v>36</v>
      </c>
    </row>
    <row r="80" spans="1:7" x14ac:dyDescent="0.3">
      <c r="A80" s="198" t="s">
        <v>213</v>
      </c>
      <c r="B80" s="198" t="s">
        <v>214</v>
      </c>
      <c r="C80" s="198" t="s">
        <v>215</v>
      </c>
      <c r="D80" s="199">
        <v>38337</v>
      </c>
      <c r="E80" s="200" t="s">
        <v>115</v>
      </c>
      <c r="F80" s="198"/>
      <c r="G80" s="200" t="s">
        <v>35</v>
      </c>
    </row>
    <row r="81" spans="1:7" x14ac:dyDescent="0.3">
      <c r="A81" s="198" t="s">
        <v>119</v>
      </c>
      <c r="B81" s="198" t="s">
        <v>214</v>
      </c>
      <c r="C81" s="198" t="s">
        <v>216</v>
      </c>
      <c r="D81" s="199">
        <v>38046</v>
      </c>
      <c r="E81" s="200" t="s">
        <v>115</v>
      </c>
      <c r="F81" s="198"/>
      <c r="G81" s="200" t="s">
        <v>35</v>
      </c>
    </row>
    <row r="82" spans="1:7" x14ac:dyDescent="0.3">
      <c r="A82" s="198" t="s">
        <v>119</v>
      </c>
      <c r="B82" s="198" t="s">
        <v>217</v>
      </c>
      <c r="C82" s="198" t="s">
        <v>218</v>
      </c>
      <c r="D82" s="199">
        <v>37702</v>
      </c>
      <c r="E82" s="200" t="s">
        <v>115</v>
      </c>
      <c r="F82" s="198"/>
      <c r="G82" s="200" t="s">
        <v>35</v>
      </c>
    </row>
    <row r="83" spans="1:7" x14ac:dyDescent="0.3">
      <c r="A83" s="198" t="s">
        <v>119</v>
      </c>
      <c r="B83" s="198" t="s">
        <v>217</v>
      </c>
      <c r="C83" s="198" t="s">
        <v>293</v>
      </c>
      <c r="D83" s="199">
        <v>37244</v>
      </c>
      <c r="E83" s="200" t="s">
        <v>115</v>
      </c>
      <c r="F83" s="198"/>
      <c r="G83" s="200" t="s">
        <v>35</v>
      </c>
    </row>
    <row r="84" spans="1:7" x14ac:dyDescent="0.3">
      <c r="A84" s="198" t="s">
        <v>119</v>
      </c>
      <c r="B84" s="198" t="s">
        <v>217</v>
      </c>
      <c r="C84" s="198" t="s">
        <v>219</v>
      </c>
      <c r="D84" s="199">
        <v>38673</v>
      </c>
      <c r="E84" s="200" t="s">
        <v>115</v>
      </c>
      <c r="F84" s="198"/>
      <c r="G84" s="200" t="s">
        <v>35</v>
      </c>
    </row>
    <row r="85" spans="1:7" x14ac:dyDescent="0.3">
      <c r="A85" s="195" t="s">
        <v>284</v>
      </c>
      <c r="B85" s="195" t="s">
        <v>104</v>
      </c>
      <c r="C85" s="195" t="s">
        <v>220</v>
      </c>
      <c r="D85" s="196">
        <v>37987</v>
      </c>
      <c r="E85" s="197" t="s">
        <v>115</v>
      </c>
      <c r="F85" s="195"/>
      <c r="G85" s="197" t="s">
        <v>36</v>
      </c>
    </row>
    <row r="86" spans="1:7" x14ac:dyDescent="0.3">
      <c r="A86" s="195" t="s">
        <v>119</v>
      </c>
      <c r="B86" s="195" t="s">
        <v>104</v>
      </c>
      <c r="C86" s="195" t="s">
        <v>221</v>
      </c>
      <c r="D86" s="196">
        <v>38236</v>
      </c>
      <c r="E86" s="197" t="s">
        <v>115</v>
      </c>
      <c r="F86" s="195"/>
      <c r="G86" s="197" t="s">
        <v>36</v>
      </c>
    </row>
    <row r="87" spans="1:7" x14ac:dyDescent="0.3">
      <c r="A87" s="195" t="s">
        <v>119</v>
      </c>
      <c r="B87" s="195" t="s">
        <v>95</v>
      </c>
      <c r="C87" s="195" t="s">
        <v>222</v>
      </c>
      <c r="D87" s="196">
        <v>37732</v>
      </c>
      <c r="E87" s="197" t="s">
        <v>115</v>
      </c>
      <c r="F87" s="195"/>
      <c r="G87" s="197" t="s">
        <v>36</v>
      </c>
    </row>
    <row r="88" spans="1:7" x14ac:dyDescent="0.3">
      <c r="A88" s="195" t="s">
        <v>119</v>
      </c>
      <c r="B88" s="195" t="s">
        <v>95</v>
      </c>
      <c r="C88" s="195" t="s">
        <v>223</v>
      </c>
      <c r="D88" s="196">
        <v>38008</v>
      </c>
      <c r="E88" s="197" t="s">
        <v>115</v>
      </c>
      <c r="F88" s="195"/>
      <c r="G88" s="197" t="s">
        <v>36</v>
      </c>
    </row>
    <row r="89" spans="1:7" x14ac:dyDescent="0.3">
      <c r="A89" s="195" t="s">
        <v>119</v>
      </c>
      <c r="B89" s="195" t="s">
        <v>95</v>
      </c>
      <c r="C89" s="195" t="s">
        <v>224</v>
      </c>
      <c r="D89" s="196">
        <v>37812</v>
      </c>
      <c r="E89" s="197" t="s">
        <v>115</v>
      </c>
      <c r="F89" s="195"/>
      <c r="G89" s="197" t="s">
        <v>36</v>
      </c>
    </row>
    <row r="90" spans="1:7" x14ac:dyDescent="0.3">
      <c r="A90" s="195" t="s">
        <v>119</v>
      </c>
      <c r="B90" s="195" t="s">
        <v>95</v>
      </c>
      <c r="C90" s="195" t="s">
        <v>225</v>
      </c>
      <c r="D90" s="196">
        <v>37936</v>
      </c>
      <c r="E90" s="197" t="s">
        <v>115</v>
      </c>
      <c r="F90" s="195"/>
      <c r="G90" s="197" t="s">
        <v>36</v>
      </c>
    </row>
    <row r="91" spans="1:7" x14ac:dyDescent="0.3">
      <c r="A91" s="195" t="s">
        <v>119</v>
      </c>
      <c r="B91" s="195" t="s">
        <v>96</v>
      </c>
      <c r="C91" s="195" t="s">
        <v>225</v>
      </c>
      <c r="D91" s="196">
        <v>37936</v>
      </c>
      <c r="E91" s="197" t="s">
        <v>115</v>
      </c>
      <c r="F91" s="195"/>
      <c r="G91" s="197" t="s">
        <v>36</v>
      </c>
    </row>
    <row r="92" spans="1:7" x14ac:dyDescent="0.3">
      <c r="A92" s="195" t="s">
        <v>119</v>
      </c>
      <c r="B92" s="195" t="s">
        <v>96</v>
      </c>
      <c r="C92" s="195" t="s">
        <v>224</v>
      </c>
      <c r="D92" s="196">
        <v>37812</v>
      </c>
      <c r="E92" s="197" t="s">
        <v>115</v>
      </c>
      <c r="F92" s="195"/>
      <c r="G92" s="197" t="s">
        <v>36</v>
      </c>
    </row>
    <row r="93" spans="1:7" x14ac:dyDescent="0.3">
      <c r="A93" s="195" t="s">
        <v>119</v>
      </c>
      <c r="B93" s="195" t="s">
        <v>105</v>
      </c>
      <c r="C93" s="195" t="s">
        <v>226</v>
      </c>
      <c r="D93" s="196">
        <v>38059</v>
      </c>
      <c r="E93" s="197" t="s">
        <v>115</v>
      </c>
      <c r="F93" s="195"/>
      <c r="G93" s="197" t="s">
        <v>36</v>
      </c>
    </row>
    <row r="94" spans="1:7" x14ac:dyDescent="0.3">
      <c r="A94" s="195" t="s">
        <v>119</v>
      </c>
      <c r="B94" s="195" t="s">
        <v>105</v>
      </c>
      <c r="C94" s="195" t="s">
        <v>227</v>
      </c>
      <c r="D94" s="196">
        <v>37547</v>
      </c>
      <c r="E94" s="197" t="s">
        <v>115</v>
      </c>
      <c r="F94" s="195"/>
      <c r="G94" s="197" t="s">
        <v>36</v>
      </c>
    </row>
    <row r="95" spans="1:7" x14ac:dyDescent="0.3">
      <c r="A95" s="195" t="s">
        <v>119</v>
      </c>
      <c r="B95" s="195" t="s">
        <v>281</v>
      </c>
      <c r="C95" s="195" t="s">
        <v>282</v>
      </c>
      <c r="D95" s="196">
        <v>37918</v>
      </c>
      <c r="E95" s="197" t="s">
        <v>115</v>
      </c>
      <c r="F95" s="195"/>
      <c r="G95" s="197" t="s">
        <v>36</v>
      </c>
    </row>
    <row r="96" spans="1:7" x14ac:dyDescent="0.3">
      <c r="A96" s="195" t="s">
        <v>119</v>
      </c>
      <c r="B96" s="195" t="s">
        <v>281</v>
      </c>
      <c r="C96" s="195" t="s">
        <v>283</v>
      </c>
      <c r="D96" s="196">
        <v>37839</v>
      </c>
      <c r="E96" s="197" t="s">
        <v>115</v>
      </c>
      <c r="F96" s="195"/>
      <c r="G96" s="197" t="s">
        <v>36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8"/>
  <sheetViews>
    <sheetView workbookViewId="0">
      <selection activeCell="A4" sqref="A4"/>
    </sheetView>
  </sheetViews>
  <sheetFormatPr defaultRowHeight="14.4" x14ac:dyDescent="0.3"/>
  <cols>
    <col min="1" max="1" width="5.6640625" style="224" customWidth="1"/>
    <col min="2" max="2" width="6.5546875" style="224" customWidth="1"/>
    <col min="3" max="3" width="11.109375" style="224" customWidth="1"/>
    <col min="4" max="4" width="5.6640625" style="224" customWidth="1"/>
    <col min="5" max="6" width="22.109375" style="224" customWidth="1"/>
    <col min="7" max="7" width="12" style="224" customWidth="1"/>
    <col min="8" max="256" width="9.109375" style="216"/>
    <col min="257" max="257" width="5.6640625" style="216" customWidth="1"/>
    <col min="258" max="258" width="6.5546875" style="216" customWidth="1"/>
    <col min="259" max="259" width="11.109375" style="216" customWidth="1"/>
    <col min="260" max="260" width="5.6640625" style="216" customWidth="1"/>
    <col min="261" max="262" width="22.109375" style="216" customWidth="1"/>
    <col min="263" max="263" width="12" style="216" customWidth="1"/>
    <col min="264" max="512" width="9.109375" style="216"/>
    <col min="513" max="513" width="5.6640625" style="216" customWidth="1"/>
    <col min="514" max="514" width="6.5546875" style="216" customWidth="1"/>
    <col min="515" max="515" width="11.109375" style="216" customWidth="1"/>
    <col min="516" max="516" width="5.6640625" style="216" customWidth="1"/>
    <col min="517" max="518" width="22.109375" style="216" customWidth="1"/>
    <col min="519" max="519" width="12" style="216" customWidth="1"/>
    <col min="520" max="768" width="9.109375" style="216"/>
    <col min="769" max="769" width="5.6640625" style="216" customWidth="1"/>
    <col min="770" max="770" width="6.5546875" style="216" customWidth="1"/>
    <col min="771" max="771" width="11.109375" style="216" customWidth="1"/>
    <col min="772" max="772" width="5.6640625" style="216" customWidth="1"/>
    <col min="773" max="774" width="22.109375" style="216" customWidth="1"/>
    <col min="775" max="775" width="12" style="216" customWidth="1"/>
    <col min="776" max="1024" width="9.109375" style="216"/>
    <col min="1025" max="1025" width="5.6640625" style="216" customWidth="1"/>
    <col min="1026" max="1026" width="6.5546875" style="216" customWidth="1"/>
    <col min="1027" max="1027" width="11.109375" style="216" customWidth="1"/>
    <col min="1028" max="1028" width="5.6640625" style="216" customWidth="1"/>
    <col min="1029" max="1030" width="22.109375" style="216" customWidth="1"/>
    <col min="1031" max="1031" width="12" style="216" customWidth="1"/>
    <col min="1032" max="1280" width="9.109375" style="216"/>
    <col min="1281" max="1281" width="5.6640625" style="216" customWidth="1"/>
    <col min="1282" max="1282" width="6.5546875" style="216" customWidth="1"/>
    <col min="1283" max="1283" width="11.109375" style="216" customWidth="1"/>
    <col min="1284" max="1284" width="5.6640625" style="216" customWidth="1"/>
    <col min="1285" max="1286" width="22.109375" style="216" customWidth="1"/>
    <col min="1287" max="1287" width="12" style="216" customWidth="1"/>
    <col min="1288" max="1536" width="9.109375" style="216"/>
    <col min="1537" max="1537" width="5.6640625" style="216" customWidth="1"/>
    <col min="1538" max="1538" width="6.5546875" style="216" customWidth="1"/>
    <col min="1539" max="1539" width="11.109375" style="216" customWidth="1"/>
    <col min="1540" max="1540" width="5.6640625" style="216" customWidth="1"/>
    <col min="1541" max="1542" width="22.109375" style="216" customWidth="1"/>
    <col min="1543" max="1543" width="12" style="216" customWidth="1"/>
    <col min="1544" max="1792" width="9.109375" style="216"/>
    <col min="1793" max="1793" width="5.6640625" style="216" customWidth="1"/>
    <col min="1794" max="1794" width="6.5546875" style="216" customWidth="1"/>
    <col min="1795" max="1795" width="11.109375" style="216" customWidth="1"/>
    <col min="1796" max="1796" width="5.6640625" style="216" customWidth="1"/>
    <col min="1797" max="1798" width="22.109375" style="216" customWidth="1"/>
    <col min="1799" max="1799" width="12" style="216" customWidth="1"/>
    <col min="1800" max="2048" width="9.109375" style="216"/>
    <col min="2049" max="2049" width="5.6640625" style="216" customWidth="1"/>
    <col min="2050" max="2050" width="6.5546875" style="216" customWidth="1"/>
    <col min="2051" max="2051" width="11.109375" style="216" customWidth="1"/>
    <col min="2052" max="2052" width="5.6640625" style="216" customWidth="1"/>
    <col min="2053" max="2054" width="22.109375" style="216" customWidth="1"/>
    <col min="2055" max="2055" width="12" style="216" customWidth="1"/>
    <col min="2056" max="2304" width="9.109375" style="216"/>
    <col min="2305" max="2305" width="5.6640625" style="216" customWidth="1"/>
    <col min="2306" max="2306" width="6.5546875" style="216" customWidth="1"/>
    <col min="2307" max="2307" width="11.109375" style="216" customWidth="1"/>
    <col min="2308" max="2308" width="5.6640625" style="216" customWidth="1"/>
    <col min="2309" max="2310" width="22.109375" style="216" customWidth="1"/>
    <col min="2311" max="2311" width="12" style="216" customWidth="1"/>
    <col min="2312" max="2560" width="9.109375" style="216"/>
    <col min="2561" max="2561" width="5.6640625" style="216" customWidth="1"/>
    <col min="2562" max="2562" width="6.5546875" style="216" customWidth="1"/>
    <col min="2563" max="2563" width="11.109375" style="216" customWidth="1"/>
    <col min="2564" max="2564" width="5.6640625" style="216" customWidth="1"/>
    <col min="2565" max="2566" width="22.109375" style="216" customWidth="1"/>
    <col min="2567" max="2567" width="12" style="216" customWidth="1"/>
    <col min="2568" max="2816" width="9.109375" style="216"/>
    <col min="2817" max="2817" width="5.6640625" style="216" customWidth="1"/>
    <col min="2818" max="2818" width="6.5546875" style="216" customWidth="1"/>
    <col min="2819" max="2819" width="11.109375" style="216" customWidth="1"/>
    <col min="2820" max="2820" width="5.6640625" style="216" customWidth="1"/>
    <col min="2821" max="2822" width="22.109375" style="216" customWidth="1"/>
    <col min="2823" max="2823" width="12" style="216" customWidth="1"/>
    <col min="2824" max="3072" width="9.109375" style="216"/>
    <col min="3073" max="3073" width="5.6640625" style="216" customWidth="1"/>
    <col min="3074" max="3074" width="6.5546875" style="216" customWidth="1"/>
    <col min="3075" max="3075" width="11.109375" style="216" customWidth="1"/>
    <col min="3076" max="3076" width="5.6640625" style="216" customWidth="1"/>
    <col min="3077" max="3078" width="22.109375" style="216" customWidth="1"/>
    <col min="3079" max="3079" width="12" style="216" customWidth="1"/>
    <col min="3080" max="3328" width="9.109375" style="216"/>
    <col min="3329" max="3329" width="5.6640625" style="216" customWidth="1"/>
    <col min="3330" max="3330" width="6.5546875" style="216" customWidth="1"/>
    <col min="3331" max="3331" width="11.109375" style="216" customWidth="1"/>
    <col min="3332" max="3332" width="5.6640625" style="216" customWidth="1"/>
    <col min="3333" max="3334" width="22.109375" style="216" customWidth="1"/>
    <col min="3335" max="3335" width="12" style="216" customWidth="1"/>
    <col min="3336" max="3584" width="9.109375" style="216"/>
    <col min="3585" max="3585" width="5.6640625" style="216" customWidth="1"/>
    <col min="3586" max="3586" width="6.5546875" style="216" customWidth="1"/>
    <col min="3587" max="3587" width="11.109375" style="216" customWidth="1"/>
    <col min="3588" max="3588" width="5.6640625" style="216" customWidth="1"/>
    <col min="3589" max="3590" width="22.109375" style="216" customWidth="1"/>
    <col min="3591" max="3591" width="12" style="216" customWidth="1"/>
    <col min="3592" max="3840" width="9.109375" style="216"/>
    <col min="3841" max="3841" width="5.6640625" style="216" customWidth="1"/>
    <col min="3842" max="3842" width="6.5546875" style="216" customWidth="1"/>
    <col min="3843" max="3843" width="11.109375" style="216" customWidth="1"/>
    <col min="3844" max="3844" width="5.6640625" style="216" customWidth="1"/>
    <col min="3845" max="3846" width="22.109375" style="216" customWidth="1"/>
    <col min="3847" max="3847" width="12" style="216" customWidth="1"/>
    <col min="3848" max="4096" width="9.109375" style="216"/>
    <col min="4097" max="4097" width="5.6640625" style="216" customWidth="1"/>
    <col min="4098" max="4098" width="6.5546875" style="216" customWidth="1"/>
    <col min="4099" max="4099" width="11.109375" style="216" customWidth="1"/>
    <col min="4100" max="4100" width="5.6640625" style="216" customWidth="1"/>
    <col min="4101" max="4102" width="22.109375" style="216" customWidth="1"/>
    <col min="4103" max="4103" width="12" style="216" customWidth="1"/>
    <col min="4104" max="4352" width="9.109375" style="216"/>
    <col min="4353" max="4353" width="5.6640625" style="216" customWidth="1"/>
    <col min="4354" max="4354" width="6.5546875" style="216" customWidth="1"/>
    <col min="4355" max="4355" width="11.109375" style="216" customWidth="1"/>
    <col min="4356" max="4356" width="5.6640625" style="216" customWidth="1"/>
    <col min="4357" max="4358" width="22.109375" style="216" customWidth="1"/>
    <col min="4359" max="4359" width="12" style="216" customWidth="1"/>
    <col min="4360" max="4608" width="9.109375" style="216"/>
    <col min="4609" max="4609" width="5.6640625" style="216" customWidth="1"/>
    <col min="4610" max="4610" width="6.5546875" style="216" customWidth="1"/>
    <col min="4611" max="4611" width="11.109375" style="216" customWidth="1"/>
    <col min="4612" max="4612" width="5.6640625" style="216" customWidth="1"/>
    <col min="4613" max="4614" width="22.109375" style="216" customWidth="1"/>
    <col min="4615" max="4615" width="12" style="216" customWidth="1"/>
    <col min="4616" max="4864" width="9.109375" style="216"/>
    <col min="4865" max="4865" width="5.6640625" style="216" customWidth="1"/>
    <col min="4866" max="4866" width="6.5546875" style="216" customWidth="1"/>
    <col min="4867" max="4867" width="11.109375" style="216" customWidth="1"/>
    <col min="4868" max="4868" width="5.6640625" style="216" customWidth="1"/>
    <col min="4869" max="4870" width="22.109375" style="216" customWidth="1"/>
    <col min="4871" max="4871" width="12" style="216" customWidth="1"/>
    <col min="4872" max="5120" width="9.109375" style="216"/>
    <col min="5121" max="5121" width="5.6640625" style="216" customWidth="1"/>
    <col min="5122" max="5122" width="6.5546875" style="216" customWidth="1"/>
    <col min="5123" max="5123" width="11.109375" style="216" customWidth="1"/>
    <col min="5124" max="5124" width="5.6640625" style="216" customWidth="1"/>
    <col min="5125" max="5126" width="22.109375" style="216" customWidth="1"/>
    <col min="5127" max="5127" width="12" style="216" customWidth="1"/>
    <col min="5128" max="5376" width="9.109375" style="216"/>
    <col min="5377" max="5377" width="5.6640625" style="216" customWidth="1"/>
    <col min="5378" max="5378" width="6.5546875" style="216" customWidth="1"/>
    <col min="5379" max="5379" width="11.109375" style="216" customWidth="1"/>
    <col min="5380" max="5380" width="5.6640625" style="216" customWidth="1"/>
    <col min="5381" max="5382" width="22.109375" style="216" customWidth="1"/>
    <col min="5383" max="5383" width="12" style="216" customWidth="1"/>
    <col min="5384" max="5632" width="9.109375" style="216"/>
    <col min="5633" max="5633" width="5.6640625" style="216" customWidth="1"/>
    <col min="5634" max="5634" width="6.5546875" style="216" customWidth="1"/>
    <col min="5635" max="5635" width="11.109375" style="216" customWidth="1"/>
    <col min="5636" max="5636" width="5.6640625" style="216" customWidth="1"/>
    <col min="5637" max="5638" width="22.109375" style="216" customWidth="1"/>
    <col min="5639" max="5639" width="12" style="216" customWidth="1"/>
    <col min="5640" max="5888" width="9.109375" style="216"/>
    <col min="5889" max="5889" width="5.6640625" style="216" customWidth="1"/>
    <col min="5890" max="5890" width="6.5546875" style="216" customWidth="1"/>
    <col min="5891" max="5891" width="11.109375" style="216" customWidth="1"/>
    <col min="5892" max="5892" width="5.6640625" style="216" customWidth="1"/>
    <col min="5893" max="5894" width="22.109375" style="216" customWidth="1"/>
    <col min="5895" max="5895" width="12" style="216" customWidth="1"/>
    <col min="5896" max="6144" width="9.109375" style="216"/>
    <col min="6145" max="6145" width="5.6640625" style="216" customWidth="1"/>
    <col min="6146" max="6146" width="6.5546875" style="216" customWidth="1"/>
    <col min="6147" max="6147" width="11.109375" style="216" customWidth="1"/>
    <col min="6148" max="6148" width="5.6640625" style="216" customWidth="1"/>
    <col min="6149" max="6150" width="22.109375" style="216" customWidth="1"/>
    <col min="6151" max="6151" width="12" style="216" customWidth="1"/>
    <col min="6152" max="6400" width="9.109375" style="216"/>
    <col min="6401" max="6401" width="5.6640625" style="216" customWidth="1"/>
    <col min="6402" max="6402" width="6.5546875" style="216" customWidth="1"/>
    <col min="6403" max="6403" width="11.109375" style="216" customWidth="1"/>
    <col min="6404" max="6404" width="5.6640625" style="216" customWidth="1"/>
    <col min="6405" max="6406" width="22.109375" style="216" customWidth="1"/>
    <col min="6407" max="6407" width="12" style="216" customWidth="1"/>
    <col min="6408" max="6656" width="9.109375" style="216"/>
    <col min="6657" max="6657" width="5.6640625" style="216" customWidth="1"/>
    <col min="6658" max="6658" width="6.5546875" style="216" customWidth="1"/>
    <col min="6659" max="6659" width="11.109375" style="216" customWidth="1"/>
    <col min="6660" max="6660" width="5.6640625" style="216" customWidth="1"/>
    <col min="6661" max="6662" width="22.109375" style="216" customWidth="1"/>
    <col min="6663" max="6663" width="12" style="216" customWidth="1"/>
    <col min="6664" max="6912" width="9.109375" style="216"/>
    <col min="6913" max="6913" width="5.6640625" style="216" customWidth="1"/>
    <col min="6914" max="6914" width="6.5546875" style="216" customWidth="1"/>
    <col min="6915" max="6915" width="11.109375" style="216" customWidth="1"/>
    <col min="6916" max="6916" width="5.6640625" style="216" customWidth="1"/>
    <col min="6917" max="6918" width="22.109375" style="216" customWidth="1"/>
    <col min="6919" max="6919" width="12" style="216" customWidth="1"/>
    <col min="6920" max="7168" width="9.109375" style="216"/>
    <col min="7169" max="7169" width="5.6640625" style="216" customWidth="1"/>
    <col min="7170" max="7170" width="6.5546875" style="216" customWidth="1"/>
    <col min="7171" max="7171" width="11.109375" style="216" customWidth="1"/>
    <col min="7172" max="7172" width="5.6640625" style="216" customWidth="1"/>
    <col min="7173" max="7174" width="22.109375" style="216" customWidth="1"/>
    <col min="7175" max="7175" width="12" style="216" customWidth="1"/>
    <col min="7176" max="7424" width="9.109375" style="216"/>
    <col min="7425" max="7425" width="5.6640625" style="216" customWidth="1"/>
    <col min="7426" max="7426" width="6.5546875" style="216" customWidth="1"/>
    <col min="7427" max="7427" width="11.109375" style="216" customWidth="1"/>
    <col min="7428" max="7428" width="5.6640625" style="216" customWidth="1"/>
    <col min="7429" max="7430" width="22.109375" style="216" customWidth="1"/>
    <col min="7431" max="7431" width="12" style="216" customWidth="1"/>
    <col min="7432" max="7680" width="9.109375" style="216"/>
    <col min="7681" max="7681" width="5.6640625" style="216" customWidth="1"/>
    <col min="7682" max="7682" width="6.5546875" style="216" customWidth="1"/>
    <col min="7683" max="7683" width="11.109375" style="216" customWidth="1"/>
    <col min="7684" max="7684" width="5.6640625" style="216" customWidth="1"/>
    <col min="7685" max="7686" width="22.109375" style="216" customWidth="1"/>
    <col min="7687" max="7687" width="12" style="216" customWidth="1"/>
    <col min="7688" max="7936" width="9.109375" style="216"/>
    <col min="7937" max="7937" width="5.6640625" style="216" customWidth="1"/>
    <col min="7938" max="7938" width="6.5546875" style="216" customWidth="1"/>
    <col min="7939" max="7939" width="11.109375" style="216" customWidth="1"/>
    <col min="7940" max="7940" width="5.6640625" style="216" customWidth="1"/>
    <col min="7941" max="7942" width="22.109375" style="216" customWidth="1"/>
    <col min="7943" max="7943" width="12" style="216" customWidth="1"/>
    <col min="7944" max="8192" width="9.109375" style="216"/>
    <col min="8193" max="8193" width="5.6640625" style="216" customWidth="1"/>
    <col min="8194" max="8194" width="6.5546875" style="216" customWidth="1"/>
    <col min="8195" max="8195" width="11.109375" style="216" customWidth="1"/>
    <col min="8196" max="8196" width="5.6640625" style="216" customWidth="1"/>
    <col min="8197" max="8198" width="22.109375" style="216" customWidth="1"/>
    <col min="8199" max="8199" width="12" style="216" customWidth="1"/>
    <col min="8200" max="8448" width="9.109375" style="216"/>
    <col min="8449" max="8449" width="5.6640625" style="216" customWidth="1"/>
    <col min="8450" max="8450" width="6.5546875" style="216" customWidth="1"/>
    <col min="8451" max="8451" width="11.109375" style="216" customWidth="1"/>
    <col min="8452" max="8452" width="5.6640625" style="216" customWidth="1"/>
    <col min="8453" max="8454" width="22.109375" style="216" customWidth="1"/>
    <col min="8455" max="8455" width="12" style="216" customWidth="1"/>
    <col min="8456" max="8704" width="9.109375" style="216"/>
    <col min="8705" max="8705" width="5.6640625" style="216" customWidth="1"/>
    <col min="8706" max="8706" width="6.5546875" style="216" customWidth="1"/>
    <col min="8707" max="8707" width="11.109375" style="216" customWidth="1"/>
    <col min="8708" max="8708" width="5.6640625" style="216" customWidth="1"/>
    <col min="8709" max="8710" width="22.109375" style="216" customWidth="1"/>
    <col min="8711" max="8711" width="12" style="216" customWidth="1"/>
    <col min="8712" max="8960" width="9.109375" style="216"/>
    <col min="8961" max="8961" width="5.6640625" style="216" customWidth="1"/>
    <col min="8962" max="8962" width="6.5546875" style="216" customWidth="1"/>
    <col min="8963" max="8963" width="11.109375" style="216" customWidth="1"/>
    <col min="8964" max="8964" width="5.6640625" style="216" customWidth="1"/>
    <col min="8965" max="8966" width="22.109375" style="216" customWidth="1"/>
    <col min="8967" max="8967" width="12" style="216" customWidth="1"/>
    <col min="8968" max="9216" width="9.109375" style="216"/>
    <col min="9217" max="9217" width="5.6640625" style="216" customWidth="1"/>
    <col min="9218" max="9218" width="6.5546875" style="216" customWidth="1"/>
    <col min="9219" max="9219" width="11.109375" style="216" customWidth="1"/>
    <col min="9220" max="9220" width="5.6640625" style="216" customWidth="1"/>
    <col min="9221" max="9222" width="22.109375" style="216" customWidth="1"/>
    <col min="9223" max="9223" width="12" style="216" customWidth="1"/>
    <col min="9224" max="9472" width="9.109375" style="216"/>
    <col min="9473" max="9473" width="5.6640625" style="216" customWidth="1"/>
    <col min="9474" max="9474" width="6.5546875" style="216" customWidth="1"/>
    <col min="9475" max="9475" width="11.109375" style="216" customWidth="1"/>
    <col min="9476" max="9476" width="5.6640625" style="216" customWidth="1"/>
    <col min="9477" max="9478" width="22.109375" style="216" customWidth="1"/>
    <col min="9479" max="9479" width="12" style="216" customWidth="1"/>
    <col min="9480" max="9728" width="9.109375" style="216"/>
    <col min="9729" max="9729" width="5.6640625" style="216" customWidth="1"/>
    <col min="9730" max="9730" width="6.5546875" style="216" customWidth="1"/>
    <col min="9731" max="9731" width="11.109375" style="216" customWidth="1"/>
    <col min="9732" max="9732" width="5.6640625" style="216" customWidth="1"/>
    <col min="9733" max="9734" width="22.109375" style="216" customWidth="1"/>
    <col min="9735" max="9735" width="12" style="216" customWidth="1"/>
    <col min="9736" max="9984" width="9.109375" style="216"/>
    <col min="9985" max="9985" width="5.6640625" style="216" customWidth="1"/>
    <col min="9986" max="9986" width="6.5546875" style="216" customWidth="1"/>
    <col min="9987" max="9987" width="11.109375" style="216" customWidth="1"/>
    <col min="9988" max="9988" width="5.6640625" style="216" customWidth="1"/>
    <col min="9989" max="9990" width="22.109375" style="216" customWidth="1"/>
    <col min="9991" max="9991" width="12" style="216" customWidth="1"/>
    <col min="9992" max="10240" width="9.109375" style="216"/>
    <col min="10241" max="10241" width="5.6640625" style="216" customWidth="1"/>
    <col min="10242" max="10242" width="6.5546875" style="216" customWidth="1"/>
    <col min="10243" max="10243" width="11.109375" style="216" customWidth="1"/>
    <col min="10244" max="10244" width="5.6640625" style="216" customWidth="1"/>
    <col min="10245" max="10246" width="22.109375" style="216" customWidth="1"/>
    <col min="10247" max="10247" width="12" style="216" customWidth="1"/>
    <col min="10248" max="10496" width="9.109375" style="216"/>
    <col min="10497" max="10497" width="5.6640625" style="216" customWidth="1"/>
    <col min="10498" max="10498" width="6.5546875" style="216" customWidth="1"/>
    <col min="10499" max="10499" width="11.109375" style="216" customWidth="1"/>
    <col min="10500" max="10500" width="5.6640625" style="216" customWidth="1"/>
    <col min="10501" max="10502" width="22.109375" style="216" customWidth="1"/>
    <col min="10503" max="10503" width="12" style="216" customWidth="1"/>
    <col min="10504" max="10752" width="9.109375" style="216"/>
    <col min="10753" max="10753" width="5.6640625" style="216" customWidth="1"/>
    <col min="10754" max="10754" width="6.5546875" style="216" customWidth="1"/>
    <col min="10755" max="10755" width="11.109375" style="216" customWidth="1"/>
    <col min="10756" max="10756" width="5.6640625" style="216" customWidth="1"/>
    <col min="10757" max="10758" width="22.109375" style="216" customWidth="1"/>
    <col min="10759" max="10759" width="12" style="216" customWidth="1"/>
    <col min="10760" max="11008" width="9.109375" style="216"/>
    <col min="11009" max="11009" width="5.6640625" style="216" customWidth="1"/>
    <col min="11010" max="11010" width="6.5546875" style="216" customWidth="1"/>
    <col min="11011" max="11011" width="11.109375" style="216" customWidth="1"/>
    <col min="11012" max="11012" width="5.6640625" style="216" customWidth="1"/>
    <col min="11013" max="11014" width="22.109375" style="216" customWidth="1"/>
    <col min="11015" max="11015" width="12" style="216" customWidth="1"/>
    <col min="11016" max="11264" width="9.109375" style="216"/>
    <col min="11265" max="11265" width="5.6640625" style="216" customWidth="1"/>
    <col min="11266" max="11266" width="6.5546875" style="216" customWidth="1"/>
    <col min="11267" max="11267" width="11.109375" style="216" customWidth="1"/>
    <col min="11268" max="11268" width="5.6640625" style="216" customWidth="1"/>
    <col min="11269" max="11270" width="22.109375" style="216" customWidth="1"/>
    <col min="11271" max="11271" width="12" style="216" customWidth="1"/>
    <col min="11272" max="11520" width="9.109375" style="216"/>
    <col min="11521" max="11521" width="5.6640625" style="216" customWidth="1"/>
    <col min="11522" max="11522" width="6.5546875" style="216" customWidth="1"/>
    <col min="11523" max="11523" width="11.109375" style="216" customWidth="1"/>
    <col min="11524" max="11524" width="5.6640625" style="216" customWidth="1"/>
    <col min="11525" max="11526" width="22.109375" style="216" customWidth="1"/>
    <col min="11527" max="11527" width="12" style="216" customWidth="1"/>
    <col min="11528" max="11776" width="9.109375" style="216"/>
    <col min="11777" max="11777" width="5.6640625" style="216" customWidth="1"/>
    <col min="11778" max="11778" width="6.5546875" style="216" customWidth="1"/>
    <col min="11779" max="11779" width="11.109375" style="216" customWidth="1"/>
    <col min="11780" max="11780" width="5.6640625" style="216" customWidth="1"/>
    <col min="11781" max="11782" width="22.109375" style="216" customWidth="1"/>
    <col min="11783" max="11783" width="12" style="216" customWidth="1"/>
    <col min="11784" max="12032" width="9.109375" style="216"/>
    <col min="12033" max="12033" width="5.6640625" style="216" customWidth="1"/>
    <col min="12034" max="12034" width="6.5546875" style="216" customWidth="1"/>
    <col min="12035" max="12035" width="11.109375" style="216" customWidth="1"/>
    <col min="12036" max="12036" width="5.6640625" style="216" customWidth="1"/>
    <col min="12037" max="12038" width="22.109375" style="216" customWidth="1"/>
    <col min="12039" max="12039" width="12" style="216" customWidth="1"/>
    <col min="12040" max="12288" width="9.109375" style="216"/>
    <col min="12289" max="12289" width="5.6640625" style="216" customWidth="1"/>
    <col min="12290" max="12290" width="6.5546875" style="216" customWidth="1"/>
    <col min="12291" max="12291" width="11.109375" style="216" customWidth="1"/>
    <col min="12292" max="12292" width="5.6640625" style="216" customWidth="1"/>
    <col min="12293" max="12294" width="22.109375" style="216" customWidth="1"/>
    <col min="12295" max="12295" width="12" style="216" customWidth="1"/>
    <col min="12296" max="12544" width="9.109375" style="216"/>
    <col min="12545" max="12545" width="5.6640625" style="216" customWidth="1"/>
    <col min="12546" max="12546" width="6.5546875" style="216" customWidth="1"/>
    <col min="12547" max="12547" width="11.109375" style="216" customWidth="1"/>
    <col min="12548" max="12548" width="5.6640625" style="216" customWidth="1"/>
    <col min="12549" max="12550" width="22.109375" style="216" customWidth="1"/>
    <col min="12551" max="12551" width="12" style="216" customWidth="1"/>
    <col min="12552" max="12800" width="9.109375" style="216"/>
    <col min="12801" max="12801" width="5.6640625" style="216" customWidth="1"/>
    <col min="12802" max="12802" width="6.5546875" style="216" customWidth="1"/>
    <col min="12803" max="12803" width="11.109375" style="216" customWidth="1"/>
    <col min="12804" max="12804" width="5.6640625" style="216" customWidth="1"/>
    <col min="12805" max="12806" width="22.109375" style="216" customWidth="1"/>
    <col min="12807" max="12807" width="12" style="216" customWidth="1"/>
    <col min="12808" max="13056" width="9.109375" style="216"/>
    <col min="13057" max="13057" width="5.6640625" style="216" customWidth="1"/>
    <col min="13058" max="13058" width="6.5546875" style="216" customWidth="1"/>
    <col min="13059" max="13059" width="11.109375" style="216" customWidth="1"/>
    <col min="13060" max="13060" width="5.6640625" style="216" customWidth="1"/>
    <col min="13061" max="13062" width="22.109375" style="216" customWidth="1"/>
    <col min="13063" max="13063" width="12" style="216" customWidth="1"/>
    <col min="13064" max="13312" width="9.109375" style="216"/>
    <col min="13313" max="13313" width="5.6640625" style="216" customWidth="1"/>
    <col min="13314" max="13314" width="6.5546875" style="216" customWidth="1"/>
    <col min="13315" max="13315" width="11.109375" style="216" customWidth="1"/>
    <col min="13316" max="13316" width="5.6640625" style="216" customWidth="1"/>
    <col min="13317" max="13318" width="22.109375" style="216" customWidth="1"/>
    <col min="13319" max="13319" width="12" style="216" customWidth="1"/>
    <col min="13320" max="13568" width="9.109375" style="216"/>
    <col min="13569" max="13569" width="5.6640625" style="216" customWidth="1"/>
    <col min="13570" max="13570" width="6.5546875" style="216" customWidth="1"/>
    <col min="13571" max="13571" width="11.109375" style="216" customWidth="1"/>
    <col min="13572" max="13572" width="5.6640625" style="216" customWidth="1"/>
    <col min="13573" max="13574" width="22.109375" style="216" customWidth="1"/>
    <col min="13575" max="13575" width="12" style="216" customWidth="1"/>
    <col min="13576" max="13824" width="9.109375" style="216"/>
    <col min="13825" max="13825" width="5.6640625" style="216" customWidth="1"/>
    <col min="13826" max="13826" width="6.5546875" style="216" customWidth="1"/>
    <col min="13827" max="13827" width="11.109375" style="216" customWidth="1"/>
    <col min="13828" max="13828" width="5.6640625" style="216" customWidth="1"/>
    <col min="13829" max="13830" width="22.109375" style="216" customWidth="1"/>
    <col min="13831" max="13831" width="12" style="216" customWidth="1"/>
    <col min="13832" max="14080" width="9.109375" style="216"/>
    <col min="14081" max="14081" width="5.6640625" style="216" customWidth="1"/>
    <col min="14082" max="14082" width="6.5546875" style="216" customWidth="1"/>
    <col min="14083" max="14083" width="11.109375" style="216" customWidth="1"/>
    <col min="14084" max="14084" width="5.6640625" style="216" customWidth="1"/>
    <col min="14085" max="14086" width="22.109375" style="216" customWidth="1"/>
    <col min="14087" max="14087" width="12" style="216" customWidth="1"/>
    <col min="14088" max="14336" width="9.109375" style="216"/>
    <col min="14337" max="14337" width="5.6640625" style="216" customWidth="1"/>
    <col min="14338" max="14338" width="6.5546875" style="216" customWidth="1"/>
    <col min="14339" max="14339" width="11.109375" style="216" customWidth="1"/>
    <col min="14340" max="14340" width="5.6640625" style="216" customWidth="1"/>
    <col min="14341" max="14342" width="22.109375" style="216" customWidth="1"/>
    <col min="14343" max="14343" width="12" style="216" customWidth="1"/>
    <col min="14344" max="14592" width="9.109375" style="216"/>
    <col min="14593" max="14593" width="5.6640625" style="216" customWidth="1"/>
    <col min="14594" max="14594" width="6.5546875" style="216" customWidth="1"/>
    <col min="14595" max="14595" width="11.109375" style="216" customWidth="1"/>
    <col min="14596" max="14596" width="5.6640625" style="216" customWidth="1"/>
    <col min="14597" max="14598" width="22.109375" style="216" customWidth="1"/>
    <col min="14599" max="14599" width="12" style="216" customWidth="1"/>
    <col min="14600" max="14848" width="9.109375" style="216"/>
    <col min="14849" max="14849" width="5.6640625" style="216" customWidth="1"/>
    <col min="14850" max="14850" width="6.5546875" style="216" customWidth="1"/>
    <col min="14851" max="14851" width="11.109375" style="216" customWidth="1"/>
    <col min="14852" max="14852" width="5.6640625" style="216" customWidth="1"/>
    <col min="14853" max="14854" width="22.109375" style="216" customWidth="1"/>
    <col min="14855" max="14855" width="12" style="216" customWidth="1"/>
    <col min="14856" max="15104" width="9.109375" style="216"/>
    <col min="15105" max="15105" width="5.6640625" style="216" customWidth="1"/>
    <col min="15106" max="15106" width="6.5546875" style="216" customWidth="1"/>
    <col min="15107" max="15107" width="11.109375" style="216" customWidth="1"/>
    <col min="15108" max="15108" width="5.6640625" style="216" customWidth="1"/>
    <col min="15109" max="15110" width="22.109375" style="216" customWidth="1"/>
    <col min="15111" max="15111" width="12" style="216" customWidth="1"/>
    <col min="15112" max="15360" width="9.109375" style="216"/>
    <col min="15361" max="15361" width="5.6640625" style="216" customWidth="1"/>
    <col min="15362" max="15362" width="6.5546875" style="216" customWidth="1"/>
    <col min="15363" max="15363" width="11.109375" style="216" customWidth="1"/>
    <col min="15364" max="15364" width="5.6640625" style="216" customWidth="1"/>
    <col min="15365" max="15366" width="22.109375" style="216" customWidth="1"/>
    <col min="15367" max="15367" width="12" style="216" customWidth="1"/>
    <col min="15368" max="15616" width="9.109375" style="216"/>
    <col min="15617" max="15617" width="5.6640625" style="216" customWidth="1"/>
    <col min="15618" max="15618" width="6.5546875" style="216" customWidth="1"/>
    <col min="15619" max="15619" width="11.109375" style="216" customWidth="1"/>
    <col min="15620" max="15620" width="5.6640625" style="216" customWidth="1"/>
    <col min="15621" max="15622" width="22.109375" style="216" customWidth="1"/>
    <col min="15623" max="15623" width="12" style="216" customWidth="1"/>
    <col min="15624" max="15872" width="9.109375" style="216"/>
    <col min="15873" max="15873" width="5.6640625" style="216" customWidth="1"/>
    <col min="15874" max="15874" width="6.5546875" style="216" customWidth="1"/>
    <col min="15875" max="15875" width="11.109375" style="216" customWidth="1"/>
    <col min="15876" max="15876" width="5.6640625" style="216" customWidth="1"/>
    <col min="15877" max="15878" width="22.109375" style="216" customWidth="1"/>
    <col min="15879" max="15879" width="12" style="216" customWidth="1"/>
    <col min="15880" max="16128" width="9.109375" style="216"/>
    <col min="16129" max="16129" width="5.6640625" style="216" customWidth="1"/>
    <col min="16130" max="16130" width="6.5546875" style="216" customWidth="1"/>
    <col min="16131" max="16131" width="11.109375" style="216" customWidth="1"/>
    <col min="16132" max="16132" width="5.6640625" style="216" customWidth="1"/>
    <col min="16133" max="16134" width="22.109375" style="216" customWidth="1"/>
    <col min="16135" max="16135" width="12" style="216" customWidth="1"/>
    <col min="16136" max="16384" width="9.109375" style="216"/>
  </cols>
  <sheetData>
    <row r="1" spans="1:7" ht="45" customHeight="1" x14ac:dyDescent="0.3">
      <c r="A1" s="263" t="s">
        <v>228</v>
      </c>
      <c r="B1" s="264"/>
      <c r="C1" s="264"/>
      <c r="D1" s="264"/>
      <c r="E1" s="264"/>
      <c r="F1" s="264"/>
      <c r="G1" s="265"/>
    </row>
    <row r="2" spans="1:7" ht="46.5" hidden="1" customHeight="1" x14ac:dyDescent="0.3">
      <c r="A2" s="266" t="s">
        <v>229</v>
      </c>
      <c r="B2" s="267"/>
      <c r="C2" s="267"/>
      <c r="D2" s="267"/>
      <c r="E2" s="267"/>
      <c r="F2" s="267"/>
      <c r="G2" s="268"/>
    </row>
    <row r="3" spans="1:7" ht="21" x14ac:dyDescent="0.3">
      <c r="A3" s="269" t="s">
        <v>310</v>
      </c>
      <c r="B3" s="270"/>
      <c r="C3" s="270"/>
      <c r="D3" s="270"/>
      <c r="E3" s="270"/>
      <c r="F3" s="270"/>
      <c r="G3" s="271"/>
    </row>
    <row r="4" spans="1:7" ht="48" customHeight="1" x14ac:dyDescent="0.3">
      <c r="A4" s="217" t="s">
        <v>230</v>
      </c>
      <c r="B4" s="217" t="s">
        <v>231</v>
      </c>
      <c r="C4" s="217" t="s">
        <v>232</v>
      </c>
      <c r="D4" s="217" t="s">
        <v>233</v>
      </c>
      <c r="E4" s="218"/>
      <c r="F4" s="218"/>
      <c r="G4" s="218" t="s">
        <v>234</v>
      </c>
    </row>
    <row r="5" spans="1:7" ht="21.9" customHeight="1" x14ac:dyDescent="0.3">
      <c r="A5" s="218" t="s">
        <v>235</v>
      </c>
      <c r="B5" s="219"/>
      <c r="C5" s="218" t="s">
        <v>236</v>
      </c>
      <c r="D5" s="218"/>
      <c r="E5" s="218" t="s">
        <v>237</v>
      </c>
      <c r="F5" s="218" t="s">
        <v>238</v>
      </c>
      <c r="G5" s="220"/>
    </row>
    <row r="6" spans="1:7" ht="21.9" customHeight="1" x14ac:dyDescent="0.3">
      <c r="A6" s="218" t="s">
        <v>235</v>
      </c>
      <c r="B6" s="221"/>
      <c r="C6" s="218" t="s">
        <v>236</v>
      </c>
      <c r="D6" s="218"/>
      <c r="E6" s="218" t="s">
        <v>237</v>
      </c>
      <c r="F6" s="218" t="s">
        <v>238</v>
      </c>
      <c r="G6" s="220"/>
    </row>
    <row r="7" spans="1:7" ht="21.9" customHeight="1" x14ac:dyDescent="0.3">
      <c r="A7" s="218" t="s">
        <v>235</v>
      </c>
      <c r="B7" s="221"/>
      <c r="C7" s="218" t="s">
        <v>91</v>
      </c>
      <c r="D7" s="222"/>
      <c r="E7" s="218" t="s">
        <v>239</v>
      </c>
      <c r="F7" s="218" t="s">
        <v>240</v>
      </c>
      <c r="G7" s="220"/>
    </row>
    <row r="8" spans="1:7" ht="21.9" customHeight="1" x14ac:dyDescent="0.3">
      <c r="A8" s="218" t="s">
        <v>235</v>
      </c>
      <c r="B8" s="221"/>
      <c r="C8" s="218" t="s">
        <v>91</v>
      </c>
      <c r="D8" s="222"/>
      <c r="E8" s="218" t="s">
        <v>239</v>
      </c>
      <c r="F8" s="218" t="s">
        <v>240</v>
      </c>
      <c r="G8" s="220"/>
    </row>
    <row r="9" spans="1:7" ht="21.9" customHeight="1" x14ac:dyDescent="0.3">
      <c r="A9" s="218" t="s">
        <v>235</v>
      </c>
      <c r="B9" s="221"/>
      <c r="C9" s="218" t="s">
        <v>241</v>
      </c>
      <c r="D9" s="222"/>
      <c r="E9" s="218" t="s">
        <v>242</v>
      </c>
      <c r="F9" s="218" t="s">
        <v>243</v>
      </c>
      <c r="G9" s="220"/>
    </row>
    <row r="10" spans="1:7" ht="21.9" customHeight="1" x14ac:dyDescent="0.3">
      <c r="A10" s="218" t="s">
        <v>235</v>
      </c>
      <c r="B10" s="221"/>
      <c r="C10" s="218" t="s">
        <v>241</v>
      </c>
      <c r="D10" s="222"/>
      <c r="E10" s="218" t="s">
        <v>242</v>
      </c>
      <c r="F10" s="218" t="s">
        <v>243</v>
      </c>
      <c r="G10" s="220"/>
    </row>
    <row r="11" spans="1:7" ht="21.9" customHeight="1" x14ac:dyDescent="0.3">
      <c r="A11" s="218" t="s">
        <v>244</v>
      </c>
      <c r="B11" s="221"/>
      <c r="C11" s="218" t="s">
        <v>245</v>
      </c>
      <c r="D11" s="222"/>
      <c r="E11" s="218" t="s">
        <v>246</v>
      </c>
      <c r="F11" s="218" t="s">
        <v>247</v>
      </c>
      <c r="G11" s="220"/>
    </row>
    <row r="12" spans="1:7" ht="21.9" customHeight="1" x14ac:dyDescent="0.3">
      <c r="A12" s="218" t="s">
        <v>244</v>
      </c>
      <c r="B12" s="223"/>
      <c r="C12" s="218" t="s">
        <v>245</v>
      </c>
      <c r="D12" s="222"/>
      <c r="E12" s="218" t="s">
        <v>246</v>
      </c>
      <c r="F12" s="218" t="s">
        <v>247</v>
      </c>
      <c r="G12" s="220"/>
    </row>
    <row r="13" spans="1:7" ht="21.9" customHeight="1" x14ac:dyDescent="0.3">
      <c r="A13" s="218" t="s">
        <v>244</v>
      </c>
      <c r="B13" s="221"/>
      <c r="C13" s="218" t="s">
        <v>248</v>
      </c>
      <c r="D13" s="222"/>
      <c r="E13" s="218" t="s">
        <v>247</v>
      </c>
      <c r="F13" s="218" t="s">
        <v>243</v>
      </c>
      <c r="G13" s="220"/>
    </row>
    <row r="14" spans="1:7" ht="21.9" customHeight="1" x14ac:dyDescent="0.3">
      <c r="A14" s="218" t="s">
        <v>244</v>
      </c>
      <c r="B14" s="221"/>
      <c r="C14" s="218" t="s">
        <v>248</v>
      </c>
      <c r="D14" s="222"/>
      <c r="E14" s="218" t="s">
        <v>247</v>
      </c>
      <c r="F14" s="218" t="s">
        <v>243</v>
      </c>
      <c r="G14" s="220"/>
    </row>
    <row r="15" spans="1:7" ht="21.9" customHeight="1" x14ac:dyDescent="0.3">
      <c r="A15" s="218" t="s">
        <v>244</v>
      </c>
      <c r="B15" s="221"/>
      <c r="C15" s="218" t="s">
        <v>249</v>
      </c>
      <c r="D15" s="222"/>
      <c r="E15" s="218" t="s">
        <v>250</v>
      </c>
      <c r="F15" s="224" t="s">
        <v>95</v>
      </c>
      <c r="G15" s="220"/>
    </row>
    <row r="16" spans="1:7" ht="21.9" customHeight="1" x14ac:dyDescent="0.3">
      <c r="A16" s="218" t="s">
        <v>244</v>
      </c>
      <c r="B16" s="218"/>
      <c r="C16" s="218" t="s">
        <v>249</v>
      </c>
      <c r="D16" s="222"/>
      <c r="E16" s="218" t="s">
        <v>250</v>
      </c>
      <c r="F16" s="224" t="s">
        <v>95</v>
      </c>
      <c r="G16" s="220"/>
    </row>
    <row r="17" spans="1:7" ht="21.9" customHeight="1" x14ac:dyDescent="0.3">
      <c r="A17" s="218" t="s">
        <v>251</v>
      </c>
      <c r="B17" s="221"/>
      <c r="C17" s="218" t="s">
        <v>236</v>
      </c>
      <c r="D17" s="222"/>
      <c r="E17" s="218" t="s">
        <v>252</v>
      </c>
      <c r="F17" s="218" t="s">
        <v>238</v>
      </c>
      <c r="G17" s="220"/>
    </row>
    <row r="18" spans="1:7" ht="21.9" customHeight="1" x14ac:dyDescent="0.3">
      <c r="A18" s="218" t="s">
        <v>251</v>
      </c>
      <c r="B18" s="221"/>
      <c r="C18" s="218" t="s">
        <v>236</v>
      </c>
      <c r="D18" s="222"/>
      <c r="E18" s="218" t="s">
        <v>252</v>
      </c>
      <c r="F18" s="218" t="s">
        <v>238</v>
      </c>
      <c r="G18" s="220"/>
    </row>
    <row r="19" spans="1:7" ht="21.9" customHeight="1" x14ac:dyDescent="0.3">
      <c r="A19" s="218" t="s">
        <v>251</v>
      </c>
      <c r="B19" s="221"/>
      <c r="C19" s="218" t="s">
        <v>91</v>
      </c>
      <c r="D19" s="222"/>
      <c r="E19" s="218" t="s">
        <v>240</v>
      </c>
      <c r="F19" s="218" t="s">
        <v>253</v>
      </c>
      <c r="G19" s="220"/>
    </row>
    <row r="20" spans="1:7" ht="21.9" customHeight="1" x14ac:dyDescent="0.3">
      <c r="A20" s="218" t="s">
        <v>251</v>
      </c>
      <c r="B20" s="223"/>
      <c r="C20" s="218" t="s">
        <v>91</v>
      </c>
      <c r="D20" s="222"/>
      <c r="E20" s="218" t="s">
        <v>240</v>
      </c>
      <c r="F20" s="218" t="s">
        <v>253</v>
      </c>
      <c r="G20" s="220"/>
    </row>
    <row r="21" spans="1:7" ht="21.9" customHeight="1" x14ac:dyDescent="0.3">
      <c r="A21" s="232" t="s">
        <v>273</v>
      </c>
      <c r="B21" s="221"/>
      <c r="C21" s="218" t="s">
        <v>236</v>
      </c>
      <c r="D21" s="222"/>
      <c r="E21" s="218" t="s">
        <v>252</v>
      </c>
      <c r="F21" s="218" t="s">
        <v>237</v>
      </c>
      <c r="G21" s="220"/>
    </row>
    <row r="22" spans="1:7" ht="21.9" customHeight="1" x14ac:dyDescent="0.3">
      <c r="A22" s="232" t="s">
        <v>273</v>
      </c>
      <c r="B22" s="221"/>
      <c r="C22" s="218" t="s">
        <v>236</v>
      </c>
      <c r="D22" s="222"/>
      <c r="E22" s="218" t="s">
        <v>252</v>
      </c>
      <c r="F22" s="218" t="s">
        <v>237</v>
      </c>
      <c r="G22" s="220"/>
    </row>
    <row r="23" spans="1:7" ht="21.9" customHeight="1" x14ac:dyDescent="0.3">
      <c r="A23" s="232" t="s">
        <v>273</v>
      </c>
      <c r="B23" s="221"/>
      <c r="C23" s="218" t="s">
        <v>236</v>
      </c>
      <c r="D23" s="222"/>
      <c r="E23" s="218" t="s">
        <v>255</v>
      </c>
      <c r="F23" s="218" t="s">
        <v>256</v>
      </c>
      <c r="G23" s="220"/>
    </row>
    <row r="24" spans="1:7" ht="21.9" customHeight="1" x14ac:dyDescent="0.3">
      <c r="A24" s="232" t="s">
        <v>273</v>
      </c>
      <c r="B24" s="221"/>
      <c r="C24" s="218" t="s">
        <v>236</v>
      </c>
      <c r="D24" s="218"/>
      <c r="E24" s="218" t="s">
        <v>255</v>
      </c>
      <c r="F24" s="218" t="s">
        <v>256</v>
      </c>
      <c r="G24" s="220"/>
    </row>
    <row r="25" spans="1:7" ht="21.9" customHeight="1" x14ac:dyDescent="0.3">
      <c r="A25" s="232" t="s">
        <v>273</v>
      </c>
      <c r="B25" s="221"/>
      <c r="C25" s="218" t="s">
        <v>91</v>
      </c>
      <c r="D25" s="218"/>
      <c r="E25" s="218" t="s">
        <v>253</v>
      </c>
      <c r="F25" s="218" t="s">
        <v>239</v>
      </c>
      <c r="G25" s="220"/>
    </row>
    <row r="26" spans="1:7" ht="21.9" customHeight="1" x14ac:dyDescent="0.3">
      <c r="A26" s="232" t="s">
        <v>273</v>
      </c>
      <c r="B26" s="221"/>
      <c r="C26" s="218" t="s">
        <v>91</v>
      </c>
      <c r="D26" s="222"/>
      <c r="E26" s="218" t="s">
        <v>253</v>
      </c>
      <c r="F26" s="218" t="s">
        <v>239</v>
      </c>
      <c r="G26" s="220"/>
    </row>
    <row r="27" spans="1:7" ht="21.9" customHeight="1" x14ac:dyDescent="0.3">
      <c r="A27" s="232" t="s">
        <v>289</v>
      </c>
      <c r="B27" s="221"/>
      <c r="C27" s="218" t="s">
        <v>236</v>
      </c>
      <c r="D27" s="218" t="s">
        <v>258</v>
      </c>
      <c r="E27" s="218"/>
      <c r="F27" s="218"/>
      <c r="G27" s="220"/>
    </row>
    <row r="28" spans="1:7" ht="21.9" customHeight="1" x14ac:dyDescent="0.3">
      <c r="A28" s="232" t="s">
        <v>289</v>
      </c>
      <c r="B28" s="221"/>
      <c r="C28" s="218" t="s">
        <v>236</v>
      </c>
      <c r="D28" s="218" t="s">
        <v>258</v>
      </c>
      <c r="E28" s="218"/>
      <c r="F28" s="218"/>
      <c r="G28" s="220"/>
    </row>
    <row r="29" spans="1:7" ht="21.9" customHeight="1" x14ac:dyDescent="0.3">
      <c r="A29" s="232" t="s">
        <v>289</v>
      </c>
      <c r="B29" s="221"/>
      <c r="C29" s="218" t="s">
        <v>236</v>
      </c>
      <c r="D29" s="218" t="s">
        <v>259</v>
      </c>
      <c r="E29" s="218"/>
      <c r="F29" s="218"/>
      <c r="G29" s="220"/>
    </row>
    <row r="30" spans="1:7" ht="21.9" customHeight="1" x14ac:dyDescent="0.3">
      <c r="A30" s="232" t="s">
        <v>289</v>
      </c>
      <c r="B30" s="221"/>
      <c r="C30" s="218" t="s">
        <v>236</v>
      </c>
      <c r="D30" s="218" t="s">
        <v>259</v>
      </c>
      <c r="E30" s="218"/>
      <c r="F30" s="218"/>
      <c r="G30" s="220"/>
    </row>
    <row r="31" spans="1:7" ht="21.9" customHeight="1" x14ac:dyDescent="0.3">
      <c r="A31" s="218"/>
      <c r="B31" s="221"/>
      <c r="C31" s="218"/>
      <c r="D31" s="222"/>
      <c r="E31" s="218"/>
      <c r="F31" s="218"/>
      <c r="G31" s="220"/>
    </row>
    <row r="32" spans="1:7" ht="21.9" customHeight="1" x14ac:dyDescent="0.3">
      <c r="A32" s="222"/>
      <c r="B32" s="221"/>
      <c r="C32" s="218"/>
      <c r="D32" s="222"/>
      <c r="E32" s="218"/>
      <c r="F32" s="218"/>
      <c r="G32" s="220"/>
    </row>
    <row r="33" spans="1:7" ht="21.9" customHeight="1" x14ac:dyDescent="0.3">
      <c r="A33" s="218"/>
      <c r="B33" s="221"/>
      <c r="C33" s="218"/>
      <c r="D33" s="222"/>
      <c r="E33" s="218"/>
      <c r="F33" s="218"/>
      <c r="G33" s="220"/>
    </row>
    <row r="34" spans="1:7" ht="21.9" customHeight="1" x14ac:dyDescent="0.3">
      <c r="A34" s="222"/>
      <c r="B34" s="221"/>
      <c r="C34" s="218"/>
      <c r="D34" s="222"/>
      <c r="E34" s="218"/>
      <c r="F34" s="218"/>
      <c r="G34" s="220"/>
    </row>
    <row r="35" spans="1:7" ht="21.9" customHeight="1" x14ac:dyDescent="0.3">
      <c r="A35" s="222"/>
      <c r="B35" s="221"/>
      <c r="C35" s="218"/>
      <c r="D35" s="222"/>
      <c r="E35" s="218"/>
      <c r="F35" s="218"/>
      <c r="G35" s="220"/>
    </row>
    <row r="36" spans="1:7" ht="21.9" customHeight="1" x14ac:dyDescent="0.3">
      <c r="A36" s="218"/>
      <c r="B36" s="218"/>
      <c r="C36" s="218"/>
      <c r="D36" s="218"/>
      <c r="E36" s="218"/>
      <c r="F36" s="218"/>
      <c r="G36" s="225"/>
    </row>
    <row r="37" spans="1:7" ht="21.9" customHeight="1" x14ac:dyDescent="0.3">
      <c r="A37" s="218"/>
      <c r="B37" s="218"/>
      <c r="C37" s="218"/>
      <c r="D37" s="218"/>
      <c r="E37" s="218"/>
      <c r="F37" s="218"/>
      <c r="G37" s="225"/>
    </row>
    <row r="38" spans="1:7" ht="21.9" customHeight="1" x14ac:dyDescent="0.3">
      <c r="G38" s="220"/>
    </row>
    <row r="39" spans="1:7" ht="21.9" customHeight="1" x14ac:dyDescent="0.3">
      <c r="A39" s="218"/>
      <c r="B39" s="221"/>
      <c r="C39" s="218"/>
      <c r="D39" s="222"/>
      <c r="E39" s="218"/>
      <c r="F39" s="218"/>
      <c r="G39" s="220"/>
    </row>
    <row r="40" spans="1:7" ht="21.9" customHeight="1" x14ac:dyDescent="0.3">
      <c r="A40" s="222"/>
      <c r="B40" s="221"/>
      <c r="C40" s="218"/>
      <c r="D40" s="222"/>
      <c r="E40" s="218"/>
      <c r="F40" s="218"/>
      <c r="G40" s="220"/>
    </row>
    <row r="41" spans="1:7" ht="21.9" customHeight="1" x14ac:dyDescent="0.3">
      <c r="A41" s="218"/>
      <c r="B41" s="221"/>
      <c r="C41" s="218"/>
      <c r="D41" s="222"/>
      <c r="E41" s="218"/>
      <c r="F41" s="218"/>
      <c r="G41" s="220"/>
    </row>
    <row r="42" spans="1:7" ht="21.9" customHeight="1" x14ac:dyDescent="0.3">
      <c r="A42" s="222"/>
      <c r="B42" s="221"/>
      <c r="C42" s="218"/>
      <c r="D42" s="222"/>
      <c r="E42" s="218"/>
      <c r="F42" s="218"/>
      <c r="G42" s="220"/>
    </row>
    <row r="43" spans="1:7" ht="21.9" customHeight="1" x14ac:dyDescent="0.3">
      <c r="A43" s="222"/>
      <c r="B43" s="221"/>
      <c r="C43" s="218"/>
      <c r="D43" s="222"/>
      <c r="E43" s="218"/>
      <c r="F43" s="218"/>
      <c r="G43" s="220"/>
    </row>
    <row r="44" spans="1:7" ht="21.9" customHeight="1" x14ac:dyDescent="0.3">
      <c r="A44" s="218"/>
      <c r="B44" s="218"/>
      <c r="C44" s="218"/>
      <c r="D44" s="218"/>
      <c r="E44" s="218"/>
      <c r="F44" s="218"/>
      <c r="G44" s="225"/>
    </row>
    <row r="45" spans="1:7" ht="21.9" customHeight="1" x14ac:dyDescent="0.3">
      <c r="A45" s="218"/>
      <c r="B45" s="218"/>
      <c r="C45" s="218"/>
      <c r="D45" s="218"/>
      <c r="E45" s="218"/>
      <c r="F45" s="218"/>
      <c r="G45" s="225"/>
    </row>
    <row r="46" spans="1:7" ht="21.9" customHeight="1" x14ac:dyDescent="0.3">
      <c r="A46" s="218"/>
      <c r="B46" s="218"/>
      <c r="C46" s="218"/>
      <c r="D46" s="218"/>
      <c r="E46" s="218"/>
      <c r="F46" s="218"/>
      <c r="G46" s="225"/>
    </row>
    <row r="47" spans="1:7" ht="21.9" customHeight="1" x14ac:dyDescent="0.3">
      <c r="A47" s="218"/>
      <c r="B47" s="218"/>
      <c r="C47" s="218"/>
      <c r="D47" s="218"/>
      <c r="E47" s="218"/>
      <c r="F47" s="218"/>
      <c r="G47" s="225"/>
    </row>
    <row r="48" spans="1:7" ht="21.9" customHeight="1" x14ac:dyDescent="0.3">
      <c r="A48" s="218"/>
      <c r="B48" s="218"/>
      <c r="C48" s="218"/>
      <c r="D48" s="218"/>
      <c r="E48" s="218"/>
      <c r="F48" s="218"/>
      <c r="G48" s="225"/>
    </row>
    <row r="49" spans="1:7" ht="21.9" customHeight="1" x14ac:dyDescent="0.3">
      <c r="A49" s="218"/>
      <c r="B49" s="218"/>
      <c r="C49" s="218"/>
      <c r="D49" s="218"/>
      <c r="E49" s="218"/>
      <c r="F49" s="218"/>
      <c r="G49" s="225"/>
    </row>
    <row r="50" spans="1:7" ht="21.9" customHeight="1" x14ac:dyDescent="0.3">
      <c r="A50" s="218"/>
      <c r="B50" s="218"/>
      <c r="C50" s="218"/>
      <c r="D50" s="218"/>
      <c r="E50" s="218"/>
      <c r="F50" s="218"/>
      <c r="G50" s="225"/>
    </row>
    <row r="51" spans="1:7" ht="21.9" customHeight="1" x14ac:dyDescent="0.3">
      <c r="A51" s="218"/>
      <c r="B51" s="218"/>
      <c r="C51" s="218"/>
      <c r="D51" s="218"/>
      <c r="E51" s="218"/>
      <c r="F51" s="218"/>
      <c r="G51" s="225"/>
    </row>
    <row r="52" spans="1:7" ht="21.9" customHeight="1" x14ac:dyDescent="0.3">
      <c r="A52" s="218"/>
      <c r="B52" s="218"/>
      <c r="C52" s="218"/>
      <c r="D52" s="218"/>
      <c r="E52" s="218"/>
      <c r="F52" s="218"/>
      <c r="G52" s="225"/>
    </row>
    <row r="53" spans="1:7" ht="21.9" customHeight="1" x14ac:dyDescent="0.3">
      <c r="A53" s="218"/>
      <c r="B53" s="218"/>
      <c r="C53" s="218"/>
      <c r="D53" s="218"/>
      <c r="E53" s="218"/>
      <c r="F53" s="218"/>
      <c r="G53" s="225"/>
    </row>
    <row r="54" spans="1:7" ht="21.9" customHeight="1" x14ac:dyDescent="0.3">
      <c r="A54" s="218"/>
      <c r="B54" s="218"/>
      <c r="C54" s="218"/>
      <c r="D54" s="218"/>
      <c r="E54" s="218"/>
      <c r="F54" s="218"/>
      <c r="G54" s="225"/>
    </row>
    <row r="55" spans="1:7" ht="21.9" customHeight="1" x14ac:dyDescent="0.3">
      <c r="A55" s="218"/>
      <c r="B55" s="218"/>
      <c r="C55" s="218"/>
      <c r="D55" s="218"/>
      <c r="E55" s="218"/>
      <c r="F55" s="218"/>
      <c r="G55" s="225"/>
    </row>
    <row r="56" spans="1:7" ht="21.9" customHeight="1" x14ac:dyDescent="0.3">
      <c r="A56" s="218"/>
      <c r="B56" s="218"/>
      <c r="C56" s="218"/>
      <c r="D56" s="218"/>
      <c r="E56" s="218"/>
      <c r="F56" s="218"/>
      <c r="G56" s="225"/>
    </row>
    <row r="57" spans="1:7" ht="21.9" customHeight="1" x14ac:dyDescent="0.3">
      <c r="A57" s="218"/>
      <c r="B57" s="218"/>
      <c r="C57" s="218"/>
      <c r="D57" s="218"/>
      <c r="E57" s="218"/>
      <c r="F57" s="218"/>
      <c r="G57" s="225"/>
    </row>
    <row r="58" spans="1:7" ht="21.9" customHeight="1" x14ac:dyDescent="0.3">
      <c r="A58" s="218"/>
      <c r="B58" s="218"/>
      <c r="C58" s="218"/>
      <c r="D58" s="218"/>
      <c r="E58" s="218"/>
      <c r="F58" s="218"/>
      <c r="G58" s="225"/>
    </row>
    <row r="59" spans="1:7" ht="21.9" customHeight="1" x14ac:dyDescent="0.3">
      <c r="A59" s="218"/>
      <c r="B59" s="218"/>
      <c r="C59" s="218"/>
      <c r="D59" s="218"/>
      <c r="E59" s="218"/>
      <c r="F59" s="218"/>
      <c r="G59" s="225"/>
    </row>
    <row r="60" spans="1:7" ht="21.9" customHeight="1" x14ac:dyDescent="0.3">
      <c r="A60" s="218"/>
      <c r="B60" s="218"/>
      <c r="C60" s="218"/>
      <c r="D60" s="218"/>
      <c r="E60" s="218"/>
      <c r="F60" s="218"/>
      <c r="G60" s="225"/>
    </row>
    <row r="61" spans="1:7" ht="21.9" customHeight="1" x14ac:dyDescent="0.3">
      <c r="A61" s="218"/>
      <c r="B61" s="218"/>
      <c r="C61" s="218"/>
      <c r="D61" s="218"/>
      <c r="E61" s="218"/>
      <c r="F61" s="218"/>
      <c r="G61" s="218"/>
    </row>
    <row r="62" spans="1:7" ht="21.9" customHeight="1" x14ac:dyDescent="0.3">
      <c r="A62" s="218"/>
      <c r="B62" s="218"/>
      <c r="C62" s="218"/>
      <c r="D62" s="218"/>
      <c r="E62" s="218"/>
      <c r="F62" s="218"/>
      <c r="G62" s="218"/>
    </row>
    <row r="63" spans="1:7" ht="21.9" customHeight="1" x14ac:dyDescent="0.3">
      <c r="A63" s="218"/>
      <c r="B63" s="218"/>
      <c r="C63" s="218"/>
      <c r="D63" s="218"/>
      <c r="E63" s="218"/>
      <c r="F63" s="218"/>
      <c r="G63" s="218"/>
    </row>
    <row r="64" spans="1:7" ht="21.9" customHeight="1" x14ac:dyDescent="0.3">
      <c r="A64" s="218"/>
      <c r="B64" s="218"/>
      <c r="C64" s="218"/>
      <c r="D64" s="218"/>
      <c r="E64" s="218"/>
      <c r="F64" s="218"/>
      <c r="G64" s="218"/>
    </row>
    <row r="65" spans="1:7" ht="21.9" customHeight="1" x14ac:dyDescent="0.3">
      <c r="A65" s="218"/>
      <c r="B65" s="218"/>
      <c r="C65" s="218"/>
      <c r="D65" s="218"/>
      <c r="E65" s="218"/>
      <c r="F65" s="218"/>
      <c r="G65" s="218"/>
    </row>
    <row r="66" spans="1:7" ht="21.9" customHeight="1" x14ac:dyDescent="0.3">
      <c r="A66" s="218"/>
      <c r="B66" s="218"/>
      <c r="C66" s="218"/>
      <c r="D66" s="218"/>
      <c r="E66" s="218"/>
      <c r="F66" s="218"/>
      <c r="G66" s="218"/>
    </row>
    <row r="67" spans="1:7" ht="21.9" customHeight="1" x14ac:dyDescent="0.3">
      <c r="A67" s="218"/>
      <c r="B67" s="218"/>
      <c r="C67" s="218"/>
      <c r="D67" s="218"/>
      <c r="E67" s="218"/>
      <c r="F67" s="218"/>
      <c r="G67" s="218"/>
    </row>
    <row r="68" spans="1:7" ht="21.9" customHeight="1" x14ac:dyDescent="0.3">
      <c r="C68" s="218"/>
      <c r="D68" s="218"/>
      <c r="E68" s="218"/>
      <c r="F68" s="218"/>
      <c r="G68" s="218"/>
    </row>
  </sheetData>
  <mergeCells count="3">
    <mergeCell ref="A1:G1"/>
    <mergeCell ref="A2:G2"/>
    <mergeCell ref="A3:G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9"/>
  <sheetViews>
    <sheetView workbookViewId="0">
      <selection activeCell="A4" sqref="A4"/>
    </sheetView>
  </sheetViews>
  <sheetFormatPr defaultRowHeight="14.4" x14ac:dyDescent="0.3"/>
  <cols>
    <col min="1" max="1" width="5.6640625" style="224" customWidth="1"/>
    <col min="2" max="2" width="6.5546875" style="224" customWidth="1"/>
    <col min="3" max="3" width="10.5546875" style="224" customWidth="1"/>
    <col min="4" max="4" width="5.6640625" style="224" customWidth="1"/>
    <col min="5" max="6" width="22.109375" style="224" customWidth="1"/>
    <col min="7" max="7" width="12" style="224" customWidth="1"/>
    <col min="8" max="256" width="9.109375" style="216"/>
    <col min="257" max="257" width="5.6640625" style="216" customWidth="1"/>
    <col min="258" max="258" width="6.5546875" style="216" customWidth="1"/>
    <col min="259" max="259" width="10.5546875" style="216" customWidth="1"/>
    <col min="260" max="260" width="5.6640625" style="216" customWidth="1"/>
    <col min="261" max="262" width="22.109375" style="216" customWidth="1"/>
    <col min="263" max="263" width="12" style="216" customWidth="1"/>
    <col min="264" max="512" width="9.109375" style="216"/>
    <col min="513" max="513" width="5.6640625" style="216" customWidth="1"/>
    <col min="514" max="514" width="6.5546875" style="216" customWidth="1"/>
    <col min="515" max="515" width="10.5546875" style="216" customWidth="1"/>
    <col min="516" max="516" width="5.6640625" style="216" customWidth="1"/>
    <col min="517" max="518" width="22.109375" style="216" customWidth="1"/>
    <col min="519" max="519" width="12" style="216" customWidth="1"/>
    <col min="520" max="768" width="9.109375" style="216"/>
    <col min="769" max="769" width="5.6640625" style="216" customWidth="1"/>
    <col min="770" max="770" width="6.5546875" style="216" customWidth="1"/>
    <col min="771" max="771" width="10.5546875" style="216" customWidth="1"/>
    <col min="772" max="772" width="5.6640625" style="216" customWidth="1"/>
    <col min="773" max="774" width="22.109375" style="216" customWidth="1"/>
    <col min="775" max="775" width="12" style="216" customWidth="1"/>
    <col min="776" max="1024" width="9.109375" style="216"/>
    <col min="1025" max="1025" width="5.6640625" style="216" customWidth="1"/>
    <col min="1026" max="1026" width="6.5546875" style="216" customWidth="1"/>
    <col min="1027" max="1027" width="10.5546875" style="216" customWidth="1"/>
    <col min="1028" max="1028" width="5.6640625" style="216" customWidth="1"/>
    <col min="1029" max="1030" width="22.109375" style="216" customWidth="1"/>
    <col min="1031" max="1031" width="12" style="216" customWidth="1"/>
    <col min="1032" max="1280" width="9.109375" style="216"/>
    <col min="1281" max="1281" width="5.6640625" style="216" customWidth="1"/>
    <col min="1282" max="1282" width="6.5546875" style="216" customWidth="1"/>
    <col min="1283" max="1283" width="10.5546875" style="216" customWidth="1"/>
    <col min="1284" max="1284" width="5.6640625" style="216" customWidth="1"/>
    <col min="1285" max="1286" width="22.109375" style="216" customWidth="1"/>
    <col min="1287" max="1287" width="12" style="216" customWidth="1"/>
    <col min="1288" max="1536" width="9.109375" style="216"/>
    <col min="1537" max="1537" width="5.6640625" style="216" customWidth="1"/>
    <col min="1538" max="1538" width="6.5546875" style="216" customWidth="1"/>
    <col min="1539" max="1539" width="10.5546875" style="216" customWidth="1"/>
    <col min="1540" max="1540" width="5.6640625" style="216" customWidth="1"/>
    <col min="1541" max="1542" width="22.109375" style="216" customWidth="1"/>
    <col min="1543" max="1543" width="12" style="216" customWidth="1"/>
    <col min="1544" max="1792" width="9.109375" style="216"/>
    <col min="1793" max="1793" width="5.6640625" style="216" customWidth="1"/>
    <col min="1794" max="1794" width="6.5546875" style="216" customWidth="1"/>
    <col min="1795" max="1795" width="10.5546875" style="216" customWidth="1"/>
    <col min="1796" max="1796" width="5.6640625" style="216" customWidth="1"/>
    <col min="1797" max="1798" width="22.109375" style="216" customWidth="1"/>
    <col min="1799" max="1799" width="12" style="216" customWidth="1"/>
    <col min="1800" max="2048" width="9.109375" style="216"/>
    <col min="2049" max="2049" width="5.6640625" style="216" customWidth="1"/>
    <col min="2050" max="2050" width="6.5546875" style="216" customWidth="1"/>
    <col min="2051" max="2051" width="10.5546875" style="216" customWidth="1"/>
    <col min="2052" max="2052" width="5.6640625" style="216" customWidth="1"/>
    <col min="2053" max="2054" width="22.109375" style="216" customWidth="1"/>
    <col min="2055" max="2055" width="12" style="216" customWidth="1"/>
    <col min="2056" max="2304" width="9.109375" style="216"/>
    <col min="2305" max="2305" width="5.6640625" style="216" customWidth="1"/>
    <col min="2306" max="2306" width="6.5546875" style="216" customWidth="1"/>
    <col min="2307" max="2307" width="10.5546875" style="216" customWidth="1"/>
    <col min="2308" max="2308" width="5.6640625" style="216" customWidth="1"/>
    <col min="2309" max="2310" width="22.109375" style="216" customWidth="1"/>
    <col min="2311" max="2311" width="12" style="216" customWidth="1"/>
    <col min="2312" max="2560" width="9.109375" style="216"/>
    <col min="2561" max="2561" width="5.6640625" style="216" customWidth="1"/>
    <col min="2562" max="2562" width="6.5546875" style="216" customWidth="1"/>
    <col min="2563" max="2563" width="10.5546875" style="216" customWidth="1"/>
    <col min="2564" max="2564" width="5.6640625" style="216" customWidth="1"/>
    <col min="2565" max="2566" width="22.109375" style="216" customWidth="1"/>
    <col min="2567" max="2567" width="12" style="216" customWidth="1"/>
    <col min="2568" max="2816" width="9.109375" style="216"/>
    <col min="2817" max="2817" width="5.6640625" style="216" customWidth="1"/>
    <col min="2818" max="2818" width="6.5546875" style="216" customWidth="1"/>
    <col min="2819" max="2819" width="10.5546875" style="216" customWidth="1"/>
    <col min="2820" max="2820" width="5.6640625" style="216" customWidth="1"/>
    <col min="2821" max="2822" width="22.109375" style="216" customWidth="1"/>
    <col min="2823" max="2823" width="12" style="216" customWidth="1"/>
    <col min="2824" max="3072" width="9.109375" style="216"/>
    <col min="3073" max="3073" width="5.6640625" style="216" customWidth="1"/>
    <col min="3074" max="3074" width="6.5546875" style="216" customWidth="1"/>
    <col min="3075" max="3075" width="10.5546875" style="216" customWidth="1"/>
    <col min="3076" max="3076" width="5.6640625" style="216" customWidth="1"/>
    <col min="3077" max="3078" width="22.109375" style="216" customWidth="1"/>
    <col min="3079" max="3079" width="12" style="216" customWidth="1"/>
    <col min="3080" max="3328" width="9.109375" style="216"/>
    <col min="3329" max="3329" width="5.6640625" style="216" customWidth="1"/>
    <col min="3330" max="3330" width="6.5546875" style="216" customWidth="1"/>
    <col min="3331" max="3331" width="10.5546875" style="216" customWidth="1"/>
    <col min="3332" max="3332" width="5.6640625" style="216" customWidth="1"/>
    <col min="3333" max="3334" width="22.109375" style="216" customWidth="1"/>
    <col min="3335" max="3335" width="12" style="216" customWidth="1"/>
    <col min="3336" max="3584" width="9.109375" style="216"/>
    <col min="3585" max="3585" width="5.6640625" style="216" customWidth="1"/>
    <col min="3586" max="3586" width="6.5546875" style="216" customWidth="1"/>
    <col min="3587" max="3587" width="10.5546875" style="216" customWidth="1"/>
    <col min="3588" max="3588" width="5.6640625" style="216" customWidth="1"/>
    <col min="3589" max="3590" width="22.109375" style="216" customWidth="1"/>
    <col min="3591" max="3591" width="12" style="216" customWidth="1"/>
    <col min="3592" max="3840" width="9.109375" style="216"/>
    <col min="3841" max="3841" width="5.6640625" style="216" customWidth="1"/>
    <col min="3842" max="3842" width="6.5546875" style="216" customWidth="1"/>
    <col min="3843" max="3843" width="10.5546875" style="216" customWidth="1"/>
    <col min="3844" max="3844" width="5.6640625" style="216" customWidth="1"/>
    <col min="3845" max="3846" width="22.109375" style="216" customWidth="1"/>
    <col min="3847" max="3847" width="12" style="216" customWidth="1"/>
    <col min="3848" max="4096" width="9.109375" style="216"/>
    <col min="4097" max="4097" width="5.6640625" style="216" customWidth="1"/>
    <col min="4098" max="4098" width="6.5546875" style="216" customWidth="1"/>
    <col min="4099" max="4099" width="10.5546875" style="216" customWidth="1"/>
    <col min="4100" max="4100" width="5.6640625" style="216" customWidth="1"/>
    <col min="4101" max="4102" width="22.109375" style="216" customWidth="1"/>
    <col min="4103" max="4103" width="12" style="216" customWidth="1"/>
    <col min="4104" max="4352" width="9.109375" style="216"/>
    <col min="4353" max="4353" width="5.6640625" style="216" customWidth="1"/>
    <col min="4354" max="4354" width="6.5546875" style="216" customWidth="1"/>
    <col min="4355" max="4355" width="10.5546875" style="216" customWidth="1"/>
    <col min="4356" max="4356" width="5.6640625" style="216" customWidth="1"/>
    <col min="4357" max="4358" width="22.109375" style="216" customWidth="1"/>
    <col min="4359" max="4359" width="12" style="216" customWidth="1"/>
    <col min="4360" max="4608" width="9.109375" style="216"/>
    <col min="4609" max="4609" width="5.6640625" style="216" customWidth="1"/>
    <col min="4610" max="4610" width="6.5546875" style="216" customWidth="1"/>
    <col min="4611" max="4611" width="10.5546875" style="216" customWidth="1"/>
    <col min="4612" max="4612" width="5.6640625" style="216" customWidth="1"/>
    <col min="4613" max="4614" width="22.109375" style="216" customWidth="1"/>
    <col min="4615" max="4615" width="12" style="216" customWidth="1"/>
    <col min="4616" max="4864" width="9.109375" style="216"/>
    <col min="4865" max="4865" width="5.6640625" style="216" customWidth="1"/>
    <col min="4866" max="4866" width="6.5546875" style="216" customWidth="1"/>
    <col min="4867" max="4867" width="10.5546875" style="216" customWidth="1"/>
    <col min="4868" max="4868" width="5.6640625" style="216" customWidth="1"/>
    <col min="4869" max="4870" width="22.109375" style="216" customWidth="1"/>
    <col min="4871" max="4871" width="12" style="216" customWidth="1"/>
    <col min="4872" max="5120" width="9.109375" style="216"/>
    <col min="5121" max="5121" width="5.6640625" style="216" customWidth="1"/>
    <col min="5122" max="5122" width="6.5546875" style="216" customWidth="1"/>
    <col min="5123" max="5123" width="10.5546875" style="216" customWidth="1"/>
    <col min="5124" max="5124" width="5.6640625" style="216" customWidth="1"/>
    <col min="5125" max="5126" width="22.109375" style="216" customWidth="1"/>
    <col min="5127" max="5127" width="12" style="216" customWidth="1"/>
    <col min="5128" max="5376" width="9.109375" style="216"/>
    <col min="5377" max="5377" width="5.6640625" style="216" customWidth="1"/>
    <col min="5378" max="5378" width="6.5546875" style="216" customWidth="1"/>
    <col min="5379" max="5379" width="10.5546875" style="216" customWidth="1"/>
    <col min="5380" max="5380" width="5.6640625" style="216" customWidth="1"/>
    <col min="5381" max="5382" width="22.109375" style="216" customWidth="1"/>
    <col min="5383" max="5383" width="12" style="216" customWidth="1"/>
    <col min="5384" max="5632" width="9.109375" style="216"/>
    <col min="5633" max="5633" width="5.6640625" style="216" customWidth="1"/>
    <col min="5634" max="5634" width="6.5546875" style="216" customWidth="1"/>
    <col min="5635" max="5635" width="10.5546875" style="216" customWidth="1"/>
    <col min="5636" max="5636" width="5.6640625" style="216" customWidth="1"/>
    <col min="5637" max="5638" width="22.109375" style="216" customWidth="1"/>
    <col min="5639" max="5639" width="12" style="216" customWidth="1"/>
    <col min="5640" max="5888" width="9.109375" style="216"/>
    <col min="5889" max="5889" width="5.6640625" style="216" customWidth="1"/>
    <col min="5890" max="5890" width="6.5546875" style="216" customWidth="1"/>
    <col min="5891" max="5891" width="10.5546875" style="216" customWidth="1"/>
    <col min="5892" max="5892" width="5.6640625" style="216" customWidth="1"/>
    <col min="5893" max="5894" width="22.109375" style="216" customWidth="1"/>
    <col min="5895" max="5895" width="12" style="216" customWidth="1"/>
    <col min="5896" max="6144" width="9.109375" style="216"/>
    <col min="6145" max="6145" width="5.6640625" style="216" customWidth="1"/>
    <col min="6146" max="6146" width="6.5546875" style="216" customWidth="1"/>
    <col min="6147" max="6147" width="10.5546875" style="216" customWidth="1"/>
    <col min="6148" max="6148" width="5.6640625" style="216" customWidth="1"/>
    <col min="6149" max="6150" width="22.109375" style="216" customWidth="1"/>
    <col min="6151" max="6151" width="12" style="216" customWidth="1"/>
    <col min="6152" max="6400" width="9.109375" style="216"/>
    <col min="6401" max="6401" width="5.6640625" style="216" customWidth="1"/>
    <col min="6402" max="6402" width="6.5546875" style="216" customWidth="1"/>
    <col min="6403" max="6403" width="10.5546875" style="216" customWidth="1"/>
    <col min="6404" max="6404" width="5.6640625" style="216" customWidth="1"/>
    <col min="6405" max="6406" width="22.109375" style="216" customWidth="1"/>
    <col min="6407" max="6407" width="12" style="216" customWidth="1"/>
    <col min="6408" max="6656" width="9.109375" style="216"/>
    <col min="6657" max="6657" width="5.6640625" style="216" customWidth="1"/>
    <col min="6658" max="6658" width="6.5546875" style="216" customWidth="1"/>
    <col min="6659" max="6659" width="10.5546875" style="216" customWidth="1"/>
    <col min="6660" max="6660" width="5.6640625" style="216" customWidth="1"/>
    <col min="6661" max="6662" width="22.109375" style="216" customWidth="1"/>
    <col min="6663" max="6663" width="12" style="216" customWidth="1"/>
    <col min="6664" max="6912" width="9.109375" style="216"/>
    <col min="6913" max="6913" width="5.6640625" style="216" customWidth="1"/>
    <col min="6914" max="6914" width="6.5546875" style="216" customWidth="1"/>
    <col min="6915" max="6915" width="10.5546875" style="216" customWidth="1"/>
    <col min="6916" max="6916" width="5.6640625" style="216" customWidth="1"/>
    <col min="6917" max="6918" width="22.109375" style="216" customWidth="1"/>
    <col min="6919" max="6919" width="12" style="216" customWidth="1"/>
    <col min="6920" max="7168" width="9.109375" style="216"/>
    <col min="7169" max="7169" width="5.6640625" style="216" customWidth="1"/>
    <col min="7170" max="7170" width="6.5546875" style="216" customWidth="1"/>
    <col min="7171" max="7171" width="10.5546875" style="216" customWidth="1"/>
    <col min="7172" max="7172" width="5.6640625" style="216" customWidth="1"/>
    <col min="7173" max="7174" width="22.109375" style="216" customWidth="1"/>
    <col min="7175" max="7175" width="12" style="216" customWidth="1"/>
    <col min="7176" max="7424" width="9.109375" style="216"/>
    <col min="7425" max="7425" width="5.6640625" style="216" customWidth="1"/>
    <col min="7426" max="7426" width="6.5546875" style="216" customWidth="1"/>
    <col min="7427" max="7427" width="10.5546875" style="216" customWidth="1"/>
    <col min="7428" max="7428" width="5.6640625" style="216" customWidth="1"/>
    <col min="7429" max="7430" width="22.109375" style="216" customWidth="1"/>
    <col min="7431" max="7431" width="12" style="216" customWidth="1"/>
    <col min="7432" max="7680" width="9.109375" style="216"/>
    <col min="7681" max="7681" width="5.6640625" style="216" customWidth="1"/>
    <col min="7682" max="7682" width="6.5546875" style="216" customWidth="1"/>
    <col min="7683" max="7683" width="10.5546875" style="216" customWidth="1"/>
    <col min="7684" max="7684" width="5.6640625" style="216" customWidth="1"/>
    <col min="7685" max="7686" width="22.109375" style="216" customWidth="1"/>
    <col min="7687" max="7687" width="12" style="216" customWidth="1"/>
    <col min="7688" max="7936" width="9.109375" style="216"/>
    <col min="7937" max="7937" width="5.6640625" style="216" customWidth="1"/>
    <col min="7938" max="7938" width="6.5546875" style="216" customWidth="1"/>
    <col min="7939" max="7939" width="10.5546875" style="216" customWidth="1"/>
    <col min="7940" max="7940" width="5.6640625" style="216" customWidth="1"/>
    <col min="7941" max="7942" width="22.109375" style="216" customWidth="1"/>
    <col min="7943" max="7943" width="12" style="216" customWidth="1"/>
    <col min="7944" max="8192" width="9.109375" style="216"/>
    <col min="8193" max="8193" width="5.6640625" style="216" customWidth="1"/>
    <col min="8194" max="8194" width="6.5546875" style="216" customWidth="1"/>
    <col min="8195" max="8195" width="10.5546875" style="216" customWidth="1"/>
    <col min="8196" max="8196" width="5.6640625" style="216" customWidth="1"/>
    <col min="8197" max="8198" width="22.109375" style="216" customWidth="1"/>
    <col min="8199" max="8199" width="12" style="216" customWidth="1"/>
    <col min="8200" max="8448" width="9.109375" style="216"/>
    <col min="8449" max="8449" width="5.6640625" style="216" customWidth="1"/>
    <col min="8450" max="8450" width="6.5546875" style="216" customWidth="1"/>
    <col min="8451" max="8451" width="10.5546875" style="216" customWidth="1"/>
    <col min="8452" max="8452" width="5.6640625" style="216" customWidth="1"/>
    <col min="8453" max="8454" width="22.109375" style="216" customWidth="1"/>
    <col min="8455" max="8455" width="12" style="216" customWidth="1"/>
    <col min="8456" max="8704" width="9.109375" style="216"/>
    <col min="8705" max="8705" width="5.6640625" style="216" customWidth="1"/>
    <col min="8706" max="8706" width="6.5546875" style="216" customWidth="1"/>
    <col min="8707" max="8707" width="10.5546875" style="216" customWidth="1"/>
    <col min="8708" max="8708" width="5.6640625" style="216" customWidth="1"/>
    <col min="8709" max="8710" width="22.109375" style="216" customWidth="1"/>
    <col min="8711" max="8711" width="12" style="216" customWidth="1"/>
    <col min="8712" max="8960" width="9.109375" style="216"/>
    <col min="8961" max="8961" width="5.6640625" style="216" customWidth="1"/>
    <col min="8962" max="8962" width="6.5546875" style="216" customWidth="1"/>
    <col min="8963" max="8963" width="10.5546875" style="216" customWidth="1"/>
    <col min="8964" max="8964" width="5.6640625" style="216" customWidth="1"/>
    <col min="8965" max="8966" width="22.109375" style="216" customWidth="1"/>
    <col min="8967" max="8967" width="12" style="216" customWidth="1"/>
    <col min="8968" max="9216" width="9.109375" style="216"/>
    <col min="9217" max="9217" width="5.6640625" style="216" customWidth="1"/>
    <col min="9218" max="9218" width="6.5546875" style="216" customWidth="1"/>
    <col min="9219" max="9219" width="10.5546875" style="216" customWidth="1"/>
    <col min="9220" max="9220" width="5.6640625" style="216" customWidth="1"/>
    <col min="9221" max="9222" width="22.109375" style="216" customWidth="1"/>
    <col min="9223" max="9223" width="12" style="216" customWidth="1"/>
    <col min="9224" max="9472" width="9.109375" style="216"/>
    <col min="9473" max="9473" width="5.6640625" style="216" customWidth="1"/>
    <col min="9474" max="9474" width="6.5546875" style="216" customWidth="1"/>
    <col min="9475" max="9475" width="10.5546875" style="216" customWidth="1"/>
    <col min="9476" max="9476" width="5.6640625" style="216" customWidth="1"/>
    <col min="9477" max="9478" width="22.109375" style="216" customWidth="1"/>
    <col min="9479" max="9479" width="12" style="216" customWidth="1"/>
    <col min="9480" max="9728" width="9.109375" style="216"/>
    <col min="9729" max="9729" width="5.6640625" style="216" customWidth="1"/>
    <col min="9730" max="9730" width="6.5546875" style="216" customWidth="1"/>
    <col min="9731" max="9731" width="10.5546875" style="216" customWidth="1"/>
    <col min="9732" max="9732" width="5.6640625" style="216" customWidth="1"/>
    <col min="9733" max="9734" width="22.109375" style="216" customWidth="1"/>
    <col min="9735" max="9735" width="12" style="216" customWidth="1"/>
    <col min="9736" max="9984" width="9.109375" style="216"/>
    <col min="9985" max="9985" width="5.6640625" style="216" customWidth="1"/>
    <col min="9986" max="9986" width="6.5546875" style="216" customWidth="1"/>
    <col min="9987" max="9987" width="10.5546875" style="216" customWidth="1"/>
    <col min="9988" max="9988" width="5.6640625" style="216" customWidth="1"/>
    <col min="9989" max="9990" width="22.109375" style="216" customWidth="1"/>
    <col min="9991" max="9991" width="12" style="216" customWidth="1"/>
    <col min="9992" max="10240" width="9.109375" style="216"/>
    <col min="10241" max="10241" width="5.6640625" style="216" customWidth="1"/>
    <col min="10242" max="10242" width="6.5546875" style="216" customWidth="1"/>
    <col min="10243" max="10243" width="10.5546875" style="216" customWidth="1"/>
    <col min="10244" max="10244" width="5.6640625" style="216" customWidth="1"/>
    <col min="10245" max="10246" width="22.109375" style="216" customWidth="1"/>
    <col min="10247" max="10247" width="12" style="216" customWidth="1"/>
    <col min="10248" max="10496" width="9.109375" style="216"/>
    <col min="10497" max="10497" width="5.6640625" style="216" customWidth="1"/>
    <col min="10498" max="10498" width="6.5546875" style="216" customWidth="1"/>
    <col min="10499" max="10499" width="10.5546875" style="216" customWidth="1"/>
    <col min="10500" max="10500" width="5.6640625" style="216" customWidth="1"/>
    <col min="10501" max="10502" width="22.109375" style="216" customWidth="1"/>
    <col min="10503" max="10503" width="12" style="216" customWidth="1"/>
    <col min="10504" max="10752" width="9.109375" style="216"/>
    <col min="10753" max="10753" width="5.6640625" style="216" customWidth="1"/>
    <col min="10754" max="10754" width="6.5546875" style="216" customWidth="1"/>
    <col min="10755" max="10755" width="10.5546875" style="216" customWidth="1"/>
    <col min="10756" max="10756" width="5.6640625" style="216" customWidth="1"/>
    <col min="10757" max="10758" width="22.109375" style="216" customWidth="1"/>
    <col min="10759" max="10759" width="12" style="216" customWidth="1"/>
    <col min="10760" max="11008" width="9.109375" style="216"/>
    <col min="11009" max="11009" width="5.6640625" style="216" customWidth="1"/>
    <col min="11010" max="11010" width="6.5546875" style="216" customWidth="1"/>
    <col min="11011" max="11011" width="10.5546875" style="216" customWidth="1"/>
    <col min="11012" max="11012" width="5.6640625" style="216" customWidth="1"/>
    <col min="11013" max="11014" width="22.109375" style="216" customWidth="1"/>
    <col min="11015" max="11015" width="12" style="216" customWidth="1"/>
    <col min="11016" max="11264" width="9.109375" style="216"/>
    <col min="11265" max="11265" width="5.6640625" style="216" customWidth="1"/>
    <col min="11266" max="11266" width="6.5546875" style="216" customWidth="1"/>
    <col min="11267" max="11267" width="10.5546875" style="216" customWidth="1"/>
    <col min="11268" max="11268" width="5.6640625" style="216" customWidth="1"/>
    <col min="11269" max="11270" width="22.109375" style="216" customWidth="1"/>
    <col min="11271" max="11271" width="12" style="216" customWidth="1"/>
    <col min="11272" max="11520" width="9.109375" style="216"/>
    <col min="11521" max="11521" width="5.6640625" style="216" customWidth="1"/>
    <col min="11522" max="11522" width="6.5546875" style="216" customWidth="1"/>
    <col min="11523" max="11523" width="10.5546875" style="216" customWidth="1"/>
    <col min="11524" max="11524" width="5.6640625" style="216" customWidth="1"/>
    <col min="11525" max="11526" width="22.109375" style="216" customWidth="1"/>
    <col min="11527" max="11527" width="12" style="216" customWidth="1"/>
    <col min="11528" max="11776" width="9.109375" style="216"/>
    <col min="11777" max="11777" width="5.6640625" style="216" customWidth="1"/>
    <col min="11778" max="11778" width="6.5546875" style="216" customWidth="1"/>
    <col min="11779" max="11779" width="10.5546875" style="216" customWidth="1"/>
    <col min="11780" max="11780" width="5.6640625" style="216" customWidth="1"/>
    <col min="11781" max="11782" width="22.109375" style="216" customWidth="1"/>
    <col min="11783" max="11783" width="12" style="216" customWidth="1"/>
    <col min="11784" max="12032" width="9.109375" style="216"/>
    <col min="12033" max="12033" width="5.6640625" style="216" customWidth="1"/>
    <col min="12034" max="12034" width="6.5546875" style="216" customWidth="1"/>
    <col min="12035" max="12035" width="10.5546875" style="216" customWidth="1"/>
    <col min="12036" max="12036" width="5.6640625" style="216" customWidth="1"/>
    <col min="12037" max="12038" width="22.109375" style="216" customWidth="1"/>
    <col min="12039" max="12039" width="12" style="216" customWidth="1"/>
    <col min="12040" max="12288" width="9.109375" style="216"/>
    <col min="12289" max="12289" width="5.6640625" style="216" customWidth="1"/>
    <col min="12290" max="12290" width="6.5546875" style="216" customWidth="1"/>
    <col min="12291" max="12291" width="10.5546875" style="216" customWidth="1"/>
    <col min="12292" max="12292" width="5.6640625" style="216" customWidth="1"/>
    <col min="12293" max="12294" width="22.109375" style="216" customWidth="1"/>
    <col min="12295" max="12295" width="12" style="216" customWidth="1"/>
    <col min="12296" max="12544" width="9.109375" style="216"/>
    <col min="12545" max="12545" width="5.6640625" style="216" customWidth="1"/>
    <col min="12546" max="12546" width="6.5546875" style="216" customWidth="1"/>
    <col min="12547" max="12547" width="10.5546875" style="216" customWidth="1"/>
    <col min="12548" max="12548" width="5.6640625" style="216" customWidth="1"/>
    <col min="12549" max="12550" width="22.109375" style="216" customWidth="1"/>
    <col min="12551" max="12551" width="12" style="216" customWidth="1"/>
    <col min="12552" max="12800" width="9.109375" style="216"/>
    <col min="12801" max="12801" width="5.6640625" style="216" customWidth="1"/>
    <col min="12802" max="12802" width="6.5546875" style="216" customWidth="1"/>
    <col min="12803" max="12803" width="10.5546875" style="216" customWidth="1"/>
    <col min="12804" max="12804" width="5.6640625" style="216" customWidth="1"/>
    <col min="12805" max="12806" width="22.109375" style="216" customWidth="1"/>
    <col min="12807" max="12807" width="12" style="216" customWidth="1"/>
    <col min="12808" max="13056" width="9.109375" style="216"/>
    <col min="13057" max="13057" width="5.6640625" style="216" customWidth="1"/>
    <col min="13058" max="13058" width="6.5546875" style="216" customWidth="1"/>
    <col min="13059" max="13059" width="10.5546875" style="216" customWidth="1"/>
    <col min="13060" max="13060" width="5.6640625" style="216" customWidth="1"/>
    <col min="13061" max="13062" width="22.109375" style="216" customWidth="1"/>
    <col min="13063" max="13063" width="12" style="216" customWidth="1"/>
    <col min="13064" max="13312" width="9.109375" style="216"/>
    <col min="13313" max="13313" width="5.6640625" style="216" customWidth="1"/>
    <col min="13314" max="13314" width="6.5546875" style="216" customWidth="1"/>
    <col min="13315" max="13315" width="10.5546875" style="216" customWidth="1"/>
    <col min="13316" max="13316" width="5.6640625" style="216" customWidth="1"/>
    <col min="13317" max="13318" width="22.109375" style="216" customWidth="1"/>
    <col min="13319" max="13319" width="12" style="216" customWidth="1"/>
    <col min="13320" max="13568" width="9.109375" style="216"/>
    <col min="13569" max="13569" width="5.6640625" style="216" customWidth="1"/>
    <col min="13570" max="13570" width="6.5546875" style="216" customWidth="1"/>
    <col min="13571" max="13571" width="10.5546875" style="216" customWidth="1"/>
    <col min="13572" max="13572" width="5.6640625" style="216" customWidth="1"/>
    <col min="13573" max="13574" width="22.109375" style="216" customWidth="1"/>
    <col min="13575" max="13575" width="12" style="216" customWidth="1"/>
    <col min="13576" max="13824" width="9.109375" style="216"/>
    <col min="13825" max="13825" width="5.6640625" style="216" customWidth="1"/>
    <col min="13826" max="13826" width="6.5546875" style="216" customWidth="1"/>
    <col min="13827" max="13827" width="10.5546875" style="216" customWidth="1"/>
    <col min="13828" max="13828" width="5.6640625" style="216" customWidth="1"/>
    <col min="13829" max="13830" width="22.109375" style="216" customWidth="1"/>
    <col min="13831" max="13831" width="12" style="216" customWidth="1"/>
    <col min="13832" max="14080" width="9.109375" style="216"/>
    <col min="14081" max="14081" width="5.6640625" style="216" customWidth="1"/>
    <col min="14082" max="14082" width="6.5546875" style="216" customWidth="1"/>
    <col min="14083" max="14083" width="10.5546875" style="216" customWidth="1"/>
    <col min="14084" max="14084" width="5.6640625" style="216" customWidth="1"/>
    <col min="14085" max="14086" width="22.109375" style="216" customWidth="1"/>
    <col min="14087" max="14087" width="12" style="216" customWidth="1"/>
    <col min="14088" max="14336" width="9.109375" style="216"/>
    <col min="14337" max="14337" width="5.6640625" style="216" customWidth="1"/>
    <col min="14338" max="14338" width="6.5546875" style="216" customWidth="1"/>
    <col min="14339" max="14339" width="10.5546875" style="216" customWidth="1"/>
    <col min="14340" max="14340" width="5.6640625" style="216" customWidth="1"/>
    <col min="14341" max="14342" width="22.109375" style="216" customWidth="1"/>
    <col min="14343" max="14343" width="12" style="216" customWidth="1"/>
    <col min="14344" max="14592" width="9.109375" style="216"/>
    <col min="14593" max="14593" width="5.6640625" style="216" customWidth="1"/>
    <col min="14594" max="14594" width="6.5546875" style="216" customWidth="1"/>
    <col min="14595" max="14595" width="10.5546875" style="216" customWidth="1"/>
    <col min="14596" max="14596" width="5.6640625" style="216" customWidth="1"/>
    <col min="14597" max="14598" width="22.109375" style="216" customWidth="1"/>
    <col min="14599" max="14599" width="12" style="216" customWidth="1"/>
    <col min="14600" max="14848" width="9.109375" style="216"/>
    <col min="14849" max="14849" width="5.6640625" style="216" customWidth="1"/>
    <col min="14850" max="14850" width="6.5546875" style="216" customWidth="1"/>
    <col min="14851" max="14851" width="10.5546875" style="216" customWidth="1"/>
    <col min="14852" max="14852" width="5.6640625" style="216" customWidth="1"/>
    <col min="14853" max="14854" width="22.109375" style="216" customWidth="1"/>
    <col min="14855" max="14855" width="12" style="216" customWidth="1"/>
    <col min="14856" max="15104" width="9.109375" style="216"/>
    <col min="15105" max="15105" width="5.6640625" style="216" customWidth="1"/>
    <col min="15106" max="15106" width="6.5546875" style="216" customWidth="1"/>
    <col min="15107" max="15107" width="10.5546875" style="216" customWidth="1"/>
    <col min="15108" max="15108" width="5.6640625" style="216" customWidth="1"/>
    <col min="15109" max="15110" width="22.109375" style="216" customWidth="1"/>
    <col min="15111" max="15111" width="12" style="216" customWidth="1"/>
    <col min="15112" max="15360" width="9.109375" style="216"/>
    <col min="15361" max="15361" width="5.6640625" style="216" customWidth="1"/>
    <col min="15362" max="15362" width="6.5546875" style="216" customWidth="1"/>
    <col min="15363" max="15363" width="10.5546875" style="216" customWidth="1"/>
    <col min="15364" max="15364" width="5.6640625" style="216" customWidth="1"/>
    <col min="15365" max="15366" width="22.109375" style="216" customWidth="1"/>
    <col min="15367" max="15367" width="12" style="216" customWidth="1"/>
    <col min="15368" max="15616" width="9.109375" style="216"/>
    <col min="15617" max="15617" width="5.6640625" style="216" customWidth="1"/>
    <col min="15618" max="15618" width="6.5546875" style="216" customWidth="1"/>
    <col min="15619" max="15619" width="10.5546875" style="216" customWidth="1"/>
    <col min="15620" max="15620" width="5.6640625" style="216" customWidth="1"/>
    <col min="15621" max="15622" width="22.109375" style="216" customWidth="1"/>
    <col min="15623" max="15623" width="12" style="216" customWidth="1"/>
    <col min="15624" max="15872" width="9.109375" style="216"/>
    <col min="15873" max="15873" width="5.6640625" style="216" customWidth="1"/>
    <col min="15874" max="15874" width="6.5546875" style="216" customWidth="1"/>
    <col min="15875" max="15875" width="10.5546875" style="216" customWidth="1"/>
    <col min="15876" max="15876" width="5.6640625" style="216" customWidth="1"/>
    <col min="15877" max="15878" width="22.109375" style="216" customWidth="1"/>
    <col min="15879" max="15879" width="12" style="216" customWidth="1"/>
    <col min="15880" max="16128" width="9.109375" style="216"/>
    <col min="16129" max="16129" width="5.6640625" style="216" customWidth="1"/>
    <col min="16130" max="16130" width="6.5546875" style="216" customWidth="1"/>
    <col min="16131" max="16131" width="10.5546875" style="216" customWidth="1"/>
    <col min="16132" max="16132" width="5.6640625" style="216" customWidth="1"/>
    <col min="16133" max="16134" width="22.109375" style="216" customWidth="1"/>
    <col min="16135" max="16135" width="12" style="216" customWidth="1"/>
    <col min="16136" max="16384" width="9.109375" style="216"/>
  </cols>
  <sheetData>
    <row r="1" spans="1:7" ht="45" customHeight="1" x14ac:dyDescent="0.3">
      <c r="A1" s="263" t="s">
        <v>260</v>
      </c>
      <c r="B1" s="264"/>
      <c r="C1" s="264"/>
      <c r="D1" s="264"/>
      <c r="E1" s="264"/>
      <c r="F1" s="264"/>
      <c r="G1" s="265"/>
    </row>
    <row r="2" spans="1:7" ht="20.25" customHeight="1" x14ac:dyDescent="0.3">
      <c r="A2" s="269" t="s">
        <v>310</v>
      </c>
      <c r="B2" s="270"/>
      <c r="C2" s="270"/>
      <c r="D2" s="270"/>
      <c r="E2" s="270"/>
      <c r="F2" s="270"/>
      <c r="G2" s="271"/>
    </row>
    <row r="3" spans="1:7" ht="21" hidden="1" x14ac:dyDescent="0.3">
      <c r="A3" s="272"/>
      <c r="B3" s="273"/>
      <c r="C3" s="273"/>
      <c r="D3" s="273"/>
      <c r="E3" s="273"/>
      <c r="F3" s="273"/>
      <c r="G3" s="274"/>
    </row>
    <row r="4" spans="1:7" ht="48" customHeight="1" x14ac:dyDescent="0.3">
      <c r="A4" s="217" t="s">
        <v>230</v>
      </c>
      <c r="B4" s="217" t="s">
        <v>231</v>
      </c>
      <c r="C4" s="217" t="s">
        <v>232</v>
      </c>
      <c r="D4" s="217" t="s">
        <v>233</v>
      </c>
      <c r="E4" s="218"/>
      <c r="F4" s="218"/>
      <c r="G4" s="218" t="s">
        <v>234</v>
      </c>
    </row>
    <row r="5" spans="1:7" ht="21" customHeight="1" x14ac:dyDescent="0.3">
      <c r="A5" s="253" t="s">
        <v>261</v>
      </c>
      <c r="B5" s="256"/>
      <c r="C5" s="275" t="s">
        <v>92</v>
      </c>
      <c r="D5" s="276"/>
      <c r="E5" s="257" t="s">
        <v>262</v>
      </c>
      <c r="F5" s="257" t="s">
        <v>305</v>
      </c>
      <c r="G5" s="226"/>
    </row>
    <row r="6" spans="1:7" ht="21" customHeight="1" x14ac:dyDescent="0.3">
      <c r="A6" s="253" t="s">
        <v>261</v>
      </c>
      <c r="B6" s="256"/>
      <c r="C6" s="275" t="s">
        <v>92</v>
      </c>
      <c r="D6" s="276"/>
      <c r="E6" s="257" t="s">
        <v>262</v>
      </c>
      <c r="F6" s="257" t="s">
        <v>305</v>
      </c>
      <c r="G6" s="226"/>
    </row>
    <row r="7" spans="1:7" ht="21.9" customHeight="1" x14ac:dyDescent="0.3">
      <c r="A7" s="253" t="s">
        <v>261</v>
      </c>
      <c r="B7" s="258"/>
      <c r="C7" s="275" t="s">
        <v>92</v>
      </c>
      <c r="D7" s="276"/>
      <c r="E7" s="257" t="s">
        <v>307</v>
      </c>
      <c r="F7" s="253" t="s">
        <v>243</v>
      </c>
      <c r="G7" s="227"/>
    </row>
    <row r="8" spans="1:7" ht="21.9" customHeight="1" x14ac:dyDescent="0.3">
      <c r="A8" s="253" t="s">
        <v>261</v>
      </c>
      <c r="B8" s="259"/>
      <c r="C8" s="275" t="s">
        <v>92</v>
      </c>
      <c r="D8" s="276"/>
      <c r="E8" s="257" t="s">
        <v>307</v>
      </c>
      <c r="F8" s="253" t="s">
        <v>243</v>
      </c>
      <c r="G8" s="220"/>
    </row>
    <row r="9" spans="1:7" ht="21.9" customHeight="1" x14ac:dyDescent="0.3">
      <c r="A9" s="253" t="s">
        <v>261</v>
      </c>
      <c r="B9" s="259"/>
      <c r="C9" s="253" t="s">
        <v>263</v>
      </c>
      <c r="D9" s="253"/>
      <c r="E9" s="253" t="s">
        <v>264</v>
      </c>
      <c r="F9" s="253" t="s">
        <v>265</v>
      </c>
      <c r="G9" s="220"/>
    </row>
    <row r="10" spans="1:7" ht="21.9" customHeight="1" x14ac:dyDescent="0.3">
      <c r="A10" s="253" t="s">
        <v>261</v>
      </c>
      <c r="B10" s="259"/>
      <c r="C10" s="253" t="s">
        <v>263</v>
      </c>
      <c r="D10" s="253"/>
      <c r="E10" s="253" t="s">
        <v>264</v>
      </c>
      <c r="F10" s="253" t="s">
        <v>265</v>
      </c>
      <c r="G10" s="220"/>
    </row>
    <row r="11" spans="1:7" ht="21.9" customHeight="1" x14ac:dyDescent="0.3">
      <c r="A11" s="253" t="s">
        <v>244</v>
      </c>
      <c r="B11" s="259"/>
      <c r="C11" s="253" t="s">
        <v>266</v>
      </c>
      <c r="D11" s="254"/>
      <c r="E11" s="253" t="s">
        <v>267</v>
      </c>
      <c r="F11" s="253" t="s">
        <v>237</v>
      </c>
      <c r="G11" s="220"/>
    </row>
    <row r="12" spans="1:7" ht="21.9" customHeight="1" x14ac:dyDescent="0.3">
      <c r="A12" s="253" t="s">
        <v>244</v>
      </c>
      <c r="B12" s="259"/>
      <c r="C12" s="253" t="s">
        <v>266</v>
      </c>
      <c r="D12" s="254"/>
      <c r="E12" s="253" t="s">
        <v>267</v>
      </c>
      <c r="F12" s="253" t="s">
        <v>237</v>
      </c>
      <c r="G12" s="220"/>
    </row>
    <row r="13" spans="1:7" ht="21.9" customHeight="1" x14ac:dyDescent="0.3">
      <c r="A13" s="253" t="s">
        <v>244</v>
      </c>
      <c r="B13" s="259"/>
      <c r="C13" s="253" t="s">
        <v>268</v>
      </c>
      <c r="D13" s="254"/>
      <c r="E13" s="253" t="s">
        <v>269</v>
      </c>
      <c r="F13" s="253" t="s">
        <v>270</v>
      </c>
      <c r="G13" s="220"/>
    </row>
    <row r="14" spans="1:7" ht="21.9" customHeight="1" x14ac:dyDescent="0.3">
      <c r="A14" s="253" t="s">
        <v>244</v>
      </c>
      <c r="B14" s="259"/>
      <c r="C14" s="253" t="s">
        <v>268</v>
      </c>
      <c r="D14" s="254"/>
      <c r="E14" s="253" t="s">
        <v>269</v>
      </c>
      <c r="F14" s="253" t="s">
        <v>270</v>
      </c>
      <c r="G14" s="220"/>
    </row>
    <row r="15" spans="1:7" ht="21.9" customHeight="1" x14ac:dyDescent="0.3">
      <c r="A15" s="260" t="s">
        <v>290</v>
      </c>
      <c r="B15" s="259"/>
      <c r="C15" s="275" t="s">
        <v>92</v>
      </c>
      <c r="D15" s="276"/>
      <c r="E15" s="257" t="s">
        <v>305</v>
      </c>
      <c r="F15" s="257" t="s">
        <v>307</v>
      </c>
      <c r="G15" s="220"/>
    </row>
    <row r="16" spans="1:7" ht="21.9" customHeight="1" x14ac:dyDescent="0.3">
      <c r="A16" s="253" t="s">
        <v>290</v>
      </c>
      <c r="B16" s="259"/>
      <c r="C16" s="275" t="s">
        <v>92</v>
      </c>
      <c r="D16" s="276"/>
      <c r="E16" s="257" t="s">
        <v>305</v>
      </c>
      <c r="F16" s="257" t="s">
        <v>307</v>
      </c>
      <c r="G16" s="220"/>
    </row>
    <row r="17" spans="1:7" ht="21.9" customHeight="1" x14ac:dyDescent="0.3">
      <c r="A17" s="260" t="s">
        <v>290</v>
      </c>
      <c r="B17" s="259"/>
      <c r="C17" s="275" t="s">
        <v>92</v>
      </c>
      <c r="D17" s="276"/>
      <c r="E17" s="253" t="s">
        <v>243</v>
      </c>
      <c r="F17" s="257" t="s">
        <v>262</v>
      </c>
      <c r="G17" s="220"/>
    </row>
    <row r="18" spans="1:7" ht="21.9" customHeight="1" x14ac:dyDescent="0.3">
      <c r="A18" s="253" t="s">
        <v>290</v>
      </c>
      <c r="B18" s="259"/>
      <c r="C18" s="275" t="s">
        <v>92</v>
      </c>
      <c r="D18" s="276"/>
      <c r="E18" s="253" t="s">
        <v>243</v>
      </c>
      <c r="F18" s="257" t="s">
        <v>262</v>
      </c>
      <c r="G18" s="220"/>
    </row>
    <row r="19" spans="1:7" ht="21.9" customHeight="1" x14ac:dyDescent="0.3">
      <c r="A19" s="260" t="s">
        <v>290</v>
      </c>
      <c r="B19" s="259"/>
      <c r="C19" s="253" t="s">
        <v>263</v>
      </c>
      <c r="D19" s="254"/>
      <c r="E19" s="253" t="s">
        <v>265</v>
      </c>
      <c r="F19" s="253" t="s">
        <v>271</v>
      </c>
      <c r="G19" s="220"/>
    </row>
    <row r="20" spans="1:7" ht="21.9" customHeight="1" x14ac:dyDescent="0.3">
      <c r="A20" s="253" t="s">
        <v>290</v>
      </c>
      <c r="B20" s="259"/>
      <c r="C20" s="253" t="s">
        <v>263</v>
      </c>
      <c r="D20" s="254"/>
      <c r="E20" s="253" t="s">
        <v>265</v>
      </c>
      <c r="F20" s="253" t="s">
        <v>271</v>
      </c>
      <c r="G20" s="220"/>
    </row>
    <row r="21" spans="1:7" ht="21.9" customHeight="1" x14ac:dyDescent="0.3">
      <c r="A21" s="253" t="s">
        <v>251</v>
      </c>
      <c r="B21" s="259"/>
      <c r="C21" s="253" t="s">
        <v>266</v>
      </c>
      <c r="D21" s="254"/>
      <c r="E21" s="253" t="s">
        <v>237</v>
      </c>
      <c r="F21" s="253" t="s">
        <v>272</v>
      </c>
      <c r="G21" s="220"/>
    </row>
    <row r="22" spans="1:7" ht="21.9" customHeight="1" x14ac:dyDescent="0.3">
      <c r="A22" s="253" t="s">
        <v>251</v>
      </c>
      <c r="B22" s="261"/>
      <c r="C22" s="253" t="s">
        <v>266</v>
      </c>
      <c r="D22" s="254"/>
      <c r="E22" s="253" t="s">
        <v>237</v>
      </c>
      <c r="F22" s="253" t="s">
        <v>272</v>
      </c>
      <c r="G22" s="220"/>
    </row>
    <row r="23" spans="1:7" ht="21.9" customHeight="1" x14ac:dyDescent="0.3">
      <c r="A23" s="253" t="s">
        <v>273</v>
      </c>
      <c r="B23" s="259"/>
      <c r="C23" s="253" t="s">
        <v>266</v>
      </c>
      <c r="D23" s="255"/>
      <c r="E23" s="253" t="s">
        <v>274</v>
      </c>
      <c r="F23" s="253" t="s">
        <v>275</v>
      </c>
      <c r="G23" s="220"/>
    </row>
    <row r="24" spans="1:7" ht="21.9" customHeight="1" x14ac:dyDescent="0.3">
      <c r="A24" s="253" t="s">
        <v>273</v>
      </c>
      <c r="B24" s="253"/>
      <c r="C24" s="253" t="s">
        <v>266</v>
      </c>
      <c r="D24" s="255"/>
      <c r="E24" s="253" t="s">
        <v>274</v>
      </c>
      <c r="F24" s="253" t="s">
        <v>275</v>
      </c>
      <c r="G24" s="220"/>
    </row>
    <row r="25" spans="1:7" ht="21.9" customHeight="1" x14ac:dyDescent="0.3">
      <c r="A25" s="253" t="s">
        <v>254</v>
      </c>
      <c r="B25" s="253"/>
      <c r="C25" s="275" t="s">
        <v>92</v>
      </c>
      <c r="D25" s="276"/>
      <c r="E25" s="257" t="s">
        <v>305</v>
      </c>
      <c r="F25" s="253" t="s">
        <v>243</v>
      </c>
      <c r="G25" s="220"/>
    </row>
    <row r="26" spans="1:7" ht="21.9" customHeight="1" x14ac:dyDescent="0.3">
      <c r="A26" s="253" t="s">
        <v>254</v>
      </c>
      <c r="B26" s="253"/>
      <c r="C26" s="275" t="s">
        <v>92</v>
      </c>
      <c r="D26" s="276"/>
      <c r="E26" s="257" t="s">
        <v>305</v>
      </c>
      <c r="F26" s="253" t="s">
        <v>243</v>
      </c>
      <c r="G26" s="220"/>
    </row>
    <row r="27" spans="1:7" ht="21.9" customHeight="1" x14ac:dyDescent="0.3">
      <c r="A27" s="253" t="s">
        <v>254</v>
      </c>
      <c r="B27" s="259"/>
      <c r="C27" s="275" t="s">
        <v>92</v>
      </c>
      <c r="D27" s="276"/>
      <c r="E27" s="257" t="s">
        <v>307</v>
      </c>
      <c r="F27" s="253" t="s">
        <v>262</v>
      </c>
      <c r="G27" s="220"/>
    </row>
    <row r="28" spans="1:7" ht="21.9" customHeight="1" x14ac:dyDescent="0.3">
      <c r="A28" s="253" t="s">
        <v>254</v>
      </c>
      <c r="B28" s="259"/>
      <c r="C28" s="275" t="s">
        <v>92</v>
      </c>
      <c r="D28" s="276"/>
      <c r="E28" s="257" t="s">
        <v>307</v>
      </c>
      <c r="F28" s="253" t="s">
        <v>262</v>
      </c>
      <c r="G28" s="220"/>
    </row>
    <row r="29" spans="1:7" ht="21.9" customHeight="1" x14ac:dyDescent="0.3">
      <c r="A29" s="253"/>
      <c r="B29" s="259"/>
      <c r="C29" s="253" t="s">
        <v>263</v>
      </c>
      <c r="D29" s="254"/>
      <c r="E29" s="253" t="s">
        <v>271</v>
      </c>
      <c r="F29" s="253" t="s">
        <v>264</v>
      </c>
      <c r="G29" s="220"/>
    </row>
    <row r="30" spans="1:7" ht="21.9" customHeight="1" x14ac:dyDescent="0.3">
      <c r="A30" s="253"/>
      <c r="B30" s="259"/>
      <c r="C30" s="253" t="s">
        <v>263</v>
      </c>
      <c r="D30" s="254"/>
      <c r="E30" s="253" t="s">
        <v>271</v>
      </c>
      <c r="F30" s="253" t="s">
        <v>264</v>
      </c>
      <c r="G30" s="220"/>
    </row>
    <row r="31" spans="1:7" ht="21.9" customHeight="1" x14ac:dyDescent="0.3">
      <c r="A31" s="262"/>
      <c r="B31" s="259"/>
      <c r="C31" s="253" t="s">
        <v>266</v>
      </c>
      <c r="D31" s="254"/>
      <c r="E31" s="253" t="s">
        <v>272</v>
      </c>
      <c r="F31" s="253" t="s">
        <v>267</v>
      </c>
      <c r="G31" s="220"/>
    </row>
    <row r="32" spans="1:7" ht="21.9" customHeight="1" x14ac:dyDescent="0.3">
      <c r="A32" s="254"/>
      <c r="B32" s="259"/>
      <c r="C32" s="253" t="s">
        <v>266</v>
      </c>
      <c r="D32" s="254"/>
      <c r="E32" s="253" t="s">
        <v>272</v>
      </c>
      <c r="F32" s="253" t="s">
        <v>267</v>
      </c>
      <c r="G32" s="220"/>
    </row>
    <row r="33" spans="1:7" ht="21.9" customHeight="1" x14ac:dyDescent="0.3">
      <c r="A33" s="253" t="s">
        <v>257</v>
      </c>
      <c r="B33" s="259"/>
      <c r="C33" s="253" t="s">
        <v>266</v>
      </c>
      <c r="D33" s="253" t="s">
        <v>258</v>
      </c>
      <c r="E33" s="253"/>
      <c r="F33" s="253"/>
      <c r="G33" s="220"/>
    </row>
    <row r="34" spans="1:7" ht="21.9" customHeight="1" x14ac:dyDescent="0.3">
      <c r="A34" s="253"/>
      <c r="B34" s="259"/>
      <c r="C34" s="253" t="s">
        <v>266</v>
      </c>
      <c r="D34" s="253" t="s">
        <v>258</v>
      </c>
      <c r="E34" s="253"/>
      <c r="F34" s="253"/>
      <c r="G34" s="220"/>
    </row>
    <row r="35" spans="1:7" ht="21.9" customHeight="1" x14ac:dyDescent="0.3">
      <c r="A35" s="253"/>
      <c r="B35" s="259"/>
      <c r="C35" s="253" t="s">
        <v>266</v>
      </c>
      <c r="D35" s="253" t="s">
        <v>259</v>
      </c>
      <c r="E35" s="253"/>
      <c r="F35" s="253"/>
      <c r="G35" s="220"/>
    </row>
    <row r="36" spans="1:7" ht="21.9" customHeight="1" x14ac:dyDescent="0.3">
      <c r="A36" s="254"/>
      <c r="B36" s="259"/>
      <c r="C36" s="253" t="s">
        <v>266</v>
      </c>
      <c r="D36" s="253" t="s">
        <v>259</v>
      </c>
      <c r="E36" s="253"/>
      <c r="F36" s="253"/>
      <c r="G36" s="220"/>
    </row>
    <row r="37" spans="1:7" ht="21.9" customHeight="1" x14ac:dyDescent="0.3">
      <c r="A37" s="218"/>
      <c r="B37" s="221"/>
      <c r="C37" s="218"/>
      <c r="D37" s="222"/>
      <c r="E37" s="218"/>
      <c r="F37" s="218"/>
      <c r="G37" s="220"/>
    </row>
    <row r="38" spans="1:7" ht="21.9" customHeight="1" x14ac:dyDescent="0.3">
      <c r="A38" s="218"/>
      <c r="B38" s="221"/>
      <c r="C38" s="218"/>
      <c r="D38" s="222"/>
      <c r="E38" s="218"/>
      <c r="F38" s="218"/>
      <c r="G38" s="220"/>
    </row>
    <row r="39" spans="1:7" ht="21.9" customHeight="1" x14ac:dyDescent="0.3">
      <c r="A39" s="218"/>
      <c r="B39" s="221"/>
      <c r="C39" s="218"/>
      <c r="D39" s="222"/>
      <c r="E39" s="218"/>
      <c r="F39" s="218"/>
      <c r="G39" s="220"/>
    </row>
    <row r="40" spans="1:7" ht="21.9" customHeight="1" x14ac:dyDescent="0.3">
      <c r="A40" s="222"/>
      <c r="B40" s="221"/>
      <c r="C40" s="222"/>
      <c r="D40" s="222"/>
      <c r="E40" s="218"/>
      <c r="F40" s="218"/>
      <c r="G40" s="220"/>
    </row>
    <row r="41" spans="1:7" ht="21.9" customHeight="1" x14ac:dyDescent="0.3">
      <c r="A41" s="222"/>
      <c r="B41" s="221"/>
      <c r="C41" s="222"/>
      <c r="D41" s="222"/>
      <c r="E41" s="218"/>
      <c r="F41" s="218"/>
      <c r="G41" s="220"/>
    </row>
    <row r="42" spans="1:7" ht="21.9" customHeight="1" x14ac:dyDescent="0.3">
      <c r="A42" s="218"/>
      <c r="B42" s="218"/>
      <c r="C42" s="218"/>
      <c r="D42" s="218"/>
      <c r="E42" s="218"/>
      <c r="F42" s="218"/>
      <c r="G42" s="225"/>
    </row>
    <row r="43" spans="1:7" ht="21.9" customHeight="1" x14ac:dyDescent="0.3">
      <c r="A43" s="218"/>
      <c r="B43" s="218"/>
      <c r="C43" s="218"/>
      <c r="D43" s="218"/>
      <c r="E43" s="218"/>
      <c r="F43" s="218"/>
      <c r="G43" s="225"/>
    </row>
    <row r="44" spans="1:7" ht="21.9" customHeight="1" x14ac:dyDescent="0.3">
      <c r="A44" s="218"/>
      <c r="B44" s="218"/>
      <c r="C44" s="218"/>
      <c r="D44" s="218"/>
      <c r="E44" s="218"/>
      <c r="F44" s="218"/>
      <c r="G44" s="225"/>
    </row>
    <row r="45" spans="1:7" ht="21.9" customHeight="1" x14ac:dyDescent="0.3">
      <c r="A45" s="218"/>
      <c r="B45" s="218"/>
      <c r="C45" s="218"/>
      <c r="D45" s="218"/>
      <c r="E45" s="218"/>
      <c r="F45" s="218"/>
      <c r="G45" s="225"/>
    </row>
    <row r="46" spans="1:7" ht="21.9" customHeight="1" x14ac:dyDescent="0.3">
      <c r="A46" s="218"/>
      <c r="B46" s="218"/>
      <c r="C46" s="218"/>
      <c r="D46" s="218"/>
      <c r="E46" s="218"/>
      <c r="F46" s="218"/>
      <c r="G46" s="225"/>
    </row>
    <row r="47" spans="1:7" ht="21.9" customHeight="1" x14ac:dyDescent="0.3">
      <c r="A47" s="218"/>
      <c r="B47" s="218"/>
      <c r="C47" s="218"/>
      <c r="D47" s="218"/>
      <c r="E47" s="218"/>
      <c r="F47" s="218"/>
      <c r="G47" s="225"/>
    </row>
    <row r="48" spans="1:7" ht="21.9" customHeight="1" x14ac:dyDescent="0.3">
      <c r="A48" s="222"/>
      <c r="B48" s="221"/>
      <c r="C48" s="222"/>
      <c r="D48" s="222"/>
      <c r="E48" s="218"/>
      <c r="F48" s="218"/>
      <c r="G48" s="220"/>
    </row>
    <row r="49" spans="1:7" ht="21.9" customHeight="1" x14ac:dyDescent="0.3">
      <c r="A49" s="222"/>
      <c r="B49" s="221"/>
      <c r="C49" s="222"/>
      <c r="D49" s="222"/>
      <c r="E49" s="218"/>
      <c r="F49" s="218"/>
      <c r="G49" s="220"/>
    </row>
    <row r="50" spans="1:7" ht="21.9" customHeight="1" x14ac:dyDescent="0.3">
      <c r="A50" s="218"/>
      <c r="B50" s="218"/>
      <c r="C50" s="218"/>
      <c r="D50" s="218"/>
      <c r="E50" s="218"/>
      <c r="F50" s="218"/>
      <c r="G50" s="225"/>
    </row>
    <row r="51" spans="1:7" ht="21.9" customHeight="1" x14ac:dyDescent="0.3">
      <c r="A51" s="218"/>
      <c r="B51" s="218"/>
      <c r="C51" s="218"/>
      <c r="D51" s="218"/>
      <c r="E51" s="218"/>
      <c r="F51" s="218"/>
      <c r="G51" s="225"/>
    </row>
    <row r="52" spans="1:7" ht="21.9" customHeight="1" x14ac:dyDescent="0.3">
      <c r="A52" s="218"/>
      <c r="B52" s="218"/>
      <c r="C52" s="218"/>
      <c r="D52" s="218"/>
      <c r="E52" s="218"/>
      <c r="F52" s="218"/>
      <c r="G52" s="225"/>
    </row>
    <row r="53" spans="1:7" ht="21.9" customHeight="1" x14ac:dyDescent="0.3">
      <c r="A53" s="218"/>
      <c r="B53" s="218"/>
      <c r="C53" s="218"/>
      <c r="D53" s="218"/>
      <c r="E53" s="218"/>
      <c r="F53" s="218"/>
      <c r="G53" s="225"/>
    </row>
    <row r="54" spans="1:7" ht="21.9" customHeight="1" x14ac:dyDescent="0.3">
      <c r="A54" s="218"/>
      <c r="B54" s="218"/>
      <c r="C54" s="218"/>
      <c r="D54" s="218"/>
      <c r="E54" s="218"/>
      <c r="F54" s="218"/>
      <c r="G54" s="225"/>
    </row>
    <row r="55" spans="1:7" ht="21.9" customHeight="1" x14ac:dyDescent="0.3">
      <c r="A55" s="218"/>
      <c r="B55" s="218"/>
      <c r="C55" s="218"/>
      <c r="D55" s="218"/>
      <c r="E55" s="218"/>
      <c r="F55" s="218"/>
      <c r="G55" s="225"/>
    </row>
    <row r="56" spans="1:7" ht="21.9" customHeight="1" x14ac:dyDescent="0.3">
      <c r="A56" s="218"/>
      <c r="B56" s="218"/>
      <c r="C56" s="218"/>
      <c r="D56" s="218"/>
      <c r="E56" s="218"/>
      <c r="F56" s="218"/>
      <c r="G56" s="225"/>
    </row>
    <row r="57" spans="1:7" ht="21.9" customHeight="1" x14ac:dyDescent="0.3">
      <c r="A57" s="218"/>
      <c r="B57" s="218"/>
      <c r="C57" s="218"/>
      <c r="D57" s="218"/>
      <c r="E57" s="218"/>
      <c r="F57" s="218"/>
      <c r="G57" s="225"/>
    </row>
    <row r="58" spans="1:7" ht="21.9" customHeight="1" x14ac:dyDescent="0.3">
      <c r="A58" s="218"/>
      <c r="B58" s="218"/>
      <c r="C58" s="218"/>
      <c r="D58" s="218"/>
      <c r="E58" s="218"/>
      <c r="F58" s="218"/>
      <c r="G58" s="225"/>
    </row>
    <row r="59" spans="1:7" ht="21.9" customHeight="1" x14ac:dyDescent="0.3">
      <c r="A59" s="218"/>
      <c r="B59" s="218"/>
      <c r="C59" s="218"/>
      <c r="D59" s="218"/>
      <c r="E59" s="218"/>
      <c r="F59" s="218"/>
      <c r="G59" s="225"/>
    </row>
    <row r="60" spans="1:7" ht="21.9" customHeight="1" x14ac:dyDescent="0.3">
      <c r="A60" s="218"/>
      <c r="B60" s="218"/>
      <c r="C60" s="218"/>
      <c r="D60" s="218"/>
      <c r="E60" s="218"/>
      <c r="F60" s="218"/>
      <c r="G60" s="225"/>
    </row>
    <row r="61" spans="1:7" ht="21.9" customHeight="1" x14ac:dyDescent="0.3">
      <c r="A61" s="218"/>
      <c r="B61" s="218"/>
      <c r="C61" s="218"/>
      <c r="D61" s="218"/>
      <c r="E61" s="218"/>
      <c r="F61" s="218"/>
      <c r="G61" s="225"/>
    </row>
    <row r="62" spans="1:7" ht="21.9" customHeight="1" x14ac:dyDescent="0.3">
      <c r="A62" s="218"/>
      <c r="B62" s="218"/>
      <c r="C62" s="218"/>
      <c r="D62" s="218"/>
      <c r="E62" s="218"/>
      <c r="F62" s="218"/>
      <c r="G62" s="225"/>
    </row>
    <row r="63" spans="1:7" ht="21.9" customHeight="1" x14ac:dyDescent="0.3">
      <c r="A63" s="218"/>
      <c r="B63" s="218"/>
      <c r="C63" s="218"/>
      <c r="D63" s="218"/>
      <c r="E63" s="218"/>
      <c r="F63" s="228"/>
      <c r="G63" s="225"/>
    </row>
    <row r="64" spans="1:7" ht="21.9" customHeight="1" x14ac:dyDescent="0.3">
      <c r="A64" s="218"/>
      <c r="B64" s="218"/>
      <c r="C64" s="218"/>
      <c r="D64" s="218"/>
      <c r="E64" s="218"/>
      <c r="F64" s="218"/>
      <c r="G64" s="225"/>
    </row>
    <row r="65" spans="1:7" ht="21.9" customHeight="1" x14ac:dyDescent="0.3">
      <c r="A65" s="218"/>
      <c r="B65" s="218"/>
      <c r="C65" s="218"/>
      <c r="D65" s="218"/>
      <c r="E65" s="218"/>
      <c r="F65" s="218"/>
      <c r="G65" s="225"/>
    </row>
    <row r="66" spans="1:7" ht="21.9" customHeight="1" x14ac:dyDescent="0.3">
      <c r="A66" s="218"/>
      <c r="B66" s="218"/>
      <c r="C66" s="218"/>
      <c r="D66" s="218"/>
      <c r="E66" s="218"/>
      <c r="F66" s="218"/>
      <c r="G66" s="225"/>
    </row>
    <row r="67" spans="1:7" ht="21.9" customHeight="1" x14ac:dyDescent="0.3">
      <c r="A67" s="218"/>
      <c r="B67" s="218"/>
      <c r="C67" s="218"/>
      <c r="D67" s="218"/>
      <c r="E67" s="218"/>
      <c r="F67" s="218"/>
      <c r="G67" s="218"/>
    </row>
    <row r="68" spans="1:7" ht="21.9" customHeight="1" x14ac:dyDescent="0.3">
      <c r="A68" s="218"/>
      <c r="B68" s="218"/>
      <c r="C68" s="218"/>
      <c r="D68" s="218"/>
      <c r="E68" s="218"/>
      <c r="F68" s="218"/>
      <c r="G68" s="218"/>
    </row>
    <row r="69" spans="1:7" ht="21.9" customHeight="1" x14ac:dyDescent="0.3">
      <c r="A69" s="218"/>
      <c r="B69" s="218"/>
      <c r="C69" s="218"/>
      <c r="D69" s="218"/>
      <c r="E69" s="218"/>
      <c r="F69" s="218"/>
      <c r="G69" s="218"/>
    </row>
    <row r="70" spans="1:7" ht="21.9" customHeight="1" x14ac:dyDescent="0.3">
      <c r="A70" s="218"/>
      <c r="B70" s="218"/>
      <c r="C70" s="218"/>
      <c r="D70" s="218"/>
      <c r="E70" s="218"/>
      <c r="F70" s="218"/>
      <c r="G70" s="218"/>
    </row>
    <row r="71" spans="1:7" ht="21.9" customHeight="1" x14ac:dyDescent="0.3">
      <c r="A71" s="218"/>
      <c r="B71" s="218"/>
      <c r="C71" s="218"/>
      <c r="D71" s="218"/>
      <c r="E71" s="218"/>
      <c r="F71" s="218"/>
      <c r="G71" s="218"/>
    </row>
    <row r="72" spans="1:7" ht="21.9" customHeight="1" x14ac:dyDescent="0.3">
      <c r="A72" s="218"/>
      <c r="B72" s="218"/>
      <c r="C72" s="218"/>
      <c r="D72" s="218"/>
      <c r="E72" s="218"/>
      <c r="F72" s="218"/>
      <c r="G72" s="218"/>
    </row>
    <row r="73" spans="1:7" ht="21.9" customHeight="1" x14ac:dyDescent="0.3">
      <c r="A73" s="218"/>
      <c r="B73" s="218"/>
      <c r="C73" s="218"/>
      <c r="D73" s="218"/>
      <c r="E73" s="218"/>
      <c r="F73" s="218"/>
      <c r="G73" s="218"/>
    </row>
    <row r="74" spans="1:7" ht="21.9" customHeight="1" x14ac:dyDescent="0.3">
      <c r="A74" s="218"/>
      <c r="B74" s="218"/>
      <c r="C74" s="218"/>
      <c r="D74" s="218"/>
      <c r="E74" s="218"/>
      <c r="F74" s="218"/>
      <c r="G74" s="218"/>
    </row>
    <row r="75" spans="1:7" x14ac:dyDescent="0.3">
      <c r="A75" s="218"/>
      <c r="B75" s="218"/>
      <c r="C75" s="218"/>
      <c r="D75" s="218"/>
      <c r="E75" s="218"/>
      <c r="F75" s="218"/>
      <c r="G75" s="218"/>
    </row>
    <row r="76" spans="1:7" x14ac:dyDescent="0.3">
      <c r="A76" s="218"/>
      <c r="B76" s="218"/>
      <c r="C76" s="218"/>
      <c r="D76" s="218"/>
      <c r="E76" s="218"/>
      <c r="F76" s="218"/>
      <c r="G76" s="218"/>
    </row>
    <row r="77" spans="1:7" x14ac:dyDescent="0.3">
      <c r="A77" s="218"/>
      <c r="B77" s="218"/>
      <c r="C77" s="218"/>
      <c r="D77" s="218"/>
      <c r="E77" s="218"/>
      <c r="F77" s="218"/>
      <c r="G77" s="218"/>
    </row>
    <row r="78" spans="1:7" x14ac:dyDescent="0.3">
      <c r="A78" s="218"/>
      <c r="B78" s="218"/>
      <c r="C78" s="218"/>
      <c r="D78" s="218"/>
      <c r="E78" s="218"/>
      <c r="F78" s="218"/>
      <c r="G78" s="218"/>
    </row>
    <row r="79" spans="1:7" x14ac:dyDescent="0.3">
      <c r="A79" s="218"/>
      <c r="B79" s="218"/>
      <c r="C79" s="218"/>
      <c r="D79" s="218"/>
      <c r="E79" s="218"/>
      <c r="F79" s="218"/>
      <c r="G79" s="218"/>
    </row>
  </sheetData>
  <mergeCells count="15">
    <mergeCell ref="C18:D18"/>
    <mergeCell ref="C25:D25"/>
    <mergeCell ref="C26:D26"/>
    <mergeCell ref="C27:D27"/>
    <mergeCell ref="C28:D28"/>
    <mergeCell ref="C7:D7"/>
    <mergeCell ref="C8:D8"/>
    <mergeCell ref="C15:D15"/>
    <mergeCell ref="C16:D16"/>
    <mergeCell ref="C17:D17"/>
    <mergeCell ref="A1:G1"/>
    <mergeCell ref="A2:G2"/>
    <mergeCell ref="A3:G3"/>
    <mergeCell ref="C6:D6"/>
    <mergeCell ref="C5:D5"/>
  </mergeCells>
  <conditionalFormatting sqref="F7">
    <cfRule type="expression" dxfId="27" priority="6" stopIfTrue="1">
      <formula>$Q8&gt;=1</formula>
    </cfRule>
  </conditionalFormatting>
  <conditionalFormatting sqref="E17">
    <cfRule type="expression" dxfId="26" priority="5" stopIfTrue="1">
      <formula>$Q22&gt;=1</formula>
    </cfRule>
  </conditionalFormatting>
  <conditionalFormatting sqref="F8">
    <cfRule type="expression" dxfId="25" priority="4" stopIfTrue="1">
      <formula>$Q9&gt;=1</formula>
    </cfRule>
  </conditionalFormatting>
  <conditionalFormatting sqref="E18">
    <cfRule type="expression" dxfId="24" priority="3" stopIfTrue="1">
      <formula>$Q23&gt;=1</formula>
    </cfRule>
  </conditionalFormatting>
  <conditionalFormatting sqref="F25">
    <cfRule type="expression" dxfId="23" priority="2" stopIfTrue="1">
      <formula>$Q26&gt;=1</formula>
    </cfRule>
  </conditionalFormatting>
  <conditionalFormatting sqref="F26">
    <cfRule type="expression" dxfId="22" priority="1" stopIfTrue="1">
      <formula>$Q27&gt;=1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65"/>
  <sheetViews>
    <sheetView workbookViewId="0">
      <selection activeCell="A4" sqref="A4"/>
    </sheetView>
  </sheetViews>
  <sheetFormatPr defaultRowHeight="14.4" x14ac:dyDescent="0.3"/>
  <cols>
    <col min="1" max="1" width="5.6640625" style="224" customWidth="1"/>
    <col min="2" max="2" width="6.5546875" style="224" customWidth="1"/>
    <col min="3" max="3" width="10.109375" style="224" customWidth="1"/>
    <col min="4" max="4" width="5.6640625" style="224" customWidth="1"/>
    <col min="5" max="6" width="22.109375" style="224" customWidth="1"/>
    <col min="7" max="7" width="12" style="224" customWidth="1"/>
    <col min="8" max="256" width="9.109375" style="216"/>
    <col min="257" max="257" width="5.6640625" style="216" customWidth="1"/>
    <col min="258" max="258" width="6.5546875" style="216" customWidth="1"/>
    <col min="259" max="259" width="10.109375" style="216" customWidth="1"/>
    <col min="260" max="260" width="5.6640625" style="216" customWidth="1"/>
    <col min="261" max="262" width="22.109375" style="216" customWidth="1"/>
    <col min="263" max="263" width="12" style="216" customWidth="1"/>
    <col min="264" max="512" width="9.109375" style="216"/>
    <col min="513" max="513" width="5.6640625" style="216" customWidth="1"/>
    <col min="514" max="514" width="6.5546875" style="216" customWidth="1"/>
    <col min="515" max="515" width="10.109375" style="216" customWidth="1"/>
    <col min="516" max="516" width="5.6640625" style="216" customWidth="1"/>
    <col min="517" max="518" width="22.109375" style="216" customWidth="1"/>
    <col min="519" max="519" width="12" style="216" customWidth="1"/>
    <col min="520" max="768" width="9.109375" style="216"/>
    <col min="769" max="769" width="5.6640625" style="216" customWidth="1"/>
    <col min="770" max="770" width="6.5546875" style="216" customWidth="1"/>
    <col min="771" max="771" width="10.109375" style="216" customWidth="1"/>
    <col min="772" max="772" width="5.6640625" style="216" customWidth="1"/>
    <col min="773" max="774" width="22.109375" style="216" customWidth="1"/>
    <col min="775" max="775" width="12" style="216" customWidth="1"/>
    <col min="776" max="1024" width="9.109375" style="216"/>
    <col min="1025" max="1025" width="5.6640625" style="216" customWidth="1"/>
    <col min="1026" max="1026" width="6.5546875" style="216" customWidth="1"/>
    <col min="1027" max="1027" width="10.109375" style="216" customWidth="1"/>
    <col min="1028" max="1028" width="5.6640625" style="216" customWidth="1"/>
    <col min="1029" max="1030" width="22.109375" style="216" customWidth="1"/>
    <col min="1031" max="1031" width="12" style="216" customWidth="1"/>
    <col min="1032" max="1280" width="9.109375" style="216"/>
    <col min="1281" max="1281" width="5.6640625" style="216" customWidth="1"/>
    <col min="1282" max="1282" width="6.5546875" style="216" customWidth="1"/>
    <col min="1283" max="1283" width="10.109375" style="216" customWidth="1"/>
    <col min="1284" max="1284" width="5.6640625" style="216" customWidth="1"/>
    <col min="1285" max="1286" width="22.109375" style="216" customWidth="1"/>
    <col min="1287" max="1287" width="12" style="216" customWidth="1"/>
    <col min="1288" max="1536" width="9.109375" style="216"/>
    <col min="1537" max="1537" width="5.6640625" style="216" customWidth="1"/>
    <col min="1538" max="1538" width="6.5546875" style="216" customWidth="1"/>
    <col min="1539" max="1539" width="10.109375" style="216" customWidth="1"/>
    <col min="1540" max="1540" width="5.6640625" style="216" customWidth="1"/>
    <col min="1541" max="1542" width="22.109375" style="216" customWidth="1"/>
    <col min="1543" max="1543" width="12" style="216" customWidth="1"/>
    <col min="1544" max="1792" width="9.109375" style="216"/>
    <col min="1793" max="1793" width="5.6640625" style="216" customWidth="1"/>
    <col min="1794" max="1794" width="6.5546875" style="216" customWidth="1"/>
    <col min="1795" max="1795" width="10.109375" style="216" customWidth="1"/>
    <col min="1796" max="1796" width="5.6640625" style="216" customWidth="1"/>
    <col min="1797" max="1798" width="22.109375" style="216" customWidth="1"/>
    <col min="1799" max="1799" width="12" style="216" customWidth="1"/>
    <col min="1800" max="2048" width="9.109375" style="216"/>
    <col min="2049" max="2049" width="5.6640625" style="216" customWidth="1"/>
    <col min="2050" max="2050" width="6.5546875" style="216" customWidth="1"/>
    <col min="2051" max="2051" width="10.109375" style="216" customWidth="1"/>
    <col min="2052" max="2052" width="5.6640625" style="216" customWidth="1"/>
    <col min="2053" max="2054" width="22.109375" style="216" customWidth="1"/>
    <col min="2055" max="2055" width="12" style="216" customWidth="1"/>
    <col min="2056" max="2304" width="9.109375" style="216"/>
    <col min="2305" max="2305" width="5.6640625" style="216" customWidth="1"/>
    <col min="2306" max="2306" width="6.5546875" style="216" customWidth="1"/>
    <col min="2307" max="2307" width="10.109375" style="216" customWidth="1"/>
    <col min="2308" max="2308" width="5.6640625" style="216" customWidth="1"/>
    <col min="2309" max="2310" width="22.109375" style="216" customWidth="1"/>
    <col min="2311" max="2311" width="12" style="216" customWidth="1"/>
    <col min="2312" max="2560" width="9.109375" style="216"/>
    <col min="2561" max="2561" width="5.6640625" style="216" customWidth="1"/>
    <col min="2562" max="2562" width="6.5546875" style="216" customWidth="1"/>
    <col min="2563" max="2563" width="10.109375" style="216" customWidth="1"/>
    <col min="2564" max="2564" width="5.6640625" style="216" customWidth="1"/>
    <col min="2565" max="2566" width="22.109375" style="216" customWidth="1"/>
    <col min="2567" max="2567" width="12" style="216" customWidth="1"/>
    <col min="2568" max="2816" width="9.109375" style="216"/>
    <col min="2817" max="2817" width="5.6640625" style="216" customWidth="1"/>
    <col min="2818" max="2818" width="6.5546875" style="216" customWidth="1"/>
    <col min="2819" max="2819" width="10.109375" style="216" customWidth="1"/>
    <col min="2820" max="2820" width="5.6640625" style="216" customWidth="1"/>
    <col min="2821" max="2822" width="22.109375" style="216" customWidth="1"/>
    <col min="2823" max="2823" width="12" style="216" customWidth="1"/>
    <col min="2824" max="3072" width="9.109375" style="216"/>
    <col min="3073" max="3073" width="5.6640625" style="216" customWidth="1"/>
    <col min="3074" max="3074" width="6.5546875" style="216" customWidth="1"/>
    <col min="3075" max="3075" width="10.109375" style="216" customWidth="1"/>
    <col min="3076" max="3076" width="5.6640625" style="216" customWidth="1"/>
    <col min="3077" max="3078" width="22.109375" style="216" customWidth="1"/>
    <col min="3079" max="3079" width="12" style="216" customWidth="1"/>
    <col min="3080" max="3328" width="9.109375" style="216"/>
    <col min="3329" max="3329" width="5.6640625" style="216" customWidth="1"/>
    <col min="3330" max="3330" width="6.5546875" style="216" customWidth="1"/>
    <col min="3331" max="3331" width="10.109375" style="216" customWidth="1"/>
    <col min="3332" max="3332" width="5.6640625" style="216" customWidth="1"/>
    <col min="3333" max="3334" width="22.109375" style="216" customWidth="1"/>
    <col min="3335" max="3335" width="12" style="216" customWidth="1"/>
    <col min="3336" max="3584" width="9.109375" style="216"/>
    <col min="3585" max="3585" width="5.6640625" style="216" customWidth="1"/>
    <col min="3586" max="3586" width="6.5546875" style="216" customWidth="1"/>
    <col min="3587" max="3587" width="10.109375" style="216" customWidth="1"/>
    <col min="3588" max="3588" width="5.6640625" style="216" customWidth="1"/>
    <col min="3589" max="3590" width="22.109375" style="216" customWidth="1"/>
    <col min="3591" max="3591" width="12" style="216" customWidth="1"/>
    <col min="3592" max="3840" width="9.109375" style="216"/>
    <col min="3841" max="3841" width="5.6640625" style="216" customWidth="1"/>
    <col min="3842" max="3842" width="6.5546875" style="216" customWidth="1"/>
    <col min="3843" max="3843" width="10.109375" style="216" customWidth="1"/>
    <col min="3844" max="3844" width="5.6640625" style="216" customWidth="1"/>
    <col min="3845" max="3846" width="22.109375" style="216" customWidth="1"/>
    <col min="3847" max="3847" width="12" style="216" customWidth="1"/>
    <col min="3848" max="4096" width="9.109375" style="216"/>
    <col min="4097" max="4097" width="5.6640625" style="216" customWidth="1"/>
    <col min="4098" max="4098" width="6.5546875" style="216" customWidth="1"/>
    <col min="4099" max="4099" width="10.109375" style="216" customWidth="1"/>
    <col min="4100" max="4100" width="5.6640625" style="216" customWidth="1"/>
    <col min="4101" max="4102" width="22.109375" style="216" customWidth="1"/>
    <col min="4103" max="4103" width="12" style="216" customWidth="1"/>
    <col min="4104" max="4352" width="9.109375" style="216"/>
    <col min="4353" max="4353" width="5.6640625" style="216" customWidth="1"/>
    <col min="4354" max="4354" width="6.5546875" style="216" customWidth="1"/>
    <col min="4355" max="4355" width="10.109375" style="216" customWidth="1"/>
    <col min="4356" max="4356" width="5.6640625" style="216" customWidth="1"/>
    <col min="4357" max="4358" width="22.109375" style="216" customWidth="1"/>
    <col min="4359" max="4359" width="12" style="216" customWidth="1"/>
    <col min="4360" max="4608" width="9.109375" style="216"/>
    <col min="4609" max="4609" width="5.6640625" style="216" customWidth="1"/>
    <col min="4610" max="4610" width="6.5546875" style="216" customWidth="1"/>
    <col min="4611" max="4611" width="10.109375" style="216" customWidth="1"/>
    <col min="4612" max="4612" width="5.6640625" style="216" customWidth="1"/>
    <col min="4613" max="4614" width="22.109375" style="216" customWidth="1"/>
    <col min="4615" max="4615" width="12" style="216" customWidth="1"/>
    <col min="4616" max="4864" width="9.109375" style="216"/>
    <col min="4865" max="4865" width="5.6640625" style="216" customWidth="1"/>
    <col min="4866" max="4866" width="6.5546875" style="216" customWidth="1"/>
    <col min="4867" max="4867" width="10.109375" style="216" customWidth="1"/>
    <col min="4868" max="4868" width="5.6640625" style="216" customWidth="1"/>
    <col min="4869" max="4870" width="22.109375" style="216" customWidth="1"/>
    <col min="4871" max="4871" width="12" style="216" customWidth="1"/>
    <col min="4872" max="5120" width="9.109375" style="216"/>
    <col min="5121" max="5121" width="5.6640625" style="216" customWidth="1"/>
    <col min="5122" max="5122" width="6.5546875" style="216" customWidth="1"/>
    <col min="5123" max="5123" width="10.109375" style="216" customWidth="1"/>
    <col min="5124" max="5124" width="5.6640625" style="216" customWidth="1"/>
    <col min="5125" max="5126" width="22.109375" style="216" customWidth="1"/>
    <col min="5127" max="5127" width="12" style="216" customWidth="1"/>
    <col min="5128" max="5376" width="9.109375" style="216"/>
    <col min="5377" max="5377" width="5.6640625" style="216" customWidth="1"/>
    <col min="5378" max="5378" width="6.5546875" style="216" customWidth="1"/>
    <col min="5379" max="5379" width="10.109375" style="216" customWidth="1"/>
    <col min="5380" max="5380" width="5.6640625" style="216" customWidth="1"/>
    <col min="5381" max="5382" width="22.109375" style="216" customWidth="1"/>
    <col min="5383" max="5383" width="12" style="216" customWidth="1"/>
    <col min="5384" max="5632" width="9.109375" style="216"/>
    <col min="5633" max="5633" width="5.6640625" style="216" customWidth="1"/>
    <col min="5634" max="5634" width="6.5546875" style="216" customWidth="1"/>
    <col min="5635" max="5635" width="10.109375" style="216" customWidth="1"/>
    <col min="5636" max="5636" width="5.6640625" style="216" customWidth="1"/>
    <col min="5637" max="5638" width="22.109375" style="216" customWidth="1"/>
    <col min="5639" max="5639" width="12" style="216" customWidth="1"/>
    <col min="5640" max="5888" width="9.109375" style="216"/>
    <col min="5889" max="5889" width="5.6640625" style="216" customWidth="1"/>
    <col min="5890" max="5890" width="6.5546875" style="216" customWidth="1"/>
    <col min="5891" max="5891" width="10.109375" style="216" customWidth="1"/>
    <col min="5892" max="5892" width="5.6640625" style="216" customWidth="1"/>
    <col min="5893" max="5894" width="22.109375" style="216" customWidth="1"/>
    <col min="5895" max="5895" width="12" style="216" customWidth="1"/>
    <col min="5896" max="6144" width="9.109375" style="216"/>
    <col min="6145" max="6145" width="5.6640625" style="216" customWidth="1"/>
    <col min="6146" max="6146" width="6.5546875" style="216" customWidth="1"/>
    <col min="6147" max="6147" width="10.109375" style="216" customWidth="1"/>
    <col min="6148" max="6148" width="5.6640625" style="216" customWidth="1"/>
    <col min="6149" max="6150" width="22.109375" style="216" customWidth="1"/>
    <col min="6151" max="6151" width="12" style="216" customWidth="1"/>
    <col min="6152" max="6400" width="9.109375" style="216"/>
    <col min="6401" max="6401" width="5.6640625" style="216" customWidth="1"/>
    <col min="6402" max="6402" width="6.5546875" style="216" customWidth="1"/>
    <col min="6403" max="6403" width="10.109375" style="216" customWidth="1"/>
    <col min="6404" max="6404" width="5.6640625" style="216" customWidth="1"/>
    <col min="6405" max="6406" width="22.109375" style="216" customWidth="1"/>
    <col min="6407" max="6407" width="12" style="216" customWidth="1"/>
    <col min="6408" max="6656" width="9.109375" style="216"/>
    <col min="6657" max="6657" width="5.6640625" style="216" customWidth="1"/>
    <col min="6658" max="6658" width="6.5546875" style="216" customWidth="1"/>
    <col min="6659" max="6659" width="10.109375" style="216" customWidth="1"/>
    <col min="6660" max="6660" width="5.6640625" style="216" customWidth="1"/>
    <col min="6661" max="6662" width="22.109375" style="216" customWidth="1"/>
    <col min="6663" max="6663" width="12" style="216" customWidth="1"/>
    <col min="6664" max="6912" width="9.109375" style="216"/>
    <col min="6913" max="6913" width="5.6640625" style="216" customWidth="1"/>
    <col min="6914" max="6914" width="6.5546875" style="216" customWidth="1"/>
    <col min="6915" max="6915" width="10.109375" style="216" customWidth="1"/>
    <col min="6916" max="6916" width="5.6640625" style="216" customWidth="1"/>
    <col min="6917" max="6918" width="22.109375" style="216" customWidth="1"/>
    <col min="6919" max="6919" width="12" style="216" customWidth="1"/>
    <col min="6920" max="7168" width="9.109375" style="216"/>
    <col min="7169" max="7169" width="5.6640625" style="216" customWidth="1"/>
    <col min="7170" max="7170" width="6.5546875" style="216" customWidth="1"/>
    <col min="7171" max="7171" width="10.109375" style="216" customWidth="1"/>
    <col min="7172" max="7172" width="5.6640625" style="216" customWidth="1"/>
    <col min="7173" max="7174" width="22.109375" style="216" customWidth="1"/>
    <col min="7175" max="7175" width="12" style="216" customWidth="1"/>
    <col min="7176" max="7424" width="9.109375" style="216"/>
    <col min="7425" max="7425" width="5.6640625" style="216" customWidth="1"/>
    <col min="7426" max="7426" width="6.5546875" style="216" customWidth="1"/>
    <col min="7427" max="7427" width="10.109375" style="216" customWidth="1"/>
    <col min="7428" max="7428" width="5.6640625" style="216" customWidth="1"/>
    <col min="7429" max="7430" width="22.109375" style="216" customWidth="1"/>
    <col min="7431" max="7431" width="12" style="216" customWidth="1"/>
    <col min="7432" max="7680" width="9.109375" style="216"/>
    <col min="7681" max="7681" width="5.6640625" style="216" customWidth="1"/>
    <col min="7682" max="7682" width="6.5546875" style="216" customWidth="1"/>
    <col min="7683" max="7683" width="10.109375" style="216" customWidth="1"/>
    <col min="7684" max="7684" width="5.6640625" style="216" customWidth="1"/>
    <col min="7685" max="7686" width="22.109375" style="216" customWidth="1"/>
    <col min="7687" max="7687" width="12" style="216" customWidth="1"/>
    <col min="7688" max="7936" width="9.109375" style="216"/>
    <col min="7937" max="7937" width="5.6640625" style="216" customWidth="1"/>
    <col min="7938" max="7938" width="6.5546875" style="216" customWidth="1"/>
    <col min="7939" max="7939" width="10.109375" style="216" customWidth="1"/>
    <col min="7940" max="7940" width="5.6640625" style="216" customWidth="1"/>
    <col min="7941" max="7942" width="22.109375" style="216" customWidth="1"/>
    <col min="7943" max="7943" width="12" style="216" customWidth="1"/>
    <col min="7944" max="8192" width="9.109375" style="216"/>
    <col min="8193" max="8193" width="5.6640625" style="216" customWidth="1"/>
    <col min="8194" max="8194" width="6.5546875" style="216" customWidth="1"/>
    <col min="8195" max="8195" width="10.109375" style="216" customWidth="1"/>
    <col min="8196" max="8196" width="5.6640625" style="216" customWidth="1"/>
    <col min="8197" max="8198" width="22.109375" style="216" customWidth="1"/>
    <col min="8199" max="8199" width="12" style="216" customWidth="1"/>
    <col min="8200" max="8448" width="9.109375" style="216"/>
    <col min="8449" max="8449" width="5.6640625" style="216" customWidth="1"/>
    <col min="8450" max="8450" width="6.5546875" style="216" customWidth="1"/>
    <col min="8451" max="8451" width="10.109375" style="216" customWidth="1"/>
    <col min="8452" max="8452" width="5.6640625" style="216" customWidth="1"/>
    <col min="8453" max="8454" width="22.109375" style="216" customWidth="1"/>
    <col min="8455" max="8455" width="12" style="216" customWidth="1"/>
    <col min="8456" max="8704" width="9.109375" style="216"/>
    <col min="8705" max="8705" width="5.6640625" style="216" customWidth="1"/>
    <col min="8706" max="8706" width="6.5546875" style="216" customWidth="1"/>
    <col min="8707" max="8707" width="10.109375" style="216" customWidth="1"/>
    <col min="8708" max="8708" width="5.6640625" style="216" customWidth="1"/>
    <col min="8709" max="8710" width="22.109375" style="216" customWidth="1"/>
    <col min="8711" max="8711" width="12" style="216" customWidth="1"/>
    <col min="8712" max="8960" width="9.109375" style="216"/>
    <col min="8961" max="8961" width="5.6640625" style="216" customWidth="1"/>
    <col min="8962" max="8962" width="6.5546875" style="216" customWidth="1"/>
    <col min="8963" max="8963" width="10.109375" style="216" customWidth="1"/>
    <col min="8964" max="8964" width="5.6640625" style="216" customWidth="1"/>
    <col min="8965" max="8966" width="22.109375" style="216" customWidth="1"/>
    <col min="8967" max="8967" width="12" style="216" customWidth="1"/>
    <col min="8968" max="9216" width="9.109375" style="216"/>
    <col min="9217" max="9217" width="5.6640625" style="216" customWidth="1"/>
    <col min="9218" max="9218" width="6.5546875" style="216" customWidth="1"/>
    <col min="9219" max="9219" width="10.109375" style="216" customWidth="1"/>
    <col min="9220" max="9220" width="5.6640625" style="216" customWidth="1"/>
    <col min="9221" max="9222" width="22.109375" style="216" customWidth="1"/>
    <col min="9223" max="9223" width="12" style="216" customWidth="1"/>
    <col min="9224" max="9472" width="9.109375" style="216"/>
    <col min="9473" max="9473" width="5.6640625" style="216" customWidth="1"/>
    <col min="9474" max="9474" width="6.5546875" style="216" customWidth="1"/>
    <col min="9475" max="9475" width="10.109375" style="216" customWidth="1"/>
    <col min="9476" max="9476" width="5.6640625" style="216" customWidth="1"/>
    <col min="9477" max="9478" width="22.109375" style="216" customWidth="1"/>
    <col min="9479" max="9479" width="12" style="216" customWidth="1"/>
    <col min="9480" max="9728" width="9.109375" style="216"/>
    <col min="9729" max="9729" width="5.6640625" style="216" customWidth="1"/>
    <col min="9730" max="9730" width="6.5546875" style="216" customWidth="1"/>
    <col min="9731" max="9731" width="10.109375" style="216" customWidth="1"/>
    <col min="9732" max="9732" width="5.6640625" style="216" customWidth="1"/>
    <col min="9733" max="9734" width="22.109375" style="216" customWidth="1"/>
    <col min="9735" max="9735" width="12" style="216" customWidth="1"/>
    <col min="9736" max="9984" width="9.109375" style="216"/>
    <col min="9985" max="9985" width="5.6640625" style="216" customWidth="1"/>
    <col min="9986" max="9986" width="6.5546875" style="216" customWidth="1"/>
    <col min="9987" max="9987" width="10.109375" style="216" customWidth="1"/>
    <col min="9988" max="9988" width="5.6640625" style="216" customWidth="1"/>
    <col min="9989" max="9990" width="22.109375" style="216" customWidth="1"/>
    <col min="9991" max="9991" width="12" style="216" customWidth="1"/>
    <col min="9992" max="10240" width="9.109375" style="216"/>
    <col min="10241" max="10241" width="5.6640625" style="216" customWidth="1"/>
    <col min="10242" max="10242" width="6.5546875" style="216" customWidth="1"/>
    <col min="10243" max="10243" width="10.109375" style="216" customWidth="1"/>
    <col min="10244" max="10244" width="5.6640625" style="216" customWidth="1"/>
    <col min="10245" max="10246" width="22.109375" style="216" customWidth="1"/>
    <col min="10247" max="10247" width="12" style="216" customWidth="1"/>
    <col min="10248" max="10496" width="9.109375" style="216"/>
    <col min="10497" max="10497" width="5.6640625" style="216" customWidth="1"/>
    <col min="10498" max="10498" width="6.5546875" style="216" customWidth="1"/>
    <col min="10499" max="10499" width="10.109375" style="216" customWidth="1"/>
    <col min="10500" max="10500" width="5.6640625" style="216" customWidth="1"/>
    <col min="10501" max="10502" width="22.109375" style="216" customWidth="1"/>
    <col min="10503" max="10503" width="12" style="216" customWidth="1"/>
    <col min="10504" max="10752" width="9.109375" style="216"/>
    <col min="10753" max="10753" width="5.6640625" style="216" customWidth="1"/>
    <col min="10754" max="10754" width="6.5546875" style="216" customWidth="1"/>
    <col min="10755" max="10755" width="10.109375" style="216" customWidth="1"/>
    <col min="10756" max="10756" width="5.6640625" style="216" customWidth="1"/>
    <col min="10757" max="10758" width="22.109375" style="216" customWidth="1"/>
    <col min="10759" max="10759" width="12" style="216" customWidth="1"/>
    <col min="10760" max="11008" width="9.109375" style="216"/>
    <col min="11009" max="11009" width="5.6640625" style="216" customWidth="1"/>
    <col min="11010" max="11010" width="6.5546875" style="216" customWidth="1"/>
    <col min="11011" max="11011" width="10.109375" style="216" customWidth="1"/>
    <col min="11012" max="11012" width="5.6640625" style="216" customWidth="1"/>
    <col min="11013" max="11014" width="22.109375" style="216" customWidth="1"/>
    <col min="11015" max="11015" width="12" style="216" customWidth="1"/>
    <col min="11016" max="11264" width="9.109375" style="216"/>
    <col min="11265" max="11265" width="5.6640625" style="216" customWidth="1"/>
    <col min="11266" max="11266" width="6.5546875" style="216" customWidth="1"/>
    <col min="11267" max="11267" width="10.109375" style="216" customWidth="1"/>
    <col min="11268" max="11268" width="5.6640625" style="216" customWidth="1"/>
    <col min="11269" max="11270" width="22.109375" style="216" customWidth="1"/>
    <col min="11271" max="11271" width="12" style="216" customWidth="1"/>
    <col min="11272" max="11520" width="9.109375" style="216"/>
    <col min="11521" max="11521" width="5.6640625" style="216" customWidth="1"/>
    <col min="11522" max="11522" width="6.5546875" style="216" customWidth="1"/>
    <col min="11523" max="11523" width="10.109375" style="216" customWidth="1"/>
    <col min="11524" max="11524" width="5.6640625" style="216" customWidth="1"/>
    <col min="11525" max="11526" width="22.109375" style="216" customWidth="1"/>
    <col min="11527" max="11527" width="12" style="216" customWidth="1"/>
    <col min="11528" max="11776" width="9.109375" style="216"/>
    <col min="11777" max="11777" width="5.6640625" style="216" customWidth="1"/>
    <col min="11778" max="11778" width="6.5546875" style="216" customWidth="1"/>
    <col min="11779" max="11779" width="10.109375" style="216" customWidth="1"/>
    <col min="11780" max="11780" width="5.6640625" style="216" customWidth="1"/>
    <col min="11781" max="11782" width="22.109375" style="216" customWidth="1"/>
    <col min="11783" max="11783" width="12" style="216" customWidth="1"/>
    <col min="11784" max="12032" width="9.109375" style="216"/>
    <col min="12033" max="12033" width="5.6640625" style="216" customWidth="1"/>
    <col min="12034" max="12034" width="6.5546875" style="216" customWidth="1"/>
    <col min="12035" max="12035" width="10.109375" style="216" customWidth="1"/>
    <col min="12036" max="12036" width="5.6640625" style="216" customWidth="1"/>
    <col min="12037" max="12038" width="22.109375" style="216" customWidth="1"/>
    <col min="12039" max="12039" width="12" style="216" customWidth="1"/>
    <col min="12040" max="12288" width="9.109375" style="216"/>
    <col min="12289" max="12289" width="5.6640625" style="216" customWidth="1"/>
    <col min="12290" max="12290" width="6.5546875" style="216" customWidth="1"/>
    <col min="12291" max="12291" width="10.109375" style="216" customWidth="1"/>
    <col min="12292" max="12292" width="5.6640625" style="216" customWidth="1"/>
    <col min="12293" max="12294" width="22.109375" style="216" customWidth="1"/>
    <col min="12295" max="12295" width="12" style="216" customWidth="1"/>
    <col min="12296" max="12544" width="9.109375" style="216"/>
    <col min="12545" max="12545" width="5.6640625" style="216" customWidth="1"/>
    <col min="12546" max="12546" width="6.5546875" style="216" customWidth="1"/>
    <col min="12547" max="12547" width="10.109375" style="216" customWidth="1"/>
    <col min="12548" max="12548" width="5.6640625" style="216" customWidth="1"/>
    <col min="12549" max="12550" width="22.109375" style="216" customWidth="1"/>
    <col min="12551" max="12551" width="12" style="216" customWidth="1"/>
    <col min="12552" max="12800" width="9.109375" style="216"/>
    <col min="12801" max="12801" width="5.6640625" style="216" customWidth="1"/>
    <col min="12802" max="12802" width="6.5546875" style="216" customWidth="1"/>
    <col min="12803" max="12803" width="10.109375" style="216" customWidth="1"/>
    <col min="12804" max="12804" width="5.6640625" style="216" customWidth="1"/>
    <col min="12805" max="12806" width="22.109375" style="216" customWidth="1"/>
    <col min="12807" max="12807" width="12" style="216" customWidth="1"/>
    <col min="12808" max="13056" width="9.109375" style="216"/>
    <col min="13057" max="13057" width="5.6640625" style="216" customWidth="1"/>
    <col min="13058" max="13058" width="6.5546875" style="216" customWidth="1"/>
    <col min="13059" max="13059" width="10.109375" style="216" customWidth="1"/>
    <col min="13060" max="13060" width="5.6640625" style="216" customWidth="1"/>
    <col min="13061" max="13062" width="22.109375" style="216" customWidth="1"/>
    <col min="13063" max="13063" width="12" style="216" customWidth="1"/>
    <col min="13064" max="13312" width="9.109375" style="216"/>
    <col min="13313" max="13313" width="5.6640625" style="216" customWidth="1"/>
    <col min="13314" max="13314" width="6.5546875" style="216" customWidth="1"/>
    <col min="13315" max="13315" width="10.109375" style="216" customWidth="1"/>
    <col min="13316" max="13316" width="5.6640625" style="216" customWidth="1"/>
    <col min="13317" max="13318" width="22.109375" style="216" customWidth="1"/>
    <col min="13319" max="13319" width="12" style="216" customWidth="1"/>
    <col min="13320" max="13568" width="9.109375" style="216"/>
    <col min="13569" max="13569" width="5.6640625" style="216" customWidth="1"/>
    <col min="13570" max="13570" width="6.5546875" style="216" customWidth="1"/>
    <col min="13571" max="13571" width="10.109375" style="216" customWidth="1"/>
    <col min="13572" max="13572" width="5.6640625" style="216" customWidth="1"/>
    <col min="13573" max="13574" width="22.109375" style="216" customWidth="1"/>
    <col min="13575" max="13575" width="12" style="216" customWidth="1"/>
    <col min="13576" max="13824" width="9.109375" style="216"/>
    <col min="13825" max="13825" width="5.6640625" style="216" customWidth="1"/>
    <col min="13826" max="13826" width="6.5546875" style="216" customWidth="1"/>
    <col min="13827" max="13827" width="10.109375" style="216" customWidth="1"/>
    <col min="13828" max="13828" width="5.6640625" style="216" customWidth="1"/>
    <col min="13829" max="13830" width="22.109375" style="216" customWidth="1"/>
    <col min="13831" max="13831" width="12" style="216" customWidth="1"/>
    <col min="13832" max="14080" width="9.109375" style="216"/>
    <col min="14081" max="14081" width="5.6640625" style="216" customWidth="1"/>
    <col min="14082" max="14082" width="6.5546875" style="216" customWidth="1"/>
    <col min="14083" max="14083" width="10.109375" style="216" customWidth="1"/>
    <col min="14084" max="14084" width="5.6640625" style="216" customWidth="1"/>
    <col min="14085" max="14086" width="22.109375" style="216" customWidth="1"/>
    <col min="14087" max="14087" width="12" style="216" customWidth="1"/>
    <col min="14088" max="14336" width="9.109375" style="216"/>
    <col min="14337" max="14337" width="5.6640625" style="216" customWidth="1"/>
    <col min="14338" max="14338" width="6.5546875" style="216" customWidth="1"/>
    <col min="14339" max="14339" width="10.109375" style="216" customWidth="1"/>
    <col min="14340" max="14340" width="5.6640625" style="216" customWidth="1"/>
    <col min="14341" max="14342" width="22.109375" style="216" customWidth="1"/>
    <col min="14343" max="14343" width="12" style="216" customWidth="1"/>
    <col min="14344" max="14592" width="9.109375" style="216"/>
    <col min="14593" max="14593" width="5.6640625" style="216" customWidth="1"/>
    <col min="14594" max="14594" width="6.5546875" style="216" customWidth="1"/>
    <col min="14595" max="14595" width="10.109375" style="216" customWidth="1"/>
    <col min="14596" max="14596" width="5.6640625" style="216" customWidth="1"/>
    <col min="14597" max="14598" width="22.109375" style="216" customWidth="1"/>
    <col min="14599" max="14599" width="12" style="216" customWidth="1"/>
    <col min="14600" max="14848" width="9.109375" style="216"/>
    <col min="14849" max="14849" width="5.6640625" style="216" customWidth="1"/>
    <col min="14850" max="14850" width="6.5546875" style="216" customWidth="1"/>
    <col min="14851" max="14851" width="10.109375" style="216" customWidth="1"/>
    <col min="14852" max="14852" width="5.6640625" style="216" customWidth="1"/>
    <col min="14853" max="14854" width="22.109375" style="216" customWidth="1"/>
    <col min="14855" max="14855" width="12" style="216" customWidth="1"/>
    <col min="14856" max="15104" width="9.109375" style="216"/>
    <col min="15105" max="15105" width="5.6640625" style="216" customWidth="1"/>
    <col min="15106" max="15106" width="6.5546875" style="216" customWidth="1"/>
    <col min="15107" max="15107" width="10.109375" style="216" customWidth="1"/>
    <col min="15108" max="15108" width="5.6640625" style="216" customWidth="1"/>
    <col min="15109" max="15110" width="22.109375" style="216" customWidth="1"/>
    <col min="15111" max="15111" width="12" style="216" customWidth="1"/>
    <col min="15112" max="15360" width="9.109375" style="216"/>
    <col min="15361" max="15361" width="5.6640625" style="216" customWidth="1"/>
    <col min="15362" max="15362" width="6.5546875" style="216" customWidth="1"/>
    <col min="15363" max="15363" width="10.109375" style="216" customWidth="1"/>
    <col min="15364" max="15364" width="5.6640625" style="216" customWidth="1"/>
    <col min="15365" max="15366" width="22.109375" style="216" customWidth="1"/>
    <col min="15367" max="15367" width="12" style="216" customWidth="1"/>
    <col min="15368" max="15616" width="9.109375" style="216"/>
    <col min="15617" max="15617" width="5.6640625" style="216" customWidth="1"/>
    <col min="15618" max="15618" width="6.5546875" style="216" customWidth="1"/>
    <col min="15619" max="15619" width="10.109375" style="216" customWidth="1"/>
    <col min="15620" max="15620" width="5.6640625" style="216" customWidth="1"/>
    <col min="15621" max="15622" width="22.109375" style="216" customWidth="1"/>
    <col min="15623" max="15623" width="12" style="216" customWidth="1"/>
    <col min="15624" max="15872" width="9.109375" style="216"/>
    <col min="15873" max="15873" width="5.6640625" style="216" customWidth="1"/>
    <col min="15874" max="15874" width="6.5546875" style="216" customWidth="1"/>
    <col min="15875" max="15875" width="10.109375" style="216" customWidth="1"/>
    <col min="15876" max="15876" width="5.6640625" style="216" customWidth="1"/>
    <col min="15877" max="15878" width="22.109375" style="216" customWidth="1"/>
    <col min="15879" max="15879" width="12" style="216" customWidth="1"/>
    <col min="15880" max="16128" width="9.109375" style="216"/>
    <col min="16129" max="16129" width="5.6640625" style="216" customWidth="1"/>
    <col min="16130" max="16130" width="6.5546875" style="216" customWidth="1"/>
    <col min="16131" max="16131" width="10.109375" style="216" customWidth="1"/>
    <col min="16132" max="16132" width="5.6640625" style="216" customWidth="1"/>
    <col min="16133" max="16134" width="22.109375" style="216" customWidth="1"/>
    <col min="16135" max="16135" width="12" style="216" customWidth="1"/>
    <col min="16136" max="16384" width="9.109375" style="216"/>
  </cols>
  <sheetData>
    <row r="1" spans="1:10" ht="45" customHeight="1" x14ac:dyDescent="0.3">
      <c r="A1" s="263" t="s">
        <v>276</v>
      </c>
      <c r="B1" s="264"/>
      <c r="C1" s="264"/>
      <c r="D1" s="264"/>
      <c r="E1" s="264"/>
      <c r="F1" s="264"/>
      <c r="G1" s="265"/>
    </row>
    <row r="2" spans="1:10" ht="23.25" customHeight="1" x14ac:dyDescent="0.3">
      <c r="A2" s="269" t="s">
        <v>310</v>
      </c>
      <c r="B2" s="270"/>
      <c r="C2" s="270"/>
      <c r="D2" s="270"/>
      <c r="E2" s="270"/>
      <c r="F2" s="270"/>
      <c r="G2" s="271"/>
    </row>
    <row r="3" spans="1:10" ht="21" hidden="1" x14ac:dyDescent="0.3">
      <c r="A3" s="272"/>
      <c r="B3" s="273"/>
      <c r="C3" s="273"/>
      <c r="D3" s="273"/>
      <c r="E3" s="273"/>
      <c r="F3" s="273"/>
      <c r="G3" s="274"/>
    </row>
    <row r="4" spans="1:10" ht="48" customHeight="1" x14ac:dyDescent="0.3">
      <c r="A4" s="217" t="s">
        <v>230</v>
      </c>
      <c r="B4" s="217" t="s">
        <v>231</v>
      </c>
      <c r="C4" s="217" t="s">
        <v>232</v>
      </c>
      <c r="D4" s="217" t="s">
        <v>233</v>
      </c>
      <c r="E4" s="218"/>
      <c r="F4" s="218"/>
      <c r="G4" s="218" t="s">
        <v>234</v>
      </c>
    </row>
    <row r="5" spans="1:10" ht="21.9" customHeight="1" x14ac:dyDescent="0.3">
      <c r="A5" s="218" t="s">
        <v>261</v>
      </c>
      <c r="B5" s="221"/>
      <c r="C5" s="218" t="s">
        <v>103</v>
      </c>
      <c r="D5" s="218"/>
      <c r="E5" s="248" t="s">
        <v>301</v>
      </c>
      <c r="F5" s="248" t="s">
        <v>279</v>
      </c>
      <c r="G5" s="220"/>
    </row>
    <row r="6" spans="1:10" ht="21.9" customHeight="1" x14ac:dyDescent="0.3">
      <c r="A6" s="218" t="s">
        <v>261</v>
      </c>
      <c r="B6" s="221"/>
      <c r="C6" s="218" t="s">
        <v>103</v>
      </c>
      <c r="D6" s="218"/>
      <c r="E6" s="248" t="s">
        <v>301</v>
      </c>
      <c r="F6" s="248" t="s">
        <v>279</v>
      </c>
      <c r="G6" s="220"/>
    </row>
    <row r="7" spans="1:10" ht="21.9" customHeight="1" x14ac:dyDescent="0.3">
      <c r="A7" s="218" t="s">
        <v>261</v>
      </c>
      <c r="B7" s="221"/>
      <c r="C7" s="218" t="s">
        <v>106</v>
      </c>
      <c r="D7" s="222"/>
      <c r="E7" s="218" t="s">
        <v>95</v>
      </c>
      <c r="F7" s="218" t="s">
        <v>278</v>
      </c>
      <c r="G7" s="220"/>
    </row>
    <row r="8" spans="1:10" ht="21.9" customHeight="1" x14ac:dyDescent="0.3">
      <c r="A8" s="218" t="s">
        <v>261</v>
      </c>
      <c r="B8" s="221"/>
      <c r="C8" s="218" t="s">
        <v>106</v>
      </c>
      <c r="D8" s="222"/>
      <c r="E8" s="218" t="s">
        <v>95</v>
      </c>
      <c r="F8" s="218" t="s">
        <v>278</v>
      </c>
      <c r="G8" s="220"/>
    </row>
    <row r="9" spans="1:10" ht="21.9" customHeight="1" x14ac:dyDescent="0.3">
      <c r="A9" s="232" t="s">
        <v>291</v>
      </c>
      <c r="B9" s="221"/>
      <c r="C9" s="218" t="s">
        <v>103</v>
      </c>
      <c r="D9" s="222"/>
      <c r="E9" s="218" t="s">
        <v>279</v>
      </c>
      <c r="F9" s="218" t="s">
        <v>277</v>
      </c>
      <c r="G9" s="220"/>
    </row>
    <row r="10" spans="1:10" ht="21.9" customHeight="1" x14ac:dyDescent="0.3">
      <c r="A10" s="232" t="s">
        <v>291</v>
      </c>
      <c r="B10" s="221"/>
      <c r="C10" s="218" t="s">
        <v>103</v>
      </c>
      <c r="D10" s="222"/>
      <c r="E10" s="218" t="s">
        <v>279</v>
      </c>
      <c r="F10" s="218" t="s">
        <v>277</v>
      </c>
      <c r="G10" s="220"/>
    </row>
    <row r="11" spans="1:10" ht="21.9" customHeight="1" x14ac:dyDescent="0.3">
      <c r="A11" s="232" t="s">
        <v>291</v>
      </c>
      <c r="B11" s="221"/>
      <c r="C11" s="218" t="s">
        <v>106</v>
      </c>
      <c r="D11" s="222"/>
      <c r="E11" s="218" t="s">
        <v>278</v>
      </c>
      <c r="F11" s="249" t="s">
        <v>286</v>
      </c>
      <c r="G11" s="220"/>
    </row>
    <row r="12" spans="1:10" ht="21.9" customHeight="1" x14ac:dyDescent="0.3">
      <c r="A12" s="232" t="s">
        <v>291</v>
      </c>
      <c r="B12" s="221"/>
      <c r="C12" s="218" t="s">
        <v>106</v>
      </c>
      <c r="D12" s="222"/>
      <c r="E12" s="218" t="s">
        <v>278</v>
      </c>
      <c r="F12" s="249" t="s">
        <v>286</v>
      </c>
      <c r="G12" s="220"/>
      <c r="J12" s="231" t="s">
        <v>287</v>
      </c>
    </row>
    <row r="13" spans="1:10" ht="21.9" customHeight="1" x14ac:dyDescent="0.3">
      <c r="A13" s="232" t="s">
        <v>292</v>
      </c>
      <c r="B13" s="221"/>
      <c r="C13" s="218" t="s">
        <v>103</v>
      </c>
      <c r="D13" s="222"/>
      <c r="E13" s="218" t="s">
        <v>277</v>
      </c>
      <c r="F13" s="248" t="s">
        <v>301</v>
      </c>
      <c r="G13" s="220"/>
    </row>
    <row r="14" spans="1:10" ht="21.9" customHeight="1" x14ac:dyDescent="0.3">
      <c r="A14" s="232" t="s">
        <v>292</v>
      </c>
      <c r="B14" s="221"/>
      <c r="C14" s="218" t="s">
        <v>103</v>
      </c>
      <c r="D14" s="222"/>
      <c r="E14" s="218" t="s">
        <v>277</v>
      </c>
      <c r="F14" s="248" t="s">
        <v>301</v>
      </c>
      <c r="G14" s="220"/>
    </row>
    <row r="15" spans="1:10" ht="21.9" customHeight="1" x14ac:dyDescent="0.3">
      <c r="A15" s="232" t="s">
        <v>292</v>
      </c>
      <c r="B15" s="221"/>
      <c r="C15" s="218" t="s">
        <v>106</v>
      </c>
      <c r="D15" s="222"/>
      <c r="E15" s="218" t="s">
        <v>95</v>
      </c>
      <c r="F15" s="249" t="s">
        <v>286</v>
      </c>
      <c r="G15" s="220"/>
    </row>
    <row r="16" spans="1:10" ht="21.9" customHeight="1" x14ac:dyDescent="0.3">
      <c r="A16" s="232" t="s">
        <v>292</v>
      </c>
      <c r="B16" s="221"/>
      <c r="C16" s="218" t="s">
        <v>106</v>
      </c>
      <c r="D16" s="222"/>
      <c r="E16" s="218" t="s">
        <v>95</v>
      </c>
      <c r="F16" s="249" t="s">
        <v>286</v>
      </c>
      <c r="G16" s="220"/>
    </row>
    <row r="17" spans="1:9" ht="21.9" customHeight="1" x14ac:dyDescent="0.3">
      <c r="A17" s="232" t="s">
        <v>292</v>
      </c>
      <c r="B17" s="221"/>
      <c r="C17" s="218" t="s">
        <v>106</v>
      </c>
      <c r="D17" s="222"/>
      <c r="E17" s="218" t="s">
        <v>279</v>
      </c>
      <c r="F17" s="249" t="s">
        <v>288</v>
      </c>
      <c r="G17" s="220"/>
    </row>
    <row r="18" spans="1:9" ht="21.9" customHeight="1" x14ac:dyDescent="0.3">
      <c r="A18" s="232" t="s">
        <v>292</v>
      </c>
      <c r="B18" s="221"/>
      <c r="C18" s="218" t="s">
        <v>106</v>
      </c>
      <c r="D18" s="222"/>
      <c r="E18" s="218" t="s">
        <v>279</v>
      </c>
      <c r="F18" s="249" t="s">
        <v>288</v>
      </c>
      <c r="G18" s="220"/>
      <c r="I18" s="245"/>
    </row>
    <row r="19" spans="1:9" ht="21.9" customHeight="1" x14ac:dyDescent="0.3">
      <c r="A19" s="232" t="s">
        <v>254</v>
      </c>
      <c r="B19" s="221"/>
      <c r="C19" s="232" t="s">
        <v>268</v>
      </c>
      <c r="D19" s="218" t="s">
        <v>258</v>
      </c>
      <c r="E19" s="218"/>
      <c r="F19" s="218"/>
      <c r="G19" s="220"/>
    </row>
    <row r="20" spans="1:9" ht="21.9" customHeight="1" x14ac:dyDescent="0.3">
      <c r="A20" s="232" t="s">
        <v>254</v>
      </c>
      <c r="B20" s="221"/>
      <c r="C20" s="232" t="s">
        <v>268</v>
      </c>
      <c r="D20" s="218" t="s">
        <v>258</v>
      </c>
      <c r="E20" s="222"/>
      <c r="F20" s="222"/>
      <c r="G20" s="220"/>
    </row>
    <row r="21" spans="1:9" ht="21.9" customHeight="1" x14ac:dyDescent="0.3">
      <c r="A21" s="232" t="s">
        <v>254</v>
      </c>
      <c r="B21" s="221"/>
      <c r="C21" s="232" t="s">
        <v>268</v>
      </c>
      <c r="D21" s="218" t="s">
        <v>259</v>
      </c>
      <c r="E21" s="218"/>
      <c r="F21" s="218"/>
      <c r="G21" s="220"/>
    </row>
    <row r="22" spans="1:9" ht="21.9" customHeight="1" x14ac:dyDescent="0.3">
      <c r="A22" s="232" t="s">
        <v>254</v>
      </c>
      <c r="B22" s="221"/>
      <c r="C22" s="232" t="s">
        <v>268</v>
      </c>
      <c r="D22" s="218" t="s">
        <v>259</v>
      </c>
      <c r="E22" s="222"/>
      <c r="F22" s="222"/>
      <c r="G22" s="220"/>
    </row>
    <row r="23" spans="1:9" ht="21.9" customHeight="1" x14ac:dyDescent="0.3">
      <c r="A23" s="218"/>
      <c r="B23" s="218"/>
      <c r="C23" s="218"/>
      <c r="D23" s="222"/>
      <c r="E23" s="218"/>
      <c r="F23" s="218"/>
      <c r="G23" s="220"/>
    </row>
    <row r="24" spans="1:9" ht="21.9" customHeight="1" x14ac:dyDescent="0.3">
      <c r="A24" s="218"/>
      <c r="B24" s="218"/>
      <c r="C24" s="218"/>
      <c r="D24" s="222"/>
      <c r="E24" s="218"/>
      <c r="F24" s="218"/>
      <c r="G24" s="220"/>
    </row>
    <row r="25" spans="1:9" ht="21.9" customHeight="1" x14ac:dyDescent="0.3">
      <c r="A25" s="218"/>
      <c r="B25" s="218"/>
      <c r="C25" s="218"/>
      <c r="D25" s="218"/>
      <c r="E25" s="218"/>
      <c r="F25" s="218"/>
      <c r="G25" s="220"/>
    </row>
    <row r="26" spans="1:9" ht="21.9" customHeight="1" x14ac:dyDescent="0.3">
      <c r="A26" s="218"/>
      <c r="B26" s="218"/>
      <c r="C26" s="218"/>
      <c r="D26" s="218"/>
      <c r="E26" s="218"/>
      <c r="F26" s="218"/>
      <c r="G26" s="220"/>
    </row>
    <row r="27" spans="1:9" ht="21.9" customHeight="1" x14ac:dyDescent="0.3">
      <c r="A27" s="218"/>
      <c r="B27" s="218"/>
      <c r="C27" s="218"/>
      <c r="D27" s="218"/>
      <c r="E27" s="218"/>
      <c r="F27" s="218"/>
      <c r="G27" s="220"/>
    </row>
    <row r="28" spans="1:9" ht="21.9" customHeight="1" x14ac:dyDescent="0.3">
      <c r="A28" s="218"/>
      <c r="B28" s="218"/>
      <c r="C28" s="218"/>
      <c r="D28" s="218"/>
      <c r="E28" s="218"/>
      <c r="F28" s="218"/>
      <c r="G28" s="220"/>
    </row>
    <row r="29" spans="1:9" ht="21.9" customHeight="1" x14ac:dyDescent="0.3">
      <c r="A29" s="222"/>
      <c r="B29" s="221"/>
      <c r="C29" s="218"/>
      <c r="D29" s="222"/>
      <c r="E29" s="218"/>
      <c r="F29" s="218"/>
      <c r="G29" s="220"/>
    </row>
    <row r="30" spans="1:9" ht="21.9" customHeight="1" x14ac:dyDescent="0.3">
      <c r="A30" s="222"/>
      <c r="B30" s="221"/>
      <c r="C30" s="222"/>
      <c r="D30" s="222"/>
      <c r="E30" s="218"/>
      <c r="F30" s="218"/>
      <c r="G30" s="220"/>
    </row>
    <row r="31" spans="1:9" ht="21.9" customHeight="1" x14ac:dyDescent="0.3">
      <c r="A31" s="222"/>
      <c r="B31" s="221"/>
      <c r="C31" s="222"/>
      <c r="D31" s="222"/>
      <c r="E31" s="218"/>
      <c r="F31" s="218"/>
      <c r="G31" s="220"/>
    </row>
    <row r="32" spans="1:9" ht="21.9" customHeight="1" x14ac:dyDescent="0.3">
      <c r="A32" s="222"/>
      <c r="B32" s="221"/>
      <c r="C32" s="222"/>
      <c r="D32" s="222"/>
      <c r="E32" s="218"/>
      <c r="F32" s="218"/>
      <c r="G32" s="220"/>
    </row>
    <row r="33" spans="1:7" ht="21.9" customHeight="1" x14ac:dyDescent="0.3">
      <c r="A33" s="222"/>
      <c r="B33" s="221"/>
      <c r="C33" s="222"/>
      <c r="D33" s="222"/>
      <c r="E33" s="218"/>
      <c r="F33" s="222"/>
      <c r="G33" s="220"/>
    </row>
    <row r="34" spans="1:7" ht="21.9" customHeight="1" x14ac:dyDescent="0.3">
      <c r="A34" s="222"/>
      <c r="B34" s="221"/>
      <c r="C34" s="222"/>
      <c r="D34" s="222"/>
      <c r="E34" s="218"/>
      <c r="F34" s="222"/>
      <c r="G34" s="220"/>
    </row>
    <row r="35" spans="1:7" ht="21.9" customHeight="1" x14ac:dyDescent="0.3">
      <c r="A35" s="222"/>
      <c r="B35" s="221"/>
      <c r="C35" s="222"/>
      <c r="D35" s="222"/>
      <c r="E35" s="222"/>
      <c r="F35" s="222"/>
      <c r="G35" s="220"/>
    </row>
    <row r="36" spans="1:7" ht="21.9" customHeight="1" x14ac:dyDescent="0.3">
      <c r="A36" s="222"/>
      <c r="B36" s="221"/>
      <c r="C36" s="222"/>
      <c r="D36" s="222"/>
      <c r="E36" s="222"/>
      <c r="F36" s="222"/>
      <c r="G36" s="220"/>
    </row>
    <row r="37" spans="1:7" ht="21.9" customHeight="1" x14ac:dyDescent="0.3">
      <c r="A37" s="222"/>
      <c r="B37" s="221"/>
      <c r="C37" s="222"/>
      <c r="D37" s="222"/>
      <c r="E37" s="222"/>
      <c r="F37" s="222"/>
      <c r="G37" s="220"/>
    </row>
    <row r="38" spans="1:7" ht="21.9" customHeight="1" x14ac:dyDescent="0.3">
      <c r="A38" s="222"/>
      <c r="B38" s="221"/>
      <c r="C38" s="222"/>
      <c r="D38" s="222"/>
      <c r="E38" s="222"/>
      <c r="F38" s="222"/>
      <c r="G38" s="220"/>
    </row>
    <row r="39" spans="1:7" ht="21.9" customHeight="1" x14ac:dyDescent="0.3">
      <c r="A39" s="222"/>
      <c r="B39" s="221"/>
      <c r="C39" s="222"/>
      <c r="D39" s="222"/>
      <c r="E39" s="222"/>
      <c r="F39" s="222"/>
      <c r="G39" s="220"/>
    </row>
    <row r="40" spans="1:7" ht="21.9" customHeight="1" x14ac:dyDescent="0.3">
      <c r="A40" s="222"/>
      <c r="B40" s="221"/>
      <c r="C40" s="222"/>
      <c r="D40" s="222"/>
      <c r="E40" s="222"/>
      <c r="F40" s="222"/>
      <c r="G40" s="220"/>
    </row>
    <row r="41" spans="1:7" ht="21.9" customHeight="1" x14ac:dyDescent="0.3">
      <c r="A41" s="218"/>
      <c r="B41" s="218"/>
      <c r="C41" s="218"/>
      <c r="D41" s="218"/>
      <c r="E41" s="218"/>
      <c r="F41" s="218"/>
      <c r="G41" s="225"/>
    </row>
    <row r="42" spans="1:7" ht="21.9" customHeight="1" x14ac:dyDescent="0.3">
      <c r="A42" s="218"/>
      <c r="B42" s="218"/>
      <c r="C42" s="218"/>
      <c r="D42" s="218"/>
      <c r="E42" s="218"/>
      <c r="F42" s="218"/>
      <c r="G42" s="225"/>
    </row>
    <row r="43" spans="1:7" ht="21.9" customHeight="1" x14ac:dyDescent="0.3">
      <c r="A43" s="218"/>
      <c r="B43" s="218"/>
      <c r="C43" s="218"/>
      <c r="D43" s="218"/>
      <c r="E43" s="218"/>
      <c r="F43" s="218"/>
      <c r="G43" s="225"/>
    </row>
    <row r="44" spans="1:7" ht="21.9" customHeight="1" x14ac:dyDescent="0.3">
      <c r="A44" s="218"/>
      <c r="B44" s="218"/>
      <c r="C44" s="218"/>
      <c r="D44" s="218"/>
      <c r="E44" s="218"/>
      <c r="F44" s="218"/>
      <c r="G44" s="225"/>
    </row>
    <row r="45" spans="1:7" ht="21.9" customHeight="1" x14ac:dyDescent="0.3">
      <c r="A45" s="218"/>
      <c r="B45" s="218"/>
      <c r="C45" s="218"/>
      <c r="D45" s="218"/>
      <c r="E45" s="218"/>
      <c r="F45" s="218"/>
      <c r="G45" s="225"/>
    </row>
    <row r="46" spans="1:7" ht="21.9" customHeight="1" x14ac:dyDescent="0.3">
      <c r="A46" s="218"/>
      <c r="B46" s="218"/>
      <c r="C46" s="218"/>
      <c r="D46" s="218"/>
      <c r="E46" s="218"/>
      <c r="F46" s="218"/>
      <c r="G46" s="225"/>
    </row>
    <row r="47" spans="1:7" ht="21.9" customHeight="1" x14ac:dyDescent="0.3">
      <c r="A47" s="218"/>
      <c r="B47" s="218"/>
      <c r="C47" s="218"/>
      <c r="D47" s="218"/>
      <c r="E47" s="218"/>
      <c r="F47" s="218"/>
      <c r="G47" s="225"/>
    </row>
    <row r="48" spans="1:7" ht="21.9" customHeight="1" x14ac:dyDescent="0.3">
      <c r="A48" s="218"/>
      <c r="B48" s="218"/>
      <c r="C48" s="218"/>
      <c r="D48" s="218"/>
      <c r="E48" s="218"/>
      <c r="F48" s="218"/>
      <c r="G48" s="225"/>
    </row>
    <row r="49" spans="1:7" ht="21.9" customHeight="1" x14ac:dyDescent="0.3">
      <c r="A49" s="218"/>
      <c r="B49" s="218"/>
      <c r="C49" s="218"/>
      <c r="D49" s="218"/>
      <c r="E49" s="218"/>
      <c r="F49" s="218"/>
      <c r="G49" s="225"/>
    </row>
    <row r="50" spans="1:7" ht="21.9" customHeight="1" x14ac:dyDescent="0.3">
      <c r="A50" s="218"/>
      <c r="B50" s="218"/>
      <c r="C50" s="218"/>
      <c r="D50" s="218"/>
      <c r="E50" s="218"/>
      <c r="F50" s="218"/>
      <c r="G50" s="225"/>
    </row>
    <row r="51" spans="1:7" ht="21.9" customHeight="1" x14ac:dyDescent="0.3">
      <c r="A51" s="218"/>
      <c r="B51" s="218"/>
      <c r="C51" s="218"/>
      <c r="D51" s="218"/>
      <c r="E51" s="218"/>
      <c r="F51" s="218"/>
      <c r="G51" s="225"/>
    </row>
    <row r="52" spans="1:7" ht="21.9" customHeight="1" x14ac:dyDescent="0.3">
      <c r="A52" s="218"/>
      <c r="B52" s="218"/>
      <c r="C52" s="218"/>
      <c r="D52" s="218"/>
      <c r="E52" s="218"/>
      <c r="F52" s="218"/>
      <c r="G52" s="225"/>
    </row>
    <row r="53" spans="1:7" ht="21.9" customHeight="1" x14ac:dyDescent="0.3">
      <c r="A53" s="218"/>
      <c r="B53" s="218"/>
      <c r="C53" s="218"/>
      <c r="D53" s="218"/>
      <c r="E53" s="218"/>
      <c r="F53" s="218"/>
      <c r="G53" s="225"/>
    </row>
    <row r="54" spans="1:7" ht="21.9" customHeight="1" x14ac:dyDescent="0.3">
      <c r="A54" s="218"/>
      <c r="B54" s="218"/>
      <c r="C54" s="218"/>
      <c r="D54" s="218"/>
      <c r="E54" s="218"/>
      <c r="F54" s="218"/>
      <c r="G54" s="225"/>
    </row>
    <row r="55" spans="1:7" ht="21.9" customHeight="1" x14ac:dyDescent="0.3">
      <c r="A55" s="218"/>
      <c r="B55" s="218"/>
      <c r="C55" s="218"/>
      <c r="D55" s="218"/>
      <c r="E55" s="218"/>
      <c r="F55" s="218"/>
      <c r="G55" s="225"/>
    </row>
    <row r="56" spans="1:7" ht="21.9" customHeight="1" x14ac:dyDescent="0.3">
      <c r="A56" s="218"/>
      <c r="B56" s="218"/>
      <c r="C56" s="218"/>
      <c r="D56" s="218"/>
      <c r="E56" s="218"/>
      <c r="F56" s="218"/>
      <c r="G56" s="225"/>
    </row>
    <row r="57" spans="1:7" ht="21.9" customHeight="1" x14ac:dyDescent="0.3">
      <c r="A57" s="218"/>
      <c r="B57" s="218"/>
      <c r="C57" s="218"/>
      <c r="D57" s="218"/>
      <c r="E57" s="218"/>
      <c r="F57" s="218"/>
      <c r="G57" s="225"/>
    </row>
    <row r="58" spans="1:7" ht="21.9" customHeight="1" x14ac:dyDescent="0.3">
      <c r="A58" s="218"/>
      <c r="B58" s="218"/>
      <c r="C58" s="218"/>
      <c r="D58" s="218"/>
      <c r="E58" s="218"/>
      <c r="F58" s="218"/>
      <c r="G58" s="225"/>
    </row>
    <row r="59" spans="1:7" ht="21.9" customHeight="1" x14ac:dyDescent="0.3">
      <c r="A59" s="218"/>
      <c r="B59" s="218"/>
      <c r="C59" s="218"/>
      <c r="D59" s="218"/>
      <c r="E59" s="218"/>
      <c r="F59" s="218"/>
      <c r="G59" s="225"/>
    </row>
    <row r="60" spans="1:7" ht="21.9" customHeight="1" x14ac:dyDescent="0.3">
      <c r="A60" s="218"/>
      <c r="B60" s="218"/>
      <c r="C60" s="218"/>
      <c r="D60" s="218"/>
      <c r="E60" s="218"/>
      <c r="F60" s="218"/>
      <c r="G60" s="225"/>
    </row>
    <row r="61" spans="1:7" ht="21.9" customHeight="1" x14ac:dyDescent="0.3">
      <c r="A61" s="218"/>
      <c r="B61" s="218"/>
      <c r="C61" s="218"/>
      <c r="D61" s="218"/>
      <c r="E61" s="218"/>
      <c r="F61" s="218"/>
      <c r="G61" s="225"/>
    </row>
    <row r="62" spans="1:7" ht="21.9" customHeight="1" x14ac:dyDescent="0.3">
      <c r="A62" s="218"/>
      <c r="B62" s="218"/>
      <c r="C62" s="218"/>
      <c r="D62" s="218"/>
      <c r="E62" s="218"/>
      <c r="F62" s="218"/>
      <c r="G62" s="225"/>
    </row>
    <row r="63" spans="1:7" ht="21.9" customHeight="1" x14ac:dyDescent="0.3">
      <c r="A63" s="218"/>
      <c r="B63" s="218"/>
      <c r="C63" s="218"/>
      <c r="D63" s="218"/>
      <c r="E63" s="218"/>
      <c r="F63" s="218"/>
      <c r="G63" s="225"/>
    </row>
    <row r="64" spans="1:7" ht="21.9" customHeight="1" x14ac:dyDescent="0.3">
      <c r="A64" s="218"/>
      <c r="B64" s="218"/>
      <c r="C64" s="218"/>
      <c r="D64" s="218"/>
      <c r="E64" s="218"/>
      <c r="F64" s="218"/>
      <c r="G64" s="225"/>
    </row>
    <row r="65" spans="3:7" ht="21.9" customHeight="1" x14ac:dyDescent="0.3">
      <c r="C65" s="218"/>
      <c r="D65" s="218"/>
      <c r="E65" s="218"/>
      <c r="F65" s="218"/>
      <c r="G65" s="225"/>
    </row>
  </sheetData>
  <mergeCells count="3">
    <mergeCell ref="A1:G1"/>
    <mergeCell ref="A2:G2"/>
    <mergeCell ref="A3:G3"/>
  </mergeCells>
  <conditionalFormatting sqref="F10">
    <cfRule type="expression" dxfId="21" priority="11" stopIfTrue="1">
      <formula>$Q13&gt;=1</formula>
    </cfRule>
  </conditionalFormatting>
  <conditionalFormatting sqref="F15:F18 F11:F12">
    <cfRule type="cellIs" dxfId="20" priority="6" stopIfTrue="1" operator="equal">
      <formula>"Bye"</formula>
    </cfRule>
  </conditionalFormatting>
  <conditionalFormatting sqref="E13">
    <cfRule type="expression" dxfId="19" priority="2" stopIfTrue="1">
      <formula>$Q14&gt;=1</formula>
    </cfRule>
  </conditionalFormatting>
  <conditionalFormatting sqref="E14">
    <cfRule type="expression" dxfId="18" priority="1" stopIfTrue="1">
      <formula>$Q15&gt;=1</formula>
    </cfRule>
  </conditionalFormatting>
  <conditionalFormatting sqref="F9">
    <cfRule type="expression" dxfId="17" priority="13" stopIfTrue="1">
      <formula>#REF!&gt;=1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4">
    <tabColor indexed="11"/>
  </sheetPr>
  <dimension ref="A1:AK49"/>
  <sheetViews>
    <sheetView workbookViewId="0">
      <selection activeCell="K19" sqref="K19"/>
    </sheetView>
  </sheetViews>
  <sheetFormatPr defaultRowHeight="13.2" x14ac:dyDescent="0.25"/>
  <cols>
    <col min="1" max="1" width="6.109375" customWidth="1"/>
    <col min="2" max="2" width="0.109375" customWidth="1"/>
    <col min="3" max="3" width="8.33203125" hidden="1" customWidth="1"/>
    <col min="4" max="4" width="0.109375" customWidth="1"/>
    <col min="5" max="5" width="66.10937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277" t="str">
        <f>Altalanos!$A$6</f>
        <v>Budapesti Diákolimpia</v>
      </c>
      <c r="B1" s="277"/>
      <c r="C1" s="277"/>
      <c r="D1" s="277"/>
      <c r="E1" s="277"/>
      <c r="F1" s="277"/>
      <c r="G1" s="71"/>
      <c r="H1" s="74"/>
      <c r="I1" s="72"/>
      <c r="J1" s="73"/>
      <c r="L1" s="75"/>
      <c r="M1" s="101"/>
      <c r="N1" s="103"/>
      <c r="O1" s="103" t="s">
        <v>9</v>
      </c>
      <c r="P1" s="103"/>
      <c r="Q1" s="104"/>
      <c r="R1" s="103"/>
      <c r="S1" s="105"/>
      <c r="AB1" s="170" t="e">
        <f>IF(Y5=1,CONCATENATE(VLOOKUP(Y3,AA16:AH27,2)),CONCATENATE(VLOOKUP(Y3,AA2:AK13,2)))</f>
        <v>#N/A</v>
      </c>
      <c r="AC1" s="170" t="e">
        <f>IF(Y5=1,CONCATENATE(VLOOKUP(Y3,AA16:AK27,3)),CONCATENATE(VLOOKUP(Y3,AA2:AK13,3)))</f>
        <v>#N/A</v>
      </c>
      <c r="AD1" s="170" t="e">
        <f>IF(Y5=1,CONCATENATE(VLOOKUP(Y3,AA16:AK27,4)),CONCATENATE(VLOOKUP(Y3,AA2:AK13,4)))</f>
        <v>#N/A</v>
      </c>
      <c r="AE1" s="170" t="e">
        <f>IF(Y5=1,CONCATENATE(VLOOKUP(Y3,AA16:AK27,5)),CONCATENATE(VLOOKUP(Y3,AA2:AK13,5)))</f>
        <v>#N/A</v>
      </c>
      <c r="AF1" s="170" t="e">
        <f>IF(Y5=1,CONCATENATE(VLOOKUP(Y3,AA16:AK27,6)),CONCATENATE(VLOOKUP(Y3,AA2:AK13,6)))</f>
        <v>#N/A</v>
      </c>
      <c r="AG1" s="170" t="e">
        <f>IF(Y5=1,CONCATENATE(VLOOKUP(Y3,AA16:AK27,7)),CONCATENATE(VLOOKUP(Y3,AA2:AK13,7)))</f>
        <v>#N/A</v>
      </c>
      <c r="AH1" s="170" t="e">
        <f>IF(Y5=1,CONCATENATE(VLOOKUP(Y3,AA16:AK27,8)),CONCATENATE(VLOOKUP(Y3,AA2:AK13,8)))</f>
        <v>#N/A</v>
      </c>
      <c r="AI1" s="170" t="e">
        <f>IF(Y5=1,CONCATENATE(VLOOKUP(Y3,AA16:AK27,9)),CONCATENATE(VLOOKUP(Y3,AA2:AK13,9)))</f>
        <v>#N/A</v>
      </c>
      <c r="AJ1" s="170" t="e">
        <f>IF(Y5=1,CONCATENATE(VLOOKUP(Y3,AA16:AK27,10)),CONCATENATE(VLOOKUP(Y3,AA2:AK13,10)))</f>
        <v>#N/A</v>
      </c>
      <c r="AK1" s="170" t="e">
        <f>IF(Y5=1,CONCATENATE(VLOOKUP(Y3,AA16:AK27,11)),CONCATENATE(VLOOKUP(Y3,AA2:AK13,11)))</f>
        <v>#N/A</v>
      </c>
    </row>
    <row r="2" spans="1:37" x14ac:dyDescent="0.25">
      <c r="A2" s="76" t="s">
        <v>26</v>
      </c>
      <c r="B2" s="77"/>
      <c r="C2" s="77"/>
      <c r="D2" s="77"/>
      <c r="E2" s="77"/>
      <c r="F2" s="77" t="s">
        <v>83</v>
      </c>
      <c r="G2" s="78"/>
      <c r="H2" s="79"/>
      <c r="I2" s="79"/>
      <c r="J2" s="80"/>
      <c r="K2" s="75"/>
      <c r="L2" s="75"/>
      <c r="M2" s="102"/>
      <c r="N2" s="106"/>
      <c r="O2" s="107"/>
      <c r="P2" s="106"/>
      <c r="Q2" s="107"/>
      <c r="R2" s="106"/>
      <c r="S2" s="105"/>
      <c r="Y2" s="165"/>
      <c r="Z2" s="164"/>
      <c r="AA2" s="164" t="s">
        <v>35</v>
      </c>
      <c r="AB2" s="168">
        <v>150</v>
      </c>
      <c r="AC2" s="168">
        <v>120</v>
      </c>
      <c r="AD2" s="168">
        <v>100</v>
      </c>
      <c r="AE2" s="168">
        <v>80</v>
      </c>
      <c r="AF2" s="168">
        <v>70</v>
      </c>
      <c r="AG2" s="168">
        <v>60</v>
      </c>
      <c r="AH2" s="168">
        <v>55</v>
      </c>
      <c r="AI2" s="168">
        <v>50</v>
      </c>
      <c r="AJ2" s="168">
        <v>45</v>
      </c>
      <c r="AK2" s="168">
        <v>40</v>
      </c>
    </row>
    <row r="3" spans="1:37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17</v>
      </c>
      <c r="I3" s="34"/>
      <c r="J3" s="37"/>
      <c r="K3" s="34"/>
      <c r="L3" s="35" t="s">
        <v>18</v>
      </c>
      <c r="M3" s="34"/>
      <c r="N3" s="109"/>
      <c r="O3" s="108"/>
      <c r="P3" s="109"/>
      <c r="Y3" s="164">
        <f>IF(H4="OB","A",IF(H4="IX","W",H4))</f>
        <v>0</v>
      </c>
      <c r="Z3" s="164"/>
      <c r="AA3" s="164" t="s">
        <v>52</v>
      </c>
      <c r="AB3" s="168">
        <v>120</v>
      </c>
      <c r="AC3" s="168">
        <v>90</v>
      </c>
      <c r="AD3" s="168">
        <v>65</v>
      </c>
      <c r="AE3" s="168">
        <v>55</v>
      </c>
      <c r="AF3" s="168">
        <v>50</v>
      </c>
      <c r="AG3" s="168">
        <v>45</v>
      </c>
      <c r="AH3" s="168">
        <v>40</v>
      </c>
      <c r="AI3" s="168">
        <v>35</v>
      </c>
      <c r="AJ3" s="168">
        <v>25</v>
      </c>
      <c r="AK3" s="168">
        <v>20</v>
      </c>
    </row>
    <row r="4" spans="1:37" ht="13.8" thickBot="1" x14ac:dyDescent="0.3">
      <c r="A4" s="278" t="str">
        <f>Altalanos!$A$10</f>
        <v>2022.04.25-27</v>
      </c>
      <c r="B4" s="278"/>
      <c r="C4" s="278"/>
      <c r="D4" s="81"/>
      <c r="E4" s="82" t="s">
        <v>93</v>
      </c>
      <c r="F4" s="82"/>
      <c r="G4" s="82"/>
      <c r="H4" s="84"/>
      <c r="I4" s="82"/>
      <c r="J4" s="83"/>
      <c r="K4" s="84"/>
      <c r="L4" s="85" t="str">
        <f>Altalanos!$E$10</f>
        <v>Kádár László</v>
      </c>
      <c r="M4" s="84"/>
      <c r="N4" s="110"/>
      <c r="O4" s="111"/>
      <c r="P4" s="110"/>
      <c r="Y4" s="164"/>
      <c r="Z4" s="164"/>
      <c r="AA4" s="164" t="s">
        <v>53</v>
      </c>
      <c r="AB4" s="168">
        <v>90</v>
      </c>
      <c r="AC4" s="168">
        <v>60</v>
      </c>
      <c r="AD4" s="168">
        <v>45</v>
      </c>
      <c r="AE4" s="168">
        <v>34</v>
      </c>
      <c r="AF4" s="168">
        <v>27</v>
      </c>
      <c r="AG4" s="168">
        <v>22</v>
      </c>
      <c r="AH4" s="168">
        <v>18</v>
      </c>
      <c r="AI4" s="168">
        <v>15</v>
      </c>
      <c r="AJ4" s="168">
        <v>12</v>
      </c>
      <c r="AK4" s="168">
        <v>9</v>
      </c>
    </row>
    <row r="5" spans="1:37" x14ac:dyDescent="0.25">
      <c r="A5" s="29"/>
      <c r="B5" s="29" t="s">
        <v>25</v>
      </c>
      <c r="C5" s="97" t="s">
        <v>33</v>
      </c>
      <c r="D5" s="29" t="s">
        <v>20</v>
      </c>
      <c r="E5" s="29"/>
      <c r="F5" s="29"/>
      <c r="G5" s="29"/>
      <c r="H5" s="29"/>
      <c r="I5" s="29"/>
      <c r="J5" s="29"/>
      <c r="K5" s="142" t="s">
        <v>39</v>
      </c>
      <c r="L5" s="142" t="s">
        <v>40</v>
      </c>
      <c r="M5" s="142"/>
      <c r="N5" s="105"/>
      <c r="O5" s="152" t="s">
        <v>45</v>
      </c>
      <c r="P5" s="153" t="s">
        <v>48</v>
      </c>
      <c r="Q5" s="105"/>
      <c r="R5" s="152" t="s">
        <v>45</v>
      </c>
      <c r="S5" s="179" t="s">
        <v>71</v>
      </c>
      <c r="Y5" s="164">
        <f>IF(OR(Altalanos!$A$8="F1",Altalanos!$A$8="F2",Altalanos!$A$8="N1",Altalanos!$A$8="N2"),1,2)</f>
        <v>2</v>
      </c>
      <c r="Z5" s="164"/>
      <c r="AA5" s="164" t="s">
        <v>54</v>
      </c>
      <c r="AB5" s="168">
        <v>60</v>
      </c>
      <c r="AC5" s="168">
        <v>40</v>
      </c>
      <c r="AD5" s="168">
        <v>30</v>
      </c>
      <c r="AE5" s="168">
        <v>20</v>
      </c>
      <c r="AF5" s="168">
        <v>18</v>
      </c>
      <c r="AG5" s="168">
        <v>15</v>
      </c>
      <c r="AH5" s="168">
        <v>12</v>
      </c>
      <c r="AI5" s="168">
        <v>10</v>
      </c>
      <c r="AJ5" s="168">
        <v>8</v>
      </c>
      <c r="AK5" s="168">
        <v>6</v>
      </c>
    </row>
    <row r="6" spans="1:37" x14ac:dyDescent="0.25">
      <c r="A6" s="87"/>
      <c r="B6" s="87"/>
      <c r="C6" s="141"/>
      <c r="D6" s="87"/>
      <c r="E6" s="87"/>
      <c r="F6" s="87"/>
      <c r="G6" s="87"/>
      <c r="H6" s="87"/>
      <c r="I6" s="87"/>
      <c r="J6" s="87"/>
      <c r="K6" s="87"/>
      <c r="L6" s="87"/>
      <c r="M6" s="87"/>
      <c r="N6" s="105"/>
      <c r="O6" s="154" t="s">
        <v>49</v>
      </c>
      <c r="P6" s="155" t="s">
        <v>46</v>
      </c>
      <c r="Q6" s="105"/>
      <c r="R6" s="154" t="s">
        <v>49</v>
      </c>
      <c r="S6" s="180" t="s">
        <v>72</v>
      </c>
      <c r="Y6" s="164"/>
      <c r="Z6" s="164"/>
      <c r="AA6" s="164" t="s">
        <v>55</v>
      </c>
      <c r="AB6" s="168">
        <v>40</v>
      </c>
      <c r="AC6" s="168">
        <v>25</v>
      </c>
      <c r="AD6" s="168">
        <v>18</v>
      </c>
      <c r="AE6" s="168">
        <v>13</v>
      </c>
      <c r="AF6" s="168">
        <v>10</v>
      </c>
      <c r="AG6" s="168">
        <v>8</v>
      </c>
      <c r="AH6" s="168">
        <v>6</v>
      </c>
      <c r="AI6" s="168">
        <v>5</v>
      </c>
      <c r="AJ6" s="168">
        <v>4</v>
      </c>
      <c r="AK6" s="168">
        <v>3</v>
      </c>
    </row>
    <row r="7" spans="1:37" x14ac:dyDescent="0.25">
      <c r="A7" s="147" t="s">
        <v>35</v>
      </c>
      <c r="B7" s="158"/>
      <c r="C7" s="99" t="str">
        <f>IF($B7="","",VLOOKUP($B7,#REF!,5))</f>
        <v/>
      </c>
      <c r="D7" s="99" t="str">
        <f>IF($B7="","",VLOOKUP($B7,#REF!,15))</f>
        <v/>
      </c>
      <c r="E7" t="s">
        <v>73</v>
      </c>
      <c r="F7" s="98"/>
      <c r="G7" s="96" t="str">
        <f>IF($B7="","",VLOOKUP($B7,#REF!,3))</f>
        <v/>
      </c>
      <c r="H7" s="98"/>
      <c r="I7" s="96" t="str">
        <f>IF($B7="","",VLOOKUP($B7,#REF!,4))</f>
        <v/>
      </c>
      <c r="J7" s="87"/>
      <c r="K7" s="171"/>
      <c r="L7" s="166" t="str">
        <f>IF(K7="","",CONCATENATE(VLOOKUP($Y$3,$AB$1:$AK$1,K7)," pont"))</f>
        <v/>
      </c>
      <c r="M7" s="172"/>
      <c r="N7" s="105"/>
      <c r="O7" s="156" t="s">
        <v>50</v>
      </c>
      <c r="P7" s="157" t="s">
        <v>47</v>
      </c>
      <c r="Q7" s="105"/>
      <c r="R7" s="156" t="s">
        <v>50</v>
      </c>
      <c r="S7" s="181" t="s">
        <v>51</v>
      </c>
      <c r="Y7" s="164"/>
      <c r="Z7" s="164"/>
      <c r="AA7" s="164" t="s">
        <v>56</v>
      </c>
      <c r="AB7" s="168">
        <v>25</v>
      </c>
      <c r="AC7" s="168">
        <v>15</v>
      </c>
      <c r="AD7" s="168">
        <v>13</v>
      </c>
      <c r="AE7" s="168">
        <v>8</v>
      </c>
      <c r="AF7" s="168">
        <v>6</v>
      </c>
      <c r="AG7" s="168">
        <v>4</v>
      </c>
      <c r="AH7" s="168">
        <v>3</v>
      </c>
      <c r="AI7" s="168">
        <v>2</v>
      </c>
      <c r="AJ7" s="168">
        <v>1</v>
      </c>
      <c r="AK7" s="168">
        <v>0</v>
      </c>
    </row>
    <row r="8" spans="1:37" x14ac:dyDescent="0.25">
      <c r="A8" s="112"/>
      <c r="B8" s="159"/>
      <c r="C8" s="113"/>
      <c r="D8" s="113"/>
      <c r="E8" s="113"/>
      <c r="F8" s="113"/>
      <c r="G8" s="113"/>
      <c r="H8" s="113"/>
      <c r="I8" s="113"/>
      <c r="J8" s="87"/>
      <c r="K8" s="112"/>
      <c r="L8" s="112"/>
      <c r="M8" s="173"/>
      <c r="N8" s="105"/>
      <c r="O8" s="105"/>
      <c r="P8" s="105"/>
      <c r="Q8" s="105"/>
      <c r="R8" s="105"/>
      <c r="S8" s="105"/>
      <c r="Y8" s="164"/>
      <c r="Z8" s="164"/>
      <c r="AA8" s="164" t="s">
        <v>57</v>
      </c>
      <c r="AB8" s="168">
        <v>15</v>
      </c>
      <c r="AC8" s="168">
        <v>10</v>
      </c>
      <c r="AD8" s="168">
        <v>7</v>
      </c>
      <c r="AE8" s="168">
        <v>5</v>
      </c>
      <c r="AF8" s="168">
        <v>4</v>
      </c>
      <c r="AG8" s="168">
        <v>3</v>
      </c>
      <c r="AH8" s="168">
        <v>2</v>
      </c>
      <c r="AI8" s="168">
        <v>1</v>
      </c>
      <c r="AJ8" s="168">
        <v>0</v>
      </c>
      <c r="AK8" s="168">
        <v>0</v>
      </c>
    </row>
    <row r="9" spans="1:37" x14ac:dyDescent="0.25">
      <c r="A9" s="112" t="s">
        <v>36</v>
      </c>
      <c r="B9" s="160"/>
      <c r="C9" s="99" t="str">
        <f>IF($B9="","",VLOOKUP($B9,#REF!,5))</f>
        <v/>
      </c>
      <c r="D9" s="99" t="str">
        <f>IF($B9="","",VLOOKUP($B9,#REF!,15))</f>
        <v/>
      </c>
      <c r="E9" t="s">
        <v>81</v>
      </c>
      <c r="F9" s="100"/>
      <c r="G9" s="95" t="str">
        <f>IF($B9="","",VLOOKUP($B9,#REF!,3))</f>
        <v/>
      </c>
      <c r="H9" s="100"/>
      <c r="I9" s="95" t="str">
        <f>IF($B9="","",VLOOKUP($B9,#REF!,4))</f>
        <v/>
      </c>
      <c r="J9" s="87"/>
      <c r="K9" s="171"/>
      <c r="L9" s="166" t="str">
        <f>IF(K9="","",CONCATENATE(VLOOKUP($Y$3,$AB$1:$AK$1,K9)," pont"))</f>
        <v/>
      </c>
      <c r="M9" s="172"/>
      <c r="N9" s="105"/>
      <c r="O9" s="105"/>
      <c r="P9" s="105"/>
      <c r="Q9" s="105"/>
      <c r="R9" s="105"/>
      <c r="S9" s="105"/>
      <c r="Y9" s="164"/>
      <c r="Z9" s="164"/>
      <c r="AA9" s="164" t="s">
        <v>58</v>
      </c>
      <c r="AB9" s="168">
        <v>10</v>
      </c>
      <c r="AC9" s="168">
        <v>6</v>
      </c>
      <c r="AD9" s="168">
        <v>4</v>
      </c>
      <c r="AE9" s="168">
        <v>2</v>
      </c>
      <c r="AF9" s="168">
        <v>1</v>
      </c>
      <c r="AG9" s="168">
        <v>0</v>
      </c>
      <c r="AH9" s="168">
        <v>0</v>
      </c>
      <c r="AI9" s="168">
        <v>0</v>
      </c>
      <c r="AJ9" s="168">
        <v>0</v>
      </c>
      <c r="AK9" s="168">
        <v>0</v>
      </c>
    </row>
    <row r="10" spans="1:37" x14ac:dyDescent="0.25">
      <c r="A10" s="112"/>
      <c r="B10" s="159"/>
      <c r="C10" s="113"/>
      <c r="D10" s="113"/>
      <c r="E10" s="113"/>
      <c r="F10" s="113"/>
      <c r="G10" s="113"/>
      <c r="H10" s="113"/>
      <c r="I10" s="113"/>
      <c r="J10" s="87"/>
      <c r="K10" s="112"/>
      <c r="L10" s="112"/>
      <c r="M10" s="173"/>
      <c r="N10" s="105"/>
      <c r="O10" s="105"/>
      <c r="P10" s="105"/>
      <c r="Q10" s="105"/>
      <c r="R10" s="105"/>
      <c r="S10" s="105"/>
      <c r="Y10" s="164"/>
      <c r="Z10" s="164"/>
      <c r="AA10" s="164" t="s">
        <v>59</v>
      </c>
      <c r="AB10" s="168">
        <v>6</v>
      </c>
      <c r="AC10" s="168">
        <v>3</v>
      </c>
      <c r="AD10" s="168">
        <v>2</v>
      </c>
      <c r="AE10" s="168">
        <v>1</v>
      </c>
      <c r="AF10" s="168">
        <v>0</v>
      </c>
      <c r="AG10" s="168">
        <v>0</v>
      </c>
      <c r="AH10" s="168">
        <v>0</v>
      </c>
      <c r="AI10" s="168">
        <v>0</v>
      </c>
      <c r="AJ10" s="168">
        <v>0</v>
      </c>
      <c r="AK10" s="168">
        <v>0</v>
      </c>
    </row>
    <row r="11" spans="1:37" x14ac:dyDescent="0.25">
      <c r="A11" s="112" t="s">
        <v>37</v>
      </c>
      <c r="B11" s="160"/>
      <c r="C11" s="99" t="str">
        <f>IF($B11="","",VLOOKUP($B11,#REF!,5))</f>
        <v/>
      </c>
      <c r="D11" s="99" t="str">
        <f>IF($B11="","",VLOOKUP($B11,#REF!,15))</f>
        <v/>
      </c>
      <c r="E11" t="s">
        <v>74</v>
      </c>
      <c r="F11" s="100"/>
      <c r="G11" s="95" t="str">
        <f>IF($B11="","",VLOOKUP($B11,#REF!,3))</f>
        <v/>
      </c>
      <c r="H11" s="100"/>
      <c r="I11" s="95" t="str">
        <f>IF($B11="","",VLOOKUP($B11,#REF!,4))</f>
        <v/>
      </c>
      <c r="J11" s="87"/>
      <c r="K11" s="171"/>
      <c r="L11" s="166" t="str">
        <f>IF(K11="","",CONCATENATE(VLOOKUP($Y$3,$AB$1:$AK$1,K11)," pont"))</f>
        <v/>
      </c>
      <c r="M11" s="172"/>
      <c r="N11" s="105"/>
      <c r="O11" s="105"/>
      <c r="P11" s="105"/>
      <c r="Q11" s="105"/>
      <c r="R11" s="105"/>
      <c r="S11" s="105"/>
      <c r="Y11" s="164"/>
      <c r="Z11" s="164"/>
      <c r="AA11" s="164" t="s">
        <v>64</v>
      </c>
      <c r="AB11" s="168">
        <v>3</v>
      </c>
      <c r="AC11" s="168">
        <v>2</v>
      </c>
      <c r="AD11" s="168">
        <v>1</v>
      </c>
      <c r="AE11" s="168">
        <v>0</v>
      </c>
      <c r="AF11" s="168">
        <v>0</v>
      </c>
      <c r="AG11" s="168">
        <v>0</v>
      </c>
      <c r="AH11" s="168">
        <v>0</v>
      </c>
      <c r="AI11" s="168">
        <v>0</v>
      </c>
      <c r="AJ11" s="168">
        <v>0</v>
      </c>
      <c r="AK11" s="168">
        <v>0</v>
      </c>
    </row>
    <row r="12" spans="1:37" x14ac:dyDescent="0.25">
      <c r="A12" s="87"/>
      <c r="B12" s="147"/>
      <c r="C12" s="141"/>
      <c r="D12" s="87"/>
      <c r="E12" s="87"/>
      <c r="F12" s="87"/>
      <c r="G12" s="87"/>
      <c r="H12" s="87"/>
      <c r="I12" s="87"/>
      <c r="J12" s="87"/>
      <c r="K12" s="141"/>
      <c r="L12" s="141"/>
      <c r="M12" s="174"/>
      <c r="Y12" s="164"/>
      <c r="Z12" s="164"/>
      <c r="AA12" s="164" t="s">
        <v>60</v>
      </c>
      <c r="AB12" s="169">
        <v>0</v>
      </c>
      <c r="AC12" s="169">
        <v>0</v>
      </c>
      <c r="AD12" s="169">
        <v>0</v>
      </c>
      <c r="AE12" s="169">
        <v>0</v>
      </c>
      <c r="AF12" s="169">
        <v>0</v>
      </c>
      <c r="AG12" s="169">
        <v>0</v>
      </c>
      <c r="AH12" s="169">
        <v>0</v>
      </c>
      <c r="AI12" s="169">
        <v>0</v>
      </c>
      <c r="AJ12" s="169">
        <v>0</v>
      </c>
      <c r="AK12" s="169">
        <v>0</v>
      </c>
    </row>
    <row r="13" spans="1:37" x14ac:dyDescent="0.25">
      <c r="A13" s="147" t="s">
        <v>41</v>
      </c>
      <c r="B13" s="158"/>
      <c r="C13" s="99" t="str">
        <f>IF($B13="","",VLOOKUP($B13,#REF!,5))</f>
        <v/>
      </c>
      <c r="D13" s="99" t="str">
        <f>IF($B13="","",VLOOKUP($B13,#REF!,15))</f>
        <v/>
      </c>
      <c r="E13" t="s">
        <v>82</v>
      </c>
      <c r="F13" s="98"/>
      <c r="G13" s="96" t="str">
        <f>IF($B13="","",VLOOKUP($B13,#REF!,3))</f>
        <v/>
      </c>
      <c r="H13" s="98"/>
      <c r="I13" s="96" t="str">
        <f>IF($B13="","",VLOOKUP($B13,#REF!,4))</f>
        <v/>
      </c>
      <c r="J13" s="87"/>
      <c r="K13" s="171"/>
      <c r="L13" s="166" t="str">
        <f>IF(K13="","",CONCATENATE(VLOOKUP($Y$3,$AB$1:$AK$1,K13)," pont"))</f>
        <v/>
      </c>
      <c r="M13" s="172"/>
      <c r="Y13" s="164"/>
      <c r="Z13" s="164"/>
      <c r="AA13" s="164" t="s">
        <v>61</v>
      </c>
      <c r="AB13" s="169">
        <v>0</v>
      </c>
      <c r="AC13" s="169">
        <v>0</v>
      </c>
      <c r="AD13" s="169">
        <v>0</v>
      </c>
      <c r="AE13" s="169">
        <v>0</v>
      </c>
      <c r="AF13" s="169">
        <v>0</v>
      </c>
      <c r="AG13" s="169">
        <v>0</v>
      </c>
      <c r="AH13" s="169">
        <v>0</v>
      </c>
      <c r="AI13" s="169">
        <v>0</v>
      </c>
      <c r="AJ13" s="169">
        <v>0</v>
      </c>
      <c r="AK13" s="169">
        <v>0</v>
      </c>
    </row>
    <row r="14" spans="1:37" x14ac:dyDescent="0.25">
      <c r="A14" s="112"/>
      <c r="B14" s="159"/>
      <c r="C14" s="113"/>
      <c r="D14" s="113"/>
      <c r="E14" s="113"/>
      <c r="F14" s="113"/>
      <c r="G14" s="113"/>
      <c r="H14" s="113"/>
      <c r="I14" s="113"/>
      <c r="J14" s="87"/>
      <c r="K14" s="112"/>
      <c r="L14" s="112"/>
      <c r="M14" s="173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</row>
    <row r="15" spans="1:37" x14ac:dyDescent="0.25">
      <c r="A15" s="112" t="s">
        <v>42</v>
      </c>
      <c r="B15" s="160"/>
      <c r="C15" s="99" t="str">
        <f>IF($B15="","",VLOOKUP($B15,#REF!,5))</f>
        <v/>
      </c>
      <c r="D15" s="99" t="str">
        <f>IF($B15="","",VLOOKUP($B15,#REF!,15))</f>
        <v/>
      </c>
      <c r="E15" t="s">
        <v>80</v>
      </c>
      <c r="F15" s="100"/>
      <c r="G15" s="95" t="str">
        <f>IF($B15="","",VLOOKUP($B15,#REF!,3))</f>
        <v/>
      </c>
      <c r="H15" s="100"/>
      <c r="I15" s="95" t="str">
        <f>IF($B15="","",VLOOKUP($B15,#REF!,4))</f>
        <v/>
      </c>
      <c r="J15" s="87"/>
      <c r="K15" s="171"/>
      <c r="L15" s="166" t="str">
        <f>IF(K15="","",CONCATENATE(VLOOKUP($Y$3,$AB$1:$AK$1,K15)," pont"))</f>
        <v/>
      </c>
      <c r="M15" s="172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</row>
    <row r="16" spans="1:37" x14ac:dyDescent="0.25">
      <c r="A16" s="112"/>
      <c r="B16" s="159"/>
      <c r="C16" s="113"/>
      <c r="D16" s="113"/>
      <c r="E16" s="113"/>
      <c r="F16" s="113"/>
      <c r="G16" s="113"/>
      <c r="H16" s="113"/>
      <c r="I16" s="113"/>
      <c r="J16" s="87"/>
      <c r="K16" s="112"/>
      <c r="L16" s="112"/>
      <c r="M16" s="173"/>
      <c r="Y16" s="164"/>
      <c r="Z16" s="164"/>
      <c r="AA16" s="164" t="s">
        <v>35</v>
      </c>
      <c r="AB16" s="164">
        <v>300</v>
      </c>
      <c r="AC16" s="164">
        <v>250</v>
      </c>
      <c r="AD16" s="164">
        <v>220</v>
      </c>
      <c r="AE16" s="164">
        <v>180</v>
      </c>
      <c r="AF16" s="164">
        <v>160</v>
      </c>
      <c r="AG16" s="164">
        <v>150</v>
      </c>
      <c r="AH16" s="164">
        <v>140</v>
      </c>
      <c r="AI16" s="164">
        <v>130</v>
      </c>
      <c r="AJ16" s="164">
        <v>120</v>
      </c>
      <c r="AK16" s="164">
        <v>110</v>
      </c>
    </row>
    <row r="17" spans="1:37" x14ac:dyDescent="0.25">
      <c r="A17" s="112"/>
      <c r="B17" s="160"/>
      <c r="C17" s="99"/>
      <c r="D17" s="99"/>
      <c r="E17" s="95"/>
      <c r="F17" s="100"/>
      <c r="G17" s="95"/>
      <c r="H17" s="100"/>
      <c r="I17" s="95"/>
      <c r="J17" s="87"/>
      <c r="K17" s="171"/>
      <c r="L17" s="166" t="str">
        <f>IF(K17="","",CONCATENATE(VLOOKUP($Y$3,$AB$1:$AK$1,K17)," pont"))</f>
        <v/>
      </c>
      <c r="M17" s="172"/>
      <c r="Y17" s="164"/>
      <c r="Z17" s="164"/>
      <c r="AA17" s="164" t="s">
        <v>52</v>
      </c>
      <c r="AB17" s="164">
        <v>250</v>
      </c>
      <c r="AC17" s="164">
        <v>200</v>
      </c>
      <c r="AD17" s="164">
        <v>160</v>
      </c>
      <c r="AE17" s="164">
        <v>140</v>
      </c>
      <c r="AF17" s="164">
        <v>120</v>
      </c>
      <c r="AG17" s="164">
        <v>110</v>
      </c>
      <c r="AH17" s="164">
        <v>100</v>
      </c>
      <c r="AI17" s="164">
        <v>90</v>
      </c>
      <c r="AJ17" s="164">
        <v>80</v>
      </c>
      <c r="AK17" s="164">
        <v>70</v>
      </c>
    </row>
    <row r="18" spans="1:37" x14ac:dyDescent="0.25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Y18" s="164"/>
      <c r="Z18" s="164"/>
      <c r="AA18" s="164" t="s">
        <v>53</v>
      </c>
      <c r="AB18" s="164">
        <v>200</v>
      </c>
      <c r="AC18" s="164">
        <v>150</v>
      </c>
      <c r="AD18" s="164">
        <v>130</v>
      </c>
      <c r="AE18" s="164">
        <v>110</v>
      </c>
      <c r="AF18" s="164">
        <v>95</v>
      </c>
      <c r="AG18" s="164">
        <v>80</v>
      </c>
      <c r="AH18" s="164">
        <v>70</v>
      </c>
      <c r="AI18" s="164">
        <v>60</v>
      </c>
      <c r="AJ18" s="164">
        <v>55</v>
      </c>
      <c r="AK18" s="164">
        <v>50</v>
      </c>
    </row>
    <row r="19" spans="1:37" x14ac:dyDescent="0.25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Y19" s="164"/>
      <c r="Z19" s="164"/>
      <c r="AA19" s="164" t="s">
        <v>54</v>
      </c>
      <c r="AB19" s="164">
        <v>150</v>
      </c>
      <c r="AC19" s="164">
        <v>120</v>
      </c>
      <c r="AD19" s="164">
        <v>100</v>
      </c>
      <c r="AE19" s="164">
        <v>80</v>
      </c>
      <c r="AF19" s="164">
        <v>70</v>
      </c>
      <c r="AG19" s="164">
        <v>60</v>
      </c>
      <c r="AH19" s="164">
        <v>55</v>
      </c>
      <c r="AI19" s="164">
        <v>50</v>
      </c>
      <c r="AJ19" s="164">
        <v>45</v>
      </c>
      <c r="AK19" s="164">
        <v>40</v>
      </c>
    </row>
    <row r="20" spans="1:37" x14ac:dyDescent="0.25">
      <c r="A20" s="87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Y20" s="164"/>
      <c r="Z20" s="164"/>
      <c r="AA20" s="164" t="s">
        <v>55</v>
      </c>
      <c r="AB20" s="164">
        <v>120</v>
      </c>
      <c r="AC20" s="164">
        <v>90</v>
      </c>
      <c r="AD20" s="164">
        <v>65</v>
      </c>
      <c r="AE20" s="164">
        <v>55</v>
      </c>
      <c r="AF20" s="164">
        <v>50</v>
      </c>
      <c r="AG20" s="164">
        <v>45</v>
      </c>
      <c r="AH20" s="164">
        <v>40</v>
      </c>
      <c r="AI20" s="164">
        <v>35</v>
      </c>
      <c r="AJ20" s="164">
        <v>25</v>
      </c>
      <c r="AK20" s="164">
        <v>20</v>
      </c>
    </row>
    <row r="21" spans="1:37" x14ac:dyDescent="0.25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Y21" s="164"/>
      <c r="Z21" s="164"/>
      <c r="AA21" s="164" t="s">
        <v>56</v>
      </c>
      <c r="AB21" s="164">
        <v>90</v>
      </c>
      <c r="AC21" s="164">
        <v>60</v>
      </c>
      <c r="AD21" s="164">
        <v>45</v>
      </c>
      <c r="AE21" s="164">
        <v>34</v>
      </c>
      <c r="AF21" s="164">
        <v>27</v>
      </c>
      <c r="AG21" s="164">
        <v>22</v>
      </c>
      <c r="AH21" s="164">
        <v>18</v>
      </c>
      <c r="AI21" s="164">
        <v>15</v>
      </c>
      <c r="AJ21" s="164">
        <v>12</v>
      </c>
      <c r="AK21" s="164">
        <v>9</v>
      </c>
    </row>
    <row r="22" spans="1:37" ht="18.75" customHeight="1" x14ac:dyDescent="0.25">
      <c r="A22" s="87"/>
      <c r="B22" s="279"/>
      <c r="C22" s="279"/>
      <c r="D22" s="280" t="str">
        <f>E7</f>
        <v>Áldás Utcai Általános Iskola</v>
      </c>
      <c r="E22" s="280"/>
      <c r="F22" s="280" t="str">
        <f>E9</f>
        <v>Kandó Téri Általános Iskola</v>
      </c>
      <c r="G22" s="280"/>
      <c r="H22" s="280" t="str">
        <f>E11</f>
        <v>Pasaréti Szabó Lőrinc Magyar-Angol Két Tanítási Nyelvű Általános Iskola és Gimnázium Fenyves utca 1. Telephelye</v>
      </c>
      <c r="I22" s="280"/>
      <c r="J22" s="87"/>
      <c r="K22" s="87"/>
      <c r="L22" s="87"/>
      <c r="M22" s="148" t="s">
        <v>39</v>
      </c>
      <c r="Y22" s="164"/>
      <c r="Z22" s="164"/>
      <c r="AA22" s="164" t="s">
        <v>57</v>
      </c>
      <c r="AB22" s="164">
        <v>60</v>
      </c>
      <c r="AC22" s="164">
        <v>40</v>
      </c>
      <c r="AD22" s="164">
        <v>30</v>
      </c>
      <c r="AE22" s="164">
        <v>20</v>
      </c>
      <c r="AF22" s="164">
        <v>18</v>
      </c>
      <c r="AG22" s="164">
        <v>15</v>
      </c>
      <c r="AH22" s="164">
        <v>12</v>
      </c>
      <c r="AI22" s="164">
        <v>10</v>
      </c>
      <c r="AJ22" s="164">
        <v>8</v>
      </c>
      <c r="AK22" s="164">
        <v>6</v>
      </c>
    </row>
    <row r="23" spans="1:37" ht="18.75" customHeight="1" x14ac:dyDescent="0.25">
      <c r="A23" s="146" t="s">
        <v>35</v>
      </c>
      <c r="B23" s="281" t="str">
        <f>E7</f>
        <v>Áldás Utcai Általános Iskola</v>
      </c>
      <c r="C23" s="281"/>
      <c r="D23" s="282"/>
      <c r="E23" s="282"/>
      <c r="F23" s="283"/>
      <c r="G23" s="283"/>
      <c r="H23" s="283"/>
      <c r="I23" s="283"/>
      <c r="J23" s="87"/>
      <c r="K23" s="87"/>
      <c r="L23" s="87"/>
      <c r="M23" s="150"/>
      <c r="Y23" s="164"/>
      <c r="Z23" s="164"/>
      <c r="AA23" s="164" t="s">
        <v>58</v>
      </c>
      <c r="AB23" s="164">
        <v>40</v>
      </c>
      <c r="AC23" s="164">
        <v>25</v>
      </c>
      <c r="AD23" s="164">
        <v>18</v>
      </c>
      <c r="AE23" s="164">
        <v>13</v>
      </c>
      <c r="AF23" s="164">
        <v>8</v>
      </c>
      <c r="AG23" s="164">
        <v>7</v>
      </c>
      <c r="AH23" s="164">
        <v>6</v>
      </c>
      <c r="AI23" s="164">
        <v>5</v>
      </c>
      <c r="AJ23" s="164">
        <v>4</v>
      </c>
      <c r="AK23" s="164">
        <v>3</v>
      </c>
    </row>
    <row r="24" spans="1:37" ht="18.75" customHeight="1" x14ac:dyDescent="0.25">
      <c r="A24" s="146" t="s">
        <v>36</v>
      </c>
      <c r="B24" s="281" t="str">
        <f>E9</f>
        <v>Kandó Téri Általános Iskola</v>
      </c>
      <c r="C24" s="281"/>
      <c r="D24" s="283"/>
      <c r="E24" s="283"/>
      <c r="F24" s="282"/>
      <c r="G24" s="282"/>
      <c r="H24" s="283"/>
      <c r="I24" s="283"/>
      <c r="J24" s="87"/>
      <c r="K24" s="87"/>
      <c r="L24" s="87"/>
      <c r="M24" s="150"/>
      <c r="Y24" s="164"/>
      <c r="Z24" s="164"/>
      <c r="AA24" s="164" t="s">
        <v>59</v>
      </c>
      <c r="AB24" s="164">
        <v>25</v>
      </c>
      <c r="AC24" s="164">
        <v>15</v>
      </c>
      <c r="AD24" s="164">
        <v>13</v>
      </c>
      <c r="AE24" s="164">
        <v>7</v>
      </c>
      <c r="AF24" s="164">
        <v>6</v>
      </c>
      <c r="AG24" s="164">
        <v>5</v>
      </c>
      <c r="AH24" s="164">
        <v>4</v>
      </c>
      <c r="AI24" s="164">
        <v>3</v>
      </c>
      <c r="AJ24" s="164">
        <v>2</v>
      </c>
      <c r="AK24" s="164">
        <v>1</v>
      </c>
    </row>
    <row r="25" spans="1:37" ht="18.75" customHeight="1" x14ac:dyDescent="0.25">
      <c r="A25" s="146" t="s">
        <v>37</v>
      </c>
      <c r="B25" s="281" t="str">
        <f>E11</f>
        <v>Pasaréti Szabó Lőrinc Magyar-Angol Két Tanítási Nyelvű Általános Iskola és Gimnázium Fenyves utca 1. Telephelye</v>
      </c>
      <c r="C25" s="281"/>
      <c r="D25" s="283"/>
      <c r="E25" s="283"/>
      <c r="F25" s="283"/>
      <c r="G25" s="283"/>
      <c r="H25" s="282"/>
      <c r="I25" s="282"/>
      <c r="J25" s="87"/>
      <c r="K25" s="87"/>
      <c r="L25" s="87"/>
      <c r="M25" s="150"/>
      <c r="Y25" s="164"/>
      <c r="Z25" s="164"/>
      <c r="AA25" s="164" t="s">
        <v>64</v>
      </c>
      <c r="AB25" s="164">
        <v>15</v>
      </c>
      <c r="AC25" s="164">
        <v>10</v>
      </c>
      <c r="AD25" s="164">
        <v>8</v>
      </c>
      <c r="AE25" s="164">
        <v>4</v>
      </c>
      <c r="AF25" s="164">
        <v>3</v>
      </c>
      <c r="AG25" s="164">
        <v>2</v>
      </c>
      <c r="AH25" s="164">
        <v>1</v>
      </c>
      <c r="AI25" s="164">
        <v>0</v>
      </c>
      <c r="AJ25" s="164">
        <v>0</v>
      </c>
      <c r="AK25" s="164">
        <v>0</v>
      </c>
    </row>
    <row r="26" spans="1:37" x14ac:dyDescent="0.25">
      <c r="A26" s="87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151"/>
      <c r="Y26" s="164"/>
      <c r="Z26" s="164"/>
      <c r="AA26" s="164" t="s">
        <v>60</v>
      </c>
      <c r="AB26" s="164">
        <v>10</v>
      </c>
      <c r="AC26" s="164">
        <v>6</v>
      </c>
      <c r="AD26" s="164">
        <v>4</v>
      </c>
      <c r="AE26" s="164">
        <v>2</v>
      </c>
      <c r="AF26" s="164">
        <v>1</v>
      </c>
      <c r="AG26" s="164">
        <v>0</v>
      </c>
      <c r="AH26" s="164">
        <v>0</v>
      </c>
      <c r="AI26" s="164">
        <v>0</v>
      </c>
      <c r="AJ26" s="164">
        <v>0</v>
      </c>
      <c r="AK26" s="164">
        <v>0</v>
      </c>
    </row>
    <row r="27" spans="1:37" ht="18.75" customHeight="1" x14ac:dyDescent="0.25">
      <c r="A27" s="87"/>
      <c r="B27" s="279"/>
      <c r="C27" s="279"/>
      <c r="D27" s="280" t="str">
        <f>E13</f>
        <v>Budapest XVII. Kerületi Balassi Bálint Nyolcévfolyamos Gimnázium</v>
      </c>
      <c r="E27" s="280"/>
      <c r="F27" s="280" t="str">
        <f>E15</f>
        <v>Brassó Utcai Általános Iskola</v>
      </c>
      <c r="G27" s="280"/>
      <c r="H27" s="280"/>
      <c r="I27" s="280"/>
      <c r="J27" s="87"/>
      <c r="K27" s="87"/>
      <c r="L27" s="87"/>
      <c r="M27" s="151"/>
      <c r="Y27" s="164"/>
      <c r="Z27" s="164"/>
      <c r="AA27" s="164" t="s">
        <v>61</v>
      </c>
      <c r="AB27" s="164">
        <v>3</v>
      </c>
      <c r="AC27" s="164">
        <v>2</v>
      </c>
      <c r="AD27" s="164">
        <v>1</v>
      </c>
      <c r="AE27" s="164">
        <v>0</v>
      </c>
      <c r="AF27" s="164">
        <v>0</v>
      </c>
      <c r="AG27" s="164">
        <v>0</v>
      </c>
      <c r="AH27" s="164">
        <v>0</v>
      </c>
      <c r="AI27" s="164">
        <v>0</v>
      </c>
      <c r="AJ27" s="164">
        <v>0</v>
      </c>
      <c r="AK27" s="164">
        <v>0</v>
      </c>
    </row>
    <row r="28" spans="1:37" ht="18.75" customHeight="1" x14ac:dyDescent="0.25">
      <c r="A28" s="146" t="s">
        <v>41</v>
      </c>
      <c r="B28" s="281" t="str">
        <f>E13</f>
        <v>Budapest XVII. Kerületi Balassi Bálint Nyolcévfolyamos Gimnázium</v>
      </c>
      <c r="C28" s="281"/>
      <c r="D28" s="282"/>
      <c r="E28" s="282"/>
      <c r="F28" s="283"/>
      <c r="G28" s="283"/>
      <c r="H28" s="283"/>
      <c r="I28" s="283"/>
      <c r="J28" s="87"/>
      <c r="K28" s="87"/>
      <c r="L28" s="87"/>
      <c r="M28" s="150"/>
    </row>
    <row r="29" spans="1:37" ht="18.75" customHeight="1" x14ac:dyDescent="0.25">
      <c r="A29" s="146" t="s">
        <v>42</v>
      </c>
      <c r="B29" s="281" t="str">
        <f>E15</f>
        <v>Brassó Utcai Általános Iskola</v>
      </c>
      <c r="C29" s="281"/>
      <c r="D29" s="283"/>
      <c r="E29" s="283"/>
      <c r="F29" s="282"/>
      <c r="G29" s="282"/>
      <c r="H29" s="283"/>
      <c r="I29" s="283"/>
      <c r="J29" s="87"/>
      <c r="K29" s="87"/>
      <c r="L29" s="87"/>
      <c r="M29" s="150"/>
    </row>
    <row r="30" spans="1:37" ht="2.25" customHeight="1" x14ac:dyDescent="0.25">
      <c r="A30" s="146"/>
      <c r="B30" s="281"/>
      <c r="C30" s="281"/>
      <c r="D30" s="283"/>
      <c r="E30" s="283"/>
      <c r="F30" s="283"/>
      <c r="G30" s="283"/>
      <c r="H30" s="282"/>
      <c r="I30" s="282"/>
      <c r="J30" s="87"/>
      <c r="K30" s="87"/>
      <c r="L30" s="87"/>
      <c r="M30" s="150"/>
    </row>
    <row r="31" spans="1:37" x14ac:dyDescent="0.25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</row>
    <row r="32" spans="1:37" x14ac:dyDescent="0.25">
      <c r="A32" s="87" t="s">
        <v>31</v>
      </c>
      <c r="B32" s="87"/>
      <c r="C32" s="284" t="str">
        <f>IF(M23=1,B23,IF(M24=1,B24,IF(M25=1,B25,"")))</f>
        <v/>
      </c>
      <c r="D32" s="284"/>
      <c r="E32" s="112" t="s">
        <v>44</v>
      </c>
      <c r="F32" s="284" t="str">
        <f>IF(M28=1,B28,IF(M29=1,B29,IF(M30=1,B30,"")))</f>
        <v/>
      </c>
      <c r="G32" s="284"/>
      <c r="H32" s="87"/>
      <c r="I32" s="86"/>
      <c r="J32" s="87"/>
      <c r="K32" s="87"/>
      <c r="L32" s="87"/>
      <c r="M32" s="87"/>
    </row>
    <row r="33" spans="1:19" x14ac:dyDescent="0.25">
      <c r="A33" s="87"/>
      <c r="B33" s="87"/>
      <c r="C33" s="87"/>
      <c r="D33" s="87"/>
      <c r="E33" s="87"/>
      <c r="F33" s="112"/>
      <c r="G33" s="112"/>
      <c r="H33" s="87"/>
      <c r="I33" s="87"/>
      <c r="J33" s="87"/>
      <c r="K33" s="87"/>
      <c r="L33" s="87"/>
      <c r="M33" s="87"/>
    </row>
    <row r="34" spans="1:19" x14ac:dyDescent="0.25">
      <c r="A34" s="87" t="s">
        <v>43</v>
      </c>
      <c r="B34" s="87"/>
      <c r="C34" s="284" t="str">
        <f>IF(M23=2,B23,IF(M24=2,B24,IF(M25=2,B25,"")))</f>
        <v/>
      </c>
      <c r="D34" s="284"/>
      <c r="E34" s="112" t="s">
        <v>44</v>
      </c>
      <c r="F34" s="284" t="str">
        <f>IF(M28=2,B28,IF(M29=2,B29,IF(M30=2,B30,"")))</f>
        <v/>
      </c>
      <c r="G34" s="284"/>
      <c r="H34" s="87"/>
      <c r="I34" s="86"/>
      <c r="J34" s="87"/>
      <c r="K34" s="87"/>
      <c r="L34" s="87"/>
      <c r="M34" s="87"/>
    </row>
    <row r="35" spans="1:19" x14ac:dyDescent="0.25">
      <c r="A35" s="87"/>
      <c r="B35" s="87"/>
      <c r="C35" s="149"/>
      <c r="D35" s="149"/>
      <c r="E35" s="112"/>
      <c r="F35" s="149"/>
      <c r="G35" s="149"/>
      <c r="H35" s="87"/>
      <c r="I35" s="87"/>
      <c r="J35" s="87"/>
      <c r="K35" s="87"/>
      <c r="L35" s="87"/>
      <c r="M35" s="87"/>
    </row>
    <row r="36" spans="1:19" x14ac:dyDescent="0.25">
      <c r="A36" s="87"/>
      <c r="B36" s="87"/>
      <c r="C36" s="284"/>
      <c r="D36" s="284"/>
      <c r="E36" s="112"/>
      <c r="F36" s="284"/>
      <c r="G36" s="284"/>
      <c r="H36" s="87"/>
      <c r="I36" s="86"/>
      <c r="J36" s="87"/>
      <c r="K36" s="87"/>
      <c r="L36" s="87"/>
      <c r="M36" s="87"/>
    </row>
    <row r="37" spans="1:19" x14ac:dyDescent="0.25">
      <c r="A37" s="87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</row>
    <row r="38" spans="1:19" x14ac:dyDescent="0.25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6"/>
      <c r="M38" s="87"/>
      <c r="O38" s="105"/>
      <c r="P38" s="105"/>
      <c r="Q38" s="105"/>
      <c r="R38" s="105"/>
      <c r="S38" s="105"/>
    </row>
    <row r="39" spans="1:19" x14ac:dyDescent="0.25">
      <c r="A39" s="38" t="s">
        <v>20</v>
      </c>
      <c r="B39" s="39"/>
      <c r="C39" s="67"/>
      <c r="D39" s="120" t="s">
        <v>0</v>
      </c>
      <c r="E39" s="121" t="s">
        <v>22</v>
      </c>
      <c r="F39" s="139"/>
      <c r="G39" s="120" t="s">
        <v>0</v>
      </c>
      <c r="H39" s="121" t="s">
        <v>28</v>
      </c>
      <c r="I39" s="46"/>
      <c r="J39" s="121" t="s">
        <v>29</v>
      </c>
      <c r="K39" s="45" t="s">
        <v>30</v>
      </c>
      <c r="L39" s="29"/>
      <c r="M39" s="139"/>
      <c r="O39" s="105"/>
      <c r="P39" s="114"/>
      <c r="Q39" s="114"/>
      <c r="R39" s="115"/>
      <c r="S39" s="105"/>
    </row>
    <row r="40" spans="1:19" x14ac:dyDescent="0.25">
      <c r="A40" s="90" t="s">
        <v>21</v>
      </c>
      <c r="B40" s="91"/>
      <c r="C40" s="92"/>
      <c r="D40" s="122">
        <v>1</v>
      </c>
      <c r="E40" s="286" t="e">
        <f>IF(D40&gt;$R$47,,UPPER(VLOOKUP(D40,#REF!,2)))</f>
        <v>#REF!</v>
      </c>
      <c r="F40" s="286"/>
      <c r="G40" s="133" t="s">
        <v>1</v>
      </c>
      <c r="H40" s="91"/>
      <c r="I40" s="123"/>
      <c r="J40" s="134"/>
      <c r="K40" s="88" t="s">
        <v>23</v>
      </c>
      <c r="L40" s="140"/>
      <c r="M40" s="124"/>
      <c r="O40" s="105"/>
      <c r="P40" s="116"/>
      <c r="Q40" s="116"/>
      <c r="R40" s="117"/>
      <c r="S40" s="105"/>
    </row>
    <row r="41" spans="1:19" x14ac:dyDescent="0.25">
      <c r="A41" s="93" t="s">
        <v>27</v>
      </c>
      <c r="B41" s="44"/>
      <c r="C41" s="94"/>
      <c r="D41" s="125">
        <v>2</v>
      </c>
      <c r="E41" s="285" t="e">
        <f>IF(D41&gt;$R$47,,UPPER(VLOOKUP(D41,#REF!,2)))</f>
        <v>#REF!</v>
      </c>
      <c r="F41" s="285"/>
      <c r="G41" s="135" t="s">
        <v>2</v>
      </c>
      <c r="H41" s="126"/>
      <c r="I41" s="127"/>
      <c r="J41" s="36"/>
      <c r="K41" s="137"/>
      <c r="L41" s="86"/>
      <c r="M41" s="132"/>
      <c r="O41" s="105"/>
      <c r="P41" s="117"/>
      <c r="Q41" s="118"/>
      <c r="R41" s="117"/>
      <c r="S41" s="105"/>
    </row>
    <row r="42" spans="1:19" x14ac:dyDescent="0.25">
      <c r="A42" s="57"/>
      <c r="B42" s="58"/>
      <c r="C42" s="59"/>
      <c r="D42" s="125"/>
      <c r="E42" s="129"/>
      <c r="F42" s="130"/>
      <c r="G42" s="135" t="s">
        <v>3</v>
      </c>
      <c r="H42" s="126"/>
      <c r="I42" s="127"/>
      <c r="J42" s="36"/>
      <c r="K42" s="88" t="s">
        <v>24</v>
      </c>
      <c r="L42" s="140"/>
      <c r="M42" s="124"/>
      <c r="O42" s="105"/>
      <c r="P42" s="116"/>
      <c r="Q42" s="116"/>
      <c r="R42" s="117"/>
      <c r="S42" s="105"/>
    </row>
    <row r="43" spans="1:19" x14ac:dyDescent="0.25">
      <c r="A43" s="40"/>
      <c r="B43" s="65"/>
      <c r="C43" s="41"/>
      <c r="D43" s="125"/>
      <c r="E43" s="129"/>
      <c r="F43" s="130"/>
      <c r="G43" s="135" t="s">
        <v>4</v>
      </c>
      <c r="H43" s="126"/>
      <c r="I43" s="127"/>
      <c r="J43" s="36"/>
      <c r="K43" s="138"/>
      <c r="L43" s="130"/>
      <c r="M43" s="128"/>
      <c r="O43" s="105"/>
      <c r="P43" s="117"/>
      <c r="Q43" s="118"/>
      <c r="R43" s="117"/>
      <c r="S43" s="105"/>
    </row>
    <row r="44" spans="1:19" x14ac:dyDescent="0.25">
      <c r="A44" s="48"/>
      <c r="B44" s="60"/>
      <c r="C44" s="66"/>
      <c r="D44" s="125"/>
      <c r="E44" s="129"/>
      <c r="F44" s="130"/>
      <c r="G44" s="135" t="s">
        <v>5</v>
      </c>
      <c r="H44" s="126"/>
      <c r="I44" s="127"/>
      <c r="J44" s="36"/>
      <c r="K44" s="93"/>
      <c r="L44" s="86"/>
      <c r="M44" s="132"/>
      <c r="O44" s="105"/>
      <c r="P44" s="117"/>
      <c r="Q44" s="118"/>
      <c r="R44" s="117"/>
      <c r="S44" s="105"/>
    </row>
    <row r="45" spans="1:19" x14ac:dyDescent="0.25">
      <c r="A45" s="49"/>
      <c r="B45" s="61"/>
      <c r="C45" s="41"/>
      <c r="D45" s="125"/>
      <c r="E45" s="129"/>
      <c r="F45" s="130"/>
      <c r="G45" s="135" t="s">
        <v>6</v>
      </c>
      <c r="H45" s="126"/>
      <c r="I45" s="127"/>
      <c r="J45" s="36"/>
      <c r="K45" s="88" t="s">
        <v>19</v>
      </c>
      <c r="L45" s="140"/>
      <c r="M45" s="124"/>
      <c r="O45" s="105"/>
      <c r="P45" s="116"/>
      <c r="Q45" s="116"/>
      <c r="R45" s="117"/>
      <c r="S45" s="105"/>
    </row>
    <row r="46" spans="1:19" x14ac:dyDescent="0.25">
      <c r="A46" s="49"/>
      <c r="B46" s="61"/>
      <c r="C46" s="55"/>
      <c r="D46" s="125"/>
      <c r="E46" s="129"/>
      <c r="F46" s="130"/>
      <c r="G46" s="135" t="s">
        <v>7</v>
      </c>
      <c r="H46" s="126"/>
      <c r="I46" s="127"/>
      <c r="J46" s="36"/>
      <c r="K46" s="138"/>
      <c r="L46" s="130"/>
      <c r="M46" s="128"/>
      <c r="O46" s="105"/>
      <c r="P46" s="117"/>
      <c r="Q46" s="118"/>
      <c r="R46" s="117"/>
      <c r="S46" s="105"/>
    </row>
    <row r="47" spans="1:19" x14ac:dyDescent="0.25">
      <c r="A47" s="50"/>
      <c r="B47" s="47"/>
      <c r="C47" s="56"/>
      <c r="D47" s="131"/>
      <c r="E47" s="42"/>
      <c r="F47" s="86"/>
      <c r="G47" s="136" t="s">
        <v>8</v>
      </c>
      <c r="H47" s="44"/>
      <c r="I47" s="89"/>
      <c r="J47" s="43"/>
      <c r="K47" s="93" t="str">
        <f>L4</f>
        <v>Kádár László</v>
      </c>
      <c r="L47" s="86"/>
      <c r="M47" s="132"/>
      <c r="O47" s="105"/>
      <c r="P47" s="117"/>
      <c r="Q47" s="118"/>
      <c r="R47" s="119" t="e">
        <f>MIN(4,#REF!)</f>
        <v>#REF!</v>
      </c>
      <c r="S47" s="105"/>
    </row>
    <row r="48" spans="1:19" x14ac:dyDescent="0.25">
      <c r="O48" s="105"/>
      <c r="P48" s="105"/>
      <c r="Q48" s="105"/>
      <c r="R48" s="105"/>
      <c r="S48" s="105"/>
    </row>
    <row r="49" spans="15:19" x14ac:dyDescent="0.25">
      <c r="O49" s="105"/>
      <c r="P49" s="105"/>
      <c r="Q49" s="105"/>
      <c r="R49" s="105"/>
      <c r="S49" s="105"/>
    </row>
  </sheetData>
  <mergeCells count="42">
    <mergeCell ref="E41:F41"/>
    <mergeCell ref="H29:I29"/>
    <mergeCell ref="B30:C30"/>
    <mergeCell ref="D30:E30"/>
    <mergeCell ref="F30:G30"/>
    <mergeCell ref="E40:F40"/>
    <mergeCell ref="F34:G34"/>
    <mergeCell ref="C34:D34"/>
    <mergeCell ref="C36:D36"/>
    <mergeCell ref="F36:G36"/>
    <mergeCell ref="B29:C29"/>
    <mergeCell ref="H24:I24"/>
    <mergeCell ref="F28:G28"/>
    <mergeCell ref="H28:I28"/>
    <mergeCell ref="C32:D32"/>
    <mergeCell ref="F32:G32"/>
    <mergeCell ref="H25:I25"/>
    <mergeCell ref="B27:C27"/>
    <mergeCell ref="D27:E27"/>
    <mergeCell ref="F27:G27"/>
    <mergeCell ref="H30:I30"/>
    <mergeCell ref="D29:E29"/>
    <mergeCell ref="F29:G29"/>
    <mergeCell ref="H27:I27"/>
    <mergeCell ref="B25:C25"/>
    <mergeCell ref="D25:E25"/>
    <mergeCell ref="F25:G25"/>
    <mergeCell ref="B28:C28"/>
    <mergeCell ref="D28:E28"/>
    <mergeCell ref="B24:C24"/>
    <mergeCell ref="D24:E24"/>
    <mergeCell ref="F24:G24"/>
    <mergeCell ref="H22:I22"/>
    <mergeCell ref="B23:C23"/>
    <mergeCell ref="D23:E23"/>
    <mergeCell ref="F23:G23"/>
    <mergeCell ref="H23:I23"/>
    <mergeCell ref="A1:F1"/>
    <mergeCell ref="A4:C4"/>
    <mergeCell ref="B22:C22"/>
    <mergeCell ref="D22:E22"/>
    <mergeCell ref="F22:G22"/>
  </mergeCells>
  <phoneticPr fontId="39" type="noConversion"/>
  <conditionalFormatting sqref="R47">
    <cfRule type="expression" dxfId="16" priority="1" stopIfTrue="1">
      <formula>$O$1="CU"</formula>
    </cfRule>
  </conditionalFormatting>
  <conditionalFormatting sqref="E7 E9 E13 E15 E17 E11">
    <cfRule type="cellIs" dxfId="15" priority="2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1"/>
  </sheetPr>
  <dimension ref="A1:AK49"/>
  <sheetViews>
    <sheetView workbookViewId="0">
      <selection activeCell="J24" sqref="J24"/>
    </sheetView>
  </sheetViews>
  <sheetFormatPr defaultRowHeight="13.2" x14ac:dyDescent="0.25"/>
  <cols>
    <col min="1" max="1" width="6.109375" customWidth="1"/>
    <col min="2" max="2" width="0.109375" customWidth="1"/>
    <col min="3" max="3" width="8.33203125" hidden="1" customWidth="1"/>
    <col min="4" max="4" width="0.33203125" customWidth="1"/>
    <col min="5" max="5" width="66.10937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277" t="str">
        <f>Altalanos!$A$6</f>
        <v>Budapesti Diákolimpia</v>
      </c>
      <c r="B1" s="277"/>
      <c r="C1" s="277"/>
      <c r="D1" s="277"/>
      <c r="E1" s="277"/>
      <c r="F1" s="277"/>
      <c r="G1" s="71"/>
      <c r="H1" s="74"/>
      <c r="I1" s="72"/>
      <c r="J1" s="73"/>
      <c r="L1" s="75"/>
      <c r="M1" s="101"/>
      <c r="N1" s="103"/>
      <c r="O1" s="103" t="s">
        <v>9</v>
      </c>
      <c r="P1" s="103"/>
      <c r="Q1" s="104"/>
      <c r="R1" s="103"/>
      <c r="S1" s="105"/>
      <c r="AB1" s="170" t="e">
        <f>IF(Y5=1,CONCATENATE(VLOOKUP(Y3,AA16:AH27,2)),CONCATENATE(VLOOKUP(Y3,AA2:AK13,2)))</f>
        <v>#N/A</v>
      </c>
      <c r="AC1" s="170" t="e">
        <f>IF(Y5=1,CONCATENATE(VLOOKUP(Y3,AA16:AK27,3)),CONCATENATE(VLOOKUP(Y3,AA2:AK13,3)))</f>
        <v>#N/A</v>
      </c>
      <c r="AD1" s="170" t="e">
        <f>IF(Y5=1,CONCATENATE(VLOOKUP(Y3,AA16:AK27,4)),CONCATENATE(VLOOKUP(Y3,AA2:AK13,4)))</f>
        <v>#N/A</v>
      </c>
      <c r="AE1" s="170" t="e">
        <f>IF(Y5=1,CONCATENATE(VLOOKUP(Y3,AA16:AK27,5)),CONCATENATE(VLOOKUP(Y3,AA2:AK13,5)))</f>
        <v>#N/A</v>
      </c>
      <c r="AF1" s="170" t="e">
        <f>IF(Y5=1,CONCATENATE(VLOOKUP(Y3,AA16:AK27,6)),CONCATENATE(VLOOKUP(Y3,AA2:AK13,6)))</f>
        <v>#N/A</v>
      </c>
      <c r="AG1" s="170" t="e">
        <f>IF(Y5=1,CONCATENATE(VLOOKUP(Y3,AA16:AK27,7)),CONCATENATE(VLOOKUP(Y3,AA2:AK13,7)))</f>
        <v>#N/A</v>
      </c>
      <c r="AH1" s="170" t="e">
        <f>IF(Y5=1,CONCATENATE(VLOOKUP(Y3,AA16:AK27,8)),CONCATENATE(VLOOKUP(Y3,AA2:AK13,8)))</f>
        <v>#N/A</v>
      </c>
      <c r="AI1" s="170" t="e">
        <f>IF(Y5=1,CONCATENATE(VLOOKUP(Y3,AA16:AK27,9)),CONCATENATE(VLOOKUP(Y3,AA2:AK13,9)))</f>
        <v>#N/A</v>
      </c>
      <c r="AJ1" s="170" t="e">
        <f>IF(Y5=1,CONCATENATE(VLOOKUP(Y3,AA16:AK27,10)),CONCATENATE(VLOOKUP(Y3,AA2:AK13,10)))</f>
        <v>#N/A</v>
      </c>
      <c r="AK1" s="170" t="e">
        <f>IF(Y5=1,CONCATENATE(VLOOKUP(Y3,AA16:AK27,11)),CONCATENATE(VLOOKUP(Y3,AA2:AK13,11)))</f>
        <v>#N/A</v>
      </c>
    </row>
    <row r="2" spans="1:37" x14ac:dyDescent="0.25">
      <c r="A2" s="76" t="s">
        <v>26</v>
      </c>
      <c r="B2" s="77"/>
      <c r="C2" s="77"/>
      <c r="D2" s="77"/>
      <c r="E2" s="77"/>
      <c r="F2" s="77" t="s">
        <v>84</v>
      </c>
      <c r="G2" s="78"/>
      <c r="H2" s="79"/>
      <c r="I2" s="79"/>
      <c r="J2" s="80"/>
      <c r="K2" s="75"/>
      <c r="L2" s="75"/>
      <c r="M2" s="102"/>
      <c r="N2" s="106"/>
      <c r="O2" s="107"/>
      <c r="P2" s="106"/>
      <c r="Q2" s="107"/>
      <c r="R2" s="106"/>
      <c r="S2" s="105"/>
      <c r="Y2" s="165"/>
      <c r="Z2" s="164"/>
      <c r="AA2" s="164" t="s">
        <v>35</v>
      </c>
      <c r="AB2" s="168">
        <v>150</v>
      </c>
      <c r="AC2" s="168">
        <v>120</v>
      </c>
      <c r="AD2" s="168">
        <v>100</v>
      </c>
      <c r="AE2" s="168">
        <v>80</v>
      </c>
      <c r="AF2" s="168">
        <v>70</v>
      </c>
      <c r="AG2" s="168">
        <v>60</v>
      </c>
      <c r="AH2" s="168">
        <v>55</v>
      </c>
      <c r="AI2" s="168">
        <v>50</v>
      </c>
      <c r="AJ2" s="168">
        <v>45</v>
      </c>
      <c r="AK2" s="168">
        <v>40</v>
      </c>
    </row>
    <row r="3" spans="1:37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17</v>
      </c>
      <c r="I3" s="34"/>
      <c r="J3" s="37"/>
      <c r="K3" s="34"/>
      <c r="L3" s="35" t="s">
        <v>18</v>
      </c>
      <c r="M3" s="34"/>
      <c r="N3" s="109"/>
      <c r="O3" s="108"/>
      <c r="P3" s="109"/>
      <c r="Y3" s="164">
        <f>IF(H4="OB","A",IF(H4="IX","W",H4))</f>
        <v>0</v>
      </c>
      <c r="Z3" s="164"/>
      <c r="AA3" s="164" t="s">
        <v>52</v>
      </c>
      <c r="AB3" s="168">
        <v>120</v>
      </c>
      <c r="AC3" s="168">
        <v>90</v>
      </c>
      <c r="AD3" s="168">
        <v>65</v>
      </c>
      <c r="AE3" s="168">
        <v>55</v>
      </c>
      <c r="AF3" s="168">
        <v>50</v>
      </c>
      <c r="AG3" s="168">
        <v>45</v>
      </c>
      <c r="AH3" s="168">
        <v>40</v>
      </c>
      <c r="AI3" s="168">
        <v>35</v>
      </c>
      <c r="AJ3" s="168">
        <v>25</v>
      </c>
      <c r="AK3" s="168">
        <v>20</v>
      </c>
    </row>
    <row r="4" spans="1:37" ht="13.8" thickBot="1" x14ac:dyDescent="0.3">
      <c r="A4" s="278" t="str">
        <f>Altalanos!$A$10</f>
        <v>2022.04.25-27</v>
      </c>
      <c r="B4" s="278"/>
      <c r="C4" s="278"/>
      <c r="D4" s="184"/>
      <c r="E4" s="82" t="s">
        <v>94</v>
      </c>
      <c r="F4" s="82"/>
      <c r="G4" s="82"/>
      <c r="H4" s="84"/>
      <c r="I4" s="82"/>
      <c r="J4" s="83"/>
      <c r="K4" s="84"/>
      <c r="L4" s="85" t="str">
        <f>Altalanos!$E$10</f>
        <v>Kádár László</v>
      </c>
      <c r="M4" s="84"/>
      <c r="N4" s="110"/>
      <c r="O4" s="111"/>
      <c r="P4" s="110"/>
      <c r="Y4" s="164"/>
      <c r="Z4" s="164"/>
      <c r="AA4" s="164" t="s">
        <v>53</v>
      </c>
      <c r="AB4" s="168">
        <v>90</v>
      </c>
      <c r="AC4" s="168">
        <v>60</v>
      </c>
      <c r="AD4" s="168">
        <v>45</v>
      </c>
      <c r="AE4" s="168">
        <v>34</v>
      </c>
      <c r="AF4" s="168">
        <v>27</v>
      </c>
      <c r="AG4" s="168">
        <v>22</v>
      </c>
      <c r="AH4" s="168">
        <v>18</v>
      </c>
      <c r="AI4" s="168">
        <v>15</v>
      </c>
      <c r="AJ4" s="168">
        <v>12</v>
      </c>
      <c r="AK4" s="168">
        <v>9</v>
      </c>
    </row>
    <row r="5" spans="1:37" x14ac:dyDescent="0.25">
      <c r="A5" s="29"/>
      <c r="B5" s="29" t="s">
        <v>25</v>
      </c>
      <c r="C5" s="97" t="s">
        <v>33</v>
      </c>
      <c r="D5" s="29" t="s">
        <v>20</v>
      </c>
      <c r="E5" s="29"/>
      <c r="F5" s="29"/>
      <c r="G5" s="29"/>
      <c r="H5" s="29"/>
      <c r="I5" s="29"/>
      <c r="J5" s="29"/>
      <c r="K5" s="142" t="s">
        <v>39</v>
      </c>
      <c r="L5" s="142" t="s">
        <v>40</v>
      </c>
      <c r="M5" s="142"/>
      <c r="N5" s="105"/>
      <c r="O5" s="152" t="s">
        <v>45</v>
      </c>
      <c r="P5" s="153" t="s">
        <v>48</v>
      </c>
      <c r="Q5" s="105"/>
      <c r="R5" s="152" t="s">
        <v>45</v>
      </c>
      <c r="S5" s="179" t="s">
        <v>71</v>
      </c>
      <c r="Y5" s="164">
        <f>IF(OR(Altalanos!$A$8="F1",Altalanos!$A$8="F2",Altalanos!$A$8="N1",Altalanos!$A$8="N2"),1,2)</f>
        <v>2</v>
      </c>
      <c r="Z5" s="164"/>
      <c r="AA5" s="164" t="s">
        <v>54</v>
      </c>
      <c r="AB5" s="168">
        <v>60</v>
      </c>
      <c r="AC5" s="168">
        <v>40</v>
      </c>
      <c r="AD5" s="168">
        <v>30</v>
      </c>
      <c r="AE5" s="168">
        <v>20</v>
      </c>
      <c r="AF5" s="168">
        <v>18</v>
      </c>
      <c r="AG5" s="168">
        <v>15</v>
      </c>
      <c r="AH5" s="168">
        <v>12</v>
      </c>
      <c r="AI5" s="168">
        <v>10</v>
      </c>
      <c r="AJ5" s="168">
        <v>8</v>
      </c>
      <c r="AK5" s="168">
        <v>6</v>
      </c>
    </row>
    <row r="6" spans="1:37" x14ac:dyDescent="0.25">
      <c r="A6" s="87"/>
      <c r="B6" s="87"/>
      <c r="C6" s="141"/>
      <c r="D6" s="87"/>
      <c r="E6" s="87"/>
      <c r="F6" s="87"/>
      <c r="G6" s="87"/>
      <c r="H6" s="87"/>
      <c r="I6" s="87"/>
      <c r="J6" s="87"/>
      <c r="K6" s="87"/>
      <c r="L6" s="87"/>
      <c r="M6" s="87"/>
      <c r="N6" s="105"/>
      <c r="O6" s="154" t="s">
        <v>49</v>
      </c>
      <c r="P6" s="155" t="s">
        <v>46</v>
      </c>
      <c r="Q6" s="105"/>
      <c r="R6" s="154" t="s">
        <v>49</v>
      </c>
      <c r="S6" s="180" t="s">
        <v>72</v>
      </c>
      <c r="Y6" s="164"/>
      <c r="Z6" s="164"/>
      <c r="AA6" s="164" t="s">
        <v>55</v>
      </c>
      <c r="AB6" s="168">
        <v>40</v>
      </c>
      <c r="AC6" s="168">
        <v>25</v>
      </c>
      <c r="AD6" s="168">
        <v>18</v>
      </c>
      <c r="AE6" s="168">
        <v>13</v>
      </c>
      <c r="AF6" s="168">
        <v>10</v>
      </c>
      <c r="AG6" s="168">
        <v>8</v>
      </c>
      <c r="AH6" s="168">
        <v>6</v>
      </c>
      <c r="AI6" s="168">
        <v>5</v>
      </c>
      <c r="AJ6" s="168">
        <v>4</v>
      </c>
      <c r="AK6" s="168">
        <v>3</v>
      </c>
    </row>
    <row r="7" spans="1:37" x14ac:dyDescent="0.25">
      <c r="A7" s="147" t="s">
        <v>35</v>
      </c>
      <c r="B7" s="158"/>
      <c r="C7" s="99" t="str">
        <f>IF($B7="","",VLOOKUP($B7,#REF!,5))</f>
        <v/>
      </c>
      <c r="D7" s="99" t="str">
        <f>IF($B7="","",VLOOKUP($B7,#REF!,15))</f>
        <v/>
      </c>
      <c r="E7" t="s">
        <v>88</v>
      </c>
      <c r="F7" s="98"/>
      <c r="G7" s="96" t="str">
        <f>IF($B7="","",VLOOKUP($B7,#REF!,3))</f>
        <v/>
      </c>
      <c r="H7" s="98"/>
      <c r="I7" s="96" t="str">
        <f>IF($B7="","",VLOOKUP($B7,#REF!,4))</f>
        <v/>
      </c>
      <c r="J7" s="87"/>
      <c r="K7" s="171"/>
      <c r="L7" s="166" t="str">
        <f>IF(K7="","",CONCATENATE(VLOOKUP($Y$3,$AB$1:$AK$1,K7)," pont"))</f>
        <v/>
      </c>
      <c r="M7" s="172"/>
      <c r="N7" s="105"/>
      <c r="O7" s="156" t="s">
        <v>50</v>
      </c>
      <c r="P7" s="157" t="s">
        <v>47</v>
      </c>
      <c r="Q7" s="105"/>
      <c r="R7" s="156" t="s">
        <v>50</v>
      </c>
      <c r="S7" s="181" t="s">
        <v>51</v>
      </c>
      <c r="Y7" s="164"/>
      <c r="Z7" s="164"/>
      <c r="AA7" s="164" t="s">
        <v>56</v>
      </c>
      <c r="AB7" s="168">
        <v>25</v>
      </c>
      <c r="AC7" s="168">
        <v>15</v>
      </c>
      <c r="AD7" s="168">
        <v>13</v>
      </c>
      <c r="AE7" s="168">
        <v>8</v>
      </c>
      <c r="AF7" s="168">
        <v>6</v>
      </c>
      <c r="AG7" s="168">
        <v>4</v>
      </c>
      <c r="AH7" s="168">
        <v>3</v>
      </c>
      <c r="AI7" s="168">
        <v>2</v>
      </c>
      <c r="AJ7" s="168">
        <v>1</v>
      </c>
      <c r="AK7" s="168">
        <v>0</v>
      </c>
    </row>
    <row r="8" spans="1:37" x14ac:dyDescent="0.25">
      <c r="A8" s="112"/>
      <c r="B8" s="159"/>
      <c r="C8" s="113"/>
      <c r="D8" s="113"/>
      <c r="E8" s="113"/>
      <c r="F8" s="113"/>
      <c r="G8" s="113"/>
      <c r="H8" s="113"/>
      <c r="I8" s="113"/>
      <c r="J8" s="87"/>
      <c r="K8" s="112"/>
      <c r="L8" s="112"/>
      <c r="M8" s="173"/>
      <c r="N8" s="105"/>
      <c r="O8" s="105"/>
      <c r="P8" s="105"/>
      <c r="Q8" s="105"/>
      <c r="R8" s="105"/>
      <c r="S8" s="105"/>
      <c r="Y8" s="164"/>
      <c r="Z8" s="164"/>
      <c r="AA8" s="164" t="s">
        <v>57</v>
      </c>
      <c r="AB8" s="168">
        <v>15</v>
      </c>
      <c r="AC8" s="168">
        <v>10</v>
      </c>
      <c r="AD8" s="168">
        <v>7</v>
      </c>
      <c r="AE8" s="168">
        <v>5</v>
      </c>
      <c r="AF8" s="168">
        <v>4</v>
      </c>
      <c r="AG8" s="168">
        <v>3</v>
      </c>
      <c r="AH8" s="168">
        <v>2</v>
      </c>
      <c r="AI8" s="168">
        <v>1</v>
      </c>
      <c r="AJ8" s="168">
        <v>0</v>
      </c>
      <c r="AK8" s="168">
        <v>0</v>
      </c>
    </row>
    <row r="9" spans="1:37" x14ac:dyDescent="0.25">
      <c r="A9" s="112" t="s">
        <v>36</v>
      </c>
      <c r="B9" s="160"/>
      <c r="C9" s="99" t="str">
        <f>IF($B9="","",VLOOKUP($B9,#REF!,5))</f>
        <v/>
      </c>
      <c r="D9" s="99" t="str">
        <f>IF($B9="","",VLOOKUP($B9,#REF!,15))</f>
        <v/>
      </c>
      <c r="E9" t="s">
        <v>86</v>
      </c>
      <c r="F9" s="100"/>
      <c r="G9" s="95" t="str">
        <f>IF($B9="","",VLOOKUP($B9,#REF!,3))</f>
        <v/>
      </c>
      <c r="H9" s="100"/>
      <c r="I9" s="95" t="str">
        <f>IF($B9="","",VLOOKUP($B9,#REF!,4))</f>
        <v/>
      </c>
      <c r="J9" s="87"/>
      <c r="K9" s="171"/>
      <c r="L9" s="166" t="str">
        <f>IF(K9="","",CONCATENATE(VLOOKUP($Y$3,$AB$1:$AK$1,K9)," pont"))</f>
        <v/>
      </c>
      <c r="M9" s="172"/>
      <c r="N9" s="105"/>
      <c r="O9" s="105"/>
      <c r="P9" s="105"/>
      <c r="Q9" s="105"/>
      <c r="R9" s="105"/>
      <c r="S9" s="105"/>
      <c r="Y9" s="164"/>
      <c r="Z9" s="164"/>
      <c r="AA9" s="164" t="s">
        <v>58</v>
      </c>
      <c r="AB9" s="168">
        <v>10</v>
      </c>
      <c r="AC9" s="168">
        <v>6</v>
      </c>
      <c r="AD9" s="168">
        <v>4</v>
      </c>
      <c r="AE9" s="168">
        <v>2</v>
      </c>
      <c r="AF9" s="168">
        <v>1</v>
      </c>
      <c r="AG9" s="168">
        <v>0</v>
      </c>
      <c r="AH9" s="168">
        <v>0</v>
      </c>
      <c r="AI9" s="168">
        <v>0</v>
      </c>
      <c r="AJ9" s="168">
        <v>0</v>
      </c>
      <c r="AK9" s="168">
        <v>0</v>
      </c>
    </row>
    <row r="10" spans="1:37" x14ac:dyDescent="0.25">
      <c r="A10" s="112"/>
      <c r="B10" s="159"/>
      <c r="C10" s="113"/>
      <c r="D10" s="113"/>
      <c r="E10" s="113"/>
      <c r="F10" s="113"/>
      <c r="G10" s="113"/>
      <c r="H10" s="113"/>
      <c r="I10" s="113"/>
      <c r="J10" s="87"/>
      <c r="K10" s="112"/>
      <c r="L10" s="112"/>
      <c r="M10" s="173"/>
      <c r="N10" s="105"/>
      <c r="O10" s="105"/>
      <c r="P10" s="105"/>
      <c r="Q10" s="105"/>
      <c r="R10" s="105"/>
      <c r="S10" s="105"/>
      <c r="Y10" s="164"/>
      <c r="Z10" s="164"/>
      <c r="AA10" s="164" t="s">
        <v>59</v>
      </c>
      <c r="AB10" s="168">
        <v>6</v>
      </c>
      <c r="AC10" s="168">
        <v>3</v>
      </c>
      <c r="AD10" s="168">
        <v>2</v>
      </c>
      <c r="AE10" s="168">
        <v>1</v>
      </c>
      <c r="AF10" s="168">
        <v>0</v>
      </c>
      <c r="AG10" s="168">
        <v>0</v>
      </c>
      <c r="AH10" s="168">
        <v>0</v>
      </c>
      <c r="AI10" s="168">
        <v>0</v>
      </c>
      <c r="AJ10" s="168">
        <v>0</v>
      </c>
      <c r="AK10" s="168">
        <v>0</v>
      </c>
    </row>
    <row r="11" spans="1:37" x14ac:dyDescent="0.25">
      <c r="A11" s="112" t="s">
        <v>37</v>
      </c>
      <c r="B11" s="160"/>
      <c r="C11" s="99" t="str">
        <f>IF($B11="","",VLOOKUP($B11,#REF!,5))</f>
        <v/>
      </c>
      <c r="D11" s="99" t="str">
        <f>IF($B11="","",VLOOKUP($B11,#REF!,15))</f>
        <v/>
      </c>
      <c r="E11" t="s">
        <v>81</v>
      </c>
      <c r="F11" s="100"/>
      <c r="G11" s="95" t="str">
        <f>IF($B11="","",VLOOKUP($B11,#REF!,3))</f>
        <v/>
      </c>
      <c r="H11" s="100"/>
      <c r="I11" s="95" t="str">
        <f>IF($B11="","",VLOOKUP($B11,#REF!,4))</f>
        <v/>
      </c>
      <c r="J11" s="87"/>
      <c r="K11" s="171"/>
      <c r="L11" s="166" t="str">
        <f>IF(K11="","",CONCATENATE(VLOOKUP($Y$3,$AB$1:$AK$1,K11)," pont"))</f>
        <v/>
      </c>
      <c r="M11" s="172"/>
      <c r="N11" s="105"/>
      <c r="O11" s="105"/>
      <c r="P11" s="105"/>
      <c r="Q11" s="105"/>
      <c r="R11" s="105"/>
      <c r="S11" s="105"/>
      <c r="Y11" s="164"/>
      <c r="Z11" s="164"/>
      <c r="AA11" s="164" t="s">
        <v>64</v>
      </c>
      <c r="AB11" s="168">
        <v>3</v>
      </c>
      <c r="AC11" s="168">
        <v>2</v>
      </c>
      <c r="AD11" s="168">
        <v>1</v>
      </c>
      <c r="AE11" s="168">
        <v>0</v>
      </c>
      <c r="AF11" s="168">
        <v>0</v>
      </c>
      <c r="AG11" s="168">
        <v>0</v>
      </c>
      <c r="AH11" s="168">
        <v>0</v>
      </c>
      <c r="AI11" s="168">
        <v>0</v>
      </c>
      <c r="AJ11" s="168">
        <v>0</v>
      </c>
      <c r="AK11" s="168">
        <v>0</v>
      </c>
    </row>
    <row r="12" spans="1:37" x14ac:dyDescent="0.25">
      <c r="A12" s="87"/>
      <c r="B12" s="147"/>
      <c r="C12" s="141"/>
      <c r="D12" s="87"/>
      <c r="E12" s="87"/>
      <c r="F12" s="87"/>
      <c r="G12" s="87"/>
      <c r="H12" s="87"/>
      <c r="I12" s="87"/>
      <c r="J12" s="87"/>
      <c r="K12" s="141"/>
      <c r="L12" s="141"/>
      <c r="M12" s="174"/>
      <c r="Y12" s="164"/>
      <c r="Z12" s="164"/>
      <c r="AA12" s="164" t="s">
        <v>60</v>
      </c>
      <c r="AB12" s="169">
        <v>0</v>
      </c>
      <c r="AC12" s="169">
        <v>0</v>
      </c>
      <c r="AD12" s="169">
        <v>0</v>
      </c>
      <c r="AE12" s="169">
        <v>0</v>
      </c>
      <c r="AF12" s="169">
        <v>0</v>
      </c>
      <c r="AG12" s="169">
        <v>0</v>
      </c>
      <c r="AH12" s="169">
        <v>0</v>
      </c>
      <c r="AI12" s="169">
        <v>0</v>
      </c>
      <c r="AJ12" s="169">
        <v>0</v>
      </c>
      <c r="AK12" s="169">
        <v>0</v>
      </c>
    </row>
    <row r="13" spans="1:37" x14ac:dyDescent="0.25">
      <c r="A13" s="147" t="s">
        <v>41</v>
      </c>
      <c r="B13" s="158"/>
      <c r="C13" s="99" t="str">
        <f>IF($B13="","",VLOOKUP($B13,#REF!,5))</f>
        <v/>
      </c>
      <c r="D13" s="99" t="str">
        <f>IF($B13="","",VLOOKUP($B13,#REF!,15))</f>
        <v/>
      </c>
      <c r="E13" t="s">
        <v>85</v>
      </c>
      <c r="F13" s="98"/>
      <c r="G13" s="96" t="str">
        <f>IF($B13="","",VLOOKUP($B13,#REF!,3))</f>
        <v/>
      </c>
      <c r="H13" s="98"/>
      <c r="I13" s="96" t="str">
        <f>IF($B13="","",VLOOKUP($B13,#REF!,4))</f>
        <v/>
      </c>
      <c r="J13" s="87"/>
      <c r="K13" s="171"/>
      <c r="L13" s="166" t="str">
        <f>IF(K13="","",CONCATENATE(VLOOKUP($Y$3,$AB$1:$AK$1,K13)," pont"))</f>
        <v/>
      </c>
      <c r="M13" s="172"/>
      <c r="Y13" s="164"/>
      <c r="Z13" s="164"/>
      <c r="AA13" s="164" t="s">
        <v>61</v>
      </c>
      <c r="AB13" s="169">
        <v>0</v>
      </c>
      <c r="AC13" s="169">
        <v>0</v>
      </c>
      <c r="AD13" s="169">
        <v>0</v>
      </c>
      <c r="AE13" s="169">
        <v>0</v>
      </c>
      <c r="AF13" s="169">
        <v>0</v>
      </c>
      <c r="AG13" s="169">
        <v>0</v>
      </c>
      <c r="AH13" s="169">
        <v>0</v>
      </c>
      <c r="AI13" s="169">
        <v>0</v>
      </c>
      <c r="AJ13" s="169">
        <v>0</v>
      </c>
      <c r="AK13" s="169">
        <v>0</v>
      </c>
    </row>
    <row r="14" spans="1:37" x14ac:dyDescent="0.25">
      <c r="A14" s="112"/>
      <c r="B14" s="159"/>
      <c r="C14" s="113"/>
      <c r="D14" s="113"/>
      <c r="E14" s="113"/>
      <c r="F14" s="113"/>
      <c r="G14" s="113"/>
      <c r="H14" s="113"/>
      <c r="I14" s="113"/>
      <c r="J14" s="87"/>
      <c r="K14" s="112"/>
      <c r="L14" s="112"/>
      <c r="M14" s="173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</row>
    <row r="15" spans="1:37" x14ac:dyDescent="0.25">
      <c r="A15" s="112" t="s">
        <v>42</v>
      </c>
      <c r="B15" s="160"/>
      <c r="C15" s="99" t="str">
        <f>IF($B15="","",VLOOKUP($B15,#REF!,5))</f>
        <v/>
      </c>
      <c r="D15" s="99" t="str">
        <f>IF($B15="","",VLOOKUP($B15,#REF!,15))</f>
        <v/>
      </c>
      <c r="E15" t="s">
        <v>87</v>
      </c>
      <c r="F15" s="100"/>
      <c r="G15" s="95" t="str">
        <f>IF($B15="","",VLOOKUP($B15,#REF!,3))</f>
        <v/>
      </c>
      <c r="H15" s="100"/>
      <c r="I15" s="95" t="str">
        <f>IF($B15="","",VLOOKUP($B15,#REF!,4))</f>
        <v/>
      </c>
      <c r="J15" s="87"/>
      <c r="K15" s="171"/>
      <c r="L15" s="166" t="str">
        <f>IF(K15="","",CONCATENATE(VLOOKUP($Y$3,$AB$1:$AK$1,K15)," pont"))</f>
        <v/>
      </c>
      <c r="M15" s="172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</row>
    <row r="16" spans="1:37" x14ac:dyDescent="0.25">
      <c r="A16" s="112"/>
      <c r="B16" s="159"/>
      <c r="C16" s="113"/>
      <c r="D16" s="113"/>
      <c r="E16" s="113"/>
      <c r="F16" s="113"/>
      <c r="G16" s="113"/>
      <c r="H16" s="113"/>
      <c r="I16" s="113"/>
      <c r="J16" s="87"/>
      <c r="K16" s="112"/>
      <c r="L16" s="112"/>
      <c r="M16" s="173"/>
      <c r="Y16" s="164"/>
      <c r="Z16" s="164"/>
      <c r="AA16" s="164" t="s">
        <v>35</v>
      </c>
      <c r="AB16" s="164">
        <v>300</v>
      </c>
      <c r="AC16" s="164">
        <v>250</v>
      </c>
      <c r="AD16" s="164">
        <v>220</v>
      </c>
      <c r="AE16" s="164">
        <v>180</v>
      </c>
      <c r="AF16" s="164">
        <v>160</v>
      </c>
      <c r="AG16" s="164">
        <v>150</v>
      </c>
      <c r="AH16" s="164">
        <v>140</v>
      </c>
      <c r="AI16" s="164">
        <v>130</v>
      </c>
      <c r="AJ16" s="164">
        <v>120</v>
      </c>
      <c r="AK16" s="164">
        <v>110</v>
      </c>
    </row>
    <row r="17" spans="1:37" x14ac:dyDescent="0.25">
      <c r="A17" s="112"/>
      <c r="B17" s="160"/>
      <c r="C17" s="99"/>
      <c r="D17" s="99"/>
      <c r="E17" s="95"/>
      <c r="F17" s="100"/>
      <c r="G17" s="95"/>
      <c r="H17" s="100"/>
      <c r="I17" s="95"/>
      <c r="J17" s="87"/>
      <c r="K17" s="171"/>
      <c r="L17" s="166" t="str">
        <f>IF(K17="","",CONCATENATE(VLOOKUP($Y$3,$AB$1:$AK$1,K17)," pont"))</f>
        <v/>
      </c>
      <c r="M17" s="172"/>
      <c r="Y17" s="164"/>
      <c r="Z17" s="164"/>
      <c r="AA17" s="164" t="s">
        <v>52</v>
      </c>
      <c r="AB17" s="164">
        <v>250</v>
      </c>
      <c r="AC17" s="164">
        <v>200</v>
      </c>
      <c r="AD17" s="164">
        <v>160</v>
      </c>
      <c r="AE17" s="164">
        <v>140</v>
      </c>
      <c r="AF17" s="164">
        <v>120</v>
      </c>
      <c r="AG17" s="164">
        <v>110</v>
      </c>
      <c r="AH17" s="164">
        <v>100</v>
      </c>
      <c r="AI17" s="164">
        <v>90</v>
      </c>
      <c r="AJ17" s="164">
        <v>80</v>
      </c>
      <c r="AK17" s="164">
        <v>70</v>
      </c>
    </row>
    <row r="18" spans="1:37" x14ac:dyDescent="0.25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Y18" s="164"/>
      <c r="Z18" s="164"/>
      <c r="AA18" s="164" t="s">
        <v>53</v>
      </c>
      <c r="AB18" s="164">
        <v>200</v>
      </c>
      <c r="AC18" s="164">
        <v>150</v>
      </c>
      <c r="AD18" s="164">
        <v>130</v>
      </c>
      <c r="AE18" s="164">
        <v>110</v>
      </c>
      <c r="AF18" s="164">
        <v>95</v>
      </c>
      <c r="AG18" s="164">
        <v>80</v>
      </c>
      <c r="AH18" s="164">
        <v>70</v>
      </c>
      <c r="AI18" s="164">
        <v>60</v>
      </c>
      <c r="AJ18" s="164">
        <v>55</v>
      </c>
      <c r="AK18" s="164">
        <v>50</v>
      </c>
    </row>
    <row r="19" spans="1:37" x14ac:dyDescent="0.25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Y19" s="164"/>
      <c r="Z19" s="164"/>
      <c r="AA19" s="164" t="s">
        <v>54</v>
      </c>
      <c r="AB19" s="164">
        <v>150</v>
      </c>
      <c r="AC19" s="164">
        <v>120</v>
      </c>
      <c r="AD19" s="164">
        <v>100</v>
      </c>
      <c r="AE19" s="164">
        <v>80</v>
      </c>
      <c r="AF19" s="164">
        <v>70</v>
      </c>
      <c r="AG19" s="164">
        <v>60</v>
      </c>
      <c r="AH19" s="164">
        <v>55</v>
      </c>
      <c r="AI19" s="164">
        <v>50</v>
      </c>
      <c r="AJ19" s="164">
        <v>45</v>
      </c>
      <c r="AK19" s="164">
        <v>40</v>
      </c>
    </row>
    <row r="20" spans="1:37" x14ac:dyDescent="0.25">
      <c r="A20" s="87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Y20" s="164"/>
      <c r="Z20" s="164"/>
      <c r="AA20" s="164" t="s">
        <v>55</v>
      </c>
      <c r="AB20" s="164">
        <v>120</v>
      </c>
      <c r="AC20" s="164">
        <v>90</v>
      </c>
      <c r="AD20" s="164">
        <v>65</v>
      </c>
      <c r="AE20" s="164">
        <v>55</v>
      </c>
      <c r="AF20" s="164">
        <v>50</v>
      </c>
      <c r="AG20" s="164">
        <v>45</v>
      </c>
      <c r="AH20" s="164">
        <v>40</v>
      </c>
      <c r="AI20" s="164">
        <v>35</v>
      </c>
      <c r="AJ20" s="164">
        <v>25</v>
      </c>
      <c r="AK20" s="164">
        <v>20</v>
      </c>
    </row>
    <row r="21" spans="1:37" x14ac:dyDescent="0.25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Y21" s="164"/>
      <c r="Z21" s="164"/>
      <c r="AA21" s="164" t="s">
        <v>56</v>
      </c>
      <c r="AB21" s="164">
        <v>90</v>
      </c>
      <c r="AC21" s="164">
        <v>60</v>
      </c>
      <c r="AD21" s="164">
        <v>45</v>
      </c>
      <c r="AE21" s="164">
        <v>34</v>
      </c>
      <c r="AF21" s="164">
        <v>27</v>
      </c>
      <c r="AG21" s="164">
        <v>22</v>
      </c>
      <c r="AH21" s="164">
        <v>18</v>
      </c>
      <c r="AI21" s="164">
        <v>15</v>
      </c>
      <c r="AJ21" s="164">
        <v>12</v>
      </c>
      <c r="AK21" s="164">
        <v>9</v>
      </c>
    </row>
    <row r="22" spans="1:37" ht="18.75" customHeight="1" x14ac:dyDescent="0.25">
      <c r="A22" s="87"/>
      <c r="B22" s="279"/>
      <c r="C22" s="279"/>
      <c r="D22" s="280" t="str">
        <f>E7</f>
        <v>Budapest XVII. Kerületi Czimra Gyula Általános Iskola</v>
      </c>
      <c r="E22" s="280"/>
      <c r="F22" s="280" t="str">
        <f>E9</f>
        <v>Sylvester János Református Gimnázium és Technikum</v>
      </c>
      <c r="G22" s="280"/>
      <c r="H22" s="280" t="str">
        <f>E11</f>
        <v>Kandó Téri Általános Iskola</v>
      </c>
      <c r="I22" s="280"/>
      <c r="J22" s="87"/>
      <c r="K22" s="87"/>
      <c r="L22" s="87"/>
      <c r="M22" s="148" t="s">
        <v>39</v>
      </c>
      <c r="Y22" s="164"/>
      <c r="Z22" s="164"/>
      <c r="AA22" s="164" t="s">
        <v>57</v>
      </c>
      <c r="AB22" s="164">
        <v>60</v>
      </c>
      <c r="AC22" s="164">
        <v>40</v>
      </c>
      <c r="AD22" s="164">
        <v>30</v>
      </c>
      <c r="AE22" s="164">
        <v>20</v>
      </c>
      <c r="AF22" s="164">
        <v>18</v>
      </c>
      <c r="AG22" s="164">
        <v>15</v>
      </c>
      <c r="AH22" s="164">
        <v>12</v>
      </c>
      <c r="AI22" s="164">
        <v>10</v>
      </c>
      <c r="AJ22" s="164">
        <v>8</v>
      </c>
      <c r="AK22" s="164">
        <v>6</v>
      </c>
    </row>
    <row r="23" spans="1:37" ht="18.75" customHeight="1" x14ac:dyDescent="0.25">
      <c r="A23" s="146" t="s">
        <v>35</v>
      </c>
      <c r="B23" s="281" t="str">
        <f>E7</f>
        <v>Budapest XVII. Kerületi Czimra Gyula Általános Iskola</v>
      </c>
      <c r="C23" s="281"/>
      <c r="D23" s="282"/>
      <c r="E23" s="282"/>
      <c r="F23" s="283"/>
      <c r="G23" s="283"/>
      <c r="H23" s="283"/>
      <c r="I23" s="283"/>
      <c r="J23" s="87"/>
      <c r="K23" s="87"/>
      <c r="L23" s="87"/>
      <c r="M23" s="150"/>
      <c r="Y23" s="164"/>
      <c r="Z23" s="164"/>
      <c r="AA23" s="164" t="s">
        <v>58</v>
      </c>
      <c r="AB23" s="164">
        <v>40</v>
      </c>
      <c r="AC23" s="164">
        <v>25</v>
      </c>
      <c r="AD23" s="164">
        <v>18</v>
      </c>
      <c r="AE23" s="164">
        <v>13</v>
      </c>
      <c r="AF23" s="164">
        <v>8</v>
      </c>
      <c r="AG23" s="164">
        <v>7</v>
      </c>
      <c r="AH23" s="164">
        <v>6</v>
      </c>
      <c r="AI23" s="164">
        <v>5</v>
      </c>
      <c r="AJ23" s="164">
        <v>4</v>
      </c>
      <c r="AK23" s="164">
        <v>3</v>
      </c>
    </row>
    <row r="24" spans="1:37" ht="18.75" customHeight="1" x14ac:dyDescent="0.25">
      <c r="A24" s="146" t="s">
        <v>36</v>
      </c>
      <c r="B24" s="281" t="str">
        <f>E9</f>
        <v>Sylvester János Református Gimnázium és Technikum</v>
      </c>
      <c r="C24" s="281"/>
      <c r="D24" s="283"/>
      <c r="E24" s="283"/>
      <c r="F24" s="282"/>
      <c r="G24" s="282"/>
      <c r="H24" s="283"/>
      <c r="I24" s="283"/>
      <c r="J24" s="87"/>
      <c r="K24" s="87"/>
      <c r="L24" s="87"/>
      <c r="M24" s="150"/>
      <c r="Y24" s="164"/>
      <c r="Z24" s="164"/>
      <c r="AA24" s="164" t="s">
        <v>59</v>
      </c>
      <c r="AB24" s="164">
        <v>25</v>
      </c>
      <c r="AC24" s="164">
        <v>15</v>
      </c>
      <c r="AD24" s="164">
        <v>13</v>
      </c>
      <c r="AE24" s="164">
        <v>7</v>
      </c>
      <c r="AF24" s="164">
        <v>6</v>
      </c>
      <c r="AG24" s="164">
        <v>5</v>
      </c>
      <c r="AH24" s="164">
        <v>4</v>
      </c>
      <c r="AI24" s="164">
        <v>3</v>
      </c>
      <c r="AJ24" s="164">
        <v>2</v>
      </c>
      <c r="AK24" s="164">
        <v>1</v>
      </c>
    </row>
    <row r="25" spans="1:37" ht="18.75" customHeight="1" x14ac:dyDescent="0.25">
      <c r="A25" s="146" t="s">
        <v>37</v>
      </c>
      <c r="B25" s="281" t="str">
        <f>E11</f>
        <v>Kandó Téri Általános Iskola</v>
      </c>
      <c r="C25" s="281"/>
      <c r="D25" s="283"/>
      <c r="E25" s="283"/>
      <c r="F25" s="283"/>
      <c r="G25" s="283"/>
      <c r="H25" s="282"/>
      <c r="I25" s="282"/>
      <c r="J25" s="87"/>
      <c r="K25" s="87"/>
      <c r="L25" s="87"/>
      <c r="M25" s="150"/>
      <c r="Y25" s="164"/>
      <c r="Z25" s="164"/>
      <c r="AA25" s="164" t="s">
        <v>64</v>
      </c>
      <c r="AB25" s="164">
        <v>15</v>
      </c>
      <c r="AC25" s="164">
        <v>10</v>
      </c>
      <c r="AD25" s="164">
        <v>8</v>
      </c>
      <c r="AE25" s="164">
        <v>4</v>
      </c>
      <c r="AF25" s="164">
        <v>3</v>
      </c>
      <c r="AG25" s="164">
        <v>2</v>
      </c>
      <c r="AH25" s="164">
        <v>1</v>
      </c>
      <c r="AI25" s="164">
        <v>0</v>
      </c>
      <c r="AJ25" s="164">
        <v>0</v>
      </c>
      <c r="AK25" s="164">
        <v>0</v>
      </c>
    </row>
    <row r="26" spans="1:37" x14ac:dyDescent="0.25">
      <c r="A26" s="87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151"/>
      <c r="Y26" s="164"/>
      <c r="Z26" s="164"/>
      <c r="AA26" s="164" t="s">
        <v>60</v>
      </c>
      <c r="AB26" s="164">
        <v>10</v>
      </c>
      <c r="AC26" s="164">
        <v>6</v>
      </c>
      <c r="AD26" s="164">
        <v>4</v>
      </c>
      <c r="AE26" s="164">
        <v>2</v>
      </c>
      <c r="AF26" s="164">
        <v>1</v>
      </c>
      <c r="AG26" s="164">
        <v>0</v>
      </c>
      <c r="AH26" s="164">
        <v>0</v>
      </c>
      <c r="AI26" s="164">
        <v>0</v>
      </c>
      <c r="AJ26" s="164">
        <v>0</v>
      </c>
      <c r="AK26" s="164">
        <v>0</v>
      </c>
    </row>
    <row r="27" spans="1:37" ht="18.75" customHeight="1" x14ac:dyDescent="0.25">
      <c r="A27" s="87"/>
      <c r="B27" s="279"/>
      <c r="C27" s="279"/>
      <c r="D27" s="280" t="str">
        <f>E13</f>
        <v>Fürkész Innovatív Általános Iskola</v>
      </c>
      <c r="E27" s="280"/>
      <c r="F27" s="280" t="str">
        <f>E15</f>
        <v>Budapest XVII. Kerületi Kossuth Lajos Általános Iskola</v>
      </c>
      <c r="G27" s="280"/>
      <c r="H27" s="280"/>
      <c r="I27" s="280"/>
      <c r="J27" s="87"/>
      <c r="K27" s="87"/>
      <c r="L27" s="87"/>
      <c r="M27" s="151"/>
      <c r="Y27" s="164"/>
      <c r="Z27" s="164"/>
      <c r="AA27" s="164" t="s">
        <v>61</v>
      </c>
      <c r="AB27" s="164">
        <v>3</v>
      </c>
      <c r="AC27" s="164">
        <v>2</v>
      </c>
      <c r="AD27" s="164">
        <v>1</v>
      </c>
      <c r="AE27" s="164">
        <v>0</v>
      </c>
      <c r="AF27" s="164">
        <v>0</v>
      </c>
      <c r="AG27" s="164">
        <v>0</v>
      </c>
      <c r="AH27" s="164">
        <v>0</v>
      </c>
      <c r="AI27" s="164">
        <v>0</v>
      </c>
      <c r="AJ27" s="164">
        <v>0</v>
      </c>
      <c r="AK27" s="164">
        <v>0</v>
      </c>
    </row>
    <row r="28" spans="1:37" ht="18.75" customHeight="1" x14ac:dyDescent="0.25">
      <c r="A28" s="146" t="s">
        <v>41</v>
      </c>
      <c r="B28" s="281" t="str">
        <f>E13</f>
        <v>Fürkész Innovatív Általános Iskola</v>
      </c>
      <c r="C28" s="281"/>
      <c r="D28" s="282"/>
      <c r="E28" s="282"/>
      <c r="F28" s="283"/>
      <c r="G28" s="283"/>
      <c r="H28" s="283"/>
      <c r="I28" s="283"/>
      <c r="J28" s="87"/>
      <c r="K28" s="87"/>
      <c r="L28" s="87"/>
      <c r="M28" s="150"/>
    </row>
    <row r="29" spans="1:37" ht="18.75" customHeight="1" x14ac:dyDescent="0.25">
      <c r="A29" s="146" t="s">
        <v>42</v>
      </c>
      <c r="B29" s="281" t="str">
        <f>E15</f>
        <v>Budapest XVII. Kerületi Kossuth Lajos Általános Iskola</v>
      </c>
      <c r="C29" s="281"/>
      <c r="D29" s="283"/>
      <c r="E29" s="283"/>
      <c r="F29" s="282"/>
      <c r="G29" s="282"/>
      <c r="H29" s="283"/>
      <c r="I29" s="283"/>
      <c r="J29" s="87"/>
      <c r="K29" s="87"/>
      <c r="L29" s="87"/>
      <c r="M29" s="150"/>
    </row>
    <row r="30" spans="1:37" ht="2.25" customHeight="1" x14ac:dyDescent="0.25">
      <c r="A30" s="146"/>
      <c r="B30" s="281"/>
      <c r="C30" s="281"/>
      <c r="D30" s="283"/>
      <c r="E30" s="283"/>
      <c r="F30" s="283"/>
      <c r="G30" s="283"/>
      <c r="H30" s="282"/>
      <c r="I30" s="282"/>
      <c r="J30" s="87"/>
      <c r="K30" s="87"/>
      <c r="L30" s="87"/>
      <c r="M30" s="150"/>
    </row>
    <row r="31" spans="1:37" x14ac:dyDescent="0.25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</row>
    <row r="32" spans="1:37" x14ac:dyDescent="0.25">
      <c r="A32" s="87" t="s">
        <v>31</v>
      </c>
      <c r="B32" s="87"/>
      <c r="C32" s="284" t="str">
        <f>IF(M23=1,B23,IF(M24=1,B24,IF(M25=1,B25,"")))</f>
        <v/>
      </c>
      <c r="D32" s="284"/>
      <c r="E32" s="112" t="s">
        <v>44</v>
      </c>
      <c r="F32" s="284" t="str">
        <f>IF(M28=1,B28,IF(M29=1,B29,IF(M30=1,B30,"")))</f>
        <v/>
      </c>
      <c r="G32" s="284"/>
      <c r="H32" s="87"/>
      <c r="I32" s="86"/>
      <c r="J32" s="87"/>
      <c r="K32" s="87"/>
      <c r="L32" s="87"/>
      <c r="M32" s="87"/>
    </row>
    <row r="33" spans="1:19" x14ac:dyDescent="0.25">
      <c r="A33" s="87"/>
      <c r="B33" s="87"/>
      <c r="C33" s="87"/>
      <c r="D33" s="87"/>
      <c r="E33" s="87"/>
      <c r="F33" s="112"/>
      <c r="G33" s="112"/>
      <c r="H33" s="87"/>
      <c r="I33" s="87"/>
      <c r="J33" s="87"/>
      <c r="K33" s="87"/>
      <c r="L33" s="87"/>
      <c r="M33" s="87"/>
    </row>
    <row r="34" spans="1:19" x14ac:dyDescent="0.25">
      <c r="A34" s="87" t="s">
        <v>43</v>
      </c>
      <c r="B34" s="87"/>
      <c r="C34" s="284" t="str">
        <f>IF(M23=2,B23,IF(M24=2,B24,IF(M25=2,B25,"")))</f>
        <v/>
      </c>
      <c r="D34" s="284"/>
      <c r="E34" s="112" t="s">
        <v>44</v>
      </c>
      <c r="F34" s="284" t="str">
        <f>IF(M28=2,B28,IF(M29=2,B29,IF(M30=2,B30,"")))</f>
        <v/>
      </c>
      <c r="G34" s="284"/>
      <c r="H34" s="87"/>
      <c r="I34" s="86"/>
      <c r="J34" s="87"/>
      <c r="K34" s="87"/>
      <c r="L34" s="87"/>
      <c r="M34" s="87"/>
    </row>
    <row r="35" spans="1:19" x14ac:dyDescent="0.25">
      <c r="A35" s="87"/>
      <c r="B35" s="87"/>
      <c r="C35" s="149"/>
      <c r="D35" s="149"/>
      <c r="E35" s="112"/>
      <c r="F35" s="149"/>
      <c r="G35" s="149"/>
      <c r="H35" s="87"/>
      <c r="I35" s="87"/>
      <c r="J35" s="87"/>
      <c r="K35" s="87"/>
      <c r="L35" s="87"/>
      <c r="M35" s="87"/>
    </row>
    <row r="36" spans="1:19" x14ac:dyDescent="0.25">
      <c r="A36" s="87"/>
      <c r="B36" s="87"/>
      <c r="C36" s="284"/>
      <c r="D36" s="284"/>
      <c r="E36" s="112"/>
      <c r="F36" s="284"/>
      <c r="G36" s="284"/>
      <c r="H36" s="87"/>
      <c r="I36" s="86"/>
      <c r="J36" s="87"/>
      <c r="K36" s="87"/>
      <c r="L36" s="87"/>
      <c r="M36" s="87"/>
    </row>
    <row r="37" spans="1:19" x14ac:dyDescent="0.25">
      <c r="A37" s="87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</row>
    <row r="38" spans="1:19" x14ac:dyDescent="0.25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6"/>
      <c r="M38" s="87"/>
      <c r="O38" s="105"/>
      <c r="P38" s="105"/>
      <c r="Q38" s="105"/>
      <c r="R38" s="105"/>
      <c r="S38" s="105"/>
    </row>
    <row r="39" spans="1:19" x14ac:dyDescent="0.25">
      <c r="A39" s="38" t="s">
        <v>20</v>
      </c>
      <c r="B39" s="39"/>
      <c r="C39" s="67"/>
      <c r="D39" s="120" t="s">
        <v>0</v>
      </c>
      <c r="E39" s="121" t="s">
        <v>22</v>
      </c>
      <c r="F39" s="139"/>
      <c r="G39" s="120" t="s">
        <v>0</v>
      </c>
      <c r="H39" s="121" t="s">
        <v>28</v>
      </c>
      <c r="I39" s="46"/>
      <c r="J39" s="121" t="s">
        <v>29</v>
      </c>
      <c r="K39" s="45" t="s">
        <v>30</v>
      </c>
      <c r="L39" s="29"/>
      <c r="M39" s="139"/>
      <c r="O39" s="105"/>
      <c r="P39" s="114"/>
      <c r="Q39" s="114"/>
      <c r="R39" s="115"/>
      <c r="S39" s="105"/>
    </row>
    <row r="40" spans="1:19" x14ac:dyDescent="0.25">
      <c r="A40" s="90" t="s">
        <v>21</v>
      </c>
      <c r="B40" s="91"/>
      <c r="C40" s="92"/>
      <c r="D40" s="122">
        <v>1</v>
      </c>
      <c r="E40" s="286" t="e">
        <f>IF(D40&gt;$R$47,,UPPER(VLOOKUP(D40,#REF!,2)))</f>
        <v>#REF!</v>
      </c>
      <c r="F40" s="286"/>
      <c r="G40" s="133" t="s">
        <v>1</v>
      </c>
      <c r="H40" s="91"/>
      <c r="I40" s="123"/>
      <c r="J40" s="134"/>
      <c r="K40" s="88" t="s">
        <v>23</v>
      </c>
      <c r="L40" s="140"/>
      <c r="M40" s="124"/>
      <c r="O40" s="105"/>
      <c r="P40" s="116"/>
      <c r="Q40" s="116"/>
      <c r="R40" s="117"/>
      <c r="S40" s="105"/>
    </row>
    <row r="41" spans="1:19" x14ac:dyDescent="0.25">
      <c r="A41" s="93" t="s">
        <v>27</v>
      </c>
      <c r="B41" s="44"/>
      <c r="C41" s="94"/>
      <c r="D41" s="125">
        <v>2</v>
      </c>
      <c r="E41" s="285" t="e">
        <f>IF(D41&gt;$R$47,,UPPER(VLOOKUP(D41,#REF!,2)))</f>
        <v>#REF!</v>
      </c>
      <c r="F41" s="285"/>
      <c r="G41" s="135" t="s">
        <v>2</v>
      </c>
      <c r="H41" s="126"/>
      <c r="I41" s="127"/>
      <c r="J41" s="36"/>
      <c r="K41" s="137"/>
      <c r="L41" s="86"/>
      <c r="M41" s="132"/>
      <c r="O41" s="105"/>
      <c r="P41" s="117"/>
      <c r="Q41" s="118"/>
      <c r="R41" s="117"/>
      <c r="S41" s="105"/>
    </row>
    <row r="42" spans="1:19" x14ac:dyDescent="0.25">
      <c r="A42" s="57"/>
      <c r="B42" s="58"/>
      <c r="C42" s="59"/>
      <c r="D42" s="125"/>
      <c r="E42" s="129"/>
      <c r="F42" s="130"/>
      <c r="G42" s="135" t="s">
        <v>3</v>
      </c>
      <c r="H42" s="126"/>
      <c r="I42" s="127"/>
      <c r="J42" s="36"/>
      <c r="K42" s="88" t="s">
        <v>24</v>
      </c>
      <c r="L42" s="140"/>
      <c r="M42" s="124"/>
      <c r="O42" s="105"/>
      <c r="P42" s="116"/>
      <c r="Q42" s="116"/>
      <c r="R42" s="117"/>
      <c r="S42" s="105"/>
    </row>
    <row r="43" spans="1:19" x14ac:dyDescent="0.25">
      <c r="A43" s="40"/>
      <c r="B43" s="65"/>
      <c r="C43" s="41"/>
      <c r="D43" s="125"/>
      <c r="E43" s="129"/>
      <c r="F43" s="130"/>
      <c r="G43" s="135" t="s">
        <v>4</v>
      </c>
      <c r="H43" s="126"/>
      <c r="I43" s="127"/>
      <c r="J43" s="36"/>
      <c r="K43" s="138"/>
      <c r="L43" s="130"/>
      <c r="M43" s="128"/>
      <c r="O43" s="105"/>
      <c r="P43" s="117"/>
      <c r="Q43" s="118"/>
      <c r="R43" s="117"/>
      <c r="S43" s="105"/>
    </row>
    <row r="44" spans="1:19" x14ac:dyDescent="0.25">
      <c r="A44" s="48"/>
      <c r="B44" s="60"/>
      <c r="C44" s="66"/>
      <c r="D44" s="125"/>
      <c r="E44" s="129"/>
      <c r="F44" s="130"/>
      <c r="G44" s="135" t="s">
        <v>5</v>
      </c>
      <c r="H44" s="126"/>
      <c r="I44" s="127"/>
      <c r="J44" s="36"/>
      <c r="K44" s="93"/>
      <c r="L44" s="86"/>
      <c r="M44" s="132"/>
      <c r="O44" s="105"/>
      <c r="P44" s="117"/>
      <c r="Q44" s="118"/>
      <c r="R44" s="117"/>
      <c r="S44" s="105"/>
    </row>
    <row r="45" spans="1:19" x14ac:dyDescent="0.25">
      <c r="A45" s="49"/>
      <c r="B45" s="61"/>
      <c r="C45" s="41"/>
      <c r="D45" s="125"/>
      <c r="E45" s="129"/>
      <c r="F45" s="130"/>
      <c r="G45" s="135" t="s">
        <v>6</v>
      </c>
      <c r="H45" s="126"/>
      <c r="I45" s="127"/>
      <c r="J45" s="36"/>
      <c r="K45" s="88" t="s">
        <v>19</v>
      </c>
      <c r="L45" s="140"/>
      <c r="M45" s="124"/>
      <c r="O45" s="105"/>
      <c r="P45" s="116"/>
      <c r="Q45" s="116"/>
      <c r="R45" s="117"/>
      <c r="S45" s="105"/>
    </row>
    <row r="46" spans="1:19" x14ac:dyDescent="0.25">
      <c r="A46" s="49"/>
      <c r="B46" s="61"/>
      <c r="C46" s="55"/>
      <c r="D46" s="125"/>
      <c r="E46" s="129"/>
      <c r="F46" s="130"/>
      <c r="G46" s="135" t="s">
        <v>7</v>
      </c>
      <c r="H46" s="126"/>
      <c r="I46" s="127"/>
      <c r="J46" s="36"/>
      <c r="K46" s="138"/>
      <c r="L46" s="130"/>
      <c r="M46" s="128"/>
      <c r="O46" s="105"/>
      <c r="P46" s="117"/>
      <c r="Q46" s="118"/>
      <c r="R46" s="117"/>
      <c r="S46" s="105"/>
    </row>
    <row r="47" spans="1:19" x14ac:dyDescent="0.25">
      <c r="A47" s="50"/>
      <c r="B47" s="47"/>
      <c r="C47" s="56"/>
      <c r="D47" s="131"/>
      <c r="E47" s="42"/>
      <c r="F47" s="86"/>
      <c r="G47" s="136" t="s">
        <v>8</v>
      </c>
      <c r="H47" s="44"/>
      <c r="I47" s="89"/>
      <c r="J47" s="43"/>
      <c r="K47" s="93" t="str">
        <f>L4</f>
        <v>Kádár László</v>
      </c>
      <c r="L47" s="86"/>
      <c r="M47" s="132"/>
      <c r="O47" s="105"/>
      <c r="P47" s="117"/>
      <c r="Q47" s="118"/>
      <c r="R47" s="119" t="e">
        <f>MIN(4,#REF!)</f>
        <v>#REF!</v>
      </c>
      <c r="S47" s="105"/>
    </row>
    <row r="48" spans="1:19" x14ac:dyDescent="0.25">
      <c r="O48" s="105"/>
      <c r="P48" s="105"/>
      <c r="Q48" s="105"/>
      <c r="R48" s="105"/>
      <c r="S48" s="105"/>
    </row>
    <row r="49" spans="15:19" x14ac:dyDescent="0.25">
      <c r="O49" s="105"/>
      <c r="P49" s="105"/>
      <c r="Q49" s="105"/>
      <c r="R49" s="105"/>
      <c r="S49" s="105"/>
    </row>
  </sheetData>
  <mergeCells count="42">
    <mergeCell ref="E41:F41"/>
    <mergeCell ref="B30:C30"/>
    <mergeCell ref="D30:E30"/>
    <mergeCell ref="F30:G30"/>
    <mergeCell ref="H30:I30"/>
    <mergeCell ref="C32:D32"/>
    <mergeCell ref="F32:G32"/>
    <mergeCell ref="C34:D34"/>
    <mergeCell ref="F34:G34"/>
    <mergeCell ref="C36:D36"/>
    <mergeCell ref="F36:G36"/>
    <mergeCell ref="E40:F40"/>
    <mergeCell ref="B28:C28"/>
    <mergeCell ref="D28:E28"/>
    <mergeCell ref="F28:G28"/>
    <mergeCell ref="H28:I28"/>
    <mergeCell ref="B29:C29"/>
    <mergeCell ref="D29:E29"/>
    <mergeCell ref="F29:G29"/>
    <mergeCell ref="H29:I29"/>
    <mergeCell ref="B25:C25"/>
    <mergeCell ref="D25:E25"/>
    <mergeCell ref="F25:G25"/>
    <mergeCell ref="H25:I25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H22:I22"/>
    <mergeCell ref="A1:F1"/>
    <mergeCell ref="A4:C4"/>
    <mergeCell ref="B22:C22"/>
    <mergeCell ref="D22:E22"/>
    <mergeCell ref="F22:G22"/>
  </mergeCells>
  <conditionalFormatting sqref="R47">
    <cfRule type="expression" dxfId="14" priority="2" stopIfTrue="1">
      <formula>$O$1="CU"</formula>
    </cfRule>
  </conditionalFormatting>
  <conditionalFormatting sqref="E7 E9 E13 E15 E17 E11">
    <cfRule type="cellIs" dxfId="13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23">
    <tabColor indexed="11"/>
  </sheetPr>
  <dimension ref="A1:AK43"/>
  <sheetViews>
    <sheetView workbookViewId="0">
      <selection activeCell="K28" sqref="K28"/>
    </sheetView>
  </sheetViews>
  <sheetFormatPr defaultRowHeight="13.2" x14ac:dyDescent="0.25"/>
  <cols>
    <col min="1" max="1" width="6" customWidth="1"/>
    <col min="2" max="2" width="4.44140625" hidden="1" customWidth="1"/>
    <col min="3" max="3" width="8.33203125" hidden="1" customWidth="1"/>
    <col min="4" max="4" width="0.44140625" customWidth="1"/>
    <col min="5" max="5" width="42.10937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style="163" hidden="1" customWidth="1"/>
    <col min="26" max="37" width="0" style="163" hidden="1" customWidth="1"/>
  </cols>
  <sheetData>
    <row r="1" spans="1:37" ht="24.6" x14ac:dyDescent="0.25">
      <c r="A1" s="277" t="str">
        <f>Altalanos!$A$6</f>
        <v>Budapesti Diákolimpia</v>
      </c>
      <c r="B1" s="277"/>
      <c r="C1" s="277"/>
      <c r="D1" s="277"/>
      <c r="E1" s="277"/>
      <c r="F1" s="277"/>
      <c r="G1" s="71"/>
      <c r="H1" s="74"/>
      <c r="I1" s="72"/>
      <c r="J1" s="73"/>
      <c r="L1" s="75"/>
      <c r="M1" s="101"/>
      <c r="N1" s="103"/>
      <c r="O1" s="103" t="s">
        <v>9</v>
      </c>
      <c r="P1" s="103"/>
      <c r="Q1" s="104"/>
      <c r="R1" s="103"/>
      <c r="S1" s="105"/>
      <c r="Y1"/>
      <c r="Z1"/>
      <c r="AA1"/>
      <c r="AB1" s="170" t="e">
        <f>IF(Y5=1,CONCATENATE(VLOOKUP(Y3,AA16:AH27,2)),CONCATENATE(VLOOKUP(Y3,AA2:AK13,2)))</f>
        <v>#N/A</v>
      </c>
      <c r="AC1" s="170" t="e">
        <f>IF(Y5=1,CONCATENATE(VLOOKUP(Y3,AA16:AK27,3)),CONCATENATE(VLOOKUP(Y3,AA2:AK13,3)))</f>
        <v>#N/A</v>
      </c>
      <c r="AD1" s="170" t="e">
        <f>IF(Y5=1,CONCATENATE(VLOOKUP(Y3,AA16:AK27,4)),CONCATENATE(VLOOKUP(Y3,AA2:AK13,4)))</f>
        <v>#N/A</v>
      </c>
      <c r="AE1" s="170" t="e">
        <f>IF(Y5=1,CONCATENATE(VLOOKUP(Y3,AA16:AK27,5)),CONCATENATE(VLOOKUP(Y3,AA2:AK13,5)))</f>
        <v>#N/A</v>
      </c>
      <c r="AF1" s="170" t="e">
        <f>IF(Y5=1,CONCATENATE(VLOOKUP(Y3,AA16:AK27,6)),CONCATENATE(VLOOKUP(Y3,AA2:AK13,6)))</f>
        <v>#N/A</v>
      </c>
      <c r="AG1" s="170" t="e">
        <f>IF(Y5=1,CONCATENATE(VLOOKUP(Y3,AA16:AK27,7)),CONCATENATE(VLOOKUP(Y3,AA2:AK13,7)))</f>
        <v>#N/A</v>
      </c>
      <c r="AH1" s="170" t="e">
        <f>IF(Y5=1,CONCATENATE(VLOOKUP(Y3,AA16:AK27,8)),CONCATENATE(VLOOKUP(Y3,AA2:AK13,8)))</f>
        <v>#N/A</v>
      </c>
      <c r="AI1" s="170" t="e">
        <f>IF(Y5=1,CONCATENATE(VLOOKUP(Y3,AA16:AK27,9)),CONCATENATE(VLOOKUP(Y3,AA2:AK13,9)))</f>
        <v>#N/A</v>
      </c>
      <c r="AJ1" s="170" t="e">
        <f>IF(Y5=1,CONCATENATE(VLOOKUP(Y3,AA16:AK27,10)),CONCATENATE(VLOOKUP(Y3,AA2:AK13,10)))</f>
        <v>#N/A</v>
      </c>
      <c r="AK1" s="170" t="e">
        <f>IF(Y5=1,CONCATENATE(VLOOKUP(Y3,AA16:AK27,11)),CONCATENATE(VLOOKUP(Y3,AA2:AK13,11)))</f>
        <v>#N/A</v>
      </c>
    </row>
    <row r="2" spans="1:37" x14ac:dyDescent="0.25">
      <c r="A2" s="76" t="s">
        <v>26</v>
      </c>
      <c r="B2" s="77"/>
      <c r="C2" s="77"/>
      <c r="D2" s="77"/>
      <c r="E2" s="182"/>
      <c r="F2" s="77"/>
      <c r="G2" s="78" t="s">
        <v>91</v>
      </c>
      <c r="H2" s="79"/>
      <c r="I2" s="79"/>
      <c r="J2" s="80"/>
      <c r="K2" s="75"/>
      <c r="L2" s="75"/>
      <c r="M2" s="102"/>
      <c r="N2" s="106"/>
      <c r="O2" s="107"/>
      <c r="P2" s="106"/>
      <c r="Q2" s="107"/>
      <c r="R2" s="106"/>
      <c r="S2" s="105"/>
      <c r="Y2" s="165"/>
      <c r="Z2" s="164"/>
      <c r="AA2" s="164" t="s">
        <v>35</v>
      </c>
      <c r="AB2" s="168">
        <v>150</v>
      </c>
      <c r="AC2" s="168">
        <v>120</v>
      </c>
      <c r="AD2" s="168">
        <v>100</v>
      </c>
      <c r="AE2" s="168">
        <v>80</v>
      </c>
      <c r="AF2" s="168">
        <v>70</v>
      </c>
      <c r="AG2" s="168">
        <v>60</v>
      </c>
      <c r="AH2" s="168">
        <v>55</v>
      </c>
      <c r="AI2" s="168">
        <v>50</v>
      </c>
      <c r="AJ2" s="168">
        <v>45</v>
      </c>
      <c r="AK2" s="168">
        <v>40</v>
      </c>
    </row>
    <row r="3" spans="1:37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17</v>
      </c>
      <c r="I3" s="34"/>
      <c r="J3" s="37"/>
      <c r="K3" s="34"/>
      <c r="L3" s="35" t="s">
        <v>18</v>
      </c>
      <c r="M3" s="34"/>
      <c r="N3" s="109"/>
      <c r="O3" s="108"/>
      <c r="P3" s="109"/>
      <c r="Q3" s="152" t="s">
        <v>45</v>
      </c>
      <c r="R3" s="153" t="s">
        <v>48</v>
      </c>
      <c r="S3" s="105"/>
      <c r="Y3" s="164">
        <f>IF(H4="OB","A",IF(H4="IX","W",H4))</f>
        <v>0</v>
      </c>
      <c r="Z3" s="164"/>
      <c r="AA3" s="164" t="s">
        <v>52</v>
      </c>
      <c r="AB3" s="168">
        <v>120</v>
      </c>
      <c r="AC3" s="168">
        <v>90</v>
      </c>
      <c r="AD3" s="168">
        <v>65</v>
      </c>
      <c r="AE3" s="168">
        <v>55</v>
      </c>
      <c r="AF3" s="168">
        <v>50</v>
      </c>
      <c r="AG3" s="168">
        <v>45</v>
      </c>
      <c r="AH3" s="168">
        <v>40</v>
      </c>
      <c r="AI3" s="168">
        <v>35</v>
      </c>
      <c r="AJ3" s="168">
        <v>25</v>
      </c>
      <c r="AK3" s="168">
        <v>20</v>
      </c>
    </row>
    <row r="4" spans="1:37" ht="13.8" thickBot="1" x14ac:dyDescent="0.3">
      <c r="A4" s="278" t="str">
        <f>Altalanos!$A$10</f>
        <v>2022.04.25-27</v>
      </c>
      <c r="B4" s="278"/>
      <c r="C4" s="278"/>
      <c r="D4" s="81"/>
      <c r="E4" s="82" t="s">
        <v>94</v>
      </c>
      <c r="F4" s="82"/>
      <c r="G4" s="82"/>
      <c r="H4" s="84"/>
      <c r="I4" s="82"/>
      <c r="J4" s="83"/>
      <c r="K4" s="84"/>
      <c r="L4" s="85" t="str">
        <f>Altalanos!$E$10</f>
        <v>Kádár László</v>
      </c>
      <c r="M4" s="84"/>
      <c r="N4" s="110"/>
      <c r="O4" s="111"/>
      <c r="P4" s="110"/>
      <c r="Q4" s="154" t="s">
        <v>49</v>
      </c>
      <c r="R4" s="155" t="s">
        <v>46</v>
      </c>
      <c r="S4" s="105"/>
      <c r="Y4" s="164"/>
      <c r="Z4" s="164"/>
      <c r="AA4" s="164" t="s">
        <v>53</v>
      </c>
      <c r="AB4" s="168">
        <v>90</v>
      </c>
      <c r="AC4" s="168">
        <v>60</v>
      </c>
      <c r="AD4" s="168">
        <v>45</v>
      </c>
      <c r="AE4" s="168">
        <v>34</v>
      </c>
      <c r="AF4" s="168">
        <v>27</v>
      </c>
      <c r="AG4" s="168">
        <v>22</v>
      </c>
      <c r="AH4" s="168">
        <v>18</v>
      </c>
      <c r="AI4" s="168">
        <v>15</v>
      </c>
      <c r="AJ4" s="168">
        <v>12</v>
      </c>
      <c r="AK4" s="168">
        <v>9</v>
      </c>
    </row>
    <row r="5" spans="1:37" x14ac:dyDescent="0.25">
      <c r="A5" s="29"/>
      <c r="B5" s="29"/>
      <c r="C5" s="97"/>
      <c r="D5" s="29"/>
      <c r="E5" s="29" t="s">
        <v>38</v>
      </c>
      <c r="F5" s="29"/>
      <c r="G5" s="29"/>
      <c r="H5" s="29"/>
      <c r="I5" s="29"/>
      <c r="J5" s="29"/>
      <c r="K5" s="142" t="s">
        <v>39</v>
      </c>
      <c r="L5" s="142" t="s">
        <v>40</v>
      </c>
      <c r="M5" s="142"/>
      <c r="N5" s="105"/>
      <c r="O5" s="105"/>
      <c r="P5" s="105"/>
      <c r="Q5" s="156" t="s">
        <v>50</v>
      </c>
      <c r="R5" s="157" t="s">
        <v>47</v>
      </c>
      <c r="S5" s="105"/>
      <c r="Y5" s="164">
        <f>IF(OR(Altalanos!$A$8="F1",Altalanos!$A$8="F2",Altalanos!$A$8="N1",Altalanos!$A$8="N2"),1,2)</f>
        <v>2</v>
      </c>
      <c r="Z5" s="164"/>
      <c r="AA5" s="164" t="s">
        <v>54</v>
      </c>
      <c r="AB5" s="168">
        <v>60</v>
      </c>
      <c r="AC5" s="168">
        <v>40</v>
      </c>
      <c r="AD5" s="168">
        <v>30</v>
      </c>
      <c r="AE5" s="168">
        <v>20</v>
      </c>
      <c r="AF5" s="168">
        <v>18</v>
      </c>
      <c r="AG5" s="168">
        <v>15</v>
      </c>
      <c r="AH5" s="168">
        <v>12</v>
      </c>
      <c r="AI5" s="168">
        <v>10</v>
      </c>
      <c r="AJ5" s="168">
        <v>8</v>
      </c>
      <c r="AK5" s="168">
        <v>6</v>
      </c>
    </row>
    <row r="6" spans="1:37" x14ac:dyDescent="0.25">
      <c r="A6" s="87"/>
      <c r="B6" s="87"/>
      <c r="C6" s="141"/>
      <c r="D6" s="87"/>
      <c r="E6" s="87"/>
      <c r="F6" s="87"/>
      <c r="G6" s="87"/>
      <c r="H6" s="87"/>
      <c r="I6" s="87"/>
      <c r="J6" s="87"/>
      <c r="K6" s="87"/>
      <c r="L6" s="87"/>
      <c r="M6" s="87"/>
      <c r="N6" s="105"/>
      <c r="O6" s="105"/>
      <c r="P6" s="105"/>
      <c r="Q6" s="105"/>
      <c r="R6" s="105"/>
      <c r="S6" s="105"/>
      <c r="Y6" s="164"/>
      <c r="Z6" s="164"/>
      <c r="AA6" s="164" t="s">
        <v>55</v>
      </c>
      <c r="AB6" s="168">
        <v>40</v>
      </c>
      <c r="AC6" s="168">
        <v>25</v>
      </c>
      <c r="AD6" s="168">
        <v>18</v>
      </c>
      <c r="AE6" s="168">
        <v>13</v>
      </c>
      <c r="AF6" s="168">
        <v>10</v>
      </c>
      <c r="AG6" s="168">
        <v>8</v>
      </c>
      <c r="AH6" s="168">
        <v>6</v>
      </c>
      <c r="AI6" s="168">
        <v>5</v>
      </c>
      <c r="AJ6" s="168">
        <v>4</v>
      </c>
      <c r="AK6" s="168">
        <v>3</v>
      </c>
    </row>
    <row r="7" spans="1:37" x14ac:dyDescent="0.25">
      <c r="A7" s="112" t="s">
        <v>35</v>
      </c>
      <c r="B7" s="143"/>
      <c r="C7" s="99" t="str">
        <f>IF($B7="","",VLOOKUP($B7,#REF!,5))</f>
        <v/>
      </c>
      <c r="D7" s="99" t="str">
        <f>IF($B7="","",VLOOKUP($B7,#REF!,15))</f>
        <v/>
      </c>
      <c r="E7" t="s">
        <v>85</v>
      </c>
      <c r="F7" s="100"/>
      <c r="G7" s="95" t="str">
        <f>IF($B7="","",VLOOKUP($B7,#REF!,3))</f>
        <v/>
      </c>
      <c r="H7" s="100"/>
      <c r="I7" s="95" t="str">
        <f>IF($B7="","",VLOOKUP($B7,#REF!,4))</f>
        <v/>
      </c>
      <c r="J7" s="87"/>
      <c r="K7" s="171"/>
      <c r="L7" s="166" t="str">
        <f>IF(K7="","",CONCATENATE(VLOOKUP($Y$3,$AB$1:$AK$1,K7)," pont"))</f>
        <v/>
      </c>
      <c r="M7" s="172"/>
      <c r="N7" s="105"/>
      <c r="O7" s="105"/>
      <c r="P7" s="105"/>
      <c r="Q7" s="105"/>
      <c r="R7" s="105"/>
      <c r="S7" s="105"/>
      <c r="Y7" s="164"/>
      <c r="Z7" s="164"/>
      <c r="AA7" s="164" t="s">
        <v>56</v>
      </c>
      <c r="AB7" s="168">
        <v>25</v>
      </c>
      <c r="AC7" s="168">
        <v>15</v>
      </c>
      <c r="AD7" s="168">
        <v>13</v>
      </c>
      <c r="AE7" s="168">
        <v>8</v>
      </c>
      <c r="AF7" s="168">
        <v>6</v>
      </c>
      <c r="AG7" s="168">
        <v>4</v>
      </c>
      <c r="AH7" s="168">
        <v>3</v>
      </c>
      <c r="AI7" s="168">
        <v>2</v>
      </c>
      <c r="AJ7" s="168">
        <v>1</v>
      </c>
      <c r="AK7" s="168">
        <v>0</v>
      </c>
    </row>
    <row r="8" spans="1:37" x14ac:dyDescent="0.25">
      <c r="A8" s="112"/>
      <c r="B8" s="144"/>
      <c r="C8" s="113"/>
      <c r="D8" s="113"/>
      <c r="E8" s="113"/>
      <c r="F8" s="113"/>
      <c r="G8" s="113"/>
      <c r="H8" s="113"/>
      <c r="I8" s="113"/>
      <c r="J8" s="87"/>
      <c r="K8" s="112"/>
      <c r="L8" s="112"/>
      <c r="M8" s="173"/>
      <c r="N8" s="105"/>
      <c r="O8" s="105"/>
      <c r="P8" s="105"/>
      <c r="Q8" s="105"/>
      <c r="R8" s="105"/>
      <c r="S8" s="105"/>
      <c r="Y8" s="164"/>
      <c r="Z8" s="164"/>
      <c r="AA8" s="164" t="s">
        <v>57</v>
      </c>
      <c r="AB8" s="168">
        <v>15</v>
      </c>
      <c r="AC8" s="168">
        <v>10</v>
      </c>
      <c r="AD8" s="168">
        <v>7</v>
      </c>
      <c r="AE8" s="168">
        <v>5</v>
      </c>
      <c r="AF8" s="168">
        <v>4</v>
      </c>
      <c r="AG8" s="168">
        <v>3</v>
      </c>
      <c r="AH8" s="168">
        <v>2</v>
      </c>
      <c r="AI8" s="168">
        <v>1</v>
      </c>
      <c r="AJ8" s="168">
        <v>0</v>
      </c>
      <c r="AK8" s="168">
        <v>0</v>
      </c>
    </row>
    <row r="9" spans="1:37" x14ac:dyDescent="0.25">
      <c r="A9" s="112" t="s">
        <v>36</v>
      </c>
      <c r="B9" s="143"/>
      <c r="C9" s="99" t="str">
        <f>IF($B9="","",VLOOKUP($B9,#REF!,5))</f>
        <v/>
      </c>
      <c r="D9" s="99" t="str">
        <f>IF($B9="","",VLOOKUP($B9,#REF!,15))</f>
        <v/>
      </c>
      <c r="E9" t="s">
        <v>89</v>
      </c>
      <c r="F9" s="100"/>
      <c r="G9" s="95" t="str">
        <f>IF($B9="","",VLOOKUP($B9,#REF!,3))</f>
        <v/>
      </c>
      <c r="H9" s="100"/>
      <c r="I9" s="95" t="str">
        <f>IF($B9="","",VLOOKUP($B9,#REF!,4))</f>
        <v/>
      </c>
      <c r="J9" s="87"/>
      <c r="K9" s="171"/>
      <c r="L9" s="166" t="str">
        <f>IF(K9="","",CONCATENATE(VLOOKUP($Y$3,$AB$1:$AK$1,K9)," pont"))</f>
        <v/>
      </c>
      <c r="M9" s="172"/>
      <c r="N9" s="105"/>
      <c r="O9" s="105"/>
      <c r="P9" s="105"/>
      <c r="Q9" s="105"/>
      <c r="R9" s="105"/>
      <c r="S9" s="105"/>
      <c r="Y9" s="164"/>
      <c r="Z9" s="164"/>
      <c r="AA9" s="164" t="s">
        <v>58</v>
      </c>
      <c r="AB9" s="168">
        <v>10</v>
      </c>
      <c r="AC9" s="168">
        <v>6</v>
      </c>
      <c r="AD9" s="168">
        <v>4</v>
      </c>
      <c r="AE9" s="168">
        <v>2</v>
      </c>
      <c r="AF9" s="168">
        <v>1</v>
      </c>
      <c r="AG9" s="168">
        <v>0</v>
      </c>
      <c r="AH9" s="168">
        <v>0</v>
      </c>
      <c r="AI9" s="168">
        <v>0</v>
      </c>
      <c r="AJ9" s="168">
        <v>0</v>
      </c>
      <c r="AK9" s="168">
        <v>0</v>
      </c>
    </row>
    <row r="10" spans="1:37" x14ac:dyDescent="0.25">
      <c r="A10" s="112"/>
      <c r="B10" s="144"/>
      <c r="C10" s="113"/>
      <c r="D10" s="113"/>
      <c r="E10" s="113"/>
      <c r="F10" s="113"/>
      <c r="G10" s="113"/>
      <c r="H10" s="113"/>
      <c r="I10" s="113"/>
      <c r="J10" s="87"/>
      <c r="K10" s="112"/>
      <c r="L10" s="112"/>
      <c r="M10" s="173"/>
      <c r="N10" s="105"/>
      <c r="O10" s="105"/>
      <c r="P10" s="105"/>
      <c r="Q10" s="105"/>
      <c r="R10" s="105"/>
      <c r="S10" s="105"/>
      <c r="Y10" s="164"/>
      <c r="Z10" s="164"/>
      <c r="AA10" s="164" t="s">
        <v>59</v>
      </c>
      <c r="AB10" s="168">
        <v>6</v>
      </c>
      <c r="AC10" s="168">
        <v>3</v>
      </c>
      <c r="AD10" s="168">
        <v>2</v>
      </c>
      <c r="AE10" s="168">
        <v>1</v>
      </c>
      <c r="AF10" s="168">
        <v>0</v>
      </c>
      <c r="AG10" s="168">
        <v>0</v>
      </c>
      <c r="AH10" s="168">
        <v>0</v>
      </c>
      <c r="AI10" s="168">
        <v>0</v>
      </c>
      <c r="AJ10" s="168">
        <v>0</v>
      </c>
      <c r="AK10" s="168">
        <v>0</v>
      </c>
    </row>
    <row r="11" spans="1:37" x14ac:dyDescent="0.25">
      <c r="A11" s="112" t="s">
        <v>37</v>
      </c>
      <c r="B11" s="143"/>
      <c r="C11" s="99" t="str">
        <f>IF($B11="","",VLOOKUP($B11,#REF!,5))</f>
        <v/>
      </c>
      <c r="D11" s="99" t="str">
        <f>IF($B11="","",VLOOKUP($B11,#REF!,15))</f>
        <v/>
      </c>
      <c r="E11" t="s">
        <v>90</v>
      </c>
      <c r="F11" s="100"/>
      <c r="G11" s="95" t="str">
        <f>IF($B11="","",VLOOKUP($B11,#REF!,3))</f>
        <v/>
      </c>
      <c r="H11" s="100"/>
      <c r="I11" s="95" t="str">
        <f>IF($B11="","",VLOOKUP($B11,#REF!,4))</f>
        <v/>
      </c>
      <c r="J11" s="87"/>
      <c r="K11" s="171"/>
      <c r="L11" s="166" t="str">
        <f>IF(K11="","",CONCATENATE(VLOOKUP($Y$3,$AB$1:$AK$1,K11)," pont"))</f>
        <v/>
      </c>
      <c r="M11" s="172"/>
      <c r="N11" s="105"/>
      <c r="O11" s="105"/>
      <c r="P11" s="105"/>
      <c r="Q11" s="105"/>
      <c r="R11" s="105"/>
      <c r="S11" s="105"/>
      <c r="Y11" s="164"/>
      <c r="Z11" s="164"/>
      <c r="AA11" s="164" t="s">
        <v>64</v>
      </c>
      <c r="AB11" s="168">
        <v>3</v>
      </c>
      <c r="AC11" s="168">
        <v>2</v>
      </c>
      <c r="AD11" s="168">
        <v>1</v>
      </c>
      <c r="AE11" s="168">
        <v>0</v>
      </c>
      <c r="AF11" s="168">
        <v>0</v>
      </c>
      <c r="AG11" s="168">
        <v>0</v>
      </c>
      <c r="AH11" s="168">
        <v>0</v>
      </c>
      <c r="AI11" s="168">
        <v>0</v>
      </c>
      <c r="AJ11" s="168">
        <v>0</v>
      </c>
      <c r="AK11" s="168">
        <v>0</v>
      </c>
    </row>
    <row r="12" spans="1:37" x14ac:dyDescent="0.25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Y12" s="164"/>
      <c r="Z12" s="164"/>
      <c r="AA12" s="164" t="s">
        <v>60</v>
      </c>
      <c r="AB12" s="169">
        <v>0</v>
      </c>
      <c r="AC12" s="169">
        <v>0</v>
      </c>
      <c r="AD12" s="169">
        <v>0</v>
      </c>
      <c r="AE12" s="169">
        <v>0</v>
      </c>
      <c r="AF12" s="169">
        <v>0</v>
      </c>
      <c r="AG12" s="169">
        <v>0</v>
      </c>
      <c r="AH12" s="169">
        <v>0</v>
      </c>
      <c r="AI12" s="169">
        <v>0</v>
      </c>
      <c r="AJ12" s="169">
        <v>0</v>
      </c>
      <c r="AK12" s="169">
        <v>0</v>
      </c>
    </row>
    <row r="13" spans="1:37" x14ac:dyDescent="0.25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Y13" s="164"/>
      <c r="Z13" s="164"/>
      <c r="AA13" s="164" t="s">
        <v>61</v>
      </c>
      <c r="AB13" s="169">
        <v>0</v>
      </c>
      <c r="AC13" s="169">
        <v>0</v>
      </c>
      <c r="AD13" s="169">
        <v>0</v>
      </c>
      <c r="AE13" s="169">
        <v>0</v>
      </c>
      <c r="AF13" s="169">
        <v>0</v>
      </c>
      <c r="AG13" s="169">
        <v>0</v>
      </c>
      <c r="AH13" s="169">
        <v>0</v>
      </c>
      <c r="AI13" s="169">
        <v>0</v>
      </c>
      <c r="AJ13" s="169">
        <v>0</v>
      </c>
      <c r="AK13" s="169">
        <v>0</v>
      </c>
    </row>
    <row r="14" spans="1:37" x14ac:dyDescent="0.25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</row>
    <row r="15" spans="1:37" x14ac:dyDescent="0.25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</row>
    <row r="16" spans="1:37" x14ac:dyDescent="0.25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Y16" s="164"/>
      <c r="Z16" s="164"/>
      <c r="AA16" s="164" t="s">
        <v>35</v>
      </c>
      <c r="AB16" s="164">
        <v>300</v>
      </c>
      <c r="AC16" s="164">
        <v>250</v>
      </c>
      <c r="AD16" s="164">
        <v>220</v>
      </c>
      <c r="AE16" s="164">
        <v>180</v>
      </c>
      <c r="AF16" s="164">
        <v>160</v>
      </c>
      <c r="AG16" s="164">
        <v>150</v>
      </c>
      <c r="AH16" s="164">
        <v>140</v>
      </c>
      <c r="AI16" s="164">
        <v>130</v>
      </c>
      <c r="AJ16" s="164">
        <v>120</v>
      </c>
      <c r="AK16" s="164">
        <v>110</v>
      </c>
    </row>
    <row r="17" spans="1:37" x14ac:dyDescent="0.25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Y17" s="164"/>
      <c r="Z17" s="164"/>
      <c r="AA17" s="164" t="s">
        <v>52</v>
      </c>
      <c r="AB17" s="164">
        <v>250</v>
      </c>
      <c r="AC17" s="164">
        <v>200</v>
      </c>
      <c r="AD17" s="164">
        <v>160</v>
      </c>
      <c r="AE17" s="164">
        <v>140</v>
      </c>
      <c r="AF17" s="164">
        <v>120</v>
      </c>
      <c r="AG17" s="164">
        <v>110</v>
      </c>
      <c r="AH17" s="164">
        <v>100</v>
      </c>
      <c r="AI17" s="164">
        <v>90</v>
      </c>
      <c r="AJ17" s="164">
        <v>80</v>
      </c>
      <c r="AK17" s="164">
        <v>70</v>
      </c>
    </row>
    <row r="18" spans="1:37" ht="18.75" customHeight="1" x14ac:dyDescent="0.25">
      <c r="A18" s="87"/>
      <c r="B18" s="279"/>
      <c r="C18" s="279"/>
      <c r="D18" s="280" t="str">
        <f>E7</f>
        <v>Fürkész Innovatív Általános Iskola</v>
      </c>
      <c r="E18" s="280"/>
      <c r="F18" s="280" t="str">
        <f>E9</f>
        <v>Budapest XIII. Kerületi Gárdonyi Géza Általános Iskola</v>
      </c>
      <c r="G18" s="280"/>
      <c r="H18" s="280" t="str">
        <f>E11</f>
        <v>Pestszentlőrinci Német Nemzetiségi Általános Iskola</v>
      </c>
      <c r="I18" s="280"/>
      <c r="J18" s="87"/>
      <c r="K18" s="87"/>
      <c r="L18" s="87"/>
      <c r="M18" s="87"/>
      <c r="Y18" s="164"/>
      <c r="Z18" s="164"/>
      <c r="AA18" s="164" t="s">
        <v>53</v>
      </c>
      <c r="AB18" s="164">
        <v>200</v>
      </c>
      <c r="AC18" s="164">
        <v>150</v>
      </c>
      <c r="AD18" s="164">
        <v>130</v>
      </c>
      <c r="AE18" s="164">
        <v>110</v>
      </c>
      <c r="AF18" s="164">
        <v>95</v>
      </c>
      <c r="AG18" s="164">
        <v>80</v>
      </c>
      <c r="AH18" s="164">
        <v>70</v>
      </c>
      <c r="AI18" s="164">
        <v>60</v>
      </c>
      <c r="AJ18" s="164">
        <v>55</v>
      </c>
      <c r="AK18" s="164">
        <v>50</v>
      </c>
    </row>
    <row r="19" spans="1:37" ht="18.75" customHeight="1" x14ac:dyDescent="0.25">
      <c r="A19" s="146" t="s">
        <v>35</v>
      </c>
      <c r="B19" s="281" t="str">
        <f>E7</f>
        <v>Fürkész Innovatív Általános Iskola</v>
      </c>
      <c r="C19" s="281"/>
      <c r="D19" s="282"/>
      <c r="E19" s="282"/>
      <c r="F19" s="283"/>
      <c r="G19" s="283"/>
      <c r="H19" s="283"/>
      <c r="I19" s="283"/>
      <c r="J19" s="87"/>
      <c r="K19" s="87"/>
      <c r="L19" s="87"/>
      <c r="M19" s="87"/>
      <c r="Y19" s="164"/>
      <c r="Z19" s="164"/>
      <c r="AA19" s="164" t="s">
        <v>54</v>
      </c>
      <c r="AB19" s="164">
        <v>150</v>
      </c>
      <c r="AC19" s="164">
        <v>120</v>
      </c>
      <c r="AD19" s="164">
        <v>100</v>
      </c>
      <c r="AE19" s="164">
        <v>80</v>
      </c>
      <c r="AF19" s="164">
        <v>70</v>
      </c>
      <c r="AG19" s="164">
        <v>60</v>
      </c>
      <c r="AH19" s="164">
        <v>55</v>
      </c>
      <c r="AI19" s="164">
        <v>50</v>
      </c>
      <c r="AJ19" s="164">
        <v>45</v>
      </c>
      <c r="AK19" s="164">
        <v>40</v>
      </c>
    </row>
    <row r="20" spans="1:37" ht="18.75" customHeight="1" x14ac:dyDescent="0.25">
      <c r="A20" s="146" t="s">
        <v>36</v>
      </c>
      <c r="B20" s="281" t="str">
        <f>E9</f>
        <v>Budapest XIII. Kerületi Gárdonyi Géza Általános Iskola</v>
      </c>
      <c r="C20" s="281"/>
      <c r="D20" s="283"/>
      <c r="E20" s="283"/>
      <c r="F20" s="282"/>
      <c r="G20" s="282"/>
      <c r="H20" s="283"/>
      <c r="I20" s="283"/>
      <c r="J20" s="87"/>
      <c r="K20" s="87"/>
      <c r="L20" s="87"/>
      <c r="M20" s="87"/>
      <c r="Y20" s="164"/>
      <c r="Z20" s="164"/>
      <c r="AA20" s="164" t="s">
        <v>55</v>
      </c>
      <c r="AB20" s="164">
        <v>120</v>
      </c>
      <c r="AC20" s="164">
        <v>90</v>
      </c>
      <c r="AD20" s="164">
        <v>65</v>
      </c>
      <c r="AE20" s="164">
        <v>55</v>
      </c>
      <c r="AF20" s="164">
        <v>50</v>
      </c>
      <c r="AG20" s="164">
        <v>45</v>
      </c>
      <c r="AH20" s="164">
        <v>40</v>
      </c>
      <c r="AI20" s="164">
        <v>35</v>
      </c>
      <c r="AJ20" s="164">
        <v>25</v>
      </c>
      <c r="AK20" s="164">
        <v>20</v>
      </c>
    </row>
    <row r="21" spans="1:37" ht="18.75" customHeight="1" x14ac:dyDescent="0.25">
      <c r="A21" s="146" t="s">
        <v>37</v>
      </c>
      <c r="B21" s="281" t="str">
        <f>E11</f>
        <v>Pestszentlőrinci Német Nemzetiségi Általános Iskola</v>
      </c>
      <c r="C21" s="281"/>
      <c r="D21" s="283"/>
      <c r="E21" s="283"/>
      <c r="F21" s="283"/>
      <c r="G21" s="283"/>
      <c r="H21" s="282"/>
      <c r="I21" s="282"/>
      <c r="J21" s="87"/>
      <c r="K21" s="87"/>
      <c r="L21" s="87"/>
      <c r="M21" s="87"/>
      <c r="Y21" s="164"/>
      <c r="Z21" s="164"/>
      <c r="AA21" s="164" t="s">
        <v>56</v>
      </c>
      <c r="AB21" s="164">
        <v>90</v>
      </c>
      <c r="AC21" s="164">
        <v>60</v>
      </c>
      <c r="AD21" s="164">
        <v>45</v>
      </c>
      <c r="AE21" s="164">
        <v>34</v>
      </c>
      <c r="AF21" s="164">
        <v>27</v>
      </c>
      <c r="AG21" s="164">
        <v>22</v>
      </c>
      <c r="AH21" s="164">
        <v>18</v>
      </c>
      <c r="AI21" s="164">
        <v>15</v>
      </c>
      <c r="AJ21" s="164">
        <v>12</v>
      </c>
      <c r="AK21" s="164">
        <v>9</v>
      </c>
    </row>
    <row r="22" spans="1:37" x14ac:dyDescent="0.25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Y22" s="164"/>
      <c r="Z22" s="164"/>
      <c r="AA22" s="164" t="s">
        <v>57</v>
      </c>
      <c r="AB22" s="164">
        <v>60</v>
      </c>
      <c r="AC22" s="164">
        <v>40</v>
      </c>
      <c r="AD22" s="164">
        <v>30</v>
      </c>
      <c r="AE22" s="164">
        <v>20</v>
      </c>
      <c r="AF22" s="164">
        <v>18</v>
      </c>
      <c r="AG22" s="164">
        <v>15</v>
      </c>
      <c r="AH22" s="164">
        <v>12</v>
      </c>
      <c r="AI22" s="164">
        <v>10</v>
      </c>
      <c r="AJ22" s="164">
        <v>8</v>
      </c>
      <c r="AK22" s="164">
        <v>6</v>
      </c>
    </row>
    <row r="23" spans="1:37" x14ac:dyDescent="0.25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Y23" s="164"/>
      <c r="Z23" s="164"/>
      <c r="AA23" s="164" t="s">
        <v>58</v>
      </c>
      <c r="AB23" s="164">
        <v>40</v>
      </c>
      <c r="AC23" s="164">
        <v>25</v>
      </c>
      <c r="AD23" s="164">
        <v>18</v>
      </c>
      <c r="AE23" s="164">
        <v>13</v>
      </c>
      <c r="AF23" s="164">
        <v>8</v>
      </c>
      <c r="AG23" s="164">
        <v>7</v>
      </c>
      <c r="AH23" s="164">
        <v>6</v>
      </c>
      <c r="AI23" s="164">
        <v>5</v>
      </c>
      <c r="AJ23" s="164">
        <v>4</v>
      </c>
      <c r="AK23" s="164">
        <v>3</v>
      </c>
    </row>
    <row r="24" spans="1:37" x14ac:dyDescent="0.25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Y24" s="164"/>
      <c r="Z24" s="164"/>
      <c r="AA24" s="164" t="s">
        <v>59</v>
      </c>
      <c r="AB24" s="164">
        <v>25</v>
      </c>
      <c r="AC24" s="164">
        <v>15</v>
      </c>
      <c r="AD24" s="164">
        <v>13</v>
      </c>
      <c r="AE24" s="164">
        <v>7</v>
      </c>
      <c r="AF24" s="164">
        <v>6</v>
      </c>
      <c r="AG24" s="164">
        <v>5</v>
      </c>
      <c r="AH24" s="164">
        <v>4</v>
      </c>
      <c r="AI24" s="164">
        <v>3</v>
      </c>
      <c r="AJ24" s="164">
        <v>2</v>
      </c>
      <c r="AK24" s="164">
        <v>1</v>
      </c>
    </row>
    <row r="25" spans="1:37" x14ac:dyDescent="0.25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Y25" s="164"/>
      <c r="Z25" s="164"/>
      <c r="AA25" s="164" t="s">
        <v>64</v>
      </c>
      <c r="AB25" s="164">
        <v>15</v>
      </c>
      <c r="AC25" s="164">
        <v>10</v>
      </c>
      <c r="AD25" s="164">
        <v>8</v>
      </c>
      <c r="AE25" s="164">
        <v>4</v>
      </c>
      <c r="AF25" s="164">
        <v>3</v>
      </c>
      <c r="AG25" s="164">
        <v>2</v>
      </c>
      <c r="AH25" s="164">
        <v>1</v>
      </c>
      <c r="AI25" s="164">
        <v>0</v>
      </c>
      <c r="AJ25" s="164">
        <v>0</v>
      </c>
      <c r="AK25" s="164">
        <v>0</v>
      </c>
    </row>
    <row r="26" spans="1:37" x14ac:dyDescent="0.25">
      <c r="A26" s="87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Y26" s="164"/>
      <c r="Z26" s="164"/>
      <c r="AA26" s="164" t="s">
        <v>60</v>
      </c>
      <c r="AB26" s="164">
        <v>10</v>
      </c>
      <c r="AC26" s="164">
        <v>6</v>
      </c>
      <c r="AD26" s="164">
        <v>4</v>
      </c>
      <c r="AE26" s="164">
        <v>2</v>
      </c>
      <c r="AF26" s="164">
        <v>1</v>
      </c>
      <c r="AG26" s="164">
        <v>0</v>
      </c>
      <c r="AH26" s="164">
        <v>0</v>
      </c>
      <c r="AI26" s="164">
        <v>0</v>
      </c>
      <c r="AJ26" s="164">
        <v>0</v>
      </c>
      <c r="AK26" s="164">
        <v>0</v>
      </c>
    </row>
    <row r="27" spans="1:37" x14ac:dyDescent="0.25">
      <c r="A27" s="87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Y27" s="164"/>
      <c r="Z27" s="164"/>
      <c r="AA27" s="164" t="s">
        <v>61</v>
      </c>
      <c r="AB27" s="164">
        <v>3</v>
      </c>
      <c r="AC27" s="164">
        <v>2</v>
      </c>
      <c r="AD27" s="164">
        <v>1</v>
      </c>
      <c r="AE27" s="164">
        <v>0</v>
      </c>
      <c r="AF27" s="164">
        <v>0</v>
      </c>
      <c r="AG27" s="164">
        <v>0</v>
      </c>
      <c r="AH27" s="164">
        <v>0</v>
      </c>
      <c r="AI27" s="164">
        <v>0</v>
      </c>
      <c r="AJ27" s="164">
        <v>0</v>
      </c>
      <c r="AK27" s="164">
        <v>0</v>
      </c>
    </row>
    <row r="28" spans="1:37" x14ac:dyDescent="0.25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</row>
    <row r="29" spans="1:37" x14ac:dyDescent="0.25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</row>
    <row r="30" spans="1:37" x14ac:dyDescent="0.25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</row>
    <row r="31" spans="1:37" x14ac:dyDescent="0.25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</row>
    <row r="32" spans="1:37" x14ac:dyDescent="0.25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6"/>
      <c r="M32" s="86"/>
      <c r="O32" s="105"/>
      <c r="P32" s="105"/>
      <c r="Q32" s="105"/>
      <c r="R32" s="105"/>
      <c r="S32" s="105"/>
    </row>
    <row r="33" spans="1:19" x14ac:dyDescent="0.25">
      <c r="A33" s="38" t="s">
        <v>20</v>
      </c>
      <c r="B33" s="39"/>
      <c r="C33" s="67"/>
      <c r="D33" s="120" t="s">
        <v>0</v>
      </c>
      <c r="E33" s="121" t="s">
        <v>22</v>
      </c>
      <c r="F33" s="139"/>
      <c r="G33" s="120" t="s">
        <v>0</v>
      </c>
      <c r="H33" s="121" t="s">
        <v>28</v>
      </c>
      <c r="I33" s="46"/>
      <c r="J33" s="121" t="s">
        <v>29</v>
      </c>
      <c r="K33" s="45" t="s">
        <v>30</v>
      </c>
      <c r="L33" s="29"/>
      <c r="M33" s="178"/>
      <c r="N33" s="177"/>
      <c r="O33" s="105"/>
      <c r="P33" s="114"/>
      <c r="Q33" s="114"/>
      <c r="R33" s="115"/>
      <c r="S33" s="105"/>
    </row>
    <row r="34" spans="1:19" x14ac:dyDescent="0.25">
      <c r="A34" s="90" t="s">
        <v>21</v>
      </c>
      <c r="B34" s="91"/>
      <c r="C34" s="92"/>
      <c r="D34" s="122"/>
      <c r="E34" s="286"/>
      <c r="F34" s="286"/>
      <c r="G34" s="133" t="s">
        <v>1</v>
      </c>
      <c r="H34" s="91"/>
      <c r="I34" s="123"/>
      <c r="J34" s="134"/>
      <c r="K34" s="88" t="s">
        <v>23</v>
      </c>
      <c r="L34" s="140"/>
      <c r="M34" s="128"/>
      <c r="O34" s="105"/>
      <c r="P34" s="116"/>
      <c r="Q34" s="116"/>
      <c r="R34" s="117"/>
      <c r="S34" s="105"/>
    </row>
    <row r="35" spans="1:19" x14ac:dyDescent="0.25">
      <c r="A35" s="93" t="s">
        <v>27</v>
      </c>
      <c r="B35" s="44"/>
      <c r="C35" s="94"/>
      <c r="D35" s="125"/>
      <c r="E35" s="285"/>
      <c r="F35" s="285"/>
      <c r="G35" s="135" t="s">
        <v>2</v>
      </c>
      <c r="H35" s="126"/>
      <c r="I35" s="127"/>
      <c r="J35" s="36"/>
      <c r="K35" s="137"/>
      <c r="L35" s="86"/>
      <c r="M35" s="132"/>
      <c r="O35" s="105"/>
      <c r="P35" s="117"/>
      <c r="Q35" s="118"/>
      <c r="R35" s="117"/>
      <c r="S35" s="105"/>
    </row>
    <row r="36" spans="1:19" x14ac:dyDescent="0.25">
      <c r="A36" s="57"/>
      <c r="B36" s="58"/>
      <c r="C36" s="59"/>
      <c r="D36" s="125"/>
      <c r="E36" s="129"/>
      <c r="F36" s="130"/>
      <c r="G36" s="135" t="s">
        <v>3</v>
      </c>
      <c r="H36" s="126"/>
      <c r="I36" s="127"/>
      <c r="J36" s="36"/>
      <c r="K36" s="88" t="s">
        <v>24</v>
      </c>
      <c r="L36" s="140"/>
      <c r="M36" s="124"/>
      <c r="O36" s="105"/>
      <c r="P36" s="116"/>
      <c r="Q36" s="116"/>
      <c r="R36" s="117"/>
      <c r="S36" s="105"/>
    </row>
    <row r="37" spans="1:19" x14ac:dyDescent="0.25">
      <c r="A37" s="40"/>
      <c r="B37" s="65"/>
      <c r="C37" s="41"/>
      <c r="D37" s="125"/>
      <c r="E37" s="129"/>
      <c r="F37" s="130"/>
      <c r="G37" s="135" t="s">
        <v>4</v>
      </c>
      <c r="H37" s="126"/>
      <c r="I37" s="127"/>
      <c r="J37" s="36"/>
      <c r="K37" s="138"/>
      <c r="L37" s="130"/>
      <c r="M37" s="128"/>
      <c r="O37" s="105"/>
      <c r="P37" s="117"/>
      <c r="Q37" s="118"/>
      <c r="R37" s="117"/>
      <c r="S37" s="105"/>
    </row>
    <row r="38" spans="1:19" x14ac:dyDescent="0.25">
      <c r="A38" s="48"/>
      <c r="B38" s="60"/>
      <c r="C38" s="66"/>
      <c r="D38" s="125"/>
      <c r="E38" s="129"/>
      <c r="F38" s="130"/>
      <c r="G38" s="135" t="s">
        <v>5</v>
      </c>
      <c r="H38" s="126"/>
      <c r="I38" s="127"/>
      <c r="J38" s="36"/>
      <c r="K38" s="93"/>
      <c r="L38" s="86"/>
      <c r="M38" s="132"/>
      <c r="O38" s="105"/>
      <c r="P38" s="117"/>
      <c r="Q38" s="118"/>
      <c r="R38" s="117"/>
      <c r="S38" s="105"/>
    </row>
    <row r="39" spans="1:19" x14ac:dyDescent="0.25">
      <c r="A39" s="49"/>
      <c r="B39" s="61"/>
      <c r="C39" s="41"/>
      <c r="D39" s="125"/>
      <c r="E39" s="129"/>
      <c r="F39" s="130"/>
      <c r="G39" s="135" t="s">
        <v>6</v>
      </c>
      <c r="H39" s="126"/>
      <c r="I39" s="127"/>
      <c r="J39" s="36"/>
      <c r="K39" s="88" t="s">
        <v>19</v>
      </c>
      <c r="L39" s="140"/>
      <c r="M39" s="124"/>
      <c r="O39" s="105"/>
      <c r="P39" s="116"/>
      <c r="Q39" s="116"/>
      <c r="R39" s="117"/>
      <c r="S39" s="105"/>
    </row>
    <row r="40" spans="1:19" x14ac:dyDescent="0.25">
      <c r="A40" s="49"/>
      <c r="B40" s="61"/>
      <c r="C40" s="55"/>
      <c r="D40" s="125"/>
      <c r="E40" s="129"/>
      <c r="F40" s="130"/>
      <c r="G40" s="135" t="s">
        <v>7</v>
      </c>
      <c r="H40" s="126"/>
      <c r="I40" s="127"/>
      <c r="J40" s="36"/>
      <c r="K40" s="138"/>
      <c r="L40" s="130"/>
      <c r="M40" s="128"/>
      <c r="O40" s="105"/>
      <c r="P40" s="117"/>
      <c r="Q40" s="118"/>
      <c r="R40" s="117"/>
      <c r="S40" s="105"/>
    </row>
    <row r="41" spans="1:19" x14ac:dyDescent="0.25">
      <c r="A41" s="50"/>
      <c r="B41" s="47"/>
      <c r="C41" s="56"/>
      <c r="D41" s="131"/>
      <c r="E41" s="42"/>
      <c r="F41" s="86"/>
      <c r="G41" s="136" t="s">
        <v>8</v>
      </c>
      <c r="H41" s="44"/>
      <c r="I41" s="89"/>
      <c r="J41" s="43"/>
      <c r="K41" s="93" t="str">
        <f>L4</f>
        <v>Kádár László</v>
      </c>
      <c r="L41" s="86"/>
      <c r="M41" s="132"/>
      <c r="O41" s="105"/>
      <c r="P41" s="117"/>
      <c r="Q41" s="118"/>
      <c r="R41" s="119"/>
      <c r="S41" s="105"/>
    </row>
    <row r="42" spans="1:19" x14ac:dyDescent="0.25">
      <c r="O42" s="105"/>
      <c r="P42" s="105"/>
      <c r="Q42" s="105"/>
      <c r="R42" s="105"/>
      <c r="S42" s="105"/>
    </row>
    <row r="43" spans="1:19" x14ac:dyDescent="0.25">
      <c r="O43" s="105"/>
      <c r="P43" s="105"/>
      <c r="Q43" s="105"/>
      <c r="R43" s="105"/>
      <c r="S43" s="105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12" priority="2" stopIfTrue="1" operator="equal">
      <formula>"Bye"</formula>
    </cfRule>
  </conditionalFormatting>
  <conditionalFormatting sqref="R41">
    <cfRule type="expression" dxfId="11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7</vt:i4>
      </vt:variant>
    </vt:vector>
  </HeadingPairs>
  <TitlesOfParts>
    <vt:vector size="20" baseType="lpstr">
      <vt:lpstr>Altalanos</vt:lpstr>
      <vt:lpstr>Információ</vt:lpstr>
      <vt:lpstr>Nevezések</vt:lpstr>
      <vt:lpstr>Játékrend - HÉTFŐ</vt:lpstr>
      <vt:lpstr>Játékrend - KEDD</vt:lpstr>
      <vt:lpstr>Játékrend - SZERDA</vt:lpstr>
      <vt:lpstr>II.kcs fiú A</vt:lpstr>
      <vt:lpstr>III.kcs fiú A </vt:lpstr>
      <vt:lpstr>III.kcs fiú B</vt:lpstr>
      <vt:lpstr>IV.kcs fiú B</vt:lpstr>
      <vt:lpstr>IV.kcs leány A</vt:lpstr>
      <vt:lpstr>V.kcs fiú B</vt:lpstr>
      <vt:lpstr>VI.kcs fiú B</vt:lpstr>
      <vt:lpstr>'II.kcs fiú A'!Nyomtatási_terület</vt:lpstr>
      <vt:lpstr>'III.kcs fiú A '!Nyomtatási_terület</vt:lpstr>
      <vt:lpstr>'III.kcs fiú B'!Nyomtatási_terület</vt:lpstr>
      <vt:lpstr>'IV.kcs fiú B'!Nyomtatási_terület</vt:lpstr>
      <vt:lpstr>'IV.kcs leány A'!Nyomtatási_terület</vt:lpstr>
      <vt:lpstr>'V.kcs fiú B'!Nyomtatási_terület</vt:lpstr>
      <vt:lpstr>'VI.kcs fiú B'!Nyomtatási_terület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GJ</cp:lastModifiedBy>
  <cp:lastPrinted>2022-04-20T10:58:15Z</cp:lastPrinted>
  <dcterms:created xsi:type="dcterms:W3CDTF">1998-01-18T23:10:02Z</dcterms:created>
  <dcterms:modified xsi:type="dcterms:W3CDTF">2022-04-25T12:21:04Z</dcterms:modified>
  <cp:category>Forms</cp:category>
</cp:coreProperties>
</file>