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19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omments2.xml" ContentType="application/vnd.openxmlformats-officedocument.spreadsheetml.comments+xml"/>
  <Override PartName="/xl/drawings/drawing2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omments3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C:\Users\Sági István\Desktop\"/>
    </mc:Choice>
  </mc:AlternateContent>
  <xr:revisionPtr revIDLastSave="0" documentId="8_{ACFD08BB-9231-4CDB-BE21-997CC114C1E9}" xr6:coauthVersionLast="47" xr6:coauthVersionMax="47" xr10:uidLastSave="{00000000-0000-0000-0000-000000000000}"/>
  <bookViews>
    <workbookView xWindow="-103" yWindow="-103" windowWidth="24892" windowHeight="14914" tabRatio="884" activeTab="3" xr2:uid="{00000000-000D-0000-FFFF-FFFF00000000}"/>
  </bookViews>
  <sheets>
    <sheet name="Altalanos" sheetId="1" r:id="rId1"/>
    <sheet name="Birók" sheetId="2" r:id="rId2"/>
    <sheet name="Nevezések" sheetId="396" r:id="rId3"/>
    <sheet name="Eredmények" sheetId="407" r:id="rId4"/>
    <sheet name="játékrend-23-24-e" sheetId="397" r:id="rId5"/>
    <sheet name="I.F.B-D-5" sheetId="380" r:id="rId6"/>
    <sheet name="I.L.B-D-4" sheetId="364" r:id="rId7"/>
    <sheet name="II.F.B-A.csop." sheetId="398" r:id="rId8"/>
    <sheet name="II.F.B-B.csop." sheetId="399" r:id="rId9"/>
    <sheet name="II.F.B-C.csop." sheetId="400" r:id="rId10"/>
    <sheet name="II.F.B-D.csop." sheetId="401" r:id="rId11"/>
    <sheet name="II.F.B-Döntő-4" sheetId="402" r:id="rId12"/>
    <sheet name="II.L.B-D-3" sheetId="354" r:id="rId13"/>
    <sheet name="III.F.B-A.csop." sheetId="403" r:id="rId14"/>
    <sheet name="III.F.B-B.csop." sheetId="404" r:id="rId15"/>
    <sheet name="III.F.B-C.csop." sheetId="405" r:id="rId16"/>
    <sheet name="III.F.B-Döntő-3" sheetId="406" r:id="rId17"/>
    <sheet name="III.L.B-D-3" sheetId="384" r:id="rId18"/>
    <sheet name="IV.F.B-D-1.csop." sheetId="388" r:id="rId19"/>
    <sheet name="IV.F.B-D-2.csop." sheetId="390" r:id="rId20"/>
    <sheet name="IV.F.B-D-2" sheetId="85" r:id="rId21"/>
    <sheet name="V.F.B-D-10" sheetId="385" r:id="rId22"/>
    <sheet name="V.L.B-D-5" sheetId="386" r:id="rId23"/>
    <sheet name="VI.F.B-D-13" sheetId="391" r:id="rId24"/>
    <sheet name="VI.L.B-D-12" sheetId="392" r:id="rId25"/>
    <sheet name="VII.F.B-D-5" sheetId="393" r:id="rId26"/>
    <sheet name="VII.L.B-D-3" sheetId="394" r:id="rId27"/>
    <sheet name="VIII.F.B-D-5" sheetId="395" r:id="rId28"/>
  </sheets>
  <definedNames>
    <definedName name="_xlnm._FilterDatabase" localSheetId="3" hidden="1">Eredmények!$A$1:$H$1</definedName>
    <definedName name="_xlnm._FilterDatabase" localSheetId="2" hidden="1">Nevezések!$A$1:$I$1</definedName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localSheetId="5" hidden="1">FALSE()</definedName>
    <definedName name="HTML_LineAfter" localSheetId="22" hidden="1">FALSE()</definedName>
    <definedName name="HTML_LineAfter" localSheetId="25" hidden="1">FALSE()</definedName>
    <definedName name="HTML_LineAfter" localSheetId="27" hidden="1">FALSE()</definedName>
    <definedName name="HTML_LineAfter" hidden="1">FALSE</definedName>
    <definedName name="HTML_LineBefore" localSheetId="5" hidden="1">FALSE()</definedName>
    <definedName name="HTML_LineBefore" localSheetId="22" hidden="1">FALSE()</definedName>
    <definedName name="HTML_LineBefore" localSheetId="25" hidden="1">FALSE()</definedName>
    <definedName name="HTML_LineBefore" localSheetId="27" hidden="1">FALSE()</definedName>
    <definedName name="HTML_LineBefore" hidden="1">FALSE</definedName>
    <definedName name="HTML_Name" hidden="1">"tbarnes"</definedName>
    <definedName name="HTML_OBDlg2" localSheetId="5" hidden="1">TRUE()</definedName>
    <definedName name="HTML_OBDlg2" localSheetId="22" hidden="1">TRUE()</definedName>
    <definedName name="HTML_OBDlg2" localSheetId="25" hidden="1">TRUE()</definedName>
    <definedName name="HTML_OBDlg2" localSheetId="27" hidden="1">TRUE()</definedName>
    <definedName name="HTML_OBDlg2" hidden="1">TRUE</definedName>
    <definedName name="HTML_OBDlg4" localSheetId="5" hidden="1">TRUE()</definedName>
    <definedName name="HTML_OBDlg4" localSheetId="22" hidden="1">TRUE()</definedName>
    <definedName name="HTML_OBDlg4" localSheetId="25" hidden="1">TRUE()</definedName>
    <definedName name="HTML_OBDlg4" localSheetId="27" hidden="1">TRUE()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1">Birók!$A$1:$J$29</definedName>
    <definedName name="_xlnm.Print_Area" localSheetId="5">'I.F.B-D-5'!$A$1:$Z$41</definedName>
    <definedName name="_xlnm.Print_Area" localSheetId="6">'I.L.B-D-4'!$A$1:$AG$41</definedName>
    <definedName name="_xlnm.Print_Area" localSheetId="7">'II.F.B-A.csop.'!$A$1:$N$41</definedName>
    <definedName name="_xlnm.Print_Area" localSheetId="8">'II.F.B-B.csop.'!$A$1:$AG$41</definedName>
    <definedName name="_xlnm.Print_Area" localSheetId="9">'II.F.B-C.csop.'!$A$1:$AG$41</definedName>
    <definedName name="_xlnm.Print_Area" localSheetId="10">'II.F.B-D.csop.'!$A$1:$J$41</definedName>
    <definedName name="_xlnm.Print_Area" localSheetId="11">'II.F.B-Döntő-4'!$A$1:$N$62</definedName>
    <definedName name="_xlnm.Print_Area" localSheetId="12">'II.L.B-D-3'!$A$1:$J$39</definedName>
    <definedName name="_xlnm.Print_Area" localSheetId="13">'III.F.B-A.csop.'!$A$1:$J$39</definedName>
    <definedName name="_xlnm.Print_Area" localSheetId="14">'III.F.B-B.csop.'!$A$1:$J$39</definedName>
    <definedName name="_xlnm.Print_Area" localSheetId="15">'III.F.B-C.csop.'!$A$1:$J$39</definedName>
    <definedName name="_xlnm.Print_Area" localSheetId="16">'III.F.B-Döntő-3'!$A$1:$J$39</definedName>
    <definedName name="_xlnm.Print_Area" localSheetId="17">'III.L.B-D-3'!$A$1:$J$41</definedName>
    <definedName name="_xlnm.Print_Area" localSheetId="18">'IV.F.B-D-1.csop.'!$A$1:$J$41</definedName>
    <definedName name="_xlnm.Print_Area" localSheetId="20">'IV.F.B-D-2'!$A$1:$N$62</definedName>
    <definedName name="_xlnm.Print_Area" localSheetId="19">'IV.F.B-D-2.csop.'!$A$1:$J$41</definedName>
    <definedName name="_xlnm.Print_Area" localSheetId="21">'V.F.B-D-10'!$A$1:$O$57</definedName>
    <definedName name="_xlnm.Print_Area" localSheetId="22">'V.L.B-D-5'!$A$1:$J$41</definedName>
    <definedName name="_xlnm.Print_Area" localSheetId="23">'VI.F.B-D-13'!$A$1:$P$57</definedName>
    <definedName name="_xlnm.Print_Area" localSheetId="24">'VI.L.B-D-12'!$A$1:$P$57</definedName>
    <definedName name="_xlnm.Print_Area" localSheetId="25">'VII.F.B-D-5'!$A$1:$J$41</definedName>
    <definedName name="_xlnm.Print_Area" localSheetId="26">'VII.L.B-D-3'!$A$1:$J$41</definedName>
    <definedName name="_xlnm.Print_Area" localSheetId="27">'VIII.F.B-D-5'!$A$1:$K$41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406" l="1"/>
  <c r="D11" i="406"/>
  <c r="D9" i="406"/>
  <c r="D7" i="406"/>
  <c r="T5" i="406"/>
  <c r="Z1" i="406" s="1"/>
  <c r="I4" i="406"/>
  <c r="E4" i="406"/>
  <c r="T3" i="406"/>
  <c r="B21" i="405"/>
  <c r="B20" i="405"/>
  <c r="B19" i="405"/>
  <c r="G18" i="405"/>
  <c r="F18" i="405"/>
  <c r="D18" i="405"/>
  <c r="D11" i="405"/>
  <c r="C11" i="405"/>
  <c r="D9" i="405"/>
  <c r="C9" i="405"/>
  <c r="D7" i="405"/>
  <c r="C7" i="405"/>
  <c r="T5" i="405"/>
  <c r="AA1" i="405" s="1"/>
  <c r="I4" i="405"/>
  <c r="H39" i="405" s="1"/>
  <c r="E4" i="405"/>
  <c r="T3" i="405"/>
  <c r="AF1" i="405"/>
  <c r="AE1" i="405"/>
  <c r="AD1" i="405"/>
  <c r="AC1" i="405"/>
  <c r="AB1" i="405"/>
  <c r="B21" i="404"/>
  <c r="B20" i="404"/>
  <c r="B19" i="404"/>
  <c r="G18" i="404"/>
  <c r="F18" i="404"/>
  <c r="D18" i="404"/>
  <c r="D11" i="404"/>
  <c r="C11" i="404"/>
  <c r="D9" i="404"/>
  <c r="C9" i="404"/>
  <c r="D7" i="404"/>
  <c r="C7" i="404"/>
  <c r="T5" i="404"/>
  <c r="AA1" i="404" s="1"/>
  <c r="I4" i="404"/>
  <c r="H39" i="404" s="1"/>
  <c r="E4" i="404"/>
  <c r="T3" i="404"/>
  <c r="AE1" i="404"/>
  <c r="AD1" i="404"/>
  <c r="AC1" i="404"/>
  <c r="AB1" i="404"/>
  <c r="B21" i="403"/>
  <c r="B20" i="403"/>
  <c r="B19" i="403"/>
  <c r="G18" i="403"/>
  <c r="F18" i="403"/>
  <c r="D18" i="403"/>
  <c r="D11" i="403"/>
  <c r="C11" i="403"/>
  <c r="D9" i="403"/>
  <c r="C9" i="403"/>
  <c r="D7" i="403"/>
  <c r="C7" i="403"/>
  <c r="T5" i="403"/>
  <c r="Y1" i="403" s="1"/>
  <c r="I4" i="403"/>
  <c r="H39" i="403" s="1"/>
  <c r="E4" i="403"/>
  <c r="T3" i="403"/>
  <c r="AF1" i="403"/>
  <c r="AE1" i="403"/>
  <c r="N62" i="402"/>
  <c r="B21" i="402"/>
  <c r="C19" i="402"/>
  <c r="B19" i="402"/>
  <c r="C17" i="402"/>
  <c r="B17" i="402"/>
  <c r="Q16" i="402"/>
  <c r="Q15" i="402"/>
  <c r="B15" i="402"/>
  <c r="Q14" i="402"/>
  <c r="Q13" i="402"/>
  <c r="C13" i="402"/>
  <c r="B13" i="402"/>
  <c r="Q12" i="402"/>
  <c r="Q11" i="402"/>
  <c r="B11" i="402"/>
  <c r="Q10" i="402"/>
  <c r="Q9" i="402"/>
  <c r="C9" i="402"/>
  <c r="B9" i="402"/>
  <c r="Q8" i="402"/>
  <c r="Q7" i="402"/>
  <c r="B7" i="402"/>
  <c r="U5" i="402"/>
  <c r="AB1" i="402" s="1"/>
  <c r="N4" i="402"/>
  <c r="K62" i="402" s="1"/>
  <c r="U3" i="402"/>
  <c r="K6" i="402" s="1"/>
  <c r="AD1" i="402"/>
  <c r="AC1" i="402"/>
  <c r="A1" i="402"/>
  <c r="B19" i="401"/>
  <c r="H41" i="401"/>
  <c r="B21" i="401"/>
  <c r="B20" i="401"/>
  <c r="G18" i="401"/>
  <c r="F18" i="401"/>
  <c r="D18" i="401"/>
  <c r="D11" i="401"/>
  <c r="C11" i="401"/>
  <c r="D9" i="401"/>
  <c r="C9" i="401"/>
  <c r="D7" i="401"/>
  <c r="C7" i="401"/>
  <c r="T5" i="401"/>
  <c r="X1" i="401" s="1"/>
  <c r="I4" i="401"/>
  <c r="E4" i="401"/>
  <c r="T3" i="401"/>
  <c r="AB1" i="401"/>
  <c r="D13" i="400"/>
  <c r="C13" i="400"/>
  <c r="D11" i="400"/>
  <c r="C11" i="400"/>
  <c r="D9" i="400"/>
  <c r="C9" i="400"/>
  <c r="D7" i="400"/>
  <c r="C7" i="400"/>
  <c r="Q5" i="400"/>
  <c r="T1" i="400" s="1"/>
  <c r="K4" i="400"/>
  <c r="I41" i="400" s="1"/>
  <c r="E4" i="400"/>
  <c r="Q3" i="400"/>
  <c r="D13" i="399"/>
  <c r="C13" i="399"/>
  <c r="D11" i="399"/>
  <c r="C11" i="399"/>
  <c r="D9" i="399"/>
  <c r="C9" i="399"/>
  <c r="D7" i="399"/>
  <c r="C7" i="399"/>
  <c r="Q5" i="399"/>
  <c r="T1" i="399" s="1"/>
  <c r="K4" i="399"/>
  <c r="I41" i="399" s="1"/>
  <c r="E4" i="399"/>
  <c r="Q3" i="399"/>
  <c r="AB1" i="406" l="1"/>
  <c r="AF1" i="406"/>
  <c r="AD1" i="406"/>
  <c r="AE1" i="406"/>
  <c r="AC1" i="406"/>
  <c r="AA1" i="406"/>
  <c r="X1" i="406"/>
  <c r="Y1" i="406"/>
  <c r="W1" i="406"/>
  <c r="W1" i="405"/>
  <c r="X1" i="405"/>
  <c r="Y1" i="405"/>
  <c r="Z1" i="405"/>
  <c r="AF1" i="404"/>
  <c r="W1" i="404"/>
  <c r="X1" i="404"/>
  <c r="Y1" i="404"/>
  <c r="Z1" i="404"/>
  <c r="X1" i="403"/>
  <c r="Z1" i="403"/>
  <c r="AA1" i="403"/>
  <c r="AB1" i="403"/>
  <c r="AC1" i="403"/>
  <c r="AD1" i="403"/>
  <c r="W1" i="403"/>
  <c r="G6" i="402"/>
  <c r="I6" i="402"/>
  <c r="X1" i="402"/>
  <c r="Y1" i="402"/>
  <c r="Z1" i="402"/>
  <c r="AA1" i="402"/>
  <c r="AC1" i="401"/>
  <c r="AD1" i="401"/>
  <c r="AE1" i="401"/>
  <c r="Y1" i="401"/>
  <c r="Z1" i="401"/>
  <c r="AA1" i="401"/>
  <c r="AF1" i="401"/>
  <c r="W1" i="401"/>
  <c r="AB1" i="400"/>
  <c r="W1" i="400"/>
  <c r="Y1" i="400"/>
  <c r="AC1" i="400"/>
  <c r="U1" i="400"/>
  <c r="V1" i="400"/>
  <c r="X1" i="400"/>
  <c r="Z1" i="400"/>
  <c r="AA1" i="400"/>
  <c r="V1" i="399"/>
  <c r="AB1" i="399"/>
  <c r="U1" i="399"/>
  <c r="W1" i="399"/>
  <c r="X1" i="399"/>
  <c r="Y1" i="399"/>
  <c r="Z1" i="399"/>
  <c r="AA1" i="399"/>
  <c r="AC1" i="399"/>
  <c r="D13" i="398" l="1"/>
  <c r="C13" i="398"/>
  <c r="D11" i="398"/>
  <c r="C11" i="398"/>
  <c r="D9" i="398"/>
  <c r="C9" i="398"/>
  <c r="D7" i="398"/>
  <c r="C7" i="398"/>
  <c r="Q5" i="398"/>
  <c r="AB1" i="398" s="1"/>
  <c r="K4" i="398"/>
  <c r="I41" i="398" s="1"/>
  <c r="E4" i="398"/>
  <c r="Q3" i="398"/>
  <c r="G18" i="395"/>
  <c r="F18" i="395"/>
  <c r="G18" i="394"/>
  <c r="F18" i="394"/>
  <c r="H18" i="393"/>
  <c r="G18" i="393"/>
  <c r="F18" i="393"/>
  <c r="H18" i="386"/>
  <c r="G18" i="386"/>
  <c r="F18" i="386"/>
  <c r="G18" i="390"/>
  <c r="F18" i="390"/>
  <c r="G18" i="388"/>
  <c r="F18" i="388"/>
  <c r="G18" i="384"/>
  <c r="F18" i="384"/>
  <c r="G18" i="354"/>
  <c r="F18" i="354"/>
  <c r="T1" i="398" l="1"/>
  <c r="U1" i="398"/>
  <c r="V1" i="398"/>
  <c r="X1" i="398"/>
  <c r="Y1" i="398"/>
  <c r="Z1" i="398"/>
  <c r="AA1" i="398"/>
  <c r="AC1" i="398"/>
  <c r="W1" i="398"/>
  <c r="G18" i="364"/>
  <c r="F18" i="364"/>
  <c r="G18" i="380"/>
  <c r="F18" i="380"/>
  <c r="B23" i="395" l="1"/>
  <c r="B22" i="395"/>
  <c r="B21" i="395"/>
  <c r="B20" i="395"/>
  <c r="B19" i="395"/>
  <c r="J18" i="395"/>
  <c r="H18" i="395"/>
  <c r="D18" i="395"/>
  <c r="I41" i="395"/>
  <c r="M3" i="395"/>
  <c r="P1" i="395" s="1"/>
  <c r="Y1" i="395"/>
  <c r="X1" i="395"/>
  <c r="W1" i="395"/>
  <c r="V1" i="395"/>
  <c r="T1" i="395"/>
  <c r="S1" i="395"/>
  <c r="B21" i="394"/>
  <c r="B20" i="394"/>
  <c r="B19" i="394"/>
  <c r="D18" i="394"/>
  <c r="D11" i="394"/>
  <c r="C11" i="394"/>
  <c r="D9" i="394"/>
  <c r="C9" i="394"/>
  <c r="D7" i="394"/>
  <c r="C7" i="394"/>
  <c r="T5" i="394"/>
  <c r="I4" i="394"/>
  <c r="H41" i="394" s="1"/>
  <c r="E4" i="394"/>
  <c r="T3" i="394"/>
  <c r="AF1" i="394"/>
  <c r="AE1" i="394"/>
  <c r="AD1" i="394"/>
  <c r="AC1" i="394"/>
  <c r="AB1" i="394"/>
  <c r="B23" i="393"/>
  <c r="B22" i="393"/>
  <c r="B21" i="393"/>
  <c r="B20" i="393"/>
  <c r="B19" i="393"/>
  <c r="I18" i="393"/>
  <c r="D18" i="393"/>
  <c r="H41" i="393"/>
  <c r="M3" i="393"/>
  <c r="P57" i="392"/>
  <c r="M57" i="392"/>
  <c r="D37" i="392"/>
  <c r="C37" i="392"/>
  <c r="B37" i="392"/>
  <c r="D35" i="392"/>
  <c r="C35" i="392"/>
  <c r="B35" i="392"/>
  <c r="D33" i="392"/>
  <c r="C33" i="392"/>
  <c r="B33" i="392"/>
  <c r="D31" i="392"/>
  <c r="C31" i="392"/>
  <c r="B31" i="392"/>
  <c r="D29" i="392"/>
  <c r="C29" i="392"/>
  <c r="B29" i="392"/>
  <c r="D27" i="392"/>
  <c r="C27" i="392"/>
  <c r="B27" i="392"/>
  <c r="D25" i="392"/>
  <c r="C25" i="392"/>
  <c r="B25" i="392"/>
  <c r="D23" i="392"/>
  <c r="C23" i="392"/>
  <c r="B23" i="392"/>
  <c r="D21" i="392"/>
  <c r="C21" i="392"/>
  <c r="B21" i="392"/>
  <c r="D19" i="392"/>
  <c r="C19" i="392"/>
  <c r="B19" i="392"/>
  <c r="D17" i="392"/>
  <c r="C17" i="392"/>
  <c r="B17" i="392"/>
  <c r="S16" i="392"/>
  <c r="S15" i="392"/>
  <c r="D15" i="392"/>
  <c r="C15" i="392"/>
  <c r="B15" i="392"/>
  <c r="S14" i="392"/>
  <c r="S13" i="392"/>
  <c r="D13" i="392"/>
  <c r="C13" i="392"/>
  <c r="B13" i="392"/>
  <c r="S12" i="392"/>
  <c r="S11" i="392"/>
  <c r="D11" i="392"/>
  <c r="C11" i="392"/>
  <c r="B11" i="392"/>
  <c r="S10" i="392"/>
  <c r="S9" i="392"/>
  <c r="D9" i="392"/>
  <c r="C9" i="392"/>
  <c r="B9" i="392"/>
  <c r="S8" i="392"/>
  <c r="S7" i="392"/>
  <c r="D7" i="392"/>
  <c r="C7" i="392"/>
  <c r="B7" i="392"/>
  <c r="AC1" i="392"/>
  <c r="W3" i="392"/>
  <c r="O6" i="392" s="1"/>
  <c r="AF1" i="392"/>
  <c r="AE1" i="392"/>
  <c r="AD1" i="392"/>
  <c r="P57" i="391"/>
  <c r="M57" i="391"/>
  <c r="D37" i="391"/>
  <c r="C37" i="391"/>
  <c r="B37" i="391"/>
  <c r="D35" i="391"/>
  <c r="C35" i="391"/>
  <c r="B35" i="391"/>
  <c r="D33" i="391"/>
  <c r="C33" i="391"/>
  <c r="B33" i="391"/>
  <c r="D31" i="391"/>
  <c r="C31" i="391"/>
  <c r="B31" i="391"/>
  <c r="D29" i="391"/>
  <c r="C29" i="391"/>
  <c r="B29" i="391"/>
  <c r="D27" i="391"/>
  <c r="C27" i="391"/>
  <c r="B27" i="391"/>
  <c r="D25" i="391"/>
  <c r="C25" i="391"/>
  <c r="B25" i="391"/>
  <c r="D23" i="391"/>
  <c r="C23" i="391"/>
  <c r="B23" i="391"/>
  <c r="D21" i="391"/>
  <c r="C21" i="391"/>
  <c r="B21" i="391"/>
  <c r="D19" i="391"/>
  <c r="C19" i="391"/>
  <c r="B19" i="391"/>
  <c r="D17" i="391"/>
  <c r="C17" i="391"/>
  <c r="B17" i="391"/>
  <c r="S16" i="391"/>
  <c r="S15" i="391"/>
  <c r="D15" i="391"/>
  <c r="C15" i="391"/>
  <c r="B15" i="391"/>
  <c r="S14" i="391"/>
  <c r="S13" i="391"/>
  <c r="D13" i="391"/>
  <c r="C13" i="391"/>
  <c r="B13" i="391"/>
  <c r="S12" i="391"/>
  <c r="S11" i="391"/>
  <c r="D11" i="391"/>
  <c r="C11" i="391"/>
  <c r="B11" i="391"/>
  <c r="S10" i="391"/>
  <c r="S9" i="391"/>
  <c r="D9" i="391"/>
  <c r="C9" i="391"/>
  <c r="B9" i="391"/>
  <c r="S8" i="391"/>
  <c r="S7" i="391"/>
  <c r="D7" i="391"/>
  <c r="C7" i="391"/>
  <c r="B7" i="391"/>
  <c r="AF1" i="391"/>
  <c r="W3" i="391"/>
  <c r="M6" i="391" s="1"/>
  <c r="AC1" i="391"/>
  <c r="AB1" i="391"/>
  <c r="AA1" i="391"/>
  <c r="Z1" i="391"/>
  <c r="H41" i="390"/>
  <c r="B21" i="390"/>
  <c r="B20" i="390"/>
  <c r="B19" i="390"/>
  <c r="D18" i="390"/>
  <c r="D11" i="390"/>
  <c r="C11" i="390"/>
  <c r="D9" i="390"/>
  <c r="C9" i="390"/>
  <c r="D7" i="390"/>
  <c r="C7" i="390"/>
  <c r="T5" i="390"/>
  <c r="I4" i="390"/>
  <c r="E4" i="390"/>
  <c r="T3" i="390"/>
  <c r="AB1" i="390" s="1"/>
  <c r="AF1" i="390"/>
  <c r="H41" i="388"/>
  <c r="B21" i="388"/>
  <c r="B20" i="388"/>
  <c r="B19" i="388"/>
  <c r="D18" i="388"/>
  <c r="D11" i="388"/>
  <c r="C11" i="388"/>
  <c r="D9" i="388"/>
  <c r="C9" i="388"/>
  <c r="D7" i="388"/>
  <c r="C7" i="388"/>
  <c r="T5" i="388"/>
  <c r="I4" i="388"/>
  <c r="E4" i="388"/>
  <c r="T3" i="388"/>
  <c r="AF1" i="388"/>
  <c r="AE1" i="388"/>
  <c r="AD1" i="388"/>
  <c r="AC1" i="388"/>
  <c r="AB1" i="388"/>
  <c r="AA1" i="388"/>
  <c r="Z1" i="388"/>
  <c r="Y1" i="388"/>
  <c r="X1" i="388"/>
  <c r="B23" i="386"/>
  <c r="B22" i="386"/>
  <c r="B21" i="386"/>
  <c r="B20" i="386"/>
  <c r="B19" i="386"/>
  <c r="I18" i="386"/>
  <c r="D18" i="386"/>
  <c r="H41" i="386"/>
  <c r="M3" i="386"/>
  <c r="X1" i="386" s="1"/>
  <c r="S1" i="386"/>
  <c r="R1" i="386"/>
  <c r="Q1" i="386"/>
  <c r="P1" i="386"/>
  <c r="O57" i="385"/>
  <c r="L57" i="385"/>
  <c r="R16" i="385"/>
  <c r="R15" i="385"/>
  <c r="R14" i="385"/>
  <c r="R13" i="385"/>
  <c r="R12" i="385"/>
  <c r="R11" i="385"/>
  <c r="R10" i="385"/>
  <c r="R9" i="385"/>
  <c r="R8" i="385"/>
  <c r="R7" i="385"/>
  <c r="AE1" i="385"/>
  <c r="V3" i="385"/>
  <c r="J6" i="385" s="1"/>
  <c r="AD1" i="385"/>
  <c r="AC1" i="385"/>
  <c r="AB1" i="385"/>
  <c r="AA1" i="385"/>
  <c r="Z1" i="385"/>
  <c r="Y1" i="385"/>
  <c r="B21" i="384"/>
  <c r="B20" i="384"/>
  <c r="B19" i="384"/>
  <c r="D18" i="384"/>
  <c r="D11" i="384"/>
  <c r="C11" i="384"/>
  <c r="D9" i="384"/>
  <c r="C9" i="384"/>
  <c r="D7" i="384"/>
  <c r="C7" i="384"/>
  <c r="T5" i="384"/>
  <c r="I4" i="384"/>
  <c r="H41" i="384" s="1"/>
  <c r="E4" i="384"/>
  <c r="T3" i="384"/>
  <c r="J18" i="380"/>
  <c r="H18" i="380"/>
  <c r="D18" i="380"/>
  <c r="B22" i="380"/>
  <c r="B21" i="380"/>
  <c r="B19" i="380"/>
  <c r="I41" i="380"/>
  <c r="O3" i="380"/>
  <c r="S1" i="380"/>
  <c r="R1" i="395" l="1"/>
  <c r="Q1" i="395"/>
  <c r="T1" i="386"/>
  <c r="V1" i="386"/>
  <c r="U1" i="386"/>
  <c r="W1" i="386"/>
  <c r="Y1" i="386"/>
  <c r="W1" i="390"/>
  <c r="X1" i="390"/>
  <c r="AC1" i="390"/>
  <c r="AD1" i="390"/>
  <c r="AE1" i="390"/>
  <c r="Y1" i="390"/>
  <c r="Z1" i="390"/>
  <c r="AA1" i="390"/>
  <c r="R1" i="380"/>
  <c r="T1" i="393"/>
  <c r="O6" i="391"/>
  <c r="AA1" i="394"/>
  <c r="U1" i="395"/>
  <c r="I6" i="391"/>
  <c r="W1" i="388"/>
  <c r="K6" i="391"/>
  <c r="Y1" i="394"/>
  <c r="W1" i="394"/>
  <c r="X1" i="394"/>
  <c r="Z1" i="394"/>
  <c r="V1" i="393"/>
  <c r="Q1" i="393"/>
  <c r="S1" i="393"/>
  <c r="W1" i="393"/>
  <c r="X1" i="393"/>
  <c r="P1" i="393"/>
  <c r="U1" i="393"/>
  <c r="R1" i="393"/>
  <c r="Y1" i="393"/>
  <c r="I6" i="392"/>
  <c r="K6" i="392"/>
  <c r="M6" i="392"/>
  <c r="Z1" i="392"/>
  <c r="AA1" i="392"/>
  <c r="AB1" i="392"/>
  <c r="AD1" i="391"/>
  <c r="AE1" i="391"/>
  <c r="H6" i="385"/>
  <c r="L6" i="385"/>
  <c r="N6" i="385"/>
  <c r="AF1" i="384"/>
  <c r="W1" i="384"/>
  <c r="X1" i="384"/>
  <c r="Y1" i="384"/>
  <c r="Z1" i="384"/>
  <c r="AA1" i="384"/>
  <c r="AB1" i="384"/>
  <c r="AC1" i="384"/>
  <c r="AD1" i="384"/>
  <c r="AE1" i="384"/>
  <c r="AA1" i="380"/>
  <c r="T1" i="380"/>
  <c r="U1" i="380"/>
  <c r="B20" i="380"/>
  <c r="V1" i="380"/>
  <c r="B23" i="380"/>
  <c r="X1" i="380"/>
  <c r="Y1" i="380"/>
  <c r="W1" i="380"/>
  <c r="Z1" i="380"/>
  <c r="B22" i="364" l="1"/>
  <c r="B21" i="364"/>
  <c r="B20" i="364"/>
  <c r="B19" i="364"/>
  <c r="H18" i="364"/>
  <c r="D18" i="364"/>
  <c r="D13" i="364"/>
  <c r="C13" i="364"/>
  <c r="D11" i="364"/>
  <c r="C11" i="364"/>
  <c r="D9" i="364"/>
  <c r="C9" i="364"/>
  <c r="D7" i="364"/>
  <c r="C7" i="364"/>
  <c r="Q5" i="364"/>
  <c r="W1" i="364" s="1"/>
  <c r="K4" i="364"/>
  <c r="I41" i="364" s="1"/>
  <c r="E4" i="364"/>
  <c r="Q3" i="364"/>
  <c r="B21" i="354"/>
  <c r="B20" i="354"/>
  <c r="B19" i="354"/>
  <c r="D18" i="354"/>
  <c r="D11" i="354"/>
  <c r="C11" i="354"/>
  <c r="D9" i="354"/>
  <c r="C9" i="354"/>
  <c r="D7" i="354"/>
  <c r="C7" i="354"/>
  <c r="T5" i="354"/>
  <c r="I4" i="354"/>
  <c r="H39" i="354" s="1"/>
  <c r="E4" i="354"/>
  <c r="T3" i="354"/>
  <c r="L22" i="2"/>
  <c r="Q8" i="85" s="1"/>
  <c r="L23" i="2"/>
  <c r="Q9" i="85" s="1"/>
  <c r="L24" i="2"/>
  <c r="Q10" i="85" s="1"/>
  <c r="L25" i="2"/>
  <c r="Q11" i="85" s="1"/>
  <c r="L26" i="2"/>
  <c r="L27" i="2"/>
  <c r="L28" i="2"/>
  <c r="L29" i="2"/>
  <c r="U3" i="85"/>
  <c r="K6" i="85" s="1"/>
  <c r="U5" i="85"/>
  <c r="AC1" i="85" s="1"/>
  <c r="G6" i="85"/>
  <c r="I6" i="85"/>
  <c r="N62" i="85"/>
  <c r="N4" i="85"/>
  <c r="K62" i="85" s="1"/>
  <c r="D21" i="85"/>
  <c r="C21" i="85"/>
  <c r="B21" i="85"/>
  <c r="D19" i="85"/>
  <c r="C19" i="85"/>
  <c r="B19" i="85"/>
  <c r="D17" i="85"/>
  <c r="C17" i="85"/>
  <c r="B17" i="85"/>
  <c r="Q16" i="85"/>
  <c r="Q15" i="85"/>
  <c r="D15" i="85"/>
  <c r="C15" i="85"/>
  <c r="B15" i="85"/>
  <c r="D13" i="85"/>
  <c r="C13" i="85"/>
  <c r="B13" i="85"/>
  <c r="Q12" i="85"/>
  <c r="D11" i="85"/>
  <c r="C11" i="85"/>
  <c r="B11" i="85"/>
  <c r="D9" i="85"/>
  <c r="C9" i="85"/>
  <c r="B9" i="85"/>
  <c r="Q7" i="85"/>
  <c r="D7" i="85"/>
  <c r="C7" i="85"/>
  <c r="B7" i="85"/>
  <c r="A1" i="85"/>
  <c r="A1" i="2"/>
  <c r="Q13" i="85"/>
  <c r="AD1" i="85"/>
  <c r="AB1" i="85"/>
  <c r="AA1" i="85"/>
  <c r="X1" i="364" l="1"/>
  <c r="Y1" i="364"/>
  <c r="AA1" i="364"/>
  <c r="AC1" i="364"/>
  <c r="AF1" i="354"/>
  <c r="X1" i="85"/>
  <c r="U1" i="364"/>
  <c r="V1" i="364"/>
  <c r="Z1" i="364"/>
  <c r="Y1" i="85"/>
  <c r="T1" i="364"/>
  <c r="Z1" i="85"/>
  <c r="AB1" i="364"/>
  <c r="Z1" i="354"/>
  <c r="AA1" i="354"/>
  <c r="AB1" i="354"/>
  <c r="AC1" i="354"/>
  <c r="Y1" i="354"/>
  <c r="AD1" i="354"/>
  <c r="W1" i="354"/>
  <c r="AE1" i="354"/>
  <c r="X1" i="354"/>
  <c r="Q14" i="8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Anders Wennberg</author>
  </authors>
  <commentList>
    <comment ref="E7" authorId="0" shapeId="0" xr:uid="{00000000-0006-0000-0D00-000001000000}">
      <text>
        <r>
          <rPr>
            <b/>
            <sz val="8"/>
            <color indexed="8"/>
            <rFont val="Tahoma"/>
            <family val="2"/>
            <charset val="238"/>
          </rPr>
          <t>Táblakészítés előtt:
Főtábla élőkészitésnél
- kitöltötted a DA, WC, LL, SE, Q-kat?
- kitöltötted a kiemeléseket?
Ha igen: csinálhatod a táblát.
Ha nem: menj vissza és töltsd ki!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Anders Wennberg</author>
  </authors>
  <commentList>
    <comment ref="E7" authorId="0" shapeId="0" xr:uid="{F996C54B-0867-4F37-8673-A13D780A3216}">
      <text>
        <r>
          <rPr>
            <b/>
            <sz val="8"/>
            <color indexed="8"/>
            <rFont val="Tahoma"/>
            <family val="2"/>
            <charset val="238"/>
          </rPr>
          <t>Táblakészítés előtt:
Főtábla élőkészitésnél
- kitöltötted a DA, WC, LL, SE, Q-kat?
- kitöltötted a kiemeléseket?
Ha igen: csinálhatod a táblát.
Ha nem: menj vissza és töltsd ki!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Anders Wennberg</author>
  </authors>
  <commentList>
    <comment ref="E7" authorId="0" shapeId="0" xr:uid="{BD652854-7749-4656-AE44-8D5B5FD8F0A2}">
      <text>
        <r>
          <rPr>
            <b/>
            <sz val="8"/>
            <color indexed="8"/>
            <rFont val="Tahoma"/>
            <family val="2"/>
            <charset val="238"/>
          </rPr>
          <t>Táblakészítés előtt:
Főtábla élőkészitésnél
- kitöltötted a DA, WC, LL, SE, Q-kat?
- kitöltötted a kiemeléseket?
Ha igen: csinálhatod a táblát.
Ha nem: menj vissza és töltsd ki!</t>
        </r>
      </text>
    </comment>
  </commentList>
</comments>
</file>

<file path=xl/sharedStrings.xml><?xml version="1.0" encoding="utf-8"?>
<sst xmlns="http://schemas.openxmlformats.org/spreadsheetml/2006/main" count="4455" uniqueCount="551">
  <si>
    <t>Umpire</t>
  </si>
  <si>
    <t>St.</t>
  </si>
  <si>
    <t>#</t>
  </si>
  <si>
    <t>1</t>
  </si>
  <si>
    <t>2</t>
  </si>
  <si>
    <t>3</t>
  </si>
  <si>
    <t>4</t>
  </si>
  <si>
    <t>5</t>
  </si>
  <si>
    <t>6</t>
  </si>
  <si>
    <t>7</t>
  </si>
  <si>
    <t>8</t>
  </si>
  <si>
    <t/>
  </si>
  <si>
    <t>Ezt az oldalt soha ne töröld le !!!</t>
  </si>
  <si>
    <t>Töltsd ki a zöld mezőket!</t>
  </si>
  <si>
    <t>A verseny neve:</t>
  </si>
  <si>
    <t>A verseny dátuma (éééé.hh.nn)</t>
  </si>
  <si>
    <t>Város</t>
  </si>
  <si>
    <t>Versenybíró:</t>
  </si>
  <si>
    <t>Közreműködő bírók</t>
  </si>
  <si>
    <t>Dátum</t>
  </si>
  <si>
    <t>Töltsd ki a táblázatot a játékvezetők nevével. Az első 8 neve fog megjelenni a táblákban lévő legördülő menükben</t>
  </si>
  <si>
    <t>Székbírók</t>
  </si>
  <si>
    <t>Családi név</t>
  </si>
  <si>
    <t>Keresztnév</t>
  </si>
  <si>
    <t>Kategória</t>
  </si>
  <si>
    <t>Versenybíró</t>
  </si>
  <si>
    <t>Versenybíró aláírása</t>
  </si>
  <si>
    <t>Kiem</t>
  </si>
  <si>
    <t>2. forduló</t>
  </si>
  <si>
    <t>kód</t>
  </si>
  <si>
    <t>Rangsor</t>
  </si>
  <si>
    <t>Dátuma</t>
  </si>
  <si>
    <t>Kiemeltek</t>
  </si>
  <si>
    <t>Utolsó elfogadott játékos</t>
  </si>
  <si>
    <t>Sorsoló játékosok</t>
  </si>
  <si>
    <t>kiem</t>
  </si>
  <si>
    <t>Versenyszám:</t>
  </si>
  <si>
    <t>Egyéni főtábla</t>
  </si>
  <si>
    <t>Utolsó DA</t>
  </si>
  <si>
    <t>Szerencés Vesztes</t>
  </si>
  <si>
    <t>Helyettesíti</t>
  </si>
  <si>
    <t>Sorsolás időpontja</t>
  </si>
  <si>
    <t>Győztes</t>
  </si>
  <si>
    <t>Döntő</t>
  </si>
  <si>
    <t>Bíró</t>
  </si>
  <si>
    <t>Egyik sem</t>
  </si>
  <si>
    <t>Orvos neve:</t>
  </si>
  <si>
    <t>kódszám</t>
  </si>
  <si>
    <t xml:space="preserve">  </t>
  </si>
  <si>
    <t>A</t>
  </si>
  <si>
    <t>B</t>
  </si>
  <si>
    <t>C</t>
  </si>
  <si>
    <t>Vezetéknév</t>
  </si>
  <si>
    <t>Helyezés</t>
  </si>
  <si>
    <t>Pontszám</t>
  </si>
  <si>
    <t>Bónusz</t>
  </si>
  <si>
    <t>D</t>
  </si>
  <si>
    <t>F</t>
  </si>
  <si>
    <t>1 FORDULÓ</t>
  </si>
  <si>
    <t>A -D</t>
  </si>
  <si>
    <t>C - A</t>
  </si>
  <si>
    <t>D - B</t>
  </si>
  <si>
    <t>A - B</t>
  </si>
  <si>
    <t>C - D</t>
  </si>
  <si>
    <t>B - C</t>
  </si>
  <si>
    <t>2 FORDULÓ</t>
  </si>
  <si>
    <t>3 FORDULÓ</t>
  </si>
  <si>
    <t>I</t>
  </si>
  <si>
    <t>II</t>
  </si>
  <si>
    <t>III</t>
  </si>
  <si>
    <t>IV</t>
  </si>
  <si>
    <t>V</t>
  </si>
  <si>
    <t>VI</t>
  </si>
  <si>
    <t>VII</t>
  </si>
  <si>
    <t>VIII</t>
  </si>
  <si>
    <t>X</t>
  </si>
  <si>
    <t>XI</t>
  </si>
  <si>
    <t>Verseny rendezője:</t>
  </si>
  <si>
    <t>Versenyigazgató</t>
  </si>
  <si>
    <t>W</t>
  </si>
  <si>
    <t>Magyar verseny táblakészítő</t>
  </si>
  <si>
    <t>Versenyszám 1</t>
  </si>
  <si>
    <t>Versenyszám 2</t>
  </si>
  <si>
    <t>Versenyszám 3</t>
  </si>
  <si>
    <t>Versenyszám 4</t>
  </si>
  <si>
    <t>Versenyszám 5</t>
  </si>
  <si>
    <t>Jászberény</t>
  </si>
  <si>
    <t xml:space="preserve">Sági </t>
  </si>
  <si>
    <t>István</t>
  </si>
  <si>
    <t>Sági István</t>
  </si>
  <si>
    <t>Tóth Éva</t>
  </si>
  <si>
    <t>Édes Gergely István</t>
  </si>
  <si>
    <t>Juhász Bálint</t>
  </si>
  <si>
    <t>Halápi Áron</t>
  </si>
  <si>
    <t>1. csoport győztese</t>
  </si>
  <si>
    <t>2. csoport győztese</t>
  </si>
  <si>
    <t>Kovács Olivér</t>
  </si>
  <si>
    <t>Lukáts Zalán</t>
  </si>
  <si>
    <t>Kiss Bence</t>
  </si>
  <si>
    <t>Szőke Patrik Gergő</t>
  </si>
  <si>
    <t>Molnár Bendegúz Sándor</t>
  </si>
  <si>
    <t>Jászárokszállás</t>
  </si>
  <si>
    <t>Békefi Szabolcs</t>
  </si>
  <si>
    <t>Édes László Sándor</t>
  </si>
  <si>
    <t>Borics Benett</t>
  </si>
  <si>
    <t>Magoss György Bálint</t>
  </si>
  <si>
    <t>Pócz Kornél Norbert</t>
  </si>
  <si>
    <t>German László</t>
  </si>
  <si>
    <t>Édes Dániel György</t>
  </si>
  <si>
    <t>VI. F./B - Döntő</t>
  </si>
  <si>
    <t>Lukáts Zsombor</t>
  </si>
  <si>
    <t>Rédei Barnabás</t>
  </si>
  <si>
    <t>Takács Norbert</t>
  </si>
  <si>
    <t>V. L./B - Döntő</t>
  </si>
  <si>
    <t>Szabó Kata</t>
  </si>
  <si>
    <t>Csibra Laura</t>
  </si>
  <si>
    <t>Kollár Zoé</t>
  </si>
  <si>
    <t>Mohei Jázmin</t>
  </si>
  <si>
    <t>III. L./B - Döntő</t>
  </si>
  <si>
    <t>Csató Eszter</t>
  </si>
  <si>
    <t>1.</t>
  </si>
  <si>
    <t>2.</t>
  </si>
  <si>
    <t>Kovács Szilárd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</si>
  <si>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</si>
  <si>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</si>
  <si>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</si>
  <si>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</si>
  <si>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</si>
  <si>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</si>
  <si>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</si>
  <si>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</si>
  <si>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</si>
  <si>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</si>
  <si>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</si>
  <si>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</si>
  <si>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</si>
  <si>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Kovács Kinga Dalma</t>
  </si>
  <si>
    <t>Korcsoport</t>
  </si>
  <si>
    <t>Nem</t>
  </si>
  <si>
    <t>Iskola</t>
  </si>
  <si>
    <t>Település</t>
  </si>
  <si>
    <t>Nevező</t>
  </si>
  <si>
    <t>I.kcs Tenisz U8 piros labdával, P+S szabály</t>
  </si>
  <si>
    <t>Mezőtúr</t>
  </si>
  <si>
    <t>Szent István Katolikus Általános Iskola és Óvoda</t>
  </si>
  <si>
    <t>Ábrahám Zoltán</t>
  </si>
  <si>
    <t>L</t>
  </si>
  <si>
    <t>Jászberényi Nagyboldogasszony Katolikus Óvoda, Kéttannyelvű Általános Iskola és Gimnázium</t>
  </si>
  <si>
    <t>Szőke Emma</t>
  </si>
  <si>
    <t>Bercsényi Miklós Általános Iskola</t>
  </si>
  <si>
    <t>Szabó Anna</t>
  </si>
  <si>
    <t>Szent István Sport Általános Iskola és Gimnázium</t>
  </si>
  <si>
    <t>Székely Alina</t>
  </si>
  <si>
    <t xml:space="preserve">III.kcs Tenisz U11 zöld labdával, P+S szabály </t>
  </si>
  <si>
    <t>Jászárokszállási Széchenyi István Általános Iskola és Alapfokú Művészeti Iskola</t>
  </si>
  <si>
    <t>Jászsági Gróf Apponyi Albert Általános Iskola és Alapfokú Művészeti Iskola</t>
  </si>
  <si>
    <t>Lehel Vezér Gimnázium</t>
  </si>
  <si>
    <t>Székely Mihály Általános Iskola</t>
  </si>
  <si>
    <t>Mezőtúri II. Rákóczi Ferenc Magyar-Angol Két Tanítási Nyelvű Általános Iskola</t>
  </si>
  <si>
    <t>IV.kcs Tenisz U12</t>
  </si>
  <si>
    <t>Kovács Bianka</t>
  </si>
  <si>
    <t>V.kcs Tenisz U14</t>
  </si>
  <si>
    <t>VI.kcs Tenisz U16</t>
  </si>
  <si>
    <t>VII.kcs Tenisz U18</t>
  </si>
  <si>
    <t xml:space="preserve">Kolping Oktatási és Szociális Intézményfenntartó Szervezet </t>
  </si>
  <si>
    <t>VIII.kcs Tenisz U18+</t>
  </si>
  <si>
    <t>Az aktuális helyzetről  +36203485403 (Tóth Éva versenyigazgató) számon érdeklődhet.</t>
  </si>
  <si>
    <t>Név</t>
  </si>
  <si>
    <t>8:30</t>
  </si>
  <si>
    <t>Sárközi Levente</t>
  </si>
  <si>
    <t>Molnár Zalán Lehel</t>
  </si>
  <si>
    <t>Sebestyén Nolen</t>
  </si>
  <si>
    <t>Bálint Máté</t>
  </si>
  <si>
    <t>Székely Szonja</t>
  </si>
  <si>
    <t>Koczka Ákos</t>
  </si>
  <si>
    <t>Török Ádám Márk</t>
  </si>
  <si>
    <t>Szántai Levente</t>
  </si>
  <si>
    <t>Magyar Albert</t>
  </si>
  <si>
    <t>Bordás Félix</t>
  </si>
  <si>
    <t>Koczka Gergő</t>
  </si>
  <si>
    <t>Teleki Zétény</t>
  </si>
  <si>
    <t>Kerekes Leonóra</t>
  </si>
  <si>
    <t>Bencsik Máté</t>
  </si>
  <si>
    <t>Magera Péter</t>
  </si>
  <si>
    <t>Vince Véda</t>
  </si>
  <si>
    <t>Szeremi Dániel</t>
  </si>
  <si>
    <t>Szebenyi-Kiss Dominik</t>
  </si>
  <si>
    <t>Kiss Barnabás</t>
  </si>
  <si>
    <t>Orosz Ádám Attila</t>
  </si>
  <si>
    <t>Vince Zoárd</t>
  </si>
  <si>
    <t>Szabó Balázs</t>
  </si>
  <si>
    <t>Görbe Liza</t>
  </si>
  <si>
    <t>Fedor Zsófia</t>
  </si>
  <si>
    <t>I. F./B - Döntő</t>
  </si>
  <si>
    <t>I. L./B - Döntő</t>
  </si>
  <si>
    <t>CU</t>
  </si>
  <si>
    <t>Elődöntők</t>
  </si>
  <si>
    <t>IV. F./B - Döntő</t>
  </si>
  <si>
    <t>V. F./B - Döntő</t>
  </si>
  <si>
    <t>VI. L./B - Döntő</t>
  </si>
  <si>
    <t>VII. F./B - Döntő</t>
  </si>
  <si>
    <t>VII. L./B - Döntő</t>
  </si>
  <si>
    <t>VIII. F./B - Döntő</t>
  </si>
  <si>
    <t>Létszám</t>
  </si>
  <si>
    <t>2025/26. DO J-NK-SZ Vármegye</t>
  </si>
  <si>
    <t>2026.04.23-24.</t>
  </si>
  <si>
    <t>Nagy Mihály</t>
  </si>
  <si>
    <t>Kalla Konrád</t>
  </si>
  <si>
    <t>Papp Milán</t>
  </si>
  <si>
    <t>Tóth Levente</t>
  </si>
  <si>
    <t>Kovács Kata</t>
  </si>
  <si>
    <t>Munkácsi Frida</t>
  </si>
  <si>
    <t>II.kcs Tenisz U10 narancs labdával, P+S szabály</t>
  </si>
  <si>
    <t>Vámos Donát</t>
  </si>
  <si>
    <t>Cseh Edvin Gábor</t>
  </si>
  <si>
    <t>Pócz-Nagy Benett</t>
  </si>
  <si>
    <t>Kovács Milán Zétény</t>
  </si>
  <si>
    <t>Molnár Benedek</t>
  </si>
  <si>
    <t>Tóth Benedek</t>
  </si>
  <si>
    <t>Szabó Mátyás</t>
  </si>
  <si>
    <t>Oláh Levente László</t>
  </si>
  <si>
    <t>Hamar Lőrinc</t>
  </si>
  <si>
    <t>Zsólyomi Zsombor</t>
  </si>
  <si>
    <t>Holczer Hanna</t>
  </si>
  <si>
    <t>Bojtos Zsuzsanna</t>
  </si>
  <si>
    <t>Bálint Ádám</t>
  </si>
  <si>
    <t>Zimonyi Bercel</t>
  </si>
  <si>
    <t>Balogh Milán</t>
  </si>
  <si>
    <t>Kalla Zsombor</t>
  </si>
  <si>
    <t>Terjéki Benett</t>
  </si>
  <si>
    <t>Banya Ádám</t>
  </si>
  <si>
    <t>Kemény Mirkó</t>
  </si>
  <si>
    <t>Oláh Ádám</t>
  </si>
  <si>
    <t xml:space="preserve"> Gulyás Lora</t>
  </si>
  <si>
    <t>Faragó Máté Béla</t>
  </si>
  <si>
    <t>Kovács Kornél Máté</t>
  </si>
  <si>
    <t>Szabó Sebestyén</t>
  </si>
  <si>
    <t>Farkas Dániel</t>
  </si>
  <si>
    <t>Fedor Szonja</t>
  </si>
  <si>
    <t>Oláh Luca</t>
  </si>
  <si>
    <t>Yiadom Lilly Irie</t>
  </si>
  <si>
    <t>Bathó András Barnabás</t>
  </si>
  <si>
    <t>Földi Krisztián</t>
  </si>
  <si>
    <t>Kispál Eliza</t>
  </si>
  <si>
    <t>Csoma Nóra</t>
  </si>
  <si>
    <t>Gulyás Dorottya</t>
  </si>
  <si>
    <t>André Hanga</t>
  </si>
  <si>
    <t>Marinka-Tóth Anna</t>
  </si>
  <si>
    <t>Tóth Regina</t>
  </si>
  <si>
    <t>Gál Réka</t>
  </si>
  <si>
    <t>Tábori Petra</t>
  </si>
  <si>
    <t>Horti Hanga</t>
  </si>
  <si>
    <t>Kármán Erik</t>
  </si>
  <si>
    <t>Sárközi Olivér</t>
  </si>
  <si>
    <t>Deák Janka</t>
  </si>
  <si>
    <t>Testnevelő</t>
  </si>
  <si>
    <t>Felkészítő</t>
  </si>
  <si>
    <t>Józsa Péter Pál</t>
  </si>
  <si>
    <t>Bábosik Bence</t>
  </si>
  <si>
    <t>Kovács Lantos Erika</t>
  </si>
  <si>
    <t>Sződi-Háfra Edina</t>
  </si>
  <si>
    <t>Ludasi Martin</t>
  </si>
  <si>
    <t xml:space="preserve">Halápi Ákos </t>
  </si>
  <si>
    <t>Kiss Attila József</t>
  </si>
  <si>
    <t>Ambrúzs Krisztina</t>
  </si>
  <si>
    <t>Lantai Laura</t>
  </si>
  <si>
    <t>Ilonka Zoltán</t>
  </si>
  <si>
    <t>Bajáriné Pesti Anikó</t>
  </si>
  <si>
    <t>Győri Zita</t>
  </si>
  <si>
    <t>Bankáné Mező Katalin</t>
  </si>
  <si>
    <t>Bartóki József Gábor</t>
  </si>
  <si>
    <t>Halápi Ákos</t>
  </si>
  <si>
    <t>Borbás  József</t>
  </si>
  <si>
    <t>B - E</t>
  </si>
  <si>
    <t>E - A</t>
  </si>
  <si>
    <t>A - D</t>
  </si>
  <si>
    <t>4 FORDULÓ</t>
  </si>
  <si>
    <t>D - E</t>
  </si>
  <si>
    <t>5 FORDULÓ</t>
  </si>
  <si>
    <t>E - C</t>
  </si>
  <si>
    <t>E</t>
  </si>
  <si>
    <t>I. kcs. Fiú B</t>
  </si>
  <si>
    <t>I. kcs. Leány B</t>
  </si>
  <si>
    <t>DIÁKOLIMPIA JÁTÉKREND 2026.04.23. csütörtök</t>
  </si>
  <si>
    <t>9:30</t>
  </si>
  <si>
    <t>II. F./B - Döntő</t>
  </si>
  <si>
    <t>II. L./B - Döntő</t>
  </si>
  <si>
    <t>II. kcs. Leány B</t>
  </si>
  <si>
    <t>III. kcs. Leány B</t>
  </si>
  <si>
    <t>V. kcs. Fiú B/16</t>
  </si>
  <si>
    <t>V. kcs. Fiú B/8</t>
  </si>
  <si>
    <t>V. kcs. Fiú B/4</t>
  </si>
  <si>
    <t>V. kcs. Fiú B/döntő</t>
  </si>
  <si>
    <t>V. kcs. Leány B</t>
  </si>
  <si>
    <t>IV. F./B - 1. csoport</t>
  </si>
  <si>
    <t>IV. F./B - 2. csoport</t>
  </si>
  <si>
    <t>IV.kcs. Fiú 1. csop.</t>
  </si>
  <si>
    <t>IV.kcs. Fiú 2. csop.</t>
  </si>
  <si>
    <t>9:00</t>
  </si>
  <si>
    <t>IV. kcs. Fiú Döntő (csoportelsők)</t>
  </si>
  <si>
    <t>VI. kcs. Fiú B/16</t>
  </si>
  <si>
    <t>VI. kcs. Fiú B/8</t>
  </si>
  <si>
    <t>VI. kcs. Fiú B/4</t>
  </si>
  <si>
    <t>VI. kcs. Fiú B/döntő</t>
  </si>
  <si>
    <t>VI. kcs. Leány B/16</t>
  </si>
  <si>
    <t>VI. kcs. Leány B/8</t>
  </si>
  <si>
    <t>VI. kcs. Leány B/4</t>
  </si>
  <si>
    <t>VI. kcs. Leány B/döntő</t>
  </si>
  <si>
    <t>VII. kcs. Fiú B</t>
  </si>
  <si>
    <t>VII. kcs. Leány B</t>
  </si>
  <si>
    <t>VIII. kcs. Fiú B</t>
  </si>
  <si>
    <t>DIÁKOLIMPIA JÁTÉKREND 2026.04.24. péntek</t>
  </si>
  <si>
    <t>Eredmény</t>
  </si>
  <si>
    <r>
      <rPr>
        <b/>
        <sz val="12"/>
        <rFont val="Times New Roman"/>
        <family val="1"/>
        <charset val="238"/>
      </rPr>
      <t>A verseny 8:30-kor kezdődik: I. kcs. Fiú B., I. kcs. Lány B.
9:30-től várható: II. kcs. Fiú B., II. kcs. Lány B., III. kcs. Fiú B., III. kcs. Lány B. és V. kcs. Fiú B, V. kcs. Lány B.
9:30-kor közös fotózás (kérem addig mindenki maradjon, illetve érkezzen meg) és az addig befejeződött korosztályok eredményhirdetése. Egyéb eredményhirdetés a versenyszámok utolsó mérkőzése után.
A mérkőzések sorrendjét határozzuk meg, a pontos kezdést nem. Minden versenyszámból az 1-2. helyezett jut az országos döntőbe.
A nevezéseknél (nevezések fül, munkalap) a félkövérrel, narancssárgával kiemelt diákok egyből, játék nélkül az országos döntőbe jutottak (illetve azok is akinél menetközben lecsökken a megjelenők száma 2, vagy 1 főre).</t>
    </r>
  </si>
  <si>
    <t>Kezdés</t>
  </si>
  <si>
    <t>Pályán van</t>
  </si>
  <si>
    <t>Pálya</t>
  </si>
  <si>
    <t>Sorszám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</si>
  <si>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</si>
  <si>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</si>
  <si>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</si>
  <si>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</si>
  <si>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</si>
  <si>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</si>
  <si>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</si>
  <si>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</si>
  <si>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</si>
  <si>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</si>
  <si>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</si>
  <si>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</si>
  <si>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</si>
  <si>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</si>
  <si>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</si>
  <si>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</si>
  <si>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</si>
  <si>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</si>
  <si>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</si>
  <si>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</si>
  <si>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</si>
  <si>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</si>
  <si>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</si>
  <si>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</si>
  <si>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</si>
  <si>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</si>
  <si>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</si>
  <si>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</si>
  <si>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</si>
  <si>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</si>
  <si>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</si>
  <si>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</si>
  <si>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</si>
  <si>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</si>
  <si>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</si>
  <si>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</si>
  <si>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</si>
  <si>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</si>
  <si>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</si>
  <si>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</si>
  <si>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</si>
  <si>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</si>
  <si>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</si>
  <si>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</si>
  <si>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</si>
  <si>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</si>
  <si>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</si>
  <si>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</si>
  <si>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r>
      <rPr>
        <b/>
        <sz val="12"/>
        <rFont val="Times New Roman"/>
        <family val="1"/>
        <charset val="238"/>
      </rPr>
      <t>A verseny 9:00-kor kezdődik: IV. kcs. Fiú B., VI. kcs. Fiú B., VI. kcs. Lány B., VII. kcs. Fiú B., VII. kcs. Lány B., VIII. kcs. Fiú B.
11:00-kor közös fotózás (kérem addig mindenki maradjon, illetve érkezzen meg) és az addig befejeződött korosztályok eredményhirdetése. Egyéb eredményhirdetés a versenyszámok utolsó mérkőzése után.
A mérkőzések sorrendjét határozzuk meg, a pontos kezdést nem. Minden versenyszámból az 1-2. helyezett jut az országos döntőbe.
A nevezéseknél (nevezések fül, munkalap) a félkövérrel, narancssárgával kiemelt diákok egyből, játék nélkül az országos döntőbe jutottak (illetve azok is akinél menetközben lecsökken a megjelenők száma 2, vagy 1 főre).</t>
    </r>
  </si>
  <si>
    <t>Ketdés</t>
  </si>
  <si>
    <t>Egyesület</t>
  </si>
  <si>
    <t>Jb Nagyboldog</t>
  </si>
  <si>
    <t>Gróf App</t>
  </si>
  <si>
    <t>Egyesölet</t>
  </si>
  <si>
    <t>Szent István</t>
  </si>
  <si>
    <t>Bercsényi M</t>
  </si>
  <si>
    <t>Gróf Apponyi</t>
  </si>
  <si>
    <t>LVG</t>
  </si>
  <si>
    <t>Székely Mihály</t>
  </si>
  <si>
    <t>Szabó sebestyén</t>
  </si>
  <si>
    <t>II. F./B - A. csoport</t>
  </si>
  <si>
    <t>Mezőtúr Szent István</t>
  </si>
  <si>
    <t>Bercsényi</t>
  </si>
  <si>
    <t>Nagyboldog</t>
  </si>
  <si>
    <t>II. F./B - B. csoport</t>
  </si>
  <si>
    <t>II. F./B - C. csoport</t>
  </si>
  <si>
    <t>II. F./B - D. csoport</t>
  </si>
  <si>
    <t>A. csoport győztese</t>
  </si>
  <si>
    <t>C. csoport győztese</t>
  </si>
  <si>
    <t>B. csoport győztese</t>
  </si>
  <si>
    <t>D. csoport győztese</t>
  </si>
  <si>
    <t>x</t>
  </si>
  <si>
    <t>III. F./B - A. csoport</t>
  </si>
  <si>
    <t>III. F./B - B. csoport</t>
  </si>
  <si>
    <t>III. F./B - C. csoport</t>
  </si>
  <si>
    <t>A1.</t>
  </si>
  <si>
    <t>B1.</t>
  </si>
  <si>
    <t>C1.</t>
  </si>
  <si>
    <t>III. F./B - DÖNTŐ</t>
  </si>
  <si>
    <t>II. kcs. Fiú B/A.csop.</t>
  </si>
  <si>
    <t>II. kcs. Fiú B/B.csop.</t>
  </si>
  <si>
    <t>II. kcs. Fiú B/C.csop.</t>
  </si>
  <si>
    <t>II. kcs. Fiú B/D.csop.</t>
  </si>
  <si>
    <t>II. kcs. Fiú B/Döntő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</si>
  <si>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</si>
  <si>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</si>
  <si>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</si>
  <si>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</si>
  <si>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</si>
  <si>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</si>
  <si>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</si>
  <si>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</si>
  <si>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</si>
  <si>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</si>
  <si>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II. kcs. Fiú B/Elődöntő</t>
  </si>
  <si>
    <t>III. kcs. Fiú B/A. csop.</t>
  </si>
  <si>
    <t>III. kcs. Fiú B/B. csop.</t>
  </si>
  <si>
    <t>III. kcs. Fiú B/C. csop.</t>
  </si>
  <si>
    <t>III. kcs. Fiú B/Döntő</t>
  </si>
  <si>
    <t>74.</t>
  </si>
  <si>
    <t>75.</t>
  </si>
  <si>
    <t>76.</t>
  </si>
  <si>
    <t>77.</t>
  </si>
  <si>
    <t>1/15</t>
  </si>
  <si>
    <t>15/11</t>
  </si>
  <si>
    <t>15/12</t>
  </si>
  <si>
    <t>15/3</t>
  </si>
  <si>
    <t>15/13</t>
  </si>
  <si>
    <t>12/15</t>
  </si>
  <si>
    <t>15/5</t>
  </si>
  <si>
    <t>7/15</t>
  </si>
  <si>
    <t>15/9</t>
  </si>
  <si>
    <t>15/8</t>
  </si>
  <si>
    <t>15/6</t>
  </si>
  <si>
    <t>13/15</t>
  </si>
  <si>
    <t>11/15</t>
  </si>
  <si>
    <t>14/16</t>
  </si>
  <si>
    <t>15/1</t>
  </si>
  <si>
    <t>6/15</t>
  </si>
  <si>
    <t>16/14</t>
  </si>
  <si>
    <t>5/15</t>
  </si>
  <si>
    <t>3/15</t>
  </si>
  <si>
    <t>9/15</t>
  </si>
  <si>
    <t>8/15</t>
  </si>
  <si>
    <t>15/7</t>
  </si>
  <si>
    <t>0</t>
  </si>
  <si>
    <t>7/1 7/3</t>
  </si>
  <si>
    <t>7/0 7/1</t>
  </si>
  <si>
    <t>7/5 7/0</t>
  </si>
  <si>
    <t>7/1 7/0</t>
  </si>
  <si>
    <t>5/7 10/12</t>
  </si>
  <si>
    <t>5/7 0/7</t>
  </si>
  <si>
    <t>0/7 1/7</t>
  </si>
  <si>
    <t>1/7 3/7</t>
  </si>
  <si>
    <t>7/5 12/10</t>
  </si>
  <si>
    <t>1/7 0/7</t>
  </si>
  <si>
    <t>Ábrahám</t>
  </si>
  <si>
    <t>Kovács</t>
  </si>
  <si>
    <t>6/8 7/9</t>
  </si>
  <si>
    <t>7/3 7/5</t>
  </si>
  <si>
    <t>5/7 9/11</t>
  </si>
  <si>
    <t>5/7 3/7</t>
  </si>
  <si>
    <t>7/5 7/5</t>
  </si>
  <si>
    <t>13/11 7/2</t>
  </si>
  <si>
    <t>7/5 11/9</t>
  </si>
  <si>
    <t>3/7 5/7</t>
  </si>
  <si>
    <t>8/6 9/7</t>
  </si>
  <si>
    <t>7/5 7/3</t>
  </si>
  <si>
    <t>5/7 5/7</t>
  </si>
  <si>
    <t>11/13 2/7</t>
  </si>
  <si>
    <t>7/1 7/1</t>
  </si>
  <si>
    <t>5/7 7/5 1/5</t>
  </si>
  <si>
    <t>3/7 2/7</t>
  </si>
  <si>
    <t>4/7 7/5 5/4</t>
  </si>
  <si>
    <t>5/7 7/4 2/5</t>
  </si>
  <si>
    <t>3/7 0/7</t>
  </si>
  <si>
    <t>7/3 7/2</t>
  </si>
  <si>
    <t>1/7 1/7</t>
  </si>
  <si>
    <t>7/5 5/7 5/1</t>
  </si>
  <si>
    <t>7/4 5/7 4/5</t>
  </si>
  <si>
    <t>5/7 7/4 5/2</t>
  </si>
  <si>
    <t>7/5 4/7 2/5</t>
  </si>
  <si>
    <t>7/3 7/0</t>
  </si>
  <si>
    <t>1/7 2/7</t>
  </si>
  <si>
    <t>7/2 4/7 5/1</t>
  </si>
  <si>
    <t>7/1 7/2</t>
  </si>
  <si>
    <t>2/7 7/4 1/5</t>
  </si>
  <si>
    <t>7/4 7/3</t>
  </si>
  <si>
    <t>7/2 7/4</t>
  </si>
  <si>
    <t>9-12.</t>
  </si>
  <si>
    <t>13-15.</t>
  </si>
  <si>
    <t>5-8.</t>
  </si>
  <si>
    <t>3/7 4/7</t>
  </si>
  <si>
    <t>7/3 7/4</t>
  </si>
  <si>
    <t>5/0</t>
  </si>
  <si>
    <t>0/5</t>
  </si>
  <si>
    <t>5/4</t>
  </si>
  <si>
    <t>2/4</t>
  </si>
  <si>
    <t>0/4</t>
  </si>
  <si>
    <t>4/0</t>
  </si>
  <si>
    <t>5/3</t>
  </si>
  <si>
    <t>4/5</t>
  </si>
  <si>
    <t>4/2</t>
  </si>
  <si>
    <t>3/5</t>
  </si>
  <si>
    <t>4-6.</t>
  </si>
  <si>
    <t>7-9.</t>
  </si>
  <si>
    <t>Gulyás Lora</t>
  </si>
  <si>
    <t>1/4</t>
  </si>
  <si>
    <t>4/1</t>
  </si>
  <si>
    <t>5/4 4/0</t>
  </si>
  <si>
    <t>5/3 1/4 12/10</t>
  </si>
  <si>
    <t>5/3 4/0</t>
  </si>
  <si>
    <t>4/0 4/0</t>
  </si>
  <si>
    <t>jn.</t>
  </si>
  <si>
    <t>4/1 4/1</t>
  </si>
  <si>
    <t>4/1 4/2</t>
  </si>
  <si>
    <t>Farago jn.</t>
  </si>
  <si>
    <t>Farkas jn.</t>
  </si>
  <si>
    <t>4-8.</t>
  </si>
  <si>
    <t>0/4 0/4</t>
  </si>
  <si>
    <t>3/5 4/1 2/7</t>
  </si>
  <si>
    <t>4/2 5/4</t>
  </si>
  <si>
    <t>4/0 4/1</t>
  </si>
  <si>
    <t>0/4 2/4</t>
  </si>
  <si>
    <t>4/2 4/2</t>
  </si>
  <si>
    <t>2/4 2/4</t>
  </si>
  <si>
    <t>5/3 1/4 7/2</t>
  </si>
  <si>
    <t>0/4 1/4</t>
  </si>
  <si>
    <t>4/0 4/2</t>
  </si>
  <si>
    <t>2/4 5/4 8/10</t>
  </si>
  <si>
    <t>1/4 1/4</t>
  </si>
  <si>
    <t>2/4 4/1 10/5</t>
  </si>
  <si>
    <t>4/0 5/3</t>
  </si>
  <si>
    <t>2/4 4/2 10/4</t>
  </si>
  <si>
    <t>4/2 1/4 5/10</t>
  </si>
  <si>
    <t>5-7.</t>
  </si>
  <si>
    <t>8-12.</t>
  </si>
  <si>
    <t>4/2 7/5</t>
  </si>
  <si>
    <t>3/5 4/2 10/3</t>
  </si>
  <si>
    <t>5/7 4/1 10/6</t>
  </si>
  <si>
    <t>4/2 4/1</t>
  </si>
  <si>
    <t>Szeremi jn.</t>
  </si>
  <si>
    <t>7/5 1/4 6/10</t>
  </si>
  <si>
    <t>Csoma jn.</t>
  </si>
  <si>
    <t>Gulyás jn.</t>
  </si>
  <si>
    <t>Kispál jn.</t>
  </si>
  <si>
    <t>Rédei jn.</t>
  </si>
  <si>
    <t>Szabó jn.</t>
  </si>
  <si>
    <t>Lukáts jn.</t>
  </si>
  <si>
    <t>Vincze jn.</t>
  </si>
  <si>
    <t>4-5.</t>
  </si>
  <si>
    <t>4/3 4/0</t>
  </si>
  <si>
    <t>3/4 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</si>
</sst>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\$* #,##0.00_-;&quot;-$&quot;* #,##0.00_-;_-\$* \-??_-;_-@_-"/>
    <numFmt numFmtId="166" formatCode="0."/>
  </numFmts>
  <fonts count="1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32"/>
      <name val="Arial"/>
      <family val="2"/>
    </font>
    <font>
      <sz val="20"/>
      <name val="Arial"/>
      <family val="2"/>
    </font>
    <font>
      <b/>
      <sz val="20"/>
      <color indexed="10"/>
      <name val="Arial"/>
      <family val="2"/>
    </font>
    <font>
      <sz val="9"/>
      <name val="Arial"/>
      <family val="2"/>
    </font>
    <font>
      <b/>
      <sz val="14"/>
      <color indexed="8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b/>
      <sz val="16"/>
      <name val="Arial"/>
      <family val="2"/>
    </font>
    <font>
      <b/>
      <sz val="14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238"/>
    </font>
    <font>
      <b/>
      <sz val="7"/>
      <name val="Arial"/>
      <family val="2"/>
    </font>
    <font>
      <sz val="20"/>
      <color indexed="9"/>
      <name val="Arial"/>
      <family val="2"/>
    </font>
    <font>
      <b/>
      <i/>
      <sz val="10"/>
      <name val="Arial"/>
      <family val="2"/>
      <charset val="238"/>
    </font>
    <font>
      <sz val="11"/>
      <name val="Arial"/>
      <family val="2"/>
    </font>
    <font>
      <b/>
      <sz val="7"/>
      <color indexed="9"/>
      <name val="Arial"/>
      <family val="2"/>
      <charset val="238"/>
    </font>
    <font>
      <sz val="7"/>
      <color indexed="8"/>
      <name val="Arial"/>
      <family val="2"/>
    </font>
    <font>
      <b/>
      <sz val="9"/>
      <name val="Arial"/>
      <family val="2"/>
    </font>
    <font>
      <b/>
      <sz val="8"/>
      <color indexed="8"/>
      <name val="Tahoma"/>
      <family val="2"/>
      <charset val="238"/>
    </font>
    <font>
      <sz val="7"/>
      <color indexed="9"/>
      <name val="Arial"/>
      <family val="2"/>
    </font>
    <font>
      <b/>
      <sz val="8"/>
      <color indexed="9"/>
      <name val="Arial"/>
      <family val="2"/>
    </font>
    <font>
      <b/>
      <sz val="8.5"/>
      <name val="Arial"/>
      <family val="2"/>
    </font>
    <font>
      <sz val="8.5"/>
      <name val="Arial"/>
      <family val="2"/>
      <charset val="238"/>
    </font>
    <font>
      <sz val="8.5"/>
      <color indexed="42"/>
      <name val="Arial"/>
      <family val="2"/>
    </font>
    <font>
      <sz val="8.5"/>
      <color indexed="8"/>
      <name val="Arial"/>
      <family val="2"/>
    </font>
    <font>
      <sz val="8.5"/>
      <name val="Arial"/>
      <family val="2"/>
    </font>
    <font>
      <sz val="8.5"/>
      <color indexed="9"/>
      <name val="Arial"/>
      <family val="2"/>
    </font>
    <font>
      <sz val="8.5"/>
      <color indexed="8"/>
      <name val="Arial"/>
      <family val="2"/>
      <charset val="238"/>
    </font>
    <font>
      <i/>
      <sz val="6"/>
      <color indexed="9"/>
      <name val="Arial"/>
      <family val="2"/>
    </font>
    <font>
      <b/>
      <sz val="8.5"/>
      <color indexed="8"/>
      <name val="Arial"/>
      <family val="2"/>
    </font>
    <font>
      <b/>
      <sz val="8.5"/>
      <color indexed="8"/>
      <name val="Arial"/>
      <family val="2"/>
      <charset val="238"/>
    </font>
    <font>
      <sz val="14"/>
      <name val="Arial"/>
      <family val="2"/>
    </font>
    <font>
      <sz val="14"/>
      <color indexed="9"/>
      <name val="Arial"/>
      <family val="2"/>
    </font>
    <font>
      <b/>
      <sz val="7"/>
      <color indexed="8"/>
      <name val="Arial"/>
      <family val="2"/>
    </font>
    <font>
      <b/>
      <sz val="7"/>
      <color indexed="9"/>
      <name val="Arial"/>
      <family val="2"/>
    </font>
    <font>
      <sz val="8"/>
      <name val="Arial"/>
      <family val="2"/>
      <charset val="238"/>
    </font>
    <font>
      <b/>
      <sz val="28"/>
      <name val="Arial"/>
      <family val="2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.5"/>
      <name val="Arial"/>
      <family val="2"/>
      <charset val="238"/>
    </font>
    <font>
      <sz val="10"/>
      <name val="Arial"/>
      <family val="2"/>
      <charset val="238"/>
    </font>
    <font>
      <sz val="8.5"/>
      <color indexed="42"/>
      <name val="Arial"/>
      <family val="2"/>
      <charset val="238"/>
    </font>
    <font>
      <b/>
      <sz val="8.5"/>
      <name val="Arial"/>
      <family val="2"/>
      <charset val="238"/>
    </font>
    <font>
      <sz val="9"/>
      <name val="Arial"/>
      <family val="2"/>
      <charset val="238"/>
    </font>
    <font>
      <sz val="10"/>
      <color indexed="41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10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9"/>
      <name val="Arial"/>
      <family val="2"/>
      <charset val="238"/>
    </font>
    <font>
      <sz val="7"/>
      <color rgb="FFFF0000"/>
      <name val="Arial"/>
      <family val="2"/>
    </font>
    <font>
      <sz val="8"/>
      <color rgb="FF000000"/>
      <name val="Segoe UI"/>
      <family val="2"/>
      <charset val="238"/>
    </font>
    <font>
      <i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7"/>
      <color rgb="FFFF0000"/>
      <name val="Arial"/>
      <family val="2"/>
      <charset val="238"/>
    </font>
    <font>
      <b/>
      <i/>
      <sz val="6"/>
      <color indexed="9"/>
      <name val="Arial"/>
      <family val="2"/>
      <charset val="238"/>
    </font>
    <font>
      <sz val="7"/>
      <color indexed="9"/>
      <name val="Arial"/>
      <family val="2"/>
      <charset val="238"/>
    </font>
    <font>
      <i/>
      <sz val="6"/>
      <color indexed="9"/>
      <name val="Arial"/>
      <family val="2"/>
      <charset val="238"/>
    </font>
    <font>
      <b/>
      <sz val="20"/>
      <name val="Arial"/>
      <family val="2"/>
      <charset val="1"/>
    </font>
    <font>
      <b/>
      <sz val="9"/>
      <name val="Arial"/>
      <family val="2"/>
      <charset val="1"/>
    </font>
    <font>
      <sz val="20"/>
      <color rgb="FFFFFFFF"/>
      <name val="Arial"/>
      <family val="2"/>
      <charset val="1"/>
    </font>
    <font>
      <b/>
      <sz val="10"/>
      <name val="Arial"/>
      <family val="2"/>
      <charset val="1"/>
    </font>
    <font>
      <sz val="10"/>
      <color rgb="FFFFFFFF"/>
      <name val="Arial"/>
      <family val="2"/>
      <charset val="238"/>
    </font>
    <font>
      <b/>
      <i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FFFF"/>
      <name val="Arial"/>
      <family val="2"/>
      <charset val="1"/>
    </font>
    <font>
      <b/>
      <sz val="7"/>
      <color rgb="FFFFFFFF"/>
      <name val="Arial"/>
      <family val="2"/>
      <charset val="238"/>
    </font>
    <font>
      <b/>
      <sz val="7"/>
      <color rgb="FF000000"/>
      <name val="Arial"/>
      <family val="2"/>
      <charset val="238"/>
    </font>
    <font>
      <b/>
      <sz val="8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8"/>
      <color rgb="FF000000"/>
      <name val="Arial"/>
      <family val="2"/>
      <charset val="1"/>
    </font>
    <font>
      <sz val="10"/>
      <color rgb="FFDBFFF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name val="Arial"/>
      <family val="2"/>
      <charset val="1"/>
    </font>
    <font>
      <b/>
      <sz val="7"/>
      <color rgb="FF000000"/>
      <name val="Arial"/>
      <family val="2"/>
      <charset val="1"/>
    </font>
    <font>
      <sz val="7"/>
      <name val="Arial"/>
      <family val="2"/>
      <charset val="1"/>
    </font>
    <font>
      <b/>
      <sz val="14"/>
      <name val="Arial"/>
      <family val="2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trike/>
      <sz val="8.5"/>
      <name val="Arial"/>
      <family val="2"/>
      <charset val="238"/>
    </font>
    <font>
      <strike/>
      <sz val="8.5"/>
      <color indexed="42"/>
      <name val="Arial"/>
      <family val="2"/>
    </font>
    <font>
      <strike/>
      <sz val="12"/>
      <name val="Times New Roman"/>
      <family val="1"/>
      <charset val="238"/>
    </font>
    <font>
      <strike/>
      <sz val="10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EEECE1"/>
      </patternFill>
    </fill>
    <fill>
      <patternFill patternType="solid">
        <fgColor rgb="FF00800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EAEAEA"/>
        <bgColor rgb="FFEEECE1"/>
      </patternFill>
    </fill>
    <fill>
      <patternFill patternType="solid">
        <fgColor rgb="FF00FF00"/>
        <bgColor rgb="FF33CCCC"/>
      </patternFill>
    </fill>
    <fill>
      <patternFill patternType="solid">
        <fgColor rgb="FF00CCFF"/>
        <bgColor rgb="FF33CCCC"/>
      </patternFill>
    </fill>
    <fill>
      <patternFill patternType="solid">
        <fgColor rgb="FFDBFFF0"/>
        <bgColor rgb="FFCCFFFF"/>
      </patternFill>
    </fill>
    <fill>
      <patternFill patternType="solid">
        <fgColor rgb="FFFFFF66"/>
        <bgColor rgb="FFFDFFBF"/>
      </patternFill>
    </fill>
    <fill>
      <patternFill patternType="solid">
        <fgColor rgb="FFFF0000"/>
        <bgColor rgb="FF993300"/>
      </patternFill>
    </fill>
    <fill>
      <patternFill patternType="solid">
        <fgColor rgb="FF000000"/>
        <bgColor rgb="FF003300"/>
      </patternFill>
    </fill>
    <fill>
      <patternFill patternType="solid">
        <fgColor rgb="FF92D050"/>
        <bgColor rgb="FFEEECE1"/>
      </patternFill>
    </fill>
    <fill>
      <patternFill patternType="solid">
        <fgColor rgb="FFD9D9D9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3300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75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2" fillId="0" borderId="0" applyBorder="0" applyProtection="0"/>
    <xf numFmtId="0" fontId="103" fillId="0" borderId="0"/>
  </cellStyleXfs>
  <cellXfs count="78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centerContinuous" vertical="center"/>
    </xf>
    <xf numFmtId="0" fontId="7" fillId="3" borderId="3" xfId="0" applyFont="1" applyFill="1" applyBorder="1" applyAlignment="1">
      <alignment horizontal="centerContinuous"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4" borderId="1" xfId="0" applyFont="1" applyFill="1" applyBorder="1" applyAlignment="1">
      <alignment horizontal="centerContinuous" vertical="center"/>
    </xf>
    <xf numFmtId="0" fontId="9" fillId="4" borderId="2" xfId="0" applyFont="1" applyFill="1" applyBorder="1" applyAlignment="1">
      <alignment horizontal="centerContinuous" vertical="center"/>
    </xf>
    <xf numFmtId="0" fontId="9" fillId="4" borderId="3" xfId="0" applyFont="1" applyFill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1" fillId="2" borderId="4" xfId="0" applyNumberFormat="1" applyFont="1" applyFill="1" applyBorder="1" applyAlignment="1">
      <alignment vertical="center"/>
    </xf>
    <xf numFmtId="49" fontId="11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13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14" fillId="2" borderId="0" xfId="0" applyNumberFormat="1" applyFont="1" applyFill="1" applyAlignment="1">
      <alignment horizontal="left" vertical="center"/>
    </xf>
    <xf numFmtId="0" fontId="17" fillId="0" borderId="0" xfId="0" applyFont="1" applyAlignment="1">
      <alignment vertical="center"/>
    </xf>
    <xf numFmtId="14" fontId="17" fillId="4" borderId="5" xfId="0" applyNumberFormat="1" applyFont="1" applyFill="1" applyBorder="1" applyAlignment="1">
      <alignment horizontal="left" vertical="center"/>
    </xf>
    <xf numFmtId="49" fontId="17" fillId="2" borderId="0" xfId="0" applyNumberFormat="1" applyFont="1" applyFill="1" applyAlignment="1">
      <alignment vertical="center"/>
    </xf>
    <xf numFmtId="49" fontId="17" fillId="4" borderId="5" xfId="0" applyNumberFormat="1" applyFont="1" applyFill="1" applyBorder="1" applyAlignment="1">
      <alignment vertical="center"/>
    </xf>
    <xf numFmtId="0" fontId="8" fillId="2" borderId="0" xfId="0" applyFont="1" applyFill="1"/>
    <xf numFmtId="0" fontId="0" fillId="2" borderId="0" xfId="0" applyFill="1"/>
    <xf numFmtId="0" fontId="19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10" fillId="2" borderId="0" xfId="0" applyFont="1" applyFill="1"/>
    <xf numFmtId="0" fontId="20" fillId="2" borderId="0" xfId="1" applyFont="1" applyFill="1"/>
    <xf numFmtId="0" fontId="0" fillId="0" borderId="0" xfId="0" applyAlignment="1">
      <alignment horizontal="center"/>
    </xf>
    <xf numFmtId="49" fontId="21" fillId="2" borderId="0" xfId="0" applyNumberFormat="1" applyFont="1" applyFill="1" applyAlignment="1">
      <alignment vertical="top"/>
    </xf>
    <xf numFmtId="49" fontId="12" fillId="2" borderId="0" xfId="0" applyNumberFormat="1" applyFont="1" applyFill="1" applyAlignment="1">
      <alignment vertical="top"/>
    </xf>
    <xf numFmtId="49" fontId="15" fillId="2" borderId="0" xfId="0" applyNumberFormat="1" applyFont="1" applyFill="1" applyAlignment="1">
      <alignment horizontal="left"/>
    </xf>
    <xf numFmtId="0" fontId="22" fillId="2" borderId="0" xfId="0" applyFont="1" applyFill="1" applyAlignment="1">
      <alignment horizontal="left"/>
    </xf>
    <xf numFmtId="49" fontId="14" fillId="2" borderId="0" xfId="0" applyNumberFormat="1" applyFont="1" applyFill="1" applyAlignment="1">
      <alignment horizontal="left"/>
    </xf>
    <xf numFmtId="49" fontId="15" fillId="2" borderId="6" xfId="0" applyNumberFormat="1" applyFont="1" applyFill="1" applyBorder="1" applyAlignment="1">
      <alignment vertical="center"/>
    </xf>
    <xf numFmtId="49" fontId="21" fillId="2" borderId="6" xfId="0" applyNumberFormat="1" applyFont="1" applyFill="1" applyBorder="1" applyAlignment="1">
      <alignment horizontal="right" vertical="center"/>
    </xf>
    <xf numFmtId="49" fontId="23" fillId="2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49" fontId="23" fillId="2" borderId="0" xfId="0" applyNumberFormat="1" applyFont="1" applyFill="1" applyAlignment="1">
      <alignment vertical="center"/>
    </xf>
    <xf numFmtId="49" fontId="24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14" fontId="18" fillId="2" borderId="7" xfId="0" applyNumberFormat="1" applyFont="1" applyFill="1" applyBorder="1" applyAlignment="1">
      <alignment horizontal="left" vertical="center"/>
    </xf>
    <xf numFmtId="49" fontId="18" fillId="2" borderId="7" xfId="0" applyNumberFormat="1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vertical="center"/>
    </xf>
    <xf numFmtId="49" fontId="18" fillId="2" borderId="0" xfId="0" applyNumberFormat="1" applyFont="1" applyFill="1" applyAlignment="1">
      <alignment horizontal="righ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vertical="center"/>
    </xf>
    <xf numFmtId="0" fontId="15" fillId="4" borderId="11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0" fontId="15" fillId="4" borderId="14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0" fillId="5" borderId="16" xfId="0" applyFill="1" applyBorder="1"/>
    <xf numFmtId="49" fontId="10" fillId="6" borderId="0" xfId="0" applyNumberFormat="1" applyFont="1" applyFill="1" applyAlignment="1">
      <alignment vertical="center"/>
    </xf>
    <xf numFmtId="49" fontId="10" fillId="6" borderId="17" xfId="0" applyNumberFormat="1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9" fillId="0" borderId="0" xfId="0" applyFont="1"/>
    <xf numFmtId="49" fontId="19" fillId="0" borderId="0" xfId="0" applyNumberFormat="1" applyFont="1"/>
    <xf numFmtId="0" fontId="37" fillId="0" borderId="0" xfId="0" applyFont="1"/>
    <xf numFmtId="0" fontId="16" fillId="0" borderId="0" xfId="0" applyFont="1"/>
    <xf numFmtId="0" fontId="6" fillId="0" borderId="0" xfId="0" applyFont="1" applyAlignment="1">
      <alignment vertical="top"/>
    </xf>
    <xf numFmtId="49" fontId="30" fillId="0" borderId="0" xfId="0" applyNumberFormat="1" applyFont="1" applyAlignment="1">
      <alignment vertical="top"/>
    </xf>
    <xf numFmtId="49" fontId="16" fillId="0" borderId="0" xfId="0" applyNumberFormat="1" applyFont="1"/>
    <xf numFmtId="49" fontId="33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left" vertical="center"/>
    </xf>
    <xf numFmtId="49" fontId="37" fillId="2" borderId="0" xfId="0" applyNumberFormat="1" applyFont="1" applyFill="1" applyAlignment="1">
      <alignment horizontal="center" vertical="center"/>
    </xf>
    <xf numFmtId="49" fontId="37" fillId="2" borderId="0" xfId="0" applyNumberFormat="1" applyFont="1" applyFill="1" applyAlignment="1">
      <alignment vertical="center"/>
    </xf>
    <xf numFmtId="49" fontId="39" fillId="2" borderId="0" xfId="0" applyNumberFormat="1" applyFont="1" applyFill="1" applyAlignment="1">
      <alignment horizontal="center" vertical="center"/>
    </xf>
    <xf numFmtId="0" fontId="43" fillId="6" borderId="0" xfId="0" applyFont="1" applyFill="1" applyAlignment="1">
      <alignment vertical="center"/>
    </xf>
    <xf numFmtId="0" fontId="44" fillId="6" borderId="0" xfId="0" applyFont="1" applyFill="1" applyAlignment="1">
      <alignment vertical="center"/>
    </xf>
    <xf numFmtId="49" fontId="43" fillId="6" borderId="0" xfId="0" applyNumberFormat="1" applyFont="1" applyFill="1" applyAlignment="1">
      <alignment vertical="center"/>
    </xf>
    <xf numFmtId="49" fontId="44" fillId="6" borderId="0" xfId="0" applyNumberFormat="1" applyFont="1" applyFill="1" applyAlignment="1">
      <alignment vertical="center"/>
    </xf>
    <xf numFmtId="0" fontId="19" fillId="6" borderId="0" xfId="0" applyFont="1" applyFill="1" applyAlignment="1">
      <alignment vertical="center"/>
    </xf>
    <xf numFmtId="49" fontId="43" fillId="2" borderId="0" xfId="0" applyNumberFormat="1" applyFont="1" applyFill="1" applyAlignment="1">
      <alignment horizontal="center" vertical="center"/>
    </xf>
    <xf numFmtId="0" fontId="46" fillId="7" borderId="19" xfId="0" applyFont="1" applyFill="1" applyBorder="1" applyAlignment="1">
      <alignment horizontal="right" vertical="center"/>
    </xf>
    <xf numFmtId="0" fontId="46" fillId="7" borderId="17" xfId="0" applyFont="1" applyFill="1" applyBorder="1" applyAlignment="1">
      <alignment horizontal="right" vertical="center"/>
    </xf>
    <xf numFmtId="49" fontId="19" fillId="6" borderId="0" xfId="0" applyNumberFormat="1" applyFont="1" applyFill="1" applyAlignment="1">
      <alignment vertical="center"/>
    </xf>
    <xf numFmtId="49" fontId="32" fillId="6" borderId="0" xfId="0" applyNumberFormat="1" applyFont="1" applyFill="1" applyAlignment="1">
      <alignment horizontal="center" vertical="center"/>
    </xf>
    <xf numFmtId="49" fontId="50" fillId="0" borderId="0" xfId="0" applyNumberFormat="1" applyFont="1" applyAlignment="1">
      <alignment horizontal="center" vertical="center"/>
    </xf>
    <xf numFmtId="49" fontId="49" fillId="6" borderId="0" xfId="0" applyNumberFormat="1" applyFont="1" applyFill="1" applyAlignment="1">
      <alignment vertical="center"/>
    </xf>
    <xf numFmtId="49" fontId="50" fillId="6" borderId="0" xfId="0" applyNumberFormat="1" applyFont="1" applyFill="1" applyAlignment="1">
      <alignment vertical="center"/>
    </xf>
    <xf numFmtId="0" fontId="0" fillId="6" borderId="0" xfId="0" applyFill="1" applyAlignment="1">
      <alignment vertical="center"/>
    </xf>
    <xf numFmtId="0" fontId="29" fillId="2" borderId="20" xfId="0" applyFont="1" applyFill="1" applyBorder="1" applyAlignment="1">
      <alignment vertical="center"/>
    </xf>
    <xf numFmtId="0" fontId="29" fillId="2" borderId="21" xfId="0" applyFont="1" applyFill="1" applyBorder="1" applyAlignment="1">
      <alignment vertical="center"/>
    </xf>
    <xf numFmtId="49" fontId="51" fillId="2" borderId="21" xfId="0" applyNumberFormat="1" applyFont="1" applyFill="1" applyBorder="1" applyAlignment="1">
      <alignment horizontal="center" vertical="center"/>
    </xf>
    <xf numFmtId="49" fontId="51" fillId="2" borderId="21" xfId="0" applyNumberFormat="1" applyFont="1" applyFill="1" applyBorder="1" applyAlignment="1">
      <alignment vertical="center"/>
    </xf>
    <xf numFmtId="49" fontId="52" fillId="2" borderId="21" xfId="0" applyNumberFormat="1" applyFont="1" applyFill="1" applyBorder="1" applyAlignment="1">
      <alignment vertical="center"/>
    </xf>
    <xf numFmtId="49" fontId="52" fillId="2" borderId="22" xfId="0" applyNumberFormat="1" applyFont="1" applyFill="1" applyBorder="1" applyAlignment="1">
      <alignment vertical="center"/>
    </xf>
    <xf numFmtId="49" fontId="29" fillId="2" borderId="21" xfId="0" applyNumberFormat="1" applyFont="1" applyFill="1" applyBorder="1" applyAlignment="1">
      <alignment horizontal="left" vertical="center"/>
    </xf>
    <xf numFmtId="49" fontId="29" fillId="0" borderId="21" xfId="0" applyNumberFormat="1" applyFont="1" applyBorder="1" applyAlignment="1">
      <alignment horizontal="left" vertical="center"/>
    </xf>
    <xf numFmtId="49" fontId="52" fillId="6" borderId="22" xfId="0" applyNumberFormat="1" applyFont="1" applyFill="1" applyBorder="1" applyAlignment="1">
      <alignment vertical="center"/>
    </xf>
    <xf numFmtId="49" fontId="10" fillId="6" borderId="0" xfId="0" applyNumberFormat="1" applyFont="1" applyFill="1" applyAlignment="1">
      <alignment horizontal="center" vertical="center"/>
    </xf>
    <xf numFmtId="49" fontId="37" fillId="0" borderId="0" xfId="0" applyNumberFormat="1" applyFont="1" applyAlignment="1">
      <alignment vertical="center"/>
    </xf>
    <xf numFmtId="0" fontId="10" fillId="2" borderId="23" xfId="0" applyFont="1" applyFill="1" applyBorder="1" applyAlignment="1">
      <alignment vertical="center"/>
    </xf>
    <xf numFmtId="49" fontId="10" fillId="2" borderId="17" xfId="0" applyNumberFormat="1" applyFont="1" applyFill="1" applyBorder="1" applyAlignment="1">
      <alignment horizontal="right" vertical="center"/>
    </xf>
    <xf numFmtId="0" fontId="10" fillId="6" borderId="7" xfId="0" applyFont="1" applyFill="1" applyBorder="1" applyAlignment="1">
      <alignment vertical="center"/>
    </xf>
    <xf numFmtId="49" fontId="10" fillId="6" borderId="7" xfId="0" applyNumberFormat="1" applyFont="1" applyFill="1" applyBorder="1" applyAlignment="1">
      <alignment horizontal="center" vertical="center"/>
    </xf>
    <xf numFmtId="49" fontId="10" fillId="6" borderId="18" xfId="0" applyNumberFormat="1" applyFont="1" applyFill="1" applyBorder="1" applyAlignment="1">
      <alignment vertical="center"/>
    </xf>
    <xf numFmtId="0" fontId="46" fillId="7" borderId="18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43" fillId="6" borderId="0" xfId="0" applyFont="1" applyFill="1" applyAlignment="1">
      <alignment horizontal="center" vertical="center"/>
    </xf>
    <xf numFmtId="49" fontId="43" fillId="6" borderId="0" xfId="0" applyNumberFormat="1" applyFont="1" applyFill="1" applyAlignment="1">
      <alignment horizontal="center" vertical="center"/>
    </xf>
    <xf numFmtId="49" fontId="10" fillId="6" borderId="7" xfId="0" applyNumberFormat="1" applyFont="1" applyFill="1" applyBorder="1" applyAlignment="1">
      <alignment vertical="center"/>
    </xf>
    <xf numFmtId="49" fontId="29" fillId="2" borderId="25" xfId="0" applyNumberFormat="1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>
      <alignment vertical="center"/>
    </xf>
    <xf numFmtId="0" fontId="29" fillId="2" borderId="23" xfId="0" applyFont="1" applyFill="1" applyBorder="1" applyAlignment="1">
      <alignment vertical="center"/>
    </xf>
    <xf numFmtId="49" fontId="10" fillId="2" borderId="23" xfId="0" applyNumberFormat="1" applyFont="1" applyFill="1" applyBorder="1" applyAlignment="1">
      <alignment vertical="center"/>
    </xf>
    <xf numFmtId="49" fontId="10" fillId="2" borderId="26" xfId="0" applyNumberFormat="1" applyFont="1" applyFill="1" applyBorder="1" applyAlignment="1">
      <alignment vertical="center"/>
    </xf>
    <xf numFmtId="0" fontId="54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/>
    </xf>
    <xf numFmtId="0" fontId="26" fillId="2" borderId="27" xfId="0" applyFont="1" applyFill="1" applyBorder="1" applyAlignment="1">
      <alignment horizontal="left" vertical="center"/>
    </xf>
    <xf numFmtId="0" fontId="27" fillId="2" borderId="28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49" fontId="10" fillId="2" borderId="24" xfId="0" applyNumberFormat="1" applyFont="1" applyFill="1" applyBorder="1" applyAlignment="1">
      <alignment vertical="center"/>
    </xf>
    <xf numFmtId="49" fontId="10" fillId="2" borderId="25" xfId="0" applyNumberFormat="1" applyFont="1" applyFill="1" applyBorder="1" applyAlignment="1">
      <alignment vertical="center"/>
    </xf>
    <xf numFmtId="49" fontId="10" fillId="2" borderId="19" xfId="0" applyNumberFormat="1" applyFont="1" applyFill="1" applyBorder="1" applyAlignment="1">
      <alignment horizontal="right" vertical="center"/>
    </xf>
    <xf numFmtId="0" fontId="29" fillId="2" borderId="0" xfId="0" applyFont="1" applyFill="1" applyAlignment="1">
      <alignment vertical="center"/>
    </xf>
    <xf numFmtId="49" fontId="55" fillId="2" borderId="4" xfId="0" applyNumberFormat="1" applyFont="1" applyFill="1" applyBorder="1" applyAlignment="1">
      <alignment vertical="center"/>
    </xf>
    <xf numFmtId="49" fontId="55" fillId="2" borderId="0" xfId="0" applyNumberFormat="1" applyFont="1" applyFill="1" applyAlignment="1">
      <alignment vertical="center"/>
    </xf>
    <xf numFmtId="49" fontId="56" fillId="2" borderId="0" xfId="0" applyNumberFormat="1" applyFont="1" applyFill="1" applyAlignment="1">
      <alignment horizontal="left" vertical="center"/>
    </xf>
    <xf numFmtId="0" fontId="10" fillId="2" borderId="7" xfId="0" applyFont="1" applyFill="1" applyBorder="1" applyAlignment="1">
      <alignment horizontal="right" vertical="center"/>
    </xf>
    <xf numFmtId="49" fontId="10" fillId="2" borderId="25" xfId="0" applyNumberFormat="1" applyFont="1" applyFill="1" applyBorder="1" applyAlignment="1">
      <alignment horizontal="right" vertical="center"/>
    </xf>
    <xf numFmtId="0" fontId="29" fillId="2" borderId="17" xfId="0" applyFont="1" applyFill="1" applyBorder="1" applyAlignment="1">
      <alignment vertical="center"/>
    </xf>
    <xf numFmtId="0" fontId="29" fillId="2" borderId="22" xfId="0" applyFont="1" applyFill="1" applyBorder="1" applyAlignment="1">
      <alignment vertical="center"/>
    </xf>
    <xf numFmtId="49" fontId="10" fillId="2" borderId="0" xfId="0" applyNumberFormat="1" applyFont="1" applyFill="1" applyAlignment="1">
      <alignment horizontal="center" vertical="center" shrinkToFit="1"/>
    </xf>
    <xf numFmtId="0" fontId="55" fillId="2" borderId="0" xfId="0" applyFont="1" applyFill="1"/>
    <xf numFmtId="0" fontId="14" fillId="4" borderId="5" xfId="0" applyFont="1" applyFill="1" applyBorder="1" applyAlignment="1">
      <alignment horizontal="left" vertical="center"/>
    </xf>
    <xf numFmtId="0" fontId="19" fillId="4" borderId="5" xfId="0" applyFont="1" applyFill="1" applyBorder="1" applyAlignment="1">
      <alignment vertical="center"/>
    </xf>
    <xf numFmtId="49" fontId="12" fillId="6" borderId="0" xfId="0" applyNumberFormat="1" applyFont="1" applyFill="1" applyAlignment="1">
      <alignment vertical="top"/>
    </xf>
    <xf numFmtId="49" fontId="6" fillId="6" borderId="0" xfId="0" applyNumberFormat="1" applyFont="1" applyFill="1" applyAlignment="1">
      <alignment vertical="top"/>
    </xf>
    <xf numFmtId="49" fontId="30" fillId="6" borderId="0" xfId="0" applyNumberFormat="1" applyFont="1" applyFill="1" applyAlignment="1">
      <alignment vertical="top"/>
    </xf>
    <xf numFmtId="49" fontId="35" fillId="6" borderId="0" xfId="0" applyNumberFormat="1" applyFont="1" applyFill="1" applyAlignment="1">
      <alignment horizontal="center"/>
    </xf>
    <xf numFmtId="49" fontId="35" fillId="6" borderId="0" xfId="0" applyNumberFormat="1" applyFont="1" applyFill="1" applyAlignment="1">
      <alignment horizontal="left"/>
    </xf>
    <xf numFmtId="49" fontId="15" fillId="6" borderId="0" xfId="0" applyNumberFormat="1" applyFont="1" applyFill="1" applyAlignment="1">
      <alignment horizontal="left"/>
    </xf>
    <xf numFmtId="0" fontId="57" fillId="6" borderId="0" xfId="0" applyFont="1" applyFill="1"/>
    <xf numFmtId="49" fontId="14" fillId="6" borderId="0" xfId="0" applyNumberFormat="1" applyFont="1" applyFill="1" applyAlignment="1">
      <alignment horizontal="left"/>
    </xf>
    <xf numFmtId="49" fontId="19" fillId="6" borderId="0" xfId="0" applyNumberFormat="1" applyFont="1" applyFill="1"/>
    <xf numFmtId="49" fontId="16" fillId="6" borderId="0" xfId="0" applyNumberFormat="1" applyFont="1" applyFill="1"/>
    <xf numFmtId="14" fontId="17" fillId="6" borderId="6" xfId="0" applyNumberFormat="1" applyFont="1" applyFill="1" applyBorder="1" applyAlignment="1">
      <alignment horizontal="left" vertical="center"/>
    </xf>
    <xf numFmtId="49" fontId="17" fillId="6" borderId="6" xfId="0" applyNumberFormat="1" applyFont="1" applyFill="1" applyBorder="1" applyAlignment="1">
      <alignment vertical="center"/>
    </xf>
    <xf numFmtId="49" fontId="38" fillId="6" borderId="6" xfId="0" applyNumberFormat="1" applyFont="1" applyFill="1" applyBorder="1" applyAlignment="1">
      <alignment vertical="center"/>
    </xf>
    <xf numFmtId="49" fontId="17" fillId="6" borderId="6" xfId="2" applyNumberFormat="1" applyFont="1" applyFill="1" applyBorder="1" applyAlignment="1" applyProtection="1">
      <alignment vertical="center"/>
      <protection locked="0"/>
    </xf>
    <xf numFmtId="0" fontId="18" fillId="6" borderId="6" xfId="0" applyFont="1" applyFill="1" applyBorder="1" applyAlignment="1">
      <alignment horizontal="left" vertical="center"/>
    </xf>
    <xf numFmtId="49" fontId="18" fillId="6" borderId="6" xfId="0" applyNumberFormat="1" applyFont="1" applyFill="1" applyBorder="1" applyAlignment="1">
      <alignment horizontal="right" vertical="center"/>
    </xf>
    <xf numFmtId="0" fontId="40" fillId="6" borderId="7" xfId="0" applyFont="1" applyFill="1" applyBorder="1" applyAlignment="1">
      <alignment horizontal="center" vertical="center"/>
    </xf>
    <xf numFmtId="0" fontId="40" fillId="6" borderId="7" xfId="0" applyFont="1" applyFill="1" applyBorder="1" applyAlignment="1">
      <alignment horizontal="center" vertical="center" shrinkToFit="1"/>
    </xf>
    <xf numFmtId="0" fontId="41" fillId="6" borderId="7" xfId="0" applyFont="1" applyFill="1" applyBorder="1" applyAlignment="1">
      <alignment horizontal="center" vertical="center"/>
    </xf>
    <xf numFmtId="0" fontId="42" fillId="6" borderId="7" xfId="0" applyFont="1" applyFill="1" applyBorder="1" applyAlignment="1">
      <alignment horizontal="center" vertical="center"/>
    </xf>
    <xf numFmtId="0" fontId="42" fillId="6" borderId="0" xfId="0" applyFont="1" applyFill="1" applyAlignment="1">
      <alignment vertical="center"/>
    </xf>
    <xf numFmtId="0" fontId="40" fillId="6" borderId="0" xfId="0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 shrinkToFit="1"/>
    </xf>
    <xf numFmtId="0" fontId="42" fillId="6" borderId="7" xfId="0" applyFont="1" applyFill="1" applyBorder="1" applyAlignment="1">
      <alignment vertical="center"/>
    </xf>
    <xf numFmtId="0" fontId="0" fillId="6" borderId="7" xfId="0" applyFill="1" applyBorder="1"/>
    <xf numFmtId="0" fontId="42" fillId="6" borderId="18" xfId="0" applyFont="1" applyFill="1" applyBorder="1" applyAlignment="1">
      <alignment horizontal="center" vertical="center"/>
    </xf>
    <xf numFmtId="0" fontId="42" fillId="6" borderId="17" xfId="0" applyFont="1" applyFill="1" applyBorder="1" applyAlignment="1">
      <alignment horizontal="left" vertical="center"/>
    </xf>
    <xf numFmtId="0" fontId="42" fillId="6" borderId="0" xfId="0" applyFont="1" applyFill="1" applyAlignment="1">
      <alignment horizontal="center" vertical="center"/>
    </xf>
    <xf numFmtId="49" fontId="42" fillId="6" borderId="7" xfId="0" applyNumberFormat="1" applyFont="1" applyFill="1" applyBorder="1" applyAlignment="1">
      <alignment vertical="center"/>
    </xf>
    <xf numFmtId="49" fontId="42" fillId="6" borderId="0" xfId="0" applyNumberFormat="1" applyFont="1" applyFill="1" applyAlignment="1">
      <alignment vertical="center"/>
    </xf>
    <xf numFmtId="0" fontId="42" fillId="6" borderId="17" xfId="0" applyFont="1" applyFill="1" applyBorder="1" applyAlignment="1">
      <alignment vertical="center"/>
    </xf>
    <xf numFmtId="0" fontId="42" fillId="6" borderId="18" xfId="0" applyFont="1" applyFill="1" applyBorder="1" applyAlignment="1">
      <alignment vertical="center"/>
    </xf>
    <xf numFmtId="0" fontId="47" fillId="6" borderId="18" xfId="0" applyFont="1" applyFill="1" applyBorder="1" applyAlignment="1">
      <alignment horizontal="center" vertical="center"/>
    </xf>
    <xf numFmtId="0" fontId="47" fillId="6" borderId="7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right" vertical="center"/>
    </xf>
    <xf numFmtId="0" fontId="43" fillId="6" borderId="0" xfId="0" applyFont="1" applyFill="1" applyAlignment="1">
      <alignment horizontal="left" vertical="center"/>
    </xf>
    <xf numFmtId="0" fontId="19" fillId="6" borderId="0" xfId="0" applyFont="1" applyFill="1"/>
    <xf numFmtId="0" fontId="11" fillId="6" borderId="0" xfId="0" applyFont="1" applyFill="1" applyAlignment="1">
      <alignment vertical="center"/>
    </xf>
    <xf numFmtId="0" fontId="17" fillId="6" borderId="0" xfId="0" applyFont="1" applyFill="1" applyAlignment="1">
      <alignment vertical="center"/>
    </xf>
    <xf numFmtId="0" fontId="19" fillId="6" borderId="10" xfId="0" applyFont="1" applyFill="1" applyBorder="1" applyAlignment="1">
      <alignment vertical="center"/>
    </xf>
    <xf numFmtId="0" fontId="19" fillId="6" borderId="13" xfId="0" applyFont="1" applyFill="1" applyBorder="1" applyAlignment="1">
      <alignment vertical="center"/>
    </xf>
    <xf numFmtId="0" fontId="19" fillId="6" borderId="16" xfId="0" applyFont="1" applyFill="1" applyBorder="1" applyAlignment="1">
      <alignment vertical="center"/>
    </xf>
    <xf numFmtId="0" fontId="0" fillId="6" borderId="0" xfId="0" applyFill="1"/>
    <xf numFmtId="0" fontId="6" fillId="6" borderId="0" xfId="0" applyFont="1" applyFill="1" applyAlignment="1">
      <alignment vertical="top"/>
    </xf>
    <xf numFmtId="49" fontId="39" fillId="6" borderId="0" xfId="0" applyNumberFormat="1" applyFont="1" applyFill="1" applyAlignment="1">
      <alignment horizontal="center" vertical="center"/>
    </xf>
    <xf numFmtId="49" fontId="34" fillId="6" borderId="0" xfId="0" applyNumberFormat="1" applyFont="1" applyFill="1" applyAlignment="1">
      <alignment horizontal="center" vertical="center"/>
    </xf>
    <xf numFmtId="49" fontId="37" fillId="6" borderId="0" xfId="0" applyNumberFormat="1" applyFont="1" applyFill="1" applyAlignment="1">
      <alignment vertical="center"/>
    </xf>
    <xf numFmtId="49" fontId="37" fillId="6" borderId="17" xfId="0" applyNumberFormat="1" applyFont="1" applyFill="1" applyBorder="1" applyAlignment="1">
      <alignment vertical="center"/>
    </xf>
    <xf numFmtId="49" fontId="29" fillId="6" borderId="24" xfId="0" applyNumberFormat="1" applyFont="1" applyFill="1" applyBorder="1" applyAlignment="1">
      <alignment vertical="center"/>
    </xf>
    <xf numFmtId="49" fontId="29" fillId="6" borderId="25" xfId="0" applyNumberFormat="1" applyFont="1" applyFill="1" applyBorder="1" applyAlignment="1">
      <alignment vertical="center"/>
    </xf>
    <xf numFmtId="49" fontId="37" fillId="6" borderId="7" xfId="0" applyNumberFormat="1" applyFont="1" applyFill="1" applyBorder="1" applyAlignment="1">
      <alignment vertical="center"/>
    </xf>
    <xf numFmtId="49" fontId="37" fillId="6" borderId="18" xfId="0" applyNumberFormat="1" applyFont="1" applyFill="1" applyBorder="1" applyAlignment="1">
      <alignment vertical="center"/>
    </xf>
    <xf numFmtId="49" fontId="34" fillId="6" borderId="7" xfId="0" applyNumberFormat="1" applyFont="1" applyFill="1" applyBorder="1" applyAlignment="1">
      <alignment horizontal="center" vertical="center"/>
    </xf>
    <xf numFmtId="49" fontId="10" fillId="6" borderId="24" xfId="0" applyNumberFormat="1" applyFont="1" applyFill="1" applyBorder="1" applyAlignment="1">
      <alignment vertical="center"/>
    </xf>
    <xf numFmtId="49" fontId="10" fillId="6" borderId="25" xfId="0" applyNumberFormat="1" applyFont="1" applyFill="1" applyBorder="1" applyAlignment="1">
      <alignment vertical="center"/>
    </xf>
    <xf numFmtId="49" fontId="10" fillId="6" borderId="25" xfId="0" applyNumberFormat="1" applyFont="1" applyFill="1" applyBorder="1" applyAlignment="1">
      <alignment horizontal="right" vertical="center"/>
    </xf>
    <xf numFmtId="49" fontId="10" fillId="6" borderId="19" xfId="0" applyNumberFormat="1" applyFont="1" applyFill="1" applyBorder="1" applyAlignment="1">
      <alignment horizontal="right" vertical="center"/>
    </xf>
    <xf numFmtId="49" fontId="10" fillId="6" borderId="26" xfId="0" applyNumberFormat="1" applyFont="1" applyFill="1" applyBorder="1" applyAlignment="1">
      <alignment vertical="center"/>
    </xf>
    <xf numFmtId="49" fontId="10" fillId="6" borderId="7" xfId="0" applyNumberFormat="1" applyFont="1" applyFill="1" applyBorder="1" applyAlignment="1">
      <alignment horizontal="right" vertical="center"/>
    </xf>
    <xf numFmtId="49" fontId="10" fillId="6" borderId="18" xfId="0" applyNumberFormat="1" applyFont="1" applyFill="1" applyBorder="1" applyAlignment="1">
      <alignment horizontal="right" vertical="center"/>
    </xf>
    <xf numFmtId="49" fontId="59" fillId="2" borderId="0" xfId="0" applyNumberFormat="1" applyFont="1" applyFill="1" applyAlignment="1">
      <alignment horizontal="center" vertical="center"/>
    </xf>
    <xf numFmtId="0" fontId="62" fillId="6" borderId="7" xfId="0" applyFont="1" applyFill="1" applyBorder="1" applyAlignment="1">
      <alignment vertical="center"/>
    </xf>
    <xf numFmtId="49" fontId="62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59" fillId="6" borderId="7" xfId="0" applyFont="1" applyFill="1" applyBorder="1" applyAlignment="1">
      <alignment horizontal="center" vertical="center" shrinkToFit="1"/>
    </xf>
    <xf numFmtId="49" fontId="23" fillId="0" borderId="0" xfId="0" applyNumberFormat="1" applyFont="1" applyAlignment="1">
      <alignment vertical="center"/>
    </xf>
    <xf numFmtId="49" fontId="33" fillId="0" borderId="0" xfId="0" applyNumberFormat="1" applyFont="1" applyAlignment="1">
      <alignment vertical="center"/>
    </xf>
    <xf numFmtId="49" fontId="38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0" fillId="6" borderId="0" xfId="0" applyFill="1" applyAlignment="1">
      <alignment horizontal="center"/>
    </xf>
    <xf numFmtId="0" fontId="60" fillId="6" borderId="0" xfId="0" applyFont="1" applyFill="1"/>
    <xf numFmtId="49" fontId="29" fillId="0" borderId="0" xfId="0" applyNumberFormat="1" applyFont="1" applyAlignment="1">
      <alignment horizontal="left" vertical="center"/>
    </xf>
    <xf numFmtId="49" fontId="29" fillId="0" borderId="0" xfId="0" applyNumberFormat="1" applyFont="1" applyAlignment="1">
      <alignment vertical="center"/>
    </xf>
    <xf numFmtId="49" fontId="51" fillId="2" borderId="25" xfId="0" applyNumberFormat="1" applyFont="1" applyFill="1" applyBorder="1" applyAlignment="1">
      <alignment horizontal="center" vertical="center"/>
    </xf>
    <xf numFmtId="49" fontId="51" fillId="2" borderId="25" xfId="0" applyNumberFormat="1" applyFont="1" applyFill="1" applyBorder="1" applyAlignment="1">
      <alignment vertical="center"/>
    </xf>
    <xf numFmtId="49" fontId="10" fillId="6" borderId="24" xfId="0" applyNumberFormat="1" applyFont="1" applyFill="1" applyBorder="1" applyAlignment="1">
      <alignment horizontal="center" vertical="center"/>
    </xf>
    <xf numFmtId="0" fontId="0" fillId="6" borderId="19" xfId="0" applyFill="1" applyBorder="1"/>
    <xf numFmtId="49" fontId="10" fillId="6" borderId="23" xfId="0" applyNumberFormat="1" applyFont="1" applyFill="1" applyBorder="1" applyAlignment="1">
      <alignment horizontal="center" vertical="center"/>
    </xf>
    <xf numFmtId="0" fontId="0" fillId="6" borderId="17" xfId="0" applyFill="1" applyBorder="1"/>
    <xf numFmtId="49" fontId="10" fillId="6" borderId="26" xfId="0" applyNumberFormat="1" applyFont="1" applyFill="1" applyBorder="1" applyAlignment="1">
      <alignment horizontal="center" vertical="center"/>
    </xf>
    <xf numFmtId="0" fontId="0" fillId="6" borderId="18" xfId="0" applyFill="1" applyBorder="1"/>
    <xf numFmtId="49" fontId="10" fillId="6" borderId="19" xfId="0" applyNumberFormat="1" applyFont="1" applyFill="1" applyBorder="1" applyAlignment="1">
      <alignment vertical="center"/>
    </xf>
    <xf numFmtId="0" fontId="10" fillId="6" borderId="26" xfId="0" applyFont="1" applyFill="1" applyBorder="1" applyAlignment="1">
      <alignment vertical="center"/>
    </xf>
    <xf numFmtId="49" fontId="10" fillId="6" borderId="23" xfId="0" applyNumberFormat="1" applyFont="1" applyFill="1" applyBorder="1" applyAlignment="1">
      <alignment vertical="center"/>
    </xf>
    <xf numFmtId="0" fontId="0" fillId="2" borderId="21" xfId="0" applyFill="1" applyBorder="1"/>
    <xf numFmtId="0" fontId="0" fillId="6" borderId="25" xfId="0" applyFill="1" applyBorder="1"/>
    <xf numFmtId="0" fontId="2" fillId="6" borderId="0" xfId="0" applyFont="1" applyFill="1"/>
    <xf numFmtId="0" fontId="63" fillId="2" borderId="0" xfId="0" applyFont="1" applyFill="1" applyAlignment="1">
      <alignment horizontal="center" shrinkToFit="1"/>
    </xf>
    <xf numFmtId="0" fontId="64" fillId="8" borderId="0" xfId="0" applyFont="1" applyFill="1"/>
    <xf numFmtId="0" fontId="64" fillId="6" borderId="0" xfId="0" applyFont="1" applyFill="1"/>
    <xf numFmtId="0" fontId="60" fillId="6" borderId="7" xfId="0" applyFont="1" applyFill="1" applyBorder="1" applyAlignment="1">
      <alignment horizontal="center" vertical="center" shrinkToFit="1"/>
    </xf>
    <xf numFmtId="0" fontId="60" fillId="6" borderId="0" xfId="0" applyFont="1" applyFill="1" applyAlignment="1">
      <alignment shrinkToFit="1"/>
    </xf>
    <xf numFmtId="0" fontId="0" fillId="6" borderId="5" xfId="0" applyFill="1" applyBorder="1" applyAlignment="1">
      <alignment horizontal="center" vertical="center"/>
    </xf>
    <xf numFmtId="49" fontId="19" fillId="3" borderId="0" xfId="0" applyNumberFormat="1" applyFont="1" applyFill="1"/>
    <xf numFmtId="0" fontId="0" fillId="3" borderId="0" xfId="0" applyFill="1" applyAlignment="1">
      <alignment horizontal="center"/>
    </xf>
    <xf numFmtId="49" fontId="19" fillId="4" borderId="0" xfId="0" applyNumberFormat="1" applyFont="1" applyFill="1"/>
    <xf numFmtId="0" fontId="0" fillId="4" borderId="0" xfId="0" applyFill="1" applyAlignment="1">
      <alignment horizontal="center"/>
    </xf>
    <xf numFmtId="49" fontId="19" fillId="9" borderId="0" xfId="0" applyNumberFormat="1" applyFont="1" applyFill="1"/>
    <xf numFmtId="0" fontId="0" fillId="9" borderId="0" xfId="0" applyFill="1" applyAlignment="1">
      <alignment horizontal="center"/>
    </xf>
    <xf numFmtId="0" fontId="4" fillId="2" borderId="0" xfId="1" applyFill="1" applyBorder="1"/>
    <xf numFmtId="0" fontId="0" fillId="3" borderId="0" xfId="0" applyFill="1"/>
    <xf numFmtId="49" fontId="0" fillId="3" borderId="0" xfId="0" applyNumberFormat="1" applyFill="1"/>
    <xf numFmtId="0" fontId="0" fillId="10" borderId="29" xfId="0" applyFill="1" applyBorder="1" applyAlignment="1">
      <alignment horizontal="center"/>
    </xf>
    <xf numFmtId="0" fontId="0" fillId="0" borderId="6" xfId="0" applyBorder="1"/>
    <xf numFmtId="49" fontId="18" fillId="4" borderId="5" xfId="0" applyNumberFormat="1" applyFont="1" applyFill="1" applyBorder="1" applyAlignment="1">
      <alignment horizontal="left" vertical="center"/>
    </xf>
    <xf numFmtId="0" fontId="0" fillId="11" borderId="0" xfId="0" applyFill="1"/>
    <xf numFmtId="0" fontId="65" fillId="12" borderId="0" xfId="0" applyFont="1" applyFill="1" applyAlignment="1">
      <alignment horizontal="center" vertical="center"/>
    </xf>
    <xf numFmtId="0" fontId="66" fillId="6" borderId="7" xfId="0" applyFont="1" applyFill="1" applyBorder="1" applyAlignment="1">
      <alignment horizontal="center"/>
    </xf>
    <xf numFmtId="0" fontId="66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67" fillId="6" borderId="0" xfId="0" applyFont="1" applyFill="1" applyAlignment="1">
      <alignment vertical="center"/>
    </xf>
    <xf numFmtId="0" fontId="68" fillId="6" borderId="0" xfId="0" applyFont="1" applyFill="1"/>
    <xf numFmtId="49" fontId="58" fillId="2" borderId="0" xfId="0" applyNumberFormat="1" applyFont="1" applyFill="1" applyAlignment="1">
      <alignment horizontal="center" vertical="center"/>
    </xf>
    <xf numFmtId="49" fontId="12" fillId="4" borderId="22" xfId="0" applyNumberFormat="1" applyFont="1" applyFill="1" applyBorder="1" applyAlignment="1">
      <alignment vertical="center"/>
    </xf>
    <xf numFmtId="0" fontId="61" fillId="6" borderId="7" xfId="0" applyFont="1" applyFill="1" applyBorder="1" applyAlignment="1">
      <alignment horizontal="center" vertical="center"/>
    </xf>
    <xf numFmtId="0" fontId="61" fillId="6" borderId="0" xfId="0" applyFont="1" applyFill="1" applyAlignment="1">
      <alignment horizontal="center" vertical="center"/>
    </xf>
    <xf numFmtId="0" fontId="71" fillId="6" borderId="0" xfId="0" applyFont="1" applyFill="1" applyAlignment="1">
      <alignment horizontal="right" vertical="center"/>
    </xf>
    <xf numFmtId="0" fontId="0" fillId="0" borderId="23" xfId="0" applyBorder="1"/>
    <xf numFmtId="0" fontId="0" fillId="2" borderId="22" xfId="0" applyFill="1" applyBorder="1"/>
    <xf numFmtId="0" fontId="14" fillId="6" borderId="0" xfId="0" applyFont="1" applyFill="1" applyAlignment="1">
      <alignment horizontal="left"/>
    </xf>
    <xf numFmtId="0" fontId="69" fillId="0" borderId="0" xfId="0" applyFont="1" applyAlignment="1">
      <alignment vertical="center"/>
    </xf>
    <xf numFmtId="0" fontId="69" fillId="2" borderId="0" xfId="0" applyFont="1" applyFill="1" applyAlignment="1">
      <alignment horizontal="right" vertical="center"/>
    </xf>
    <xf numFmtId="0" fontId="69" fillId="2" borderId="0" xfId="0" applyFont="1" applyFill="1" applyAlignment="1">
      <alignment horizontal="center" vertical="center"/>
    </xf>
    <xf numFmtId="0" fontId="70" fillId="2" borderId="0" xfId="0" applyFont="1" applyFill="1" applyAlignment="1">
      <alignment horizontal="center" vertical="center"/>
    </xf>
    <xf numFmtId="0" fontId="70" fillId="2" borderId="0" xfId="0" applyFont="1" applyFill="1" applyAlignment="1">
      <alignment vertical="center"/>
    </xf>
    <xf numFmtId="0" fontId="69" fillId="6" borderId="0" xfId="0" applyFont="1" applyFill="1" applyAlignment="1">
      <alignment vertical="center"/>
    </xf>
    <xf numFmtId="0" fontId="69" fillId="3" borderId="0" xfId="0" applyFont="1" applyFill="1"/>
    <xf numFmtId="0" fontId="69" fillId="3" borderId="0" xfId="0" applyFont="1" applyFill="1" applyAlignment="1">
      <alignment horizontal="center"/>
    </xf>
    <xf numFmtId="0" fontId="69" fillId="6" borderId="0" xfId="0" applyFont="1" applyFill="1"/>
    <xf numFmtId="49" fontId="74" fillId="4" borderId="20" xfId="0" applyNumberFormat="1" applyFont="1" applyFill="1" applyBorder="1" applyAlignment="1">
      <alignment vertical="center"/>
    </xf>
    <xf numFmtId="0" fontId="40" fillId="6" borderId="7" xfId="0" applyFont="1" applyFill="1" applyBorder="1" applyAlignment="1">
      <alignment vertical="center"/>
    </xf>
    <xf numFmtId="0" fontId="76" fillId="16" borderId="5" xfId="5" applyFont="1" applyFill="1" applyBorder="1" applyAlignment="1">
      <alignment horizontal="center" vertical="top" wrapText="1"/>
    </xf>
    <xf numFmtId="0" fontId="75" fillId="0" borderId="0" xfId="5" applyAlignment="1">
      <alignment horizontal="center"/>
    </xf>
    <xf numFmtId="0" fontId="75" fillId="0" borderId="0" xfId="5"/>
    <xf numFmtId="0" fontId="75" fillId="0" borderId="0" xfId="5" applyAlignment="1">
      <alignment vertical="top"/>
    </xf>
    <xf numFmtId="0" fontId="75" fillId="0" borderId="0" xfId="5" applyAlignment="1">
      <alignment horizontal="center" vertical="top"/>
    </xf>
    <xf numFmtId="0" fontId="75" fillId="0" borderId="0" xfId="5" applyAlignment="1">
      <alignment horizontal="left" vertical="top"/>
    </xf>
    <xf numFmtId="0" fontId="2" fillId="6" borderId="7" xfId="0" applyFont="1" applyFill="1" applyBorder="1" applyAlignment="1">
      <alignment vertical="center" shrinkToFit="1"/>
    </xf>
    <xf numFmtId="49" fontId="12" fillId="0" borderId="0" xfId="6" applyNumberFormat="1" applyFont="1" applyAlignment="1">
      <alignment vertical="top"/>
    </xf>
    <xf numFmtId="49" fontId="6" fillId="0" borderId="0" xfId="6" applyNumberFormat="1" applyFont="1" applyAlignment="1">
      <alignment vertical="top"/>
    </xf>
    <xf numFmtId="49" fontId="30" fillId="0" borderId="0" xfId="6" applyNumberFormat="1" applyFont="1" applyAlignment="1">
      <alignment vertical="top"/>
    </xf>
    <xf numFmtId="49" fontId="35" fillId="0" borderId="0" xfId="6" applyNumberFormat="1" applyFont="1" applyAlignment="1">
      <alignment horizontal="center"/>
    </xf>
    <xf numFmtId="49" fontId="35" fillId="0" borderId="0" xfId="6" applyNumberFormat="1" applyFont="1" applyAlignment="1">
      <alignment horizontal="left"/>
    </xf>
    <xf numFmtId="49" fontId="15" fillId="0" borderId="0" xfId="6" applyNumberFormat="1" applyFont="1" applyAlignment="1">
      <alignment horizontal="left"/>
    </xf>
    <xf numFmtId="0" fontId="6" fillId="0" borderId="0" xfId="6" applyFont="1" applyAlignment="1">
      <alignment vertical="top"/>
    </xf>
    <xf numFmtId="0" fontId="6" fillId="6" borderId="0" xfId="6" applyFont="1" applyFill="1" applyAlignment="1">
      <alignment vertical="top"/>
    </xf>
    <xf numFmtId="0" fontId="65" fillId="12" borderId="0" xfId="6" applyFont="1" applyFill="1" applyAlignment="1">
      <alignment horizontal="center" vertical="center"/>
    </xf>
    <xf numFmtId="0" fontId="31" fillId="0" borderId="0" xfId="6" applyFont="1"/>
    <xf numFmtId="49" fontId="14" fillId="0" borderId="0" xfId="6" applyNumberFormat="1" applyFont="1" applyAlignment="1">
      <alignment horizontal="left"/>
    </xf>
    <xf numFmtId="49" fontId="19" fillId="0" borderId="0" xfId="6" applyNumberFormat="1" applyFont="1"/>
    <xf numFmtId="49" fontId="16" fillId="0" borderId="0" xfId="6" applyNumberFormat="1" applyFont="1"/>
    <xf numFmtId="0" fontId="19" fillId="0" borderId="0" xfId="6" applyFont="1"/>
    <xf numFmtId="49" fontId="2" fillId="3" borderId="0" xfId="6" applyNumberFormat="1" applyFill="1"/>
    <xf numFmtId="0" fontId="2" fillId="3" borderId="0" xfId="6" applyFill="1"/>
    <xf numFmtId="0" fontId="2" fillId="3" borderId="0" xfId="6" applyFill="1" applyAlignment="1">
      <alignment horizontal="center"/>
    </xf>
    <xf numFmtId="0" fontId="2" fillId="0" borderId="0" xfId="6"/>
    <xf numFmtId="49" fontId="23" fillId="2" borderId="0" xfId="6" applyNumberFormat="1" applyFont="1" applyFill="1" applyAlignment="1">
      <alignment vertical="center"/>
    </xf>
    <xf numFmtId="49" fontId="33" fillId="2" borderId="0" xfId="6" applyNumberFormat="1" applyFont="1" applyFill="1" applyAlignment="1">
      <alignment vertical="center"/>
    </xf>
    <xf numFmtId="49" fontId="24" fillId="2" borderId="0" xfId="6" applyNumberFormat="1" applyFont="1" applyFill="1" applyAlignment="1">
      <alignment horizontal="right" vertical="center"/>
    </xf>
    <xf numFmtId="0" fontId="11" fillId="0" borderId="0" xfId="6" applyFont="1" applyAlignment="1">
      <alignment vertical="center"/>
    </xf>
    <xf numFmtId="14" fontId="17" fillId="0" borderId="6" xfId="6" applyNumberFormat="1" applyFont="1" applyBorder="1" applyAlignment="1">
      <alignment horizontal="left" vertical="center"/>
    </xf>
    <xf numFmtId="49" fontId="17" fillId="0" borderId="6" xfId="6" applyNumberFormat="1" applyFont="1" applyBorder="1" applyAlignment="1">
      <alignment vertical="center"/>
    </xf>
    <xf numFmtId="49" fontId="38" fillId="0" borderId="6" xfId="6" applyNumberFormat="1" applyFont="1" applyBorder="1" applyAlignment="1">
      <alignment vertical="center"/>
    </xf>
    <xf numFmtId="49" fontId="17" fillId="0" borderId="6" xfId="7" applyNumberFormat="1" applyFont="1" applyBorder="1" applyAlignment="1" applyProtection="1">
      <alignment vertical="center"/>
      <protection locked="0"/>
    </xf>
    <xf numFmtId="0" fontId="18" fillId="0" borderId="6" xfId="6" applyFont="1" applyBorder="1" applyAlignment="1">
      <alignment horizontal="left" vertical="center"/>
    </xf>
    <xf numFmtId="49" fontId="18" fillId="0" borderId="6" xfId="6" applyNumberFormat="1" applyFont="1" applyBorder="1" applyAlignment="1">
      <alignment horizontal="right" vertical="center"/>
    </xf>
    <xf numFmtId="0" fontId="17" fillId="0" borderId="0" xfId="6" applyFont="1" applyAlignment="1">
      <alignment vertical="center"/>
    </xf>
    <xf numFmtId="49" fontId="10" fillId="2" borderId="0" xfId="6" applyNumberFormat="1" applyFont="1" applyFill="1" applyAlignment="1">
      <alignment horizontal="right" vertical="center"/>
    </xf>
    <xf numFmtId="49" fontId="10" fillId="2" borderId="0" xfId="6" applyNumberFormat="1" applyFont="1" applyFill="1" applyAlignment="1">
      <alignment horizontal="center" vertical="center"/>
    </xf>
    <xf numFmtId="49" fontId="10" fillId="2" borderId="0" xfId="6" applyNumberFormat="1" applyFont="1" applyFill="1" applyAlignment="1">
      <alignment horizontal="center" vertical="center" shrinkToFit="1"/>
    </xf>
    <xf numFmtId="49" fontId="10" fillId="2" borderId="0" xfId="6" applyNumberFormat="1" applyFont="1" applyFill="1" applyAlignment="1">
      <alignment horizontal="left" vertical="center"/>
    </xf>
    <xf numFmtId="49" fontId="37" fillId="2" borderId="0" xfId="6" applyNumberFormat="1" applyFont="1" applyFill="1" applyAlignment="1">
      <alignment horizontal="center" vertical="center"/>
    </xf>
    <xf numFmtId="49" fontId="37" fillId="2" borderId="0" xfId="6" applyNumberFormat="1" applyFont="1" applyFill="1" applyAlignment="1">
      <alignment vertical="center"/>
    </xf>
    <xf numFmtId="49" fontId="69" fillId="2" borderId="0" xfId="6" applyNumberFormat="1" applyFont="1" applyFill="1" applyAlignment="1">
      <alignment horizontal="right" vertical="center"/>
    </xf>
    <xf numFmtId="0" fontId="69" fillId="2" borderId="0" xfId="6" applyFont="1" applyFill="1" applyAlignment="1">
      <alignment horizontal="center" vertical="center"/>
    </xf>
    <xf numFmtId="0" fontId="70" fillId="2" borderId="0" xfId="6" applyFont="1" applyFill="1" applyAlignment="1">
      <alignment horizontal="center" vertical="center"/>
    </xf>
    <xf numFmtId="0" fontId="70" fillId="2" borderId="0" xfId="6" applyFont="1" applyFill="1" applyAlignment="1">
      <alignment vertical="center"/>
    </xf>
    <xf numFmtId="0" fontId="69" fillId="0" borderId="0" xfId="6" applyFont="1" applyAlignment="1">
      <alignment vertical="center"/>
    </xf>
    <xf numFmtId="0" fontId="69" fillId="3" borderId="0" xfId="6" applyFont="1" applyFill="1"/>
    <xf numFmtId="0" fontId="69" fillId="3" borderId="0" xfId="6" applyFont="1" applyFill="1" applyAlignment="1">
      <alignment horizontal="center"/>
    </xf>
    <xf numFmtId="0" fontId="69" fillId="0" borderId="0" xfId="6" applyFont="1"/>
    <xf numFmtId="49" fontId="39" fillId="2" borderId="0" xfId="6" applyNumberFormat="1" applyFont="1" applyFill="1" applyAlignment="1">
      <alignment horizontal="center" vertical="center"/>
    </xf>
    <xf numFmtId="0" fontId="40" fillId="0" borderId="7" xfId="6" applyFont="1" applyBorder="1" applyAlignment="1">
      <alignment horizontal="center" vertical="center"/>
    </xf>
    <xf numFmtId="0" fontId="40" fillId="0" borderId="7" xfId="6" applyFont="1" applyBorder="1" applyAlignment="1">
      <alignment horizontal="center" vertical="center" shrinkToFit="1"/>
    </xf>
    <xf numFmtId="0" fontId="41" fillId="17" borderId="7" xfId="6" applyFont="1" applyFill="1" applyBorder="1" applyAlignment="1">
      <alignment horizontal="center" vertical="center"/>
    </xf>
    <xf numFmtId="0" fontId="42" fillId="0" borderId="7" xfId="6" applyFont="1" applyBorder="1" applyAlignment="1">
      <alignment horizontal="center" vertical="center"/>
    </xf>
    <xf numFmtId="0" fontId="42" fillId="0" borderId="0" xfId="6" applyFont="1" applyAlignment="1">
      <alignment vertical="center"/>
    </xf>
    <xf numFmtId="0" fontId="43" fillId="6" borderId="0" xfId="6" applyFont="1" applyFill="1" applyAlignment="1">
      <alignment vertical="center"/>
    </xf>
    <xf numFmtId="0" fontId="44" fillId="6" borderId="0" xfId="6" applyFont="1" applyFill="1" applyAlignment="1">
      <alignment vertical="center"/>
    </xf>
    <xf numFmtId="49" fontId="43" fillId="6" borderId="0" xfId="6" applyNumberFormat="1" applyFont="1" applyFill="1" applyAlignment="1">
      <alignment vertical="center"/>
    </xf>
    <xf numFmtId="49" fontId="44" fillId="6" borderId="0" xfId="6" applyNumberFormat="1" applyFont="1" applyFill="1" applyAlignment="1">
      <alignment vertical="center"/>
    </xf>
    <xf numFmtId="0" fontId="19" fillId="6" borderId="0" xfId="6" applyFont="1" applyFill="1" applyAlignment="1">
      <alignment vertical="center"/>
    </xf>
    <xf numFmtId="0" fontId="19" fillId="0" borderId="0" xfId="6" applyFont="1" applyAlignment="1">
      <alignment vertical="center"/>
    </xf>
    <xf numFmtId="0" fontId="19" fillId="0" borderId="10" xfId="6" applyFont="1" applyBorder="1" applyAlignment="1">
      <alignment vertical="center"/>
    </xf>
    <xf numFmtId="49" fontId="43" fillId="2" borderId="0" xfId="6" applyNumberFormat="1" applyFont="1" applyFill="1" applyAlignment="1">
      <alignment horizontal="center" vertical="center"/>
    </xf>
    <xf numFmtId="0" fontId="40" fillId="0" borderId="0" xfId="6" applyFont="1" applyAlignment="1">
      <alignment horizontal="center" vertical="center"/>
    </xf>
    <xf numFmtId="0" fontId="40" fillId="0" borderId="0" xfId="6" applyFont="1" applyAlignment="1">
      <alignment horizontal="center" vertical="center" shrinkToFit="1"/>
    </xf>
    <xf numFmtId="0" fontId="43" fillId="0" borderId="0" xfId="6" applyFont="1" applyAlignment="1">
      <alignment horizontal="center" vertical="center"/>
    </xf>
    <xf numFmtId="0" fontId="45" fillId="0" borderId="0" xfId="6" applyFont="1" applyAlignment="1">
      <alignment vertical="center"/>
    </xf>
    <xf numFmtId="0" fontId="46" fillId="7" borderId="19" xfId="6" applyFont="1" applyFill="1" applyBorder="1" applyAlignment="1">
      <alignment horizontal="right" vertical="center"/>
    </xf>
    <xf numFmtId="0" fontId="42" fillId="0" borderId="7" xfId="6" applyFont="1" applyBorder="1" applyAlignment="1">
      <alignment vertical="center"/>
    </xf>
    <xf numFmtId="0" fontId="19" fillId="0" borderId="13" xfId="6" applyFont="1" applyBorder="1" applyAlignment="1">
      <alignment vertical="center"/>
    </xf>
    <xf numFmtId="0" fontId="42" fillId="0" borderId="18" xfId="6" applyFont="1" applyBorder="1" applyAlignment="1">
      <alignment horizontal="center" vertical="center"/>
    </xf>
    <xf numFmtId="0" fontId="42" fillId="0" borderId="17" xfId="6" applyFont="1" applyBorder="1" applyAlignment="1">
      <alignment horizontal="left" vertical="center"/>
    </xf>
    <xf numFmtId="0" fontId="41" fillId="0" borderId="0" xfId="6" applyFont="1" applyAlignment="1">
      <alignment horizontal="center" vertical="center"/>
    </xf>
    <xf numFmtId="0" fontId="42" fillId="0" borderId="0" xfId="6" applyFont="1" applyAlignment="1">
      <alignment horizontal="center" vertical="center"/>
    </xf>
    <xf numFmtId="0" fontId="37" fillId="0" borderId="0" xfId="6" applyFont="1" applyAlignment="1">
      <alignment horizontal="right" vertical="center"/>
    </xf>
    <xf numFmtId="0" fontId="46" fillId="7" borderId="17" xfId="6" applyFont="1" applyFill="1" applyBorder="1" applyAlignment="1">
      <alignment horizontal="right" vertical="center"/>
    </xf>
    <xf numFmtId="49" fontId="42" fillId="0" borderId="7" xfId="6" applyNumberFormat="1" applyFont="1" applyBorder="1" applyAlignment="1">
      <alignment vertical="center"/>
    </xf>
    <xf numFmtId="49" fontId="42" fillId="0" borderId="0" xfId="6" applyNumberFormat="1" applyFont="1" applyAlignment="1">
      <alignment vertical="center"/>
    </xf>
    <xf numFmtId="0" fontId="42" fillId="0" borderId="17" xfId="6" applyFont="1" applyBorder="1" applyAlignment="1">
      <alignment vertical="center"/>
    </xf>
    <xf numFmtId="49" fontId="42" fillId="0" borderId="17" xfId="6" applyNumberFormat="1" applyFont="1" applyBorder="1" applyAlignment="1">
      <alignment vertical="center"/>
    </xf>
    <xf numFmtId="0" fontId="42" fillId="0" borderId="18" xfId="6" applyFont="1" applyBorder="1" applyAlignment="1">
      <alignment vertical="center"/>
    </xf>
    <xf numFmtId="0" fontId="47" fillId="0" borderId="18" xfId="6" applyFont="1" applyBorder="1" applyAlignment="1">
      <alignment horizontal="center" vertical="center"/>
    </xf>
    <xf numFmtId="0" fontId="47" fillId="0" borderId="7" xfId="6" applyFont="1" applyBorder="1" applyAlignment="1">
      <alignment horizontal="center" vertical="center"/>
    </xf>
    <xf numFmtId="0" fontId="19" fillId="0" borderId="16" xfId="6" applyFont="1" applyBorder="1" applyAlignment="1">
      <alignment vertical="center"/>
    </xf>
    <xf numFmtId="49" fontId="42" fillId="0" borderId="18" xfId="6" applyNumberFormat="1" applyFont="1" applyBorder="1" applyAlignment="1">
      <alignment vertical="center"/>
    </xf>
    <xf numFmtId="49" fontId="62" fillId="2" borderId="0" xfId="6" applyNumberFormat="1" applyFont="1" applyFill="1" applyAlignment="1">
      <alignment horizontal="center" vertical="center"/>
    </xf>
    <xf numFmtId="49" fontId="43" fillId="0" borderId="0" xfId="6" applyNumberFormat="1" applyFont="1" applyAlignment="1">
      <alignment horizontal="center" vertical="center"/>
    </xf>
    <xf numFmtId="49" fontId="39" fillId="0" borderId="0" xfId="6" applyNumberFormat="1" applyFont="1" applyAlignment="1">
      <alignment horizontal="center" vertical="center"/>
    </xf>
    <xf numFmtId="0" fontId="43" fillId="0" borderId="0" xfId="6" applyFont="1" applyAlignment="1">
      <alignment vertical="center"/>
    </xf>
    <xf numFmtId="49" fontId="43" fillId="0" borderId="0" xfId="6" applyNumberFormat="1" applyFont="1" applyAlignment="1">
      <alignment vertical="center"/>
    </xf>
    <xf numFmtId="0" fontId="10" fillId="0" borderId="0" xfId="6" applyFont="1" applyAlignment="1">
      <alignment horizontal="right" vertical="center"/>
    </xf>
    <xf numFmtId="0" fontId="43" fillId="0" borderId="0" xfId="6" applyFont="1" applyAlignment="1">
      <alignment horizontal="left" vertical="center"/>
    </xf>
    <xf numFmtId="49" fontId="32" fillId="6" borderId="0" xfId="6" applyNumberFormat="1" applyFont="1" applyFill="1" applyAlignment="1">
      <alignment horizontal="center" vertical="center"/>
    </xf>
    <xf numFmtId="49" fontId="50" fillId="0" borderId="0" xfId="6" applyNumberFormat="1" applyFont="1" applyAlignment="1">
      <alignment horizontal="center" vertical="center"/>
    </xf>
    <xf numFmtId="49" fontId="49" fillId="6" borderId="0" xfId="6" applyNumberFormat="1" applyFont="1" applyFill="1" applyAlignment="1">
      <alignment vertical="center"/>
    </xf>
    <xf numFmtId="49" fontId="50" fillId="6" borderId="0" xfId="6" applyNumberFormat="1" applyFont="1" applyFill="1" applyAlignment="1">
      <alignment vertical="center"/>
    </xf>
    <xf numFmtId="0" fontId="2" fillId="6" borderId="0" xfId="6" applyFill="1" applyAlignment="1">
      <alignment vertical="center"/>
    </xf>
    <xf numFmtId="0" fontId="2" fillId="0" borderId="0" xfId="6" applyAlignment="1">
      <alignment vertical="center"/>
    </xf>
    <xf numFmtId="0" fontId="29" fillId="2" borderId="20" xfId="6" applyFont="1" applyFill="1" applyBorder="1" applyAlignment="1">
      <alignment vertical="center"/>
    </xf>
    <xf numFmtId="0" fontId="29" fillId="2" borderId="21" xfId="6" applyFont="1" applyFill="1" applyBorder="1" applyAlignment="1">
      <alignment vertical="center"/>
    </xf>
    <xf numFmtId="0" fontId="29" fillId="2" borderId="22" xfId="6" applyFont="1" applyFill="1" applyBorder="1" applyAlignment="1">
      <alignment vertical="center"/>
    </xf>
    <xf numFmtId="49" fontId="51" fillId="2" borderId="21" xfId="6" applyNumberFormat="1" applyFont="1" applyFill="1" applyBorder="1" applyAlignment="1">
      <alignment horizontal="center" vertical="center"/>
    </xf>
    <xf numFmtId="49" fontId="51" fillId="2" borderId="21" xfId="6" applyNumberFormat="1" applyFont="1" applyFill="1" applyBorder="1" applyAlignment="1">
      <alignment vertical="center"/>
    </xf>
    <xf numFmtId="49" fontId="52" fillId="2" borderId="21" xfId="6" applyNumberFormat="1" applyFont="1" applyFill="1" applyBorder="1" applyAlignment="1">
      <alignment vertical="center"/>
    </xf>
    <xf numFmtId="49" fontId="52" fillId="2" borderId="22" xfId="6" applyNumberFormat="1" applyFont="1" applyFill="1" applyBorder="1" applyAlignment="1">
      <alignment vertical="center"/>
    </xf>
    <xf numFmtId="49" fontId="29" fillId="2" borderId="21" xfId="6" applyNumberFormat="1" applyFont="1" applyFill="1" applyBorder="1" applyAlignment="1">
      <alignment horizontal="left" vertical="center"/>
    </xf>
    <xf numFmtId="49" fontId="29" fillId="0" borderId="21" xfId="6" applyNumberFormat="1" applyFont="1" applyBorder="1" applyAlignment="1">
      <alignment horizontal="left" vertical="center"/>
    </xf>
    <xf numFmtId="49" fontId="52" fillId="6" borderId="22" xfId="6" applyNumberFormat="1" applyFont="1" applyFill="1" applyBorder="1" applyAlignment="1">
      <alignment vertical="center"/>
    </xf>
    <xf numFmtId="0" fontId="10" fillId="0" borderId="0" xfId="6" applyFont="1" applyAlignment="1">
      <alignment vertical="center"/>
    </xf>
    <xf numFmtId="49" fontId="10" fillId="0" borderId="24" xfId="6" applyNumberFormat="1" applyFont="1" applyBorder="1" applyAlignment="1">
      <alignment vertical="center"/>
    </xf>
    <xf numFmtId="49" fontId="10" fillId="0" borderId="25" xfId="6" applyNumberFormat="1" applyFont="1" applyBorder="1" applyAlignment="1">
      <alignment vertical="center"/>
    </xf>
    <xf numFmtId="49" fontId="10" fillId="0" borderId="25" xfId="6" applyNumberFormat="1" applyFont="1" applyBorder="1" applyAlignment="1">
      <alignment horizontal="right" vertical="center"/>
    </xf>
    <xf numFmtId="49" fontId="10" fillId="0" borderId="19" xfId="6" applyNumberFormat="1" applyFont="1" applyBorder="1" applyAlignment="1">
      <alignment horizontal="right" vertical="center"/>
    </xf>
    <xf numFmtId="49" fontId="10" fillId="0" borderId="0" xfId="6" applyNumberFormat="1" applyFont="1" applyAlignment="1">
      <alignment horizontal="center" vertical="center"/>
    </xf>
    <xf numFmtId="49" fontId="34" fillId="0" borderId="0" xfId="6" applyNumberFormat="1" applyFont="1" applyAlignment="1">
      <alignment horizontal="center" vertical="center"/>
    </xf>
    <xf numFmtId="49" fontId="10" fillId="0" borderId="0" xfId="6" applyNumberFormat="1" applyFont="1" applyAlignment="1">
      <alignment vertical="center"/>
    </xf>
    <xf numFmtId="49" fontId="37" fillId="0" borderId="0" xfId="6" applyNumberFormat="1" applyFont="1" applyAlignment="1">
      <alignment vertical="center"/>
    </xf>
    <xf numFmtId="49" fontId="37" fillId="0" borderId="17" xfId="6" applyNumberFormat="1" applyFont="1" applyBorder="1" applyAlignment="1">
      <alignment vertical="center"/>
    </xf>
    <xf numFmtId="49" fontId="29" fillId="2" borderId="24" xfId="6" applyNumberFormat="1" applyFont="1" applyFill="1" applyBorder="1" applyAlignment="1">
      <alignment vertical="center"/>
    </xf>
    <xf numFmtId="49" fontId="29" fillId="2" borderId="25" xfId="6" applyNumberFormat="1" applyFont="1" applyFill="1" applyBorder="1" applyAlignment="1">
      <alignment vertical="center"/>
    </xf>
    <xf numFmtId="49" fontId="37" fillId="2" borderId="17" xfId="6" applyNumberFormat="1" applyFont="1" applyFill="1" applyBorder="1" applyAlignment="1">
      <alignment vertical="center"/>
    </xf>
    <xf numFmtId="49" fontId="10" fillId="0" borderId="26" xfId="6" applyNumberFormat="1" applyFont="1" applyBorder="1" applyAlignment="1">
      <alignment vertical="center"/>
    </xf>
    <xf numFmtId="49" fontId="10" fillId="0" borderId="7" xfId="6" applyNumberFormat="1" applyFont="1" applyBorder="1" applyAlignment="1">
      <alignment vertical="center"/>
    </xf>
    <xf numFmtId="49" fontId="10" fillId="0" borderId="7" xfId="6" applyNumberFormat="1" applyFont="1" applyBorder="1" applyAlignment="1">
      <alignment horizontal="right" vertical="center"/>
    </xf>
    <xf numFmtId="49" fontId="10" fillId="0" borderId="18" xfId="6" applyNumberFormat="1" applyFont="1" applyBorder="1" applyAlignment="1">
      <alignment horizontal="right" vertical="center"/>
    </xf>
    <xf numFmtId="0" fontId="10" fillId="0" borderId="7" xfId="6" applyFont="1" applyBorder="1" applyAlignment="1">
      <alignment vertical="center"/>
    </xf>
    <xf numFmtId="49" fontId="37" fillId="0" borderId="7" xfId="6" applyNumberFormat="1" applyFont="1" applyBorder="1" applyAlignment="1">
      <alignment vertical="center"/>
    </xf>
    <xf numFmtId="49" fontId="37" fillId="0" borderId="18" xfId="6" applyNumberFormat="1" applyFont="1" applyBorder="1" applyAlignment="1">
      <alignment vertical="center"/>
    </xf>
    <xf numFmtId="49" fontId="10" fillId="2" borderId="24" xfId="6" applyNumberFormat="1" applyFont="1" applyFill="1" applyBorder="1" applyAlignment="1">
      <alignment vertical="center"/>
    </xf>
    <xf numFmtId="49" fontId="10" fillId="2" borderId="25" xfId="6" applyNumberFormat="1" applyFont="1" applyFill="1" applyBorder="1" applyAlignment="1">
      <alignment vertical="center"/>
    </xf>
    <xf numFmtId="49" fontId="10" fillId="2" borderId="25" xfId="6" applyNumberFormat="1" applyFont="1" applyFill="1" applyBorder="1" applyAlignment="1">
      <alignment horizontal="right" vertical="center"/>
    </xf>
    <xf numFmtId="49" fontId="10" fillId="2" borderId="19" xfId="6" applyNumberFormat="1" applyFont="1" applyFill="1" applyBorder="1" applyAlignment="1">
      <alignment horizontal="right" vertical="center"/>
    </xf>
    <xf numFmtId="0" fontId="10" fillId="2" borderId="23" xfId="6" applyFont="1" applyFill="1" applyBorder="1" applyAlignment="1">
      <alignment vertical="center"/>
    </xf>
    <xf numFmtId="49" fontId="10" fillId="2" borderId="17" xfId="6" applyNumberFormat="1" applyFont="1" applyFill="1" applyBorder="1" applyAlignment="1">
      <alignment horizontal="right" vertical="center"/>
    </xf>
    <xf numFmtId="0" fontId="29" fillId="2" borderId="23" xfId="6" applyFont="1" applyFill="1" applyBorder="1" applyAlignment="1">
      <alignment vertical="center"/>
    </xf>
    <xf numFmtId="0" fontId="29" fillId="2" borderId="0" xfId="6" applyFont="1" applyFill="1" applyAlignment="1">
      <alignment vertical="center"/>
    </xf>
    <xf numFmtId="0" fontId="29" fillId="2" borderId="17" xfId="6" applyFont="1" applyFill="1" applyBorder="1" applyAlignment="1">
      <alignment vertical="center"/>
    </xf>
    <xf numFmtId="49" fontId="10" fillId="2" borderId="23" xfId="6" applyNumberFormat="1" applyFont="1" applyFill="1" applyBorder="1" applyAlignment="1">
      <alignment vertical="center"/>
    </xf>
    <xf numFmtId="49" fontId="10" fillId="2" borderId="0" xfId="6" applyNumberFormat="1" applyFont="1" applyFill="1" applyAlignment="1">
      <alignment vertical="center"/>
    </xf>
    <xf numFmtId="0" fontId="10" fillId="2" borderId="0" xfId="6" applyFont="1" applyFill="1" applyAlignment="1">
      <alignment horizontal="right" vertical="center"/>
    </xf>
    <xf numFmtId="0" fontId="10" fillId="2" borderId="17" xfId="6" applyFont="1" applyFill="1" applyBorder="1" applyAlignment="1">
      <alignment horizontal="right" vertical="center"/>
    </xf>
    <xf numFmtId="49" fontId="10" fillId="2" borderId="26" xfId="6" applyNumberFormat="1" applyFont="1" applyFill="1" applyBorder="1" applyAlignment="1">
      <alignment vertical="center"/>
    </xf>
    <xf numFmtId="49" fontId="10" fillId="2" borderId="7" xfId="6" applyNumberFormat="1" applyFont="1" applyFill="1" applyBorder="1" applyAlignment="1">
      <alignment vertical="center"/>
    </xf>
    <xf numFmtId="0" fontId="10" fillId="2" borderId="7" xfId="6" applyFont="1" applyFill="1" applyBorder="1" applyAlignment="1">
      <alignment horizontal="right" vertical="center"/>
    </xf>
    <xf numFmtId="0" fontId="10" fillId="2" borderId="18" xfId="6" applyFont="1" applyFill="1" applyBorder="1" applyAlignment="1">
      <alignment horizontal="right" vertical="center"/>
    </xf>
    <xf numFmtId="49" fontId="10" fillId="0" borderId="7" xfId="6" applyNumberFormat="1" applyFont="1" applyBorder="1" applyAlignment="1">
      <alignment horizontal="center" vertical="center"/>
    </xf>
    <xf numFmtId="49" fontId="34" fillId="0" borderId="7" xfId="6" applyNumberFormat="1" applyFont="1" applyBorder="1" applyAlignment="1">
      <alignment horizontal="center" vertical="center"/>
    </xf>
    <xf numFmtId="0" fontId="46" fillId="7" borderId="18" xfId="6" applyFont="1" applyFill="1" applyBorder="1" applyAlignment="1">
      <alignment horizontal="right" vertical="center"/>
    </xf>
    <xf numFmtId="0" fontId="37" fillId="0" borderId="0" xfId="6" applyFont="1"/>
    <xf numFmtId="0" fontId="16" fillId="0" borderId="0" xfId="6" applyFont="1"/>
    <xf numFmtId="0" fontId="10" fillId="6" borderId="25" xfId="0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2" fillId="8" borderId="7" xfId="0" applyFont="1" applyFill="1" applyBorder="1" applyAlignment="1">
      <alignment horizontal="center"/>
    </xf>
    <xf numFmtId="49" fontId="48" fillId="6" borderId="7" xfId="0" applyNumberFormat="1" applyFont="1" applyFill="1" applyBorder="1" applyAlignment="1">
      <alignment vertical="center"/>
    </xf>
    <xf numFmtId="49" fontId="48" fillId="6" borderId="0" xfId="0" applyNumberFormat="1" applyFont="1" applyFill="1" applyAlignment="1">
      <alignment vertical="center"/>
    </xf>
    <xf numFmtId="49" fontId="48" fillId="6" borderId="17" xfId="0" applyNumberFormat="1" applyFont="1" applyFill="1" applyBorder="1" applyAlignment="1">
      <alignment vertical="center"/>
    </xf>
    <xf numFmtId="49" fontId="48" fillId="6" borderId="18" xfId="0" applyNumberFormat="1" applyFont="1" applyFill="1" applyBorder="1" applyAlignment="1">
      <alignment vertical="center"/>
    </xf>
    <xf numFmtId="49" fontId="80" fillId="6" borderId="0" xfId="0" applyNumberFormat="1" applyFont="1" applyFill="1" applyAlignment="1">
      <alignment horizontal="right" vertical="center"/>
    </xf>
    <xf numFmtId="49" fontId="81" fillId="7" borderId="17" xfId="0" applyNumberFormat="1" applyFont="1" applyFill="1" applyBorder="1" applyAlignment="1">
      <alignment horizontal="right" vertical="center"/>
    </xf>
    <xf numFmtId="49" fontId="62" fillId="6" borderId="7" xfId="0" applyNumberFormat="1" applyFont="1" applyFill="1" applyBorder="1" applyAlignment="1">
      <alignment vertical="center"/>
    </xf>
    <xf numFmtId="49" fontId="45" fillId="0" borderId="0" xfId="6" applyNumberFormat="1" applyFont="1" applyAlignment="1">
      <alignment vertical="center"/>
    </xf>
    <xf numFmtId="0" fontId="40" fillId="0" borderId="7" xfId="6" applyFont="1" applyBorder="1" applyAlignment="1">
      <alignment vertical="center"/>
    </xf>
    <xf numFmtId="0" fontId="82" fillId="0" borderId="0" xfId="6" applyFont="1" applyAlignment="1">
      <alignment horizontal="right" vertical="center"/>
    </xf>
    <xf numFmtId="0" fontId="75" fillId="16" borderId="5" xfId="5" applyFill="1" applyBorder="1" applyAlignment="1">
      <alignment horizontal="left" vertical="top"/>
    </xf>
    <xf numFmtId="0" fontId="76" fillId="16" borderId="5" xfId="5" applyFont="1" applyFill="1" applyBorder="1" applyAlignment="1">
      <alignment horizontal="left" vertical="top" wrapText="1"/>
    </xf>
    <xf numFmtId="0" fontId="75" fillId="18" borderId="5" xfId="5" applyFill="1" applyBorder="1" applyAlignment="1">
      <alignment vertical="top"/>
    </xf>
    <xf numFmtId="0" fontId="77" fillId="18" borderId="5" xfId="5" applyFont="1" applyFill="1" applyBorder="1" applyAlignment="1">
      <alignment vertical="top"/>
    </xf>
    <xf numFmtId="0" fontId="75" fillId="0" borderId="5" xfId="5" applyBorder="1" applyAlignment="1">
      <alignment vertical="top"/>
    </xf>
    <xf numFmtId="0" fontId="77" fillId="0" borderId="5" xfId="5" applyFont="1" applyBorder="1" applyAlignment="1">
      <alignment vertical="top"/>
    </xf>
    <xf numFmtId="0" fontId="75" fillId="15" borderId="5" xfId="5" applyFill="1" applyBorder="1" applyAlignment="1">
      <alignment vertical="top"/>
    </xf>
    <xf numFmtId="0" fontId="77" fillId="15" borderId="5" xfId="5" applyFont="1" applyFill="1" applyBorder="1" applyAlignment="1">
      <alignment vertical="top"/>
    </xf>
    <xf numFmtId="0" fontId="75" fillId="14" borderId="5" xfId="5" applyFill="1" applyBorder="1" applyAlignment="1">
      <alignment vertical="top"/>
    </xf>
    <xf numFmtId="49" fontId="86" fillId="20" borderId="0" xfId="8" applyNumberFormat="1" applyFont="1" applyFill="1" applyAlignment="1">
      <alignment vertical="top"/>
    </xf>
    <xf numFmtId="0" fontId="2" fillId="0" borderId="0" xfId="8"/>
    <xf numFmtId="49" fontId="85" fillId="20" borderId="0" xfId="8" applyNumberFormat="1" applyFont="1" applyFill="1" applyAlignment="1">
      <alignment horizontal="left"/>
    </xf>
    <xf numFmtId="49" fontId="87" fillId="20" borderId="0" xfId="8" applyNumberFormat="1" applyFont="1" applyFill="1" applyAlignment="1">
      <alignment horizontal="left"/>
    </xf>
    <xf numFmtId="49" fontId="86" fillId="0" borderId="0" xfId="8" applyNumberFormat="1" applyFont="1" applyAlignment="1">
      <alignment vertical="top"/>
    </xf>
    <xf numFmtId="0" fontId="88" fillId="21" borderId="0" xfId="8" applyFont="1" applyFill="1" applyAlignment="1">
      <alignment horizontal="center" vertical="center"/>
    </xf>
    <xf numFmtId="0" fontId="31" fillId="20" borderId="0" xfId="8" applyFont="1" applyFill="1"/>
    <xf numFmtId="49" fontId="89" fillId="20" borderId="0" xfId="8" applyNumberFormat="1" applyFont="1" applyFill="1" applyAlignment="1">
      <alignment horizontal="left"/>
    </xf>
    <xf numFmtId="49" fontId="91" fillId="20" borderId="0" xfId="8" applyNumberFormat="1" applyFont="1" applyFill="1"/>
    <xf numFmtId="49" fontId="91" fillId="0" borderId="0" xfId="8" applyNumberFormat="1" applyFont="1"/>
    <xf numFmtId="49" fontId="2" fillId="22" borderId="0" xfId="8" applyNumberFormat="1" applyFill="1"/>
    <xf numFmtId="0" fontId="2" fillId="22" borderId="0" xfId="8" applyFill="1"/>
    <xf numFmtId="0" fontId="2" fillId="22" borderId="0" xfId="8" applyFill="1" applyAlignment="1">
      <alignment horizontal="center"/>
    </xf>
    <xf numFmtId="49" fontId="23" fillId="23" borderId="0" xfId="8" applyNumberFormat="1" applyFont="1" applyFill="1" applyAlignment="1">
      <alignment vertical="center"/>
    </xf>
    <xf numFmtId="49" fontId="92" fillId="23" borderId="0" xfId="8" applyNumberFormat="1" applyFont="1" applyFill="1" applyAlignment="1">
      <alignment vertical="center"/>
    </xf>
    <xf numFmtId="49" fontId="93" fillId="23" borderId="0" xfId="8" applyNumberFormat="1" applyFont="1" applyFill="1" applyAlignment="1">
      <alignment horizontal="right" vertical="center"/>
    </xf>
    <xf numFmtId="49" fontId="92" fillId="0" borderId="0" xfId="8" applyNumberFormat="1" applyFont="1" applyAlignment="1">
      <alignment vertical="center"/>
    </xf>
    <xf numFmtId="14" fontId="94" fillId="20" borderId="6" xfId="8" applyNumberFormat="1" applyFont="1" applyFill="1" applyBorder="1" applyAlignment="1">
      <alignment horizontal="left" vertical="center"/>
    </xf>
    <xf numFmtId="49" fontId="94" fillId="20" borderId="6" xfId="8" applyNumberFormat="1" applyFont="1" applyFill="1" applyBorder="1" applyAlignment="1">
      <alignment vertical="center"/>
    </xf>
    <xf numFmtId="49" fontId="94" fillId="20" borderId="6" xfId="9" applyNumberFormat="1" applyFont="1" applyFill="1" applyBorder="1" applyAlignment="1" applyProtection="1">
      <alignment vertical="center"/>
      <protection locked="0"/>
    </xf>
    <xf numFmtId="49" fontId="95" fillId="20" borderId="6" xfId="8" applyNumberFormat="1" applyFont="1" applyFill="1" applyBorder="1" applyAlignment="1">
      <alignment vertical="center"/>
    </xf>
    <xf numFmtId="49" fontId="96" fillId="20" borderId="6" xfId="8" applyNumberFormat="1" applyFont="1" applyFill="1" applyBorder="1" applyAlignment="1">
      <alignment horizontal="right" vertical="center"/>
    </xf>
    <xf numFmtId="49" fontId="95" fillId="0" borderId="0" xfId="8" applyNumberFormat="1" applyFont="1" applyAlignment="1">
      <alignment vertical="center"/>
    </xf>
    <xf numFmtId="49" fontId="90" fillId="22" borderId="0" xfId="8" applyNumberFormat="1" applyFont="1" applyFill="1"/>
    <xf numFmtId="0" fontId="2" fillId="23" borderId="0" xfId="8" applyFill="1"/>
    <xf numFmtId="0" fontId="63" fillId="23" borderId="0" xfId="8" applyFont="1" applyFill="1" applyAlignment="1">
      <alignment horizontal="center" shrinkToFit="1"/>
    </xf>
    <xf numFmtId="49" fontId="90" fillId="24" borderId="0" xfId="8" applyNumberFormat="1" applyFont="1" applyFill="1"/>
    <xf numFmtId="0" fontId="2" fillId="24" borderId="0" xfId="8" applyFill="1" applyAlignment="1">
      <alignment horizontal="center"/>
    </xf>
    <xf numFmtId="0" fontId="2" fillId="20" borderId="0" xfId="8" applyFill="1"/>
    <xf numFmtId="49" fontId="90" fillId="25" borderId="0" xfId="8" applyNumberFormat="1" applyFont="1" applyFill="1"/>
    <xf numFmtId="0" fontId="2" fillId="25" borderId="0" xfId="8" applyFill="1" applyAlignment="1">
      <alignment horizontal="center"/>
    </xf>
    <xf numFmtId="0" fontId="2" fillId="20" borderId="0" xfId="8" applyFill="1" applyAlignment="1">
      <alignment horizontal="center"/>
    </xf>
    <xf numFmtId="0" fontId="97" fillId="26" borderId="0" xfId="8" applyFont="1" applyFill="1"/>
    <xf numFmtId="0" fontId="2" fillId="20" borderId="7" xfId="8" applyFill="1" applyBorder="1" applyAlignment="1">
      <alignment horizontal="center" vertical="center" shrinkToFit="1"/>
    </xf>
    <xf numFmtId="0" fontId="2" fillId="20" borderId="7" xfId="8" applyFill="1" applyBorder="1" applyAlignment="1">
      <alignment vertical="center" shrinkToFit="1"/>
    </xf>
    <xf numFmtId="0" fontId="98" fillId="20" borderId="7" xfId="8" applyFont="1" applyFill="1" applyBorder="1" applyAlignment="1">
      <alignment horizontal="center"/>
    </xf>
    <xf numFmtId="0" fontId="97" fillId="20" borderId="0" xfId="8" applyFont="1" applyFill="1"/>
    <xf numFmtId="0" fontId="2" fillId="20" borderId="0" xfId="8" applyFill="1" applyAlignment="1">
      <alignment shrinkToFit="1"/>
    </xf>
    <xf numFmtId="0" fontId="98" fillId="20" borderId="0" xfId="8" applyFont="1" applyFill="1" applyAlignment="1">
      <alignment horizontal="center"/>
    </xf>
    <xf numFmtId="0" fontId="2" fillId="28" borderId="0" xfId="8" applyFill="1"/>
    <xf numFmtId="0" fontId="2" fillId="20" borderId="5" xfId="8" applyFill="1" applyBorder="1" applyAlignment="1">
      <alignment horizontal="center" vertical="center"/>
    </xf>
    <xf numFmtId="0" fontId="2" fillId="20" borderId="7" xfId="8" applyFill="1" applyBorder="1"/>
    <xf numFmtId="0" fontId="99" fillId="23" borderId="20" xfId="8" applyFont="1" applyFill="1" applyBorder="1" applyAlignment="1">
      <alignment vertical="center"/>
    </xf>
    <xf numFmtId="0" fontId="99" fillId="23" borderId="21" xfId="8" applyFont="1" applyFill="1" applyBorder="1" applyAlignment="1">
      <alignment vertical="center"/>
    </xf>
    <xf numFmtId="0" fontId="99" fillId="23" borderId="22" xfId="8" applyFont="1" applyFill="1" applyBorder="1" applyAlignment="1">
      <alignment vertical="center"/>
    </xf>
    <xf numFmtId="49" fontId="100" fillId="23" borderId="25" xfId="8" applyNumberFormat="1" applyFont="1" applyFill="1" applyBorder="1" applyAlignment="1">
      <alignment horizontal="center" vertical="center"/>
    </xf>
    <xf numFmtId="49" fontId="100" fillId="23" borderId="25" xfId="8" applyNumberFormat="1" applyFont="1" applyFill="1" applyBorder="1" applyAlignment="1">
      <alignment vertical="center"/>
    </xf>
    <xf numFmtId="0" fontId="2" fillId="23" borderId="21" xfId="8" applyFill="1" applyBorder="1"/>
    <xf numFmtId="49" fontId="99" fillId="23" borderId="25" xfId="8" applyNumberFormat="1" applyFont="1" applyFill="1" applyBorder="1" applyAlignment="1">
      <alignment horizontal="left" vertical="center"/>
    </xf>
    <xf numFmtId="49" fontId="101" fillId="20" borderId="24" xfId="8" applyNumberFormat="1" applyFont="1" applyFill="1" applyBorder="1" applyAlignment="1">
      <alignment vertical="center"/>
    </xf>
    <xf numFmtId="49" fontId="101" fillId="20" borderId="25" xfId="8" applyNumberFormat="1" applyFont="1" applyFill="1" applyBorder="1" applyAlignment="1">
      <alignment vertical="center"/>
    </xf>
    <xf numFmtId="49" fontId="101" fillId="20" borderId="19" xfId="8" applyNumberFormat="1" applyFont="1" applyFill="1" applyBorder="1" applyAlignment="1">
      <alignment horizontal="right" vertical="center"/>
    </xf>
    <xf numFmtId="49" fontId="101" fillId="20" borderId="24" xfId="8" applyNumberFormat="1" applyFont="1" applyFill="1" applyBorder="1" applyAlignment="1">
      <alignment horizontal="center" vertical="center"/>
    </xf>
    <xf numFmtId="49" fontId="101" fillId="20" borderId="19" xfId="8" applyNumberFormat="1" applyFont="1" applyFill="1" applyBorder="1" applyAlignment="1">
      <alignment vertical="center"/>
    </xf>
    <xf numFmtId="49" fontId="99" fillId="20" borderId="24" xfId="8" applyNumberFormat="1" applyFont="1" applyFill="1" applyBorder="1" applyAlignment="1">
      <alignment vertical="center"/>
    </xf>
    <xf numFmtId="0" fontId="2" fillId="20" borderId="25" xfId="8" applyFill="1" applyBorder="1"/>
    <xf numFmtId="0" fontId="2" fillId="20" borderId="19" xfId="8" applyFill="1" applyBorder="1"/>
    <xf numFmtId="49" fontId="101" fillId="20" borderId="26" xfId="8" applyNumberFormat="1" applyFont="1" applyFill="1" applyBorder="1" applyAlignment="1">
      <alignment vertical="center"/>
    </xf>
    <xf numFmtId="49" fontId="101" fillId="20" borderId="7" xfId="8" applyNumberFormat="1" applyFont="1" applyFill="1" applyBorder="1" applyAlignment="1">
      <alignment vertical="center"/>
    </xf>
    <xf numFmtId="49" fontId="101" fillId="20" borderId="18" xfId="8" applyNumberFormat="1" applyFont="1" applyFill="1" applyBorder="1" applyAlignment="1">
      <alignment horizontal="right" vertical="center"/>
    </xf>
    <xf numFmtId="49" fontId="101" fillId="20" borderId="23" xfId="8" applyNumberFormat="1" applyFont="1" applyFill="1" applyBorder="1" applyAlignment="1">
      <alignment horizontal="center" vertical="center"/>
    </xf>
    <xf numFmtId="49" fontId="101" fillId="20" borderId="17" xfId="8" applyNumberFormat="1" applyFont="1" applyFill="1" applyBorder="1" applyAlignment="1">
      <alignment vertical="center"/>
    </xf>
    <xf numFmtId="0" fontId="101" fillId="20" borderId="26" xfId="8" applyFont="1" applyFill="1" applyBorder="1" applyAlignment="1">
      <alignment vertical="center"/>
    </xf>
    <xf numFmtId="0" fontId="2" fillId="20" borderId="18" xfId="8" applyFill="1" applyBorder="1"/>
    <xf numFmtId="49" fontId="101" fillId="23" borderId="24" xfId="8" applyNumberFormat="1" applyFont="1" applyFill="1" applyBorder="1" applyAlignment="1">
      <alignment vertical="center"/>
    </xf>
    <xf numFmtId="49" fontId="101" fillId="23" borderId="25" xfId="8" applyNumberFormat="1" applyFont="1" applyFill="1" applyBorder="1" applyAlignment="1">
      <alignment vertical="center"/>
    </xf>
    <xf numFmtId="49" fontId="101" fillId="23" borderId="19" xfId="8" applyNumberFormat="1" applyFont="1" applyFill="1" applyBorder="1" applyAlignment="1">
      <alignment horizontal="right" vertical="center"/>
    </xf>
    <xf numFmtId="0" fontId="101" fillId="20" borderId="0" xfId="8" applyFont="1" applyFill="1" applyAlignment="1">
      <alignment vertical="center"/>
    </xf>
    <xf numFmtId="0" fontId="101" fillId="23" borderId="23" xfId="8" applyFont="1" applyFill="1" applyBorder="1" applyAlignment="1">
      <alignment vertical="center"/>
    </xf>
    <xf numFmtId="49" fontId="101" fillId="23" borderId="0" xfId="8" applyNumberFormat="1" applyFont="1" applyFill="1" applyAlignment="1">
      <alignment horizontal="right" vertical="center"/>
    </xf>
    <xf numFmtId="49" fontId="101" fillId="23" borderId="17" xfId="8" applyNumberFormat="1" applyFont="1" applyFill="1" applyBorder="1" applyAlignment="1">
      <alignment horizontal="right" vertical="center"/>
    </xf>
    <xf numFmtId="49" fontId="101" fillId="20" borderId="23" xfId="8" applyNumberFormat="1" applyFont="1" applyFill="1" applyBorder="1" applyAlignment="1">
      <alignment vertical="center"/>
    </xf>
    <xf numFmtId="0" fontId="2" fillId="20" borderId="17" xfId="8" applyFill="1" applyBorder="1"/>
    <xf numFmtId="0" fontId="99" fillId="23" borderId="23" xfId="8" applyFont="1" applyFill="1" applyBorder="1" applyAlignment="1">
      <alignment vertical="center"/>
    </xf>
    <xf numFmtId="0" fontId="99" fillId="23" borderId="0" xfId="8" applyFont="1" applyFill="1" applyAlignment="1">
      <alignment vertical="center"/>
    </xf>
    <xf numFmtId="0" fontId="99" fillId="23" borderId="17" xfId="8" applyFont="1" applyFill="1" applyBorder="1" applyAlignment="1">
      <alignment vertical="center"/>
    </xf>
    <xf numFmtId="49" fontId="101" fillId="23" borderId="23" xfId="8" applyNumberFormat="1" applyFont="1" applyFill="1" applyBorder="1" applyAlignment="1">
      <alignment vertical="center"/>
    </xf>
    <xf numFmtId="49" fontId="101" fillId="23" borderId="0" xfId="8" applyNumberFormat="1" applyFont="1" applyFill="1" applyAlignment="1">
      <alignment vertical="center"/>
    </xf>
    <xf numFmtId="0" fontId="101" fillId="23" borderId="17" xfId="8" applyFont="1" applyFill="1" applyBorder="1" applyAlignment="1">
      <alignment horizontal="right" vertical="center"/>
    </xf>
    <xf numFmtId="49" fontId="101" fillId="23" borderId="26" xfId="8" applyNumberFormat="1" applyFont="1" applyFill="1" applyBorder="1" applyAlignment="1">
      <alignment vertical="center"/>
    </xf>
    <xf numFmtId="49" fontId="101" fillId="23" borderId="7" xfId="8" applyNumberFormat="1" applyFont="1" applyFill="1" applyBorder="1" applyAlignment="1">
      <alignment vertical="center"/>
    </xf>
    <xf numFmtId="0" fontId="101" fillId="23" borderId="18" xfId="8" applyFont="1" applyFill="1" applyBorder="1" applyAlignment="1">
      <alignment horizontal="right" vertical="center"/>
    </xf>
    <xf numFmtId="49" fontId="101" fillId="20" borderId="26" xfId="8" applyNumberFormat="1" applyFont="1" applyFill="1" applyBorder="1" applyAlignment="1">
      <alignment horizontal="center" vertical="center"/>
    </xf>
    <xf numFmtId="0" fontId="101" fillId="20" borderId="7" xfId="8" applyFont="1" applyFill="1" applyBorder="1" applyAlignment="1">
      <alignment vertical="center"/>
    </xf>
    <xf numFmtId="49" fontId="101" fillId="20" borderId="18" xfId="8" applyNumberFormat="1" applyFont="1" applyFill="1" applyBorder="1" applyAlignment="1">
      <alignment vertical="center"/>
    </xf>
    <xf numFmtId="0" fontId="2" fillId="6" borderId="0" xfId="0" applyFont="1" applyFill="1" applyAlignment="1">
      <alignment shrinkToFit="1"/>
    </xf>
    <xf numFmtId="0" fontId="45" fillId="0" borderId="7" xfId="6" applyFont="1" applyBorder="1" applyAlignment="1">
      <alignment horizontal="center" vertical="center"/>
    </xf>
    <xf numFmtId="0" fontId="83" fillId="7" borderId="19" xfId="6" applyFont="1" applyFill="1" applyBorder="1" applyAlignment="1">
      <alignment horizontal="right" vertical="center"/>
    </xf>
    <xf numFmtId="0" fontId="45" fillId="0" borderId="18" xfId="6" applyFont="1" applyBorder="1" applyAlignment="1">
      <alignment horizontal="center" vertical="center"/>
    </xf>
    <xf numFmtId="0" fontId="45" fillId="0" borderId="0" xfId="6" applyFont="1" applyAlignment="1">
      <alignment horizontal="center" vertical="center"/>
    </xf>
    <xf numFmtId="0" fontId="46" fillId="7" borderId="0" xfId="6" applyFont="1" applyFill="1" applyAlignment="1">
      <alignment horizontal="right" vertical="center"/>
    </xf>
    <xf numFmtId="49" fontId="102" fillId="0" borderId="0" xfId="6" applyNumberFormat="1" applyFont="1" applyAlignment="1">
      <alignment vertical="top"/>
    </xf>
    <xf numFmtId="0" fontId="2" fillId="30" borderId="0" xfId="8" applyFill="1"/>
    <xf numFmtId="0" fontId="0" fillId="19" borderId="0" xfId="0" applyFill="1"/>
    <xf numFmtId="0" fontId="101" fillId="20" borderId="25" xfId="8" applyFont="1" applyFill="1" applyBorder="1" applyAlignment="1">
      <alignment horizontal="left" vertical="center"/>
    </xf>
    <xf numFmtId="0" fontId="101" fillId="20" borderId="0" xfId="8" applyFont="1" applyFill="1" applyAlignment="1">
      <alignment horizontal="left" vertical="center"/>
    </xf>
    <xf numFmtId="20" fontId="2" fillId="0" borderId="5" xfId="8" applyNumberFormat="1" applyBorder="1" applyAlignment="1">
      <alignment horizontal="center" vertical="center"/>
    </xf>
    <xf numFmtId="0" fontId="2" fillId="0" borderId="5" xfId="8" applyBorder="1" applyAlignment="1">
      <alignment horizontal="center" vertical="center"/>
    </xf>
    <xf numFmtId="0" fontId="2" fillId="0" borderId="5" xfId="8" applyBorder="1" applyAlignment="1">
      <alignment horizontal="center" vertical="center" shrinkToFit="1"/>
    </xf>
    <xf numFmtId="0" fontId="2" fillId="29" borderId="22" xfId="8" applyFill="1" applyBorder="1" applyAlignment="1">
      <alignment horizontal="center" vertical="center"/>
    </xf>
    <xf numFmtId="0" fontId="2" fillId="0" borderId="22" xfId="8" applyBorder="1" applyAlignment="1">
      <alignment horizontal="center" vertical="center"/>
    </xf>
    <xf numFmtId="0" fontId="2" fillId="0" borderId="22" xfId="8" applyBorder="1" applyAlignment="1">
      <alignment horizontal="center" vertical="center" shrinkToFit="1"/>
    </xf>
    <xf numFmtId="49" fontId="84" fillId="20" borderId="0" xfId="8" applyNumberFormat="1" applyFont="1" applyFill="1" applyAlignment="1">
      <alignment vertical="top" shrinkToFit="1"/>
    </xf>
    <xf numFmtId="49" fontId="12" fillId="6" borderId="0" xfId="0" applyNumberFormat="1" applyFont="1" applyFill="1" applyAlignment="1">
      <alignment vertical="top" shrinkToFit="1"/>
    </xf>
    <xf numFmtId="0" fontId="0" fillId="0" borderId="5" xfId="0" applyBorder="1" applyAlignment="1">
      <alignment horizontal="center" vertical="center" shrinkToFit="1"/>
    </xf>
    <xf numFmtId="0" fontId="103" fillId="0" borderId="0" xfId="10" applyAlignment="1">
      <alignment horizontal="left" vertical="top"/>
    </xf>
    <xf numFmtId="0" fontId="106" fillId="16" borderId="5" xfId="10" applyFont="1" applyFill="1" applyBorder="1" applyAlignment="1">
      <alignment horizontal="center" vertical="top" textRotation="255" wrapText="1"/>
    </xf>
    <xf numFmtId="0" fontId="106" fillId="16" borderId="5" xfId="10" applyFont="1" applyFill="1" applyBorder="1" applyAlignment="1">
      <alignment horizontal="center" vertical="top" wrapText="1"/>
    </xf>
    <xf numFmtId="0" fontId="106" fillId="16" borderId="5" xfId="10" applyFont="1" applyFill="1" applyBorder="1" applyAlignment="1">
      <alignment horizontal="center" vertical="top" textRotation="180" wrapText="1"/>
    </xf>
    <xf numFmtId="0" fontId="104" fillId="0" borderId="38" xfId="10" applyFont="1" applyBorder="1" applyAlignment="1">
      <alignment horizontal="left" vertical="top" wrapText="1"/>
    </xf>
    <xf numFmtId="0" fontId="105" fillId="0" borderId="38" xfId="10" applyFont="1" applyBorder="1" applyAlignment="1">
      <alignment horizontal="left" wrapText="1"/>
    </xf>
    <xf numFmtId="0" fontId="79" fillId="0" borderId="38" xfId="10" applyFont="1" applyBorder="1" applyAlignment="1">
      <alignment horizontal="left" vertical="top" wrapText="1"/>
    </xf>
    <xf numFmtId="166" fontId="78" fillId="0" borderId="38" xfId="10" applyNumberFormat="1" applyFont="1" applyBorder="1" applyAlignment="1">
      <alignment horizontal="center" vertical="top" shrinkToFit="1"/>
    </xf>
    <xf numFmtId="0" fontId="105" fillId="0" borderId="40" xfId="10" applyFont="1" applyBorder="1" applyAlignment="1">
      <alignment horizontal="left" wrapText="1"/>
    </xf>
    <xf numFmtId="0" fontId="79" fillId="0" borderId="40" xfId="10" applyFont="1" applyBorder="1" applyAlignment="1">
      <alignment horizontal="left" vertical="top" wrapText="1"/>
    </xf>
    <xf numFmtId="166" fontId="78" fillId="0" borderId="40" xfId="10" applyNumberFormat="1" applyFont="1" applyBorder="1" applyAlignment="1">
      <alignment horizontal="center" vertical="top" shrinkToFit="1"/>
    </xf>
    <xf numFmtId="0" fontId="104" fillId="31" borderId="40" xfId="10" applyFont="1" applyFill="1" applyBorder="1" applyAlignment="1">
      <alignment horizontal="left" vertical="top" wrapText="1"/>
    </xf>
    <xf numFmtId="0" fontId="105" fillId="31" borderId="40" xfId="10" applyFont="1" applyFill="1" applyBorder="1" applyAlignment="1">
      <alignment horizontal="left" wrapText="1"/>
    </xf>
    <xf numFmtId="0" fontId="79" fillId="31" borderId="40" xfId="10" applyFont="1" applyFill="1" applyBorder="1" applyAlignment="1">
      <alignment horizontal="left" vertical="top" wrapText="1"/>
    </xf>
    <xf numFmtId="0" fontId="104" fillId="0" borderId="40" xfId="10" applyFont="1" applyBorder="1" applyAlignment="1">
      <alignment horizontal="left" vertical="top" wrapText="1"/>
    </xf>
    <xf numFmtId="166" fontId="78" fillId="0" borderId="38" xfId="10" applyNumberFormat="1" applyFont="1" applyBorder="1" applyAlignment="1">
      <alignment horizontal="right" vertical="top" shrinkToFit="1"/>
    </xf>
    <xf numFmtId="166" fontId="78" fillId="0" borderId="40" xfId="10" applyNumberFormat="1" applyFont="1" applyBorder="1" applyAlignment="1">
      <alignment horizontal="right" vertical="top" shrinkToFit="1"/>
    </xf>
    <xf numFmtId="0" fontId="105" fillId="0" borderId="40" xfId="10" applyFont="1" applyBorder="1" applyAlignment="1">
      <alignment horizontal="left" vertical="center" wrapText="1"/>
    </xf>
    <xf numFmtId="0" fontId="2" fillId="20" borderId="0" xfId="8" applyFill="1" applyAlignment="1">
      <alignment vertical="center" shrinkToFit="1"/>
    </xf>
    <xf numFmtId="0" fontId="2" fillId="0" borderId="21" xfId="8" applyBorder="1" applyAlignment="1">
      <alignment horizontal="center" vertical="center" shrinkToFit="1"/>
    </xf>
    <xf numFmtId="0" fontId="2" fillId="33" borderId="5" xfId="8" applyFill="1" applyBorder="1" applyAlignment="1">
      <alignment horizontal="center" vertical="center"/>
    </xf>
    <xf numFmtId="0" fontId="2" fillId="20" borderId="5" xfId="8" applyFill="1" applyBorder="1"/>
    <xf numFmtId="20" fontId="2" fillId="32" borderId="5" xfId="8" applyNumberFormat="1" applyFill="1" applyBorder="1" applyAlignment="1">
      <alignment horizontal="center" vertical="center"/>
    </xf>
    <xf numFmtId="0" fontId="2" fillId="32" borderId="5" xfId="8" applyFill="1" applyBorder="1" applyAlignment="1">
      <alignment horizontal="center" vertical="center"/>
    </xf>
    <xf numFmtId="0" fontId="2" fillId="6" borderId="0" xfId="0" applyFont="1" applyFill="1" applyAlignment="1">
      <alignment vertical="center" shrinkToFit="1"/>
    </xf>
    <xf numFmtId="49" fontId="0" fillId="32" borderId="5" xfId="0" applyNumberFormat="1" applyFill="1" applyBorder="1" applyAlignment="1">
      <alignment horizontal="center" vertical="center"/>
    </xf>
    <xf numFmtId="0" fontId="41" fillId="17" borderId="7" xfId="6" applyFont="1" applyFill="1" applyBorder="1" applyAlignment="1">
      <alignment horizontal="left" vertical="center"/>
    </xf>
    <xf numFmtId="0" fontId="41" fillId="0" borderId="0" xfId="6" applyFont="1" applyAlignment="1">
      <alignment horizontal="left" vertical="center"/>
    </xf>
    <xf numFmtId="0" fontId="40" fillId="6" borderId="0" xfId="0" applyFont="1" applyFill="1" applyAlignment="1">
      <alignment vertical="center"/>
    </xf>
    <xf numFmtId="0" fontId="41" fillId="17" borderId="0" xfId="6" applyFont="1" applyFill="1" applyAlignment="1">
      <alignment horizontal="center" vertical="center"/>
    </xf>
    <xf numFmtId="0" fontId="40" fillId="0" borderId="25" xfId="6" applyFont="1" applyBorder="1" applyAlignment="1">
      <alignment horizontal="center" vertical="center"/>
    </xf>
    <xf numFmtId="0" fontId="41" fillId="17" borderId="25" xfId="6" applyFont="1" applyFill="1" applyBorder="1" applyAlignment="1">
      <alignment horizontal="center" vertical="center"/>
    </xf>
    <xf numFmtId="0" fontId="41" fillId="17" borderId="7" xfId="6" applyFont="1" applyFill="1" applyBorder="1" applyAlignment="1">
      <alignment horizontal="right" vertical="center"/>
    </xf>
    <xf numFmtId="0" fontId="43" fillId="0" borderId="0" xfId="6" applyFont="1" applyAlignment="1">
      <alignment horizontal="right" vertical="center"/>
    </xf>
    <xf numFmtId="0" fontId="41" fillId="0" borderId="0" xfId="6" applyFont="1" applyAlignment="1">
      <alignment horizontal="right" vertical="center"/>
    </xf>
    <xf numFmtId="0" fontId="61" fillId="17" borderId="7" xfId="6" applyFont="1" applyFill="1" applyBorder="1" applyAlignment="1">
      <alignment horizontal="right" vertical="center"/>
    </xf>
    <xf numFmtId="0" fontId="40" fillId="0" borderId="0" xfId="6" applyFont="1" applyAlignment="1">
      <alignment horizontal="right" vertical="center"/>
    </xf>
    <xf numFmtId="0" fontId="61" fillId="0" borderId="0" xfId="6" applyFont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107" fillId="0" borderId="5" xfId="5" applyFont="1" applyBorder="1" applyAlignment="1">
      <alignment vertical="top"/>
    </xf>
    <xf numFmtId="0" fontId="2" fillId="0" borderId="5" xfId="0" applyFont="1" applyBorder="1" applyAlignment="1">
      <alignment horizontal="center" vertical="center" shrinkToFit="1"/>
    </xf>
    <xf numFmtId="0" fontId="77" fillId="0" borderId="7" xfId="5" applyFont="1" applyBorder="1" applyAlignment="1">
      <alignment vertical="top"/>
    </xf>
    <xf numFmtId="49" fontId="79" fillId="0" borderId="5" xfId="10" applyNumberFormat="1" applyFont="1" applyBorder="1" applyAlignment="1">
      <alignment horizontal="center" vertical="top" wrapText="1"/>
    </xf>
    <xf numFmtId="49" fontId="105" fillId="0" borderId="38" xfId="10" applyNumberFormat="1" applyFont="1" applyBorder="1" applyAlignment="1">
      <alignment horizontal="center" vertical="top" wrapText="1"/>
    </xf>
    <xf numFmtId="49" fontId="105" fillId="0" borderId="40" xfId="10" applyNumberFormat="1" applyFont="1" applyBorder="1" applyAlignment="1">
      <alignment horizontal="center" vertical="top" wrapText="1"/>
    </xf>
    <xf numFmtId="49" fontId="105" fillId="31" borderId="40" xfId="10" applyNumberFormat="1" applyFont="1" applyFill="1" applyBorder="1" applyAlignment="1">
      <alignment horizontal="center" vertical="top" wrapText="1"/>
    </xf>
    <xf numFmtId="49" fontId="105" fillId="0" borderId="44" xfId="10" applyNumberFormat="1" applyFont="1" applyBorder="1" applyAlignment="1">
      <alignment horizontal="center" vertical="top" wrapText="1"/>
    </xf>
    <xf numFmtId="49" fontId="2" fillId="14" borderId="5" xfId="0" applyNumberFormat="1" applyFont="1" applyFill="1" applyBorder="1" applyAlignment="1">
      <alignment horizontal="center" vertical="center"/>
    </xf>
    <xf numFmtId="0" fontId="75" fillId="0" borderId="5" xfId="5" applyBorder="1" applyAlignment="1">
      <alignment horizontal="center" vertical="top"/>
    </xf>
    <xf numFmtId="0" fontId="75" fillId="15" borderId="5" xfId="5" applyFill="1" applyBorder="1" applyAlignment="1">
      <alignment horizontal="center" vertical="top"/>
    </xf>
    <xf numFmtId="49" fontId="2" fillId="29" borderId="5" xfId="8" applyNumberFormat="1" applyFill="1" applyBorder="1" applyAlignment="1">
      <alignment horizontal="center" vertical="top"/>
    </xf>
    <xf numFmtId="49" fontId="2" fillId="33" borderId="5" xfId="8" applyNumberFormat="1" applyFill="1" applyBorder="1" applyAlignment="1">
      <alignment horizontal="center" vertical="top"/>
    </xf>
    <xf numFmtId="49" fontId="2" fillId="0" borderId="5" xfId="8" applyNumberFormat="1" applyBorder="1" applyAlignment="1">
      <alignment horizontal="center" vertical="top" shrinkToFit="1"/>
    </xf>
    <xf numFmtId="49" fontId="2" fillId="0" borderId="5" xfId="8" applyNumberFormat="1" applyBorder="1" applyAlignment="1">
      <alignment horizontal="center" vertical="top"/>
    </xf>
    <xf numFmtId="49" fontId="2" fillId="32" borderId="5" xfId="8" applyNumberFormat="1" applyFill="1" applyBorder="1" applyAlignment="1">
      <alignment horizontal="center" vertical="top"/>
    </xf>
    <xf numFmtId="49" fontId="2" fillId="26" borderId="7" xfId="8" applyNumberFormat="1" applyFill="1" applyBorder="1" applyAlignment="1">
      <alignment horizontal="center" vertical="top"/>
    </xf>
    <xf numFmtId="49" fontId="2" fillId="27" borderId="29" xfId="8" applyNumberFormat="1" applyFill="1" applyBorder="1" applyAlignment="1">
      <alignment horizontal="center" vertical="top"/>
    </xf>
    <xf numFmtId="49" fontId="2" fillId="20" borderId="0" xfId="8" applyNumberFormat="1" applyFill="1" applyAlignment="1">
      <alignment horizontal="center" vertical="top"/>
    </xf>
    <xf numFmtId="49" fontId="2" fillId="20" borderId="0" xfId="8" applyNumberFormat="1" applyFill="1" applyAlignment="1">
      <alignment vertical="top"/>
    </xf>
    <xf numFmtId="49" fontId="2" fillId="8" borderId="7" xfId="0" applyNumberFormat="1" applyFont="1" applyFill="1" applyBorder="1" applyAlignment="1">
      <alignment horizontal="center" vertical="top"/>
    </xf>
    <xf numFmtId="49" fontId="0" fillId="6" borderId="0" xfId="0" applyNumberFormat="1" applyFill="1" applyAlignment="1">
      <alignment horizontal="center" vertical="top"/>
    </xf>
    <xf numFmtId="49" fontId="2" fillId="6" borderId="0" xfId="0" applyNumberFormat="1" applyFont="1" applyFill="1" applyAlignment="1">
      <alignment vertical="top"/>
    </xf>
    <xf numFmtId="49" fontId="2" fillId="0" borderId="5" xfId="0" applyNumberFormat="1" applyFont="1" applyBorder="1" applyAlignment="1">
      <alignment horizontal="center" vertical="top"/>
    </xf>
    <xf numFmtId="49" fontId="0" fillId="32" borderId="5" xfId="0" applyNumberFormat="1" applyFill="1" applyBorder="1" applyAlignment="1">
      <alignment horizontal="center" vertical="top"/>
    </xf>
    <xf numFmtId="49" fontId="2" fillId="14" borderId="5" xfId="0" applyNumberFormat="1" applyFont="1" applyFill="1" applyBorder="1" applyAlignment="1">
      <alignment horizontal="center" vertical="top"/>
    </xf>
    <xf numFmtId="49" fontId="2" fillId="10" borderId="29" xfId="0" applyNumberFormat="1" applyFont="1" applyFill="1" applyBorder="1" applyAlignment="1">
      <alignment horizontal="center" vertical="top"/>
    </xf>
    <xf numFmtId="49" fontId="75" fillId="0" borderId="5" xfId="5" applyNumberFormat="1" applyBorder="1" applyAlignment="1">
      <alignment horizontal="center" vertical="top"/>
    </xf>
    <xf numFmtId="49" fontId="75" fillId="15" borderId="5" xfId="5" applyNumberFormat="1" applyFill="1" applyBorder="1" applyAlignment="1">
      <alignment horizontal="center" vertical="top"/>
    </xf>
    <xf numFmtId="0" fontId="2" fillId="6" borderId="0" xfId="0" applyFont="1" applyFill="1" applyAlignment="1">
      <alignment horizontal="center"/>
    </xf>
    <xf numFmtId="0" fontId="108" fillId="16" borderId="5" xfId="5" applyFont="1" applyFill="1" applyBorder="1" applyAlignment="1">
      <alignment horizontal="center" vertical="top"/>
    </xf>
    <xf numFmtId="0" fontId="75" fillId="14" borderId="5" xfId="5" applyFill="1" applyBorder="1" applyAlignment="1">
      <alignment horizontal="center" vertical="top"/>
    </xf>
    <xf numFmtId="0" fontId="75" fillId="19" borderId="5" xfId="5" applyFill="1" applyBorder="1" applyAlignment="1">
      <alignment vertical="top"/>
    </xf>
    <xf numFmtId="0" fontId="77" fillId="19" borderId="5" xfId="5" applyFont="1" applyFill="1" applyBorder="1" applyAlignment="1">
      <alignment vertical="top"/>
    </xf>
    <xf numFmtId="0" fontId="109" fillId="0" borderId="7" xfId="6" applyFont="1" applyBorder="1" applyAlignment="1">
      <alignment vertical="center"/>
    </xf>
    <xf numFmtId="49" fontId="2" fillId="26" borderId="7" xfId="8" applyNumberFormat="1" applyFill="1" applyBorder="1" applyAlignment="1">
      <alignment horizontal="center"/>
    </xf>
    <xf numFmtId="49" fontId="2" fillId="27" borderId="29" xfId="8" applyNumberFormat="1" applyFill="1" applyBorder="1" applyAlignment="1">
      <alignment horizontal="center"/>
    </xf>
    <xf numFmtId="49" fontId="2" fillId="20" borderId="0" xfId="8" applyNumberFormat="1" applyFill="1" applyAlignment="1">
      <alignment horizontal="center"/>
    </xf>
    <xf numFmtId="49" fontId="2" fillId="20" borderId="0" xfId="8" applyNumberFormat="1" applyFill="1"/>
    <xf numFmtId="49" fontId="2" fillId="14" borderId="5" xfId="8" applyNumberFormat="1" applyFill="1" applyBorder="1" applyAlignment="1">
      <alignment horizontal="center" vertical="top"/>
    </xf>
    <xf numFmtId="0" fontId="110" fillId="17" borderId="7" xfId="6" applyFont="1" applyFill="1" applyBorder="1" applyAlignment="1">
      <alignment horizontal="left" vertical="center"/>
    </xf>
    <xf numFmtId="0" fontId="79" fillId="31" borderId="44" xfId="10" applyFont="1" applyFill="1" applyBorder="1" applyAlignment="1">
      <alignment horizontal="left" vertical="top" wrapText="1"/>
    </xf>
    <xf numFmtId="0" fontId="79" fillId="31" borderId="5" xfId="10" applyFont="1" applyFill="1" applyBorder="1" applyAlignment="1">
      <alignment vertical="top" wrapText="1"/>
    </xf>
    <xf numFmtId="0" fontId="79" fillId="31" borderId="5" xfId="10" applyFont="1" applyFill="1" applyBorder="1" applyAlignment="1">
      <alignment horizontal="center" vertical="top" wrapText="1"/>
    </xf>
    <xf numFmtId="0" fontId="105" fillId="31" borderId="38" xfId="10" applyFont="1" applyFill="1" applyBorder="1" applyAlignment="1">
      <alignment horizontal="left" vertical="top" wrapText="1"/>
    </xf>
    <xf numFmtId="166" fontId="78" fillId="0" borderId="32" xfId="10" applyNumberFormat="1" applyFont="1" applyBorder="1" applyAlignment="1">
      <alignment horizontal="right" vertical="top" shrinkToFit="1"/>
    </xf>
    <xf numFmtId="0" fontId="105" fillId="31" borderId="45" xfId="10" applyFont="1" applyFill="1" applyBorder="1" applyAlignment="1">
      <alignment horizontal="left" vertical="top" wrapText="1"/>
    </xf>
    <xf numFmtId="49" fontId="105" fillId="31" borderId="44" xfId="10" applyNumberFormat="1" applyFont="1" applyFill="1" applyBorder="1" applyAlignment="1">
      <alignment horizontal="center" vertical="top" wrapText="1"/>
    </xf>
    <xf numFmtId="49" fontId="105" fillId="31" borderId="38" xfId="10" applyNumberFormat="1" applyFont="1" applyFill="1" applyBorder="1" applyAlignment="1">
      <alignment horizontal="center" vertical="top" wrapText="1"/>
    </xf>
    <xf numFmtId="0" fontId="105" fillId="31" borderId="5" xfId="10" applyFont="1" applyFill="1" applyBorder="1" applyAlignment="1">
      <alignment vertical="top" wrapText="1"/>
    </xf>
    <xf numFmtId="0" fontId="105" fillId="31" borderId="40" xfId="10" applyFont="1" applyFill="1" applyBorder="1" applyAlignment="1">
      <alignment horizontal="left" vertical="top" wrapText="1"/>
    </xf>
    <xf numFmtId="0" fontId="105" fillId="31" borderId="5" xfId="10" applyFont="1" applyFill="1" applyBorder="1" applyAlignment="1">
      <alignment horizontal="center" vertical="top" wrapText="1"/>
    </xf>
    <xf numFmtId="0" fontId="79" fillId="0" borderId="44" xfId="10" applyFont="1" applyBorder="1" applyAlignment="1">
      <alignment horizontal="left" vertical="top" wrapText="1"/>
    </xf>
    <xf numFmtId="0" fontId="79" fillId="0" borderId="5" xfId="10" applyFont="1" applyBorder="1" applyAlignment="1">
      <alignment vertical="top" wrapText="1"/>
    </xf>
    <xf numFmtId="49" fontId="105" fillId="0" borderId="45" xfId="10" applyNumberFormat="1" applyFont="1" applyBorder="1" applyAlignment="1">
      <alignment horizontal="center" vertical="top" wrapText="1"/>
    </xf>
    <xf numFmtId="0" fontId="79" fillId="0" borderId="45" xfId="10" applyFont="1" applyBorder="1" applyAlignment="1">
      <alignment horizontal="left" vertical="top" wrapText="1"/>
    </xf>
    <xf numFmtId="0" fontId="79" fillId="0" borderId="5" xfId="10" applyFont="1" applyBorder="1" applyAlignment="1">
      <alignment horizontal="center" vertical="top" wrapText="1"/>
    </xf>
    <xf numFmtId="0" fontId="79" fillId="31" borderId="38" xfId="10" applyFont="1" applyFill="1" applyBorder="1" applyAlignment="1">
      <alignment horizontal="left" vertical="top" wrapText="1"/>
    </xf>
    <xf numFmtId="0" fontId="112" fillId="20" borderId="7" xfId="8" applyFont="1" applyFill="1" applyBorder="1" applyAlignment="1">
      <alignment vertical="center" shrinkToFit="1"/>
    </xf>
    <xf numFmtId="0" fontId="113" fillId="19" borderId="5" xfId="5" applyFont="1" applyFill="1" applyBorder="1" applyAlignment="1">
      <alignment horizontal="center" vertical="top"/>
    </xf>
    <xf numFmtId="0" fontId="113" fillId="19" borderId="5" xfId="5" applyFont="1" applyFill="1" applyBorder="1" applyAlignment="1">
      <alignment vertical="top"/>
    </xf>
    <xf numFmtId="0" fontId="113" fillId="18" borderId="5" xfId="5" applyFont="1" applyFill="1" applyBorder="1" applyAlignment="1">
      <alignment vertical="top"/>
    </xf>
    <xf numFmtId="49" fontId="113" fillId="19" borderId="5" xfId="5" applyNumberFormat="1" applyFont="1" applyFill="1" applyBorder="1" applyAlignment="1">
      <alignment horizontal="center" vertical="top"/>
    </xf>
    <xf numFmtId="0" fontId="113" fillId="0" borderId="0" xfId="5" applyFont="1" applyAlignment="1">
      <alignment vertical="top"/>
    </xf>
    <xf numFmtId="0" fontId="111" fillId="31" borderId="40" xfId="10" applyFont="1" applyFill="1" applyBorder="1" applyAlignment="1">
      <alignment horizontal="left" vertical="top" wrapText="1"/>
    </xf>
    <xf numFmtId="0" fontId="113" fillId="0" borderId="5" xfId="5" applyFont="1" applyBorder="1" applyAlignment="1">
      <alignment horizontal="center" vertical="top"/>
    </xf>
    <xf numFmtId="0" fontId="113" fillId="0" borderId="5" xfId="5" applyFont="1" applyBorder="1" applyAlignment="1">
      <alignment vertical="top"/>
    </xf>
    <xf numFmtId="49" fontId="113" fillId="0" borderId="5" xfId="5" applyNumberFormat="1" applyFont="1" applyBorder="1" applyAlignment="1">
      <alignment horizontal="center" vertical="top"/>
    </xf>
    <xf numFmtId="0" fontId="113" fillId="15" borderId="5" xfId="5" applyFont="1" applyFill="1" applyBorder="1" applyAlignment="1">
      <alignment horizontal="center" vertical="top"/>
    </xf>
    <xf numFmtId="0" fontId="113" fillId="15" borderId="5" xfId="5" applyFont="1" applyFill="1" applyBorder="1" applyAlignment="1">
      <alignment vertical="top"/>
    </xf>
    <xf numFmtId="49" fontId="113" fillId="15" borderId="5" xfId="5" applyNumberFormat="1" applyFont="1" applyFill="1" applyBorder="1" applyAlignment="1">
      <alignment horizontal="center" vertical="top"/>
    </xf>
    <xf numFmtId="0" fontId="113" fillId="14" borderId="5" xfId="5" applyFont="1" applyFill="1" applyBorder="1" applyAlignment="1">
      <alignment horizontal="center" vertical="top"/>
    </xf>
    <xf numFmtId="0" fontId="113" fillId="18" borderId="5" xfId="5" applyFont="1" applyFill="1" applyBorder="1" applyAlignment="1">
      <alignment horizontal="center" vertical="top"/>
    </xf>
    <xf numFmtId="49" fontId="113" fillId="18" borderId="5" xfId="5" applyNumberFormat="1" applyFont="1" applyFill="1" applyBorder="1" applyAlignment="1">
      <alignment horizontal="center" vertical="top"/>
    </xf>
    <xf numFmtId="0" fontId="107" fillId="15" borderId="5" xfId="5" applyFont="1" applyFill="1" applyBorder="1" applyAlignment="1">
      <alignment vertical="top"/>
    </xf>
    <xf numFmtId="0" fontId="75" fillId="34" borderId="5" xfId="5" applyFill="1" applyBorder="1" applyAlignment="1">
      <alignment horizontal="center" vertical="top"/>
    </xf>
    <xf numFmtId="0" fontId="75" fillId="34" borderId="5" xfId="5" applyFill="1" applyBorder="1" applyAlignment="1">
      <alignment vertical="top"/>
    </xf>
    <xf numFmtId="0" fontId="107" fillId="34" borderId="5" xfId="5" applyFont="1" applyFill="1" applyBorder="1" applyAlignment="1">
      <alignment vertical="top"/>
    </xf>
    <xf numFmtId="49" fontId="75" fillId="34" borderId="5" xfId="5" applyNumberFormat="1" applyFill="1" applyBorder="1" applyAlignment="1">
      <alignment horizontal="center" vertical="top"/>
    </xf>
    <xf numFmtId="0" fontId="113" fillId="34" borderId="5" xfId="5" applyFont="1" applyFill="1" applyBorder="1" applyAlignment="1">
      <alignment horizontal="center" vertical="top"/>
    </xf>
    <xf numFmtId="0" fontId="113" fillId="34" borderId="5" xfId="5" applyFont="1" applyFill="1" applyBorder="1" applyAlignment="1">
      <alignment vertical="top"/>
    </xf>
    <xf numFmtId="49" fontId="113" fillId="34" borderId="5" xfId="5" applyNumberFormat="1" applyFont="1" applyFill="1" applyBorder="1" applyAlignment="1">
      <alignment horizontal="center" vertical="top"/>
    </xf>
    <xf numFmtId="14" fontId="25" fillId="2" borderId="25" xfId="0" applyNumberFormat="1" applyFont="1" applyFill="1" applyBorder="1" applyAlignment="1">
      <alignment horizontal="left" vertical="center" wrapText="1"/>
    </xf>
    <xf numFmtId="0" fontId="79" fillId="31" borderId="30" xfId="10" applyFont="1" applyFill="1" applyBorder="1" applyAlignment="1">
      <alignment horizontal="left" vertical="top" wrapText="1"/>
    </xf>
    <xf numFmtId="0" fontId="79" fillId="31" borderId="32" xfId="10" applyFont="1" applyFill="1" applyBorder="1" applyAlignment="1">
      <alignment horizontal="left" vertical="top" wrapText="1"/>
    </xf>
    <xf numFmtId="0" fontId="105" fillId="31" borderId="30" xfId="10" applyFont="1" applyFill="1" applyBorder="1" applyAlignment="1">
      <alignment horizontal="left" wrapText="1"/>
    </xf>
    <xf numFmtId="0" fontId="105" fillId="31" borderId="32" xfId="10" applyFont="1" applyFill="1" applyBorder="1" applyAlignment="1">
      <alignment horizontal="left" wrapText="1"/>
    </xf>
    <xf numFmtId="0" fontId="111" fillId="31" borderId="30" xfId="10" applyFont="1" applyFill="1" applyBorder="1" applyAlignment="1">
      <alignment horizontal="left" vertical="top" wrapText="1"/>
    </xf>
    <xf numFmtId="0" fontId="111" fillId="31" borderId="32" xfId="10" applyFont="1" applyFill="1" applyBorder="1" applyAlignment="1">
      <alignment horizontal="left" vertical="top" wrapText="1"/>
    </xf>
    <xf numFmtId="0" fontId="79" fillId="0" borderId="30" xfId="10" applyFont="1" applyBorder="1" applyAlignment="1">
      <alignment horizontal="left" vertical="top" wrapText="1"/>
    </xf>
    <xf numFmtId="0" fontId="79" fillId="0" borderId="32" xfId="10" applyFont="1" applyBorder="1" applyAlignment="1">
      <alignment horizontal="left" vertical="top" wrapText="1"/>
    </xf>
    <xf numFmtId="0" fontId="105" fillId="0" borderId="30" xfId="10" applyFont="1" applyBorder="1" applyAlignment="1">
      <alignment horizontal="left" wrapText="1"/>
    </xf>
    <xf numFmtId="0" fontId="105" fillId="0" borderId="32" xfId="10" applyFont="1" applyBorder="1" applyAlignment="1">
      <alignment horizontal="left" wrapText="1"/>
    </xf>
    <xf numFmtId="0" fontId="104" fillId="0" borderId="30" xfId="10" applyFont="1" applyBorder="1" applyAlignment="1">
      <alignment horizontal="left" vertical="top" wrapText="1"/>
    </xf>
    <xf numFmtId="0" fontId="104" fillId="0" borderId="32" xfId="10" applyFont="1" applyBorder="1" applyAlignment="1">
      <alignment horizontal="left" vertical="top" wrapText="1"/>
    </xf>
    <xf numFmtId="0" fontId="79" fillId="0" borderId="31" xfId="10" applyFont="1" applyBorder="1" applyAlignment="1">
      <alignment horizontal="left" vertical="top" wrapText="1"/>
    </xf>
    <xf numFmtId="0" fontId="105" fillId="31" borderId="30" xfId="10" applyFont="1" applyFill="1" applyBorder="1" applyAlignment="1">
      <alignment horizontal="left" vertical="top" wrapText="1"/>
    </xf>
    <xf numFmtId="0" fontId="105" fillId="31" borderId="32" xfId="10" applyFont="1" applyFill="1" applyBorder="1" applyAlignment="1">
      <alignment horizontal="left" vertical="top" wrapText="1"/>
    </xf>
    <xf numFmtId="0" fontId="104" fillId="31" borderId="30" xfId="10" applyFont="1" applyFill="1" applyBorder="1" applyAlignment="1">
      <alignment horizontal="left" vertical="top" wrapText="1"/>
    </xf>
    <xf numFmtId="0" fontId="104" fillId="31" borderId="32" xfId="10" applyFont="1" applyFill="1" applyBorder="1" applyAlignment="1">
      <alignment horizontal="left" vertical="top" wrapText="1"/>
    </xf>
    <xf numFmtId="0" fontId="79" fillId="31" borderId="31" xfId="10" applyFont="1" applyFill="1" applyBorder="1" applyAlignment="1">
      <alignment horizontal="left" vertical="top" wrapText="1"/>
    </xf>
    <xf numFmtId="0" fontId="105" fillId="0" borderId="30" xfId="10" applyFont="1" applyBorder="1" applyAlignment="1">
      <alignment horizontal="left" vertical="center" wrapText="1"/>
    </xf>
    <xf numFmtId="0" fontId="105" fillId="0" borderId="32" xfId="10" applyFont="1" applyBorder="1" applyAlignment="1">
      <alignment horizontal="left" vertical="center" wrapText="1"/>
    </xf>
    <xf numFmtId="0" fontId="105" fillId="0" borderId="41" xfId="10" applyFont="1" applyBorder="1" applyAlignment="1">
      <alignment horizontal="center" vertical="top" wrapText="1"/>
    </xf>
    <xf numFmtId="0" fontId="105" fillId="0" borderId="42" xfId="10" applyFont="1" applyBorder="1" applyAlignment="1">
      <alignment horizontal="center" vertical="top" wrapText="1"/>
    </xf>
    <xf numFmtId="0" fontId="105" fillId="0" borderId="43" xfId="10" applyFont="1" applyBorder="1" applyAlignment="1">
      <alignment horizontal="center" vertical="top" wrapText="1"/>
    </xf>
    <xf numFmtId="0" fontId="106" fillId="16" borderId="20" xfId="10" applyFont="1" applyFill="1" applyBorder="1" applyAlignment="1">
      <alignment horizontal="center" vertical="top" wrapText="1"/>
    </xf>
    <xf numFmtId="0" fontId="106" fillId="16" borderId="22" xfId="10" applyFont="1" applyFill="1" applyBorder="1" applyAlignment="1">
      <alignment horizontal="center" vertical="top" wrapText="1"/>
    </xf>
    <xf numFmtId="0" fontId="79" fillId="0" borderId="33" xfId="10" applyFont="1" applyBorder="1" applyAlignment="1">
      <alignment horizontal="left" vertical="top" wrapText="1"/>
    </xf>
    <xf numFmtId="0" fontId="79" fillId="0" borderId="39" xfId="10" applyFont="1" applyBorder="1" applyAlignment="1">
      <alignment horizontal="left" vertical="top" wrapText="1"/>
    </xf>
    <xf numFmtId="0" fontId="105" fillId="0" borderId="33" xfId="10" applyFont="1" applyBorder="1" applyAlignment="1">
      <alignment horizontal="left" wrapText="1"/>
    </xf>
    <xf numFmtId="0" fontId="105" fillId="0" borderId="39" xfId="10" applyFont="1" applyBorder="1" applyAlignment="1">
      <alignment horizontal="left" wrapText="1"/>
    </xf>
    <xf numFmtId="0" fontId="105" fillId="14" borderId="30" xfId="10" applyFont="1" applyFill="1" applyBorder="1" applyAlignment="1">
      <alignment horizontal="center" wrapText="1"/>
    </xf>
    <xf numFmtId="0" fontId="105" fillId="14" borderId="31" xfId="10" applyFont="1" applyFill="1" applyBorder="1" applyAlignment="1">
      <alignment horizontal="center" wrapText="1"/>
    </xf>
    <xf numFmtId="0" fontId="105" fillId="14" borderId="32" xfId="10" applyFont="1" applyFill="1" applyBorder="1" applyAlignment="1">
      <alignment horizontal="center" wrapText="1"/>
    </xf>
    <xf numFmtId="0" fontId="104" fillId="15" borderId="30" xfId="10" applyFont="1" applyFill="1" applyBorder="1" applyAlignment="1">
      <alignment horizontal="center" vertical="top" wrapText="1"/>
    </xf>
    <xf numFmtId="0" fontId="104" fillId="15" borderId="31" xfId="10" applyFont="1" applyFill="1" applyBorder="1" applyAlignment="1">
      <alignment horizontal="center" vertical="top" wrapText="1"/>
    </xf>
    <xf numFmtId="0" fontId="104" fillId="15" borderId="32" xfId="10" applyFont="1" applyFill="1" applyBorder="1" applyAlignment="1">
      <alignment horizontal="center" vertical="top" wrapText="1"/>
    </xf>
    <xf numFmtId="0" fontId="104" fillId="31" borderId="30" xfId="10" applyFont="1" applyFill="1" applyBorder="1" applyAlignment="1">
      <alignment horizontal="center" vertical="top" wrapText="1"/>
    </xf>
    <xf numFmtId="0" fontId="104" fillId="31" borderId="31" xfId="10" applyFont="1" applyFill="1" applyBorder="1" applyAlignment="1">
      <alignment horizontal="center" vertical="top" wrapText="1"/>
    </xf>
    <xf numFmtId="0" fontId="104" fillId="31" borderId="32" xfId="10" applyFont="1" applyFill="1" applyBorder="1" applyAlignment="1">
      <alignment horizontal="center" vertical="top" wrapText="1"/>
    </xf>
    <xf numFmtId="0" fontId="79" fillId="0" borderId="35" xfId="10" applyFont="1" applyBorder="1" applyAlignment="1">
      <alignment horizontal="left" vertical="top" wrapText="1"/>
    </xf>
    <xf numFmtId="0" fontId="79" fillId="0" borderId="37" xfId="10" applyFont="1" applyBorder="1" applyAlignment="1">
      <alignment horizontal="left" vertical="top" wrapText="1"/>
    </xf>
    <xf numFmtId="0" fontId="79" fillId="0" borderId="5" xfId="10" applyFont="1" applyBorder="1" applyAlignment="1">
      <alignment horizontal="left" vertical="top" wrapText="1"/>
    </xf>
    <xf numFmtId="0" fontId="104" fillId="15" borderId="33" xfId="10" applyFont="1" applyFill="1" applyBorder="1" applyAlignment="1">
      <alignment horizontal="center" vertical="top" wrapText="1"/>
    </xf>
    <xf numFmtId="0" fontId="104" fillId="15" borderId="34" xfId="10" applyFont="1" applyFill="1" applyBorder="1" applyAlignment="1">
      <alignment horizontal="center" vertical="top" wrapText="1"/>
    </xf>
    <xf numFmtId="0" fontId="105" fillId="0" borderId="35" xfId="10" applyFont="1" applyBorder="1" applyAlignment="1">
      <alignment horizontal="center" vertical="top" wrapText="1"/>
    </xf>
    <xf numFmtId="0" fontId="105" fillId="0" borderId="36" xfId="10" applyFont="1" applyBorder="1" applyAlignment="1">
      <alignment horizontal="center" vertical="top" wrapText="1"/>
    </xf>
    <xf numFmtId="0" fontId="105" fillId="0" borderId="37" xfId="10" applyFont="1" applyBorder="1" applyAlignment="1">
      <alignment horizontal="center" vertical="top" wrapText="1"/>
    </xf>
    <xf numFmtId="0" fontId="106" fillId="16" borderId="5" xfId="10" applyFont="1" applyFill="1" applyBorder="1" applyAlignment="1">
      <alignment horizontal="center" vertical="top" wrapText="1"/>
    </xf>
    <xf numFmtId="0" fontId="105" fillId="0" borderId="30" xfId="10" applyFont="1" applyBorder="1" applyAlignment="1">
      <alignment horizontal="center" wrapText="1"/>
    </xf>
    <xf numFmtId="0" fontId="105" fillId="0" borderId="32" xfId="10" applyFont="1" applyBorder="1" applyAlignment="1">
      <alignment horizontal="center" wrapText="1"/>
    </xf>
    <xf numFmtId="0" fontId="105" fillId="0" borderId="31" xfId="10" applyFont="1" applyBorder="1" applyAlignment="1">
      <alignment horizontal="center" wrapText="1"/>
    </xf>
    <xf numFmtId="49" fontId="84" fillId="20" borderId="0" xfId="8" applyNumberFormat="1" applyFont="1" applyFill="1" applyAlignment="1">
      <alignment vertical="top" shrinkToFit="1"/>
    </xf>
    <xf numFmtId="14" fontId="94" fillId="20" borderId="6" xfId="8" applyNumberFormat="1" applyFont="1" applyFill="1" applyBorder="1" applyAlignment="1">
      <alignment horizontal="left" vertical="center"/>
    </xf>
    <xf numFmtId="0" fontId="2" fillId="0" borderId="5" xfId="8" applyBorder="1" applyAlignment="1">
      <alignment horizontal="right" vertical="center" shrinkToFit="1"/>
    </xf>
    <xf numFmtId="49" fontId="2" fillId="29" borderId="5" xfId="8" applyNumberFormat="1" applyFill="1" applyBorder="1" applyAlignment="1">
      <alignment horizontal="center" vertical="top"/>
    </xf>
    <xf numFmtId="49" fontId="2" fillId="0" borderId="5" xfId="8" applyNumberFormat="1" applyBorder="1" applyAlignment="1">
      <alignment horizontal="center" vertical="top" shrinkToFit="1"/>
    </xf>
    <xf numFmtId="0" fontId="2" fillId="23" borderId="5" xfId="8" applyFill="1" applyBorder="1" applyAlignment="1">
      <alignment vertical="center"/>
    </xf>
    <xf numFmtId="0" fontId="2" fillId="0" borderId="5" xfId="8" applyBorder="1" applyAlignment="1">
      <alignment horizontal="center" vertical="center" shrinkToFit="1"/>
    </xf>
    <xf numFmtId="49" fontId="2" fillId="0" borderId="5" xfId="8" applyNumberFormat="1" applyBorder="1" applyAlignment="1">
      <alignment horizontal="center" vertical="top"/>
    </xf>
    <xf numFmtId="0" fontId="0" fillId="0" borderId="5" xfId="0" applyBorder="1" applyAlignment="1">
      <alignment horizontal="right" vertical="center" shrinkToFit="1"/>
    </xf>
    <xf numFmtId="49" fontId="0" fillId="13" borderId="5" xfId="0" applyNumberForma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12" fillId="6" borderId="0" xfId="0" applyNumberFormat="1" applyFont="1" applyFill="1" applyAlignment="1">
      <alignment vertical="top" shrinkToFit="1"/>
    </xf>
    <xf numFmtId="14" fontId="17" fillId="6" borderId="6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0" fillId="0" borderId="5" xfId="0" applyBorder="1" applyAlignment="1">
      <alignment horizontal="center" vertical="center" shrinkToFit="1"/>
    </xf>
    <xf numFmtId="49" fontId="2" fillId="14" borderId="5" xfId="0" applyNumberFormat="1" applyFont="1" applyFill="1" applyBorder="1" applyAlignment="1">
      <alignment horizontal="center" vertical="center"/>
    </xf>
    <xf numFmtId="49" fontId="0" fillId="14" borderId="5" xfId="0" applyNumberFormat="1" applyFill="1" applyBorder="1" applyAlignment="1">
      <alignment horizontal="center" vertical="center"/>
    </xf>
    <xf numFmtId="49" fontId="0" fillId="13" borderId="5" xfId="0" applyNumberFormat="1" applyFill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 shrinkToFit="1"/>
    </xf>
    <xf numFmtId="49" fontId="0" fillId="0" borderId="5" xfId="0" applyNumberFormat="1" applyBorder="1" applyAlignment="1">
      <alignment horizontal="center" vertical="top" shrinkToFit="1"/>
    </xf>
    <xf numFmtId="0" fontId="2" fillId="0" borderId="5" xfId="0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top"/>
    </xf>
    <xf numFmtId="49" fontId="0" fillId="0" borderId="5" xfId="0" applyNumberFormat="1" applyBorder="1" applyAlignment="1">
      <alignment horizontal="center" vertical="top"/>
    </xf>
    <xf numFmtId="0" fontId="40" fillId="6" borderId="7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right" vertical="center" shrinkToFit="1"/>
    </xf>
    <xf numFmtId="14" fontId="17" fillId="0" borderId="6" xfId="6" applyNumberFormat="1" applyFont="1" applyBorder="1" applyAlignment="1">
      <alignment horizontal="left" vertical="center"/>
    </xf>
    <xf numFmtId="49" fontId="2" fillId="0" borderId="20" xfId="8" applyNumberFormat="1" applyBorder="1" applyAlignment="1">
      <alignment horizontal="center" vertical="top" shrinkToFit="1"/>
    </xf>
    <xf numFmtId="49" fontId="2" fillId="0" borderId="22" xfId="8" applyNumberFormat="1" applyBorder="1" applyAlignment="1">
      <alignment horizontal="center" vertical="top" shrinkToFit="1"/>
    </xf>
    <xf numFmtId="0" fontId="2" fillId="0" borderId="20" xfId="8" applyBorder="1" applyAlignment="1">
      <alignment horizontal="center" vertical="center" shrinkToFit="1"/>
    </xf>
    <xf numFmtId="0" fontId="2" fillId="0" borderId="22" xfId="8" applyBorder="1" applyAlignment="1">
      <alignment horizontal="center" vertical="center" shrinkToFit="1"/>
    </xf>
    <xf numFmtId="49" fontId="2" fillId="29" borderId="20" xfId="8" applyNumberFormat="1" applyFill="1" applyBorder="1" applyAlignment="1">
      <alignment horizontal="center" vertical="top"/>
    </xf>
    <xf numFmtId="49" fontId="2" fillId="29" borderId="22" xfId="8" applyNumberFormat="1" applyFill="1" applyBorder="1" applyAlignment="1">
      <alignment horizontal="center" vertical="top"/>
    </xf>
    <xf numFmtId="49" fontId="2" fillId="0" borderId="20" xfId="8" applyNumberFormat="1" applyBorder="1" applyAlignment="1">
      <alignment horizontal="center" vertical="top"/>
    </xf>
    <xf numFmtId="49" fontId="2" fillId="0" borderId="22" xfId="8" applyNumberFormat="1" applyBorder="1" applyAlignment="1">
      <alignment horizontal="center" vertical="top"/>
    </xf>
    <xf numFmtId="20" fontId="2" fillId="0" borderId="20" xfId="8" applyNumberFormat="1" applyBorder="1" applyAlignment="1">
      <alignment horizontal="center" vertical="center" shrinkToFit="1"/>
    </xf>
    <xf numFmtId="20" fontId="2" fillId="0" borderId="22" xfId="8" applyNumberFormat="1" applyBorder="1" applyAlignment="1">
      <alignment horizontal="center" vertical="center" shrinkToFit="1"/>
    </xf>
    <xf numFmtId="0" fontId="2" fillId="29" borderId="20" xfId="8" applyFill="1" applyBorder="1" applyAlignment="1">
      <alignment horizontal="center" vertical="center"/>
    </xf>
    <xf numFmtId="0" fontId="2" fillId="29" borderId="22" xfId="8" applyFill="1" applyBorder="1" applyAlignment="1">
      <alignment horizontal="center" vertical="center"/>
    </xf>
    <xf numFmtId="0" fontId="2" fillId="0" borderId="20" xfId="8" applyBorder="1" applyAlignment="1">
      <alignment horizontal="center" vertical="center"/>
    </xf>
    <xf numFmtId="0" fontId="2" fillId="0" borderId="22" xfId="8" applyBorder="1" applyAlignment="1">
      <alignment horizontal="center" vertical="center"/>
    </xf>
    <xf numFmtId="20" fontId="2" fillId="0" borderId="20" xfId="8" applyNumberFormat="1" applyBorder="1" applyAlignment="1">
      <alignment horizontal="center" vertical="center"/>
    </xf>
    <xf numFmtId="20" fontId="2" fillId="0" borderId="22" xfId="8" applyNumberFormat="1" applyBorder="1" applyAlignment="1">
      <alignment horizontal="center" vertical="center"/>
    </xf>
    <xf numFmtId="20" fontId="2" fillId="0" borderId="5" xfId="8" applyNumberFormat="1" applyBorder="1" applyAlignment="1">
      <alignment horizontal="center" vertical="center"/>
    </xf>
    <xf numFmtId="0" fontId="2" fillId="0" borderId="5" xfId="8" applyBorder="1" applyAlignment="1">
      <alignment horizontal="center" vertical="center"/>
    </xf>
    <xf numFmtId="0" fontId="2" fillId="29" borderId="5" xfId="8" applyFill="1" applyBorder="1" applyAlignment="1">
      <alignment horizontal="center" vertical="center"/>
    </xf>
    <xf numFmtId="0" fontId="112" fillId="0" borderId="5" xfId="8" applyFont="1" applyBorder="1" applyAlignment="1">
      <alignment horizontal="right" vertical="center" shrinkToFit="1"/>
    </xf>
    <xf numFmtId="0" fontId="112" fillId="0" borderId="20" xfId="8" applyFont="1" applyBorder="1" applyAlignment="1">
      <alignment horizontal="center" vertical="center" shrinkToFit="1"/>
    </xf>
    <xf numFmtId="0" fontId="112" fillId="0" borderId="22" xfId="8" applyFont="1" applyBorder="1" applyAlignment="1">
      <alignment horizontal="center" vertical="center" shrinkToFit="1"/>
    </xf>
  </cellXfs>
  <cellStyles count="11">
    <cellStyle name="Hivatkozás" xfId="1" builtinId="8"/>
    <cellStyle name="Normál" xfId="0" builtinId="0"/>
    <cellStyle name="Normál 2" xfId="3" xr:uid="{D866D353-F2EA-402E-8F19-E5F3F10F0BFC}"/>
    <cellStyle name="Normál 2 2" xfId="8" xr:uid="{2305879D-FFD8-4AD1-B902-C145E61CA402}"/>
    <cellStyle name="Normál 3" xfId="4" xr:uid="{29AE6490-E770-495F-8622-8F52BA135BBB}"/>
    <cellStyle name="Normál 4" xfId="5" xr:uid="{79DB20DF-7BE9-4109-8AA0-5460CB999818}"/>
    <cellStyle name="Normál 4 2" xfId="6" xr:uid="{1D0AFB9A-59F7-4106-8B92-F27F257F8558}"/>
    <cellStyle name="Normál 5" xfId="10" xr:uid="{DEBB471E-B867-4D7D-A032-BE4D5D7E044E}"/>
    <cellStyle name="Pénznem" xfId="2" builtinId="4"/>
    <cellStyle name="Pénznem 2" xfId="7" xr:uid="{39EE74FA-7E65-479B-A6DA-58A55686724D}"/>
    <cellStyle name="Pénznem 2 2" xfId="9" xr:uid="{5FDF8CC2-3C01-4FD8-A81B-E4911718BA07}"/>
  </cellStyles>
  <dxfs count="147">
    <dxf>
      <font>
        <b val="0"/>
        <i val="0"/>
      </font>
    </dxf>
    <dxf>
      <font>
        <b val="0"/>
        <i val="0"/>
        <condense val="0"/>
        <extend val="0"/>
      </font>
    </dxf>
    <dxf>
      <font>
        <b val="0"/>
        <i val="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9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9"/>
      </font>
    </dxf>
    <dxf>
      <font>
        <b val="0"/>
        <i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  <color indexed="10"/>
      </font>
    </dxf>
    <dxf>
      <font>
        <b/>
        <i val="0"/>
        <condense val="0"/>
        <extend val="0"/>
        <color indexed="11"/>
      </font>
    </dxf>
    <dxf>
      <font>
        <i val="0"/>
        <condense val="0"/>
        <extend val="0"/>
        <color indexed="11"/>
      </font>
    </dxf>
    <dxf>
      <font>
        <b val="0"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 val="0"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 val="0"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33"/>
      <rgbColor rgb="00008000"/>
      <rgbColor rgb="00000080"/>
      <rgbColor rgb="0099FF66"/>
      <rgbColor rgb="00800080"/>
      <rgbColor rgb="00008080"/>
      <rgbColor rgb="00EAEAEA"/>
      <rgbColor rgb="00DDDDDD"/>
      <rgbColor rgb="00FF9933"/>
      <rgbColor rgb="00FFFF66"/>
      <rgbColor rgb="0066FF66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FFF0"/>
      <rgbColor rgb="00CCFFFF"/>
      <rgbColor rgb="00FDFFBF"/>
      <rgbColor rgb="00A6CAF0"/>
      <rgbColor rgb="00CCFFCC"/>
      <rgbColor rgb="00CC99FF"/>
      <rgbColor rgb="00E3E3E3"/>
      <rgbColor rgb="003366FF"/>
      <rgbColor rgb="0033CCCC"/>
      <rgbColor rgb="00339933"/>
      <rgbColor rgb="00999933"/>
      <rgbColor rgb="00996633"/>
      <rgbColor rgb="00FFFF66"/>
      <rgbColor rgb="00666699"/>
      <rgbColor rgb="00DDDDDD"/>
      <rgbColor rgb="003333CC"/>
      <rgbColor rgb="00336666"/>
      <rgbColor rgb="00003300"/>
      <rgbColor rgb="00333300"/>
      <rgbColor rgb="00663300"/>
      <rgbColor rgb="00993366"/>
      <rgbColor rgb="00333399"/>
      <rgbColor rgb="00B2B2B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Label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11</xdr:row>
      <xdr:rowOff>0</xdr:rowOff>
    </xdr:from>
    <xdr:to>
      <xdr:col>4</xdr:col>
      <xdr:colOff>1259252</xdr:colOff>
      <xdr:row>11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5410200" y="2867025"/>
          <a:ext cx="9239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hu-HU" sz="2200" b="0" i="0" u="none" strike="noStrike" baseline="0">
              <a:solidFill>
                <a:srgbClr val="000000"/>
              </a:solidFill>
              <a:latin typeface="ITF"/>
            </a:rPr>
            <a:t>I</a:t>
          </a:r>
        </a:p>
      </xdr:txBody>
    </xdr:sp>
    <xdr:clientData/>
  </xdr:twoCellAnchor>
  <xdr:twoCellAnchor editAs="oneCell">
    <xdr:from>
      <xdr:col>4</xdr:col>
      <xdr:colOff>624840</xdr:colOff>
      <xdr:row>0</xdr:row>
      <xdr:rowOff>53340</xdr:rowOff>
    </xdr:from>
    <xdr:to>
      <xdr:col>4</xdr:col>
      <xdr:colOff>1249680</xdr:colOff>
      <xdr:row>0</xdr:row>
      <xdr:rowOff>548640</xdr:rowOff>
    </xdr:to>
    <xdr:pic>
      <xdr:nvPicPr>
        <xdr:cNvPr id="1275" name="Kép 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53340"/>
          <a:ext cx="62484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1379220</xdr:colOff>
      <xdr:row>0</xdr:row>
      <xdr:rowOff>68580</xdr:rowOff>
    </xdr:from>
    <xdr:to>
      <xdr:col>9</xdr:col>
      <xdr:colOff>419100</xdr:colOff>
      <xdr:row>1</xdr:row>
      <xdr:rowOff>160020</xdr:rowOff>
    </xdr:to>
    <xdr:pic>
      <xdr:nvPicPr>
        <xdr:cNvPr id="39020" name="Picture 23">
          <a:extLst>
            <a:ext uri="{FF2B5EF4-FFF2-40B4-BE49-F238E27FC236}">
              <a16:creationId xmlns:a16="http://schemas.microsoft.com/office/drawing/2014/main" id="{00000000-0008-0000-0100-00006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840" y="68580"/>
          <a:ext cx="57912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21771</xdr:colOff>
          <xdr:row>29</xdr:row>
          <xdr:rowOff>0</xdr:rowOff>
        </xdr:from>
        <xdr:to>
          <xdr:col>9</xdr:col>
          <xdr:colOff>495300</xdr:colOff>
          <xdr:row>29</xdr:row>
          <xdr:rowOff>0</xdr:rowOff>
        </xdr:to>
        <xdr:sp macro="" textlink="">
          <xdr:nvSpPr>
            <xdr:cNvPr id="38928" name="Label 16" hidden="1">
              <a:extLst>
                <a:ext uri="{63B3BB69-23CF-44E3-9099-C40C66FF867C}">
                  <a14:compatExt spid="_x0000_s38928"/>
                </a:ext>
                <a:ext uri="{FF2B5EF4-FFF2-40B4-BE49-F238E27FC236}">
                  <a16:creationId xmlns:a16="http://schemas.microsoft.com/office/drawing/2014/main" id="{00000000-0008-0000-0100-00001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square" lIns="36576" tIns="36576" rIns="0" bIns="0" anchor="t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*</a:t>
              </a:r>
            </a:p>
            <a:p>
              <a:pPr algn="l" rtl="0">
                <a:defRPr sz="1000"/>
              </a:pPr>
              <a:endParaRPr lang="hu-HU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hu-HU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548640</xdr:colOff>
      <xdr:row>0</xdr:row>
      <xdr:rowOff>53280</xdr:rowOff>
    </xdr:from>
    <xdr:to>
      <xdr:col>11</xdr:col>
      <xdr:colOff>40661</xdr:colOff>
      <xdr:row>1</xdr:row>
      <xdr:rowOff>150015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710FC48F-6ABF-4E0A-87CE-20CF612CCF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62997" y="53280"/>
          <a:ext cx="534317" cy="403569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487680</xdr:colOff>
      <xdr:row>0</xdr:row>
      <xdr:rowOff>15240</xdr:rowOff>
    </xdr:from>
    <xdr:to>
      <xdr:col>10</xdr:col>
      <xdr:colOff>489589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4263D3C-7D47-4250-B870-B2CAB9832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3193" y="15240"/>
          <a:ext cx="601980" cy="448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487680</xdr:colOff>
      <xdr:row>0</xdr:row>
      <xdr:rowOff>15240</xdr:rowOff>
    </xdr:from>
    <xdr:to>
      <xdr:col>10</xdr:col>
      <xdr:colOff>489589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442F4EE0-79F1-4175-BB15-B9BBA8EF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2951" y="15240"/>
          <a:ext cx="606067" cy="456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487680</xdr:colOff>
      <xdr:row>0</xdr:row>
      <xdr:rowOff>15240</xdr:rowOff>
    </xdr:from>
    <xdr:to>
      <xdr:col>10</xdr:col>
      <xdr:colOff>489589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8DBCCB6E-3654-40DA-9298-D634EE45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580" y="15240"/>
          <a:ext cx="611509" cy="454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487680</xdr:colOff>
      <xdr:row>0</xdr:row>
      <xdr:rowOff>15240</xdr:rowOff>
    </xdr:from>
    <xdr:to>
      <xdr:col>10</xdr:col>
      <xdr:colOff>489589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9A830EDF-B2D4-4288-805C-B08DAFAB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580" y="15240"/>
          <a:ext cx="611509" cy="454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463593</xdr:colOff>
      <xdr:row>1</xdr:row>
      <xdr:rowOff>149547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99F2AF1D-EDC8-482F-9878-A1D2EE44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990" y="45720"/>
          <a:ext cx="562653" cy="422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522514</xdr:colOff>
          <xdr:row>0</xdr:row>
          <xdr:rowOff>10886</xdr:rowOff>
        </xdr:from>
        <xdr:to>
          <xdr:col>10</xdr:col>
          <xdr:colOff>370114</xdr:colOff>
          <xdr:row>0</xdr:row>
          <xdr:rowOff>174171</xdr:rowOff>
        </xdr:to>
        <xdr:sp macro="" textlink="">
          <xdr:nvSpPr>
            <xdr:cNvPr id="343041" name="Button 1" hidden="1">
              <a:extLst>
                <a:ext uri="{63B3BB69-23CF-44E3-9099-C40C66FF867C}">
                  <a14:compatExt spid="_x0000_s343041"/>
                </a:ext>
                <a:ext uri="{FF2B5EF4-FFF2-40B4-BE49-F238E27FC236}">
                  <a16:creationId xmlns:a16="http://schemas.microsoft.com/office/drawing/2014/main" id="{00000000-0008-0000-0B00-0000013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Legyen bíró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517071</xdr:colOff>
          <xdr:row>0</xdr:row>
          <xdr:rowOff>179614</xdr:rowOff>
        </xdr:from>
        <xdr:to>
          <xdr:col>10</xdr:col>
          <xdr:colOff>370114</xdr:colOff>
          <xdr:row>1</xdr:row>
          <xdr:rowOff>59871</xdr:rowOff>
        </xdr:to>
        <xdr:sp macro="" textlink="">
          <xdr:nvSpPr>
            <xdr:cNvPr id="343042" name="Button 2" hidden="1">
              <a:extLst>
                <a:ext uri="{63B3BB69-23CF-44E3-9099-C40C66FF867C}">
                  <a14:compatExt spid="_x0000_s343042"/>
                </a:ext>
                <a:ext uri="{FF2B5EF4-FFF2-40B4-BE49-F238E27FC236}">
                  <a16:creationId xmlns:a16="http://schemas.microsoft.com/office/drawing/2014/main" id="{00000000-0008-0000-0B00-0000023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Nincs bíró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12</xdr:col>
      <xdr:colOff>289560</xdr:colOff>
      <xdr:row>0</xdr:row>
      <xdr:rowOff>30480</xdr:rowOff>
    </xdr:from>
    <xdr:to>
      <xdr:col>13</xdr:col>
      <xdr:colOff>60960</xdr:colOff>
      <xdr:row>1</xdr:row>
      <xdr:rowOff>144780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C502AF29-D43C-42A4-A6BA-245B0B2BE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873" y="30480"/>
          <a:ext cx="5334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461554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9360" y="45720"/>
          <a:ext cx="54864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461554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C2285464-6B6D-47DC-B171-696842F9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278" y="45720"/>
          <a:ext cx="560614" cy="423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461554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16303CE5-C7D6-4DAD-8D96-8F1E62FD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278" y="45720"/>
          <a:ext cx="560614" cy="423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461554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25A6EC04-5A0B-464A-B3CD-044C22148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278" y="45720"/>
          <a:ext cx="560614" cy="423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461554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150B73FF-E1F3-4B63-84B8-83CFAF3D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278" y="45720"/>
          <a:ext cx="560614" cy="423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463593</xdr:colOff>
      <xdr:row>1</xdr:row>
      <xdr:rowOff>149547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DC97CA8B-6127-4EFB-BE82-B38ADC76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7683" y="45720"/>
          <a:ext cx="566057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463594</xdr:colOff>
      <xdr:row>1</xdr:row>
      <xdr:rowOff>149547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F2868A82-82CE-409D-AD83-4EB4945B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7683" y="45720"/>
          <a:ext cx="566057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463594</xdr:colOff>
      <xdr:row>1</xdr:row>
      <xdr:rowOff>149547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F205A9BD-6056-489C-86E3-ABB13885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7683" y="45720"/>
          <a:ext cx="566057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522514</xdr:colOff>
          <xdr:row>0</xdr:row>
          <xdr:rowOff>10886</xdr:rowOff>
        </xdr:from>
        <xdr:to>
          <xdr:col>10</xdr:col>
          <xdr:colOff>370114</xdr:colOff>
          <xdr:row>0</xdr:row>
          <xdr:rowOff>174171</xdr:rowOff>
        </xdr:to>
        <xdr:sp macro="" textlink="">
          <xdr:nvSpPr>
            <xdr:cNvPr id="294913" name="Button 1" hidden="1">
              <a:extLst>
                <a:ext uri="{63B3BB69-23CF-44E3-9099-C40C66FF867C}">
                  <a14:compatExt spid="_x0000_s294913"/>
                </a:ext>
                <a:ext uri="{FF2B5EF4-FFF2-40B4-BE49-F238E27FC236}">
                  <a16:creationId xmlns:a16="http://schemas.microsoft.com/office/drawing/2014/main" id="{00000000-0008-0000-1400-000001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Legyen bíró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517071</xdr:colOff>
          <xdr:row>0</xdr:row>
          <xdr:rowOff>179614</xdr:rowOff>
        </xdr:from>
        <xdr:to>
          <xdr:col>10</xdr:col>
          <xdr:colOff>370114</xdr:colOff>
          <xdr:row>1</xdr:row>
          <xdr:rowOff>59871</xdr:rowOff>
        </xdr:to>
        <xdr:sp macro="" textlink="">
          <xdr:nvSpPr>
            <xdr:cNvPr id="294914" name="Button 2" hidden="1">
              <a:extLst>
                <a:ext uri="{63B3BB69-23CF-44E3-9099-C40C66FF867C}">
                  <a14:compatExt spid="_x0000_s294914"/>
                </a:ext>
                <a:ext uri="{FF2B5EF4-FFF2-40B4-BE49-F238E27FC236}">
                  <a16:creationId xmlns:a16="http://schemas.microsoft.com/office/drawing/2014/main" id="{00000000-0008-0000-1400-000002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Nincs bíró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12</xdr:col>
      <xdr:colOff>289560</xdr:colOff>
      <xdr:row>0</xdr:row>
      <xdr:rowOff>30480</xdr:rowOff>
    </xdr:from>
    <xdr:to>
      <xdr:col>13</xdr:col>
      <xdr:colOff>60960</xdr:colOff>
      <xdr:row>1</xdr:row>
      <xdr:rowOff>144780</xdr:rowOff>
    </xdr:to>
    <xdr:pic>
      <xdr:nvPicPr>
        <xdr:cNvPr id="295004" name="Kép 2">
          <a:extLst>
            <a:ext uri="{FF2B5EF4-FFF2-40B4-BE49-F238E27FC236}">
              <a16:creationId xmlns:a16="http://schemas.microsoft.com/office/drawing/2014/main" id="{00000000-0008-0000-1300-00005C80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860" y="30480"/>
          <a:ext cx="50292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522514</xdr:colOff>
          <xdr:row>0</xdr:row>
          <xdr:rowOff>10886</xdr:rowOff>
        </xdr:from>
        <xdr:to>
          <xdr:col>11</xdr:col>
          <xdr:colOff>370114</xdr:colOff>
          <xdr:row>0</xdr:row>
          <xdr:rowOff>174171</xdr:rowOff>
        </xdr:to>
        <xdr:sp macro="" textlink="">
          <xdr:nvSpPr>
            <xdr:cNvPr id="325633" name="Button 1" hidden="1">
              <a:extLst>
                <a:ext uri="{63B3BB69-23CF-44E3-9099-C40C66FF867C}">
                  <a14:compatExt spid="_x0000_s325633"/>
                </a:ext>
                <a:ext uri="{FF2B5EF4-FFF2-40B4-BE49-F238E27FC236}">
                  <a16:creationId xmlns:a16="http://schemas.microsoft.com/office/drawing/2014/main" id="{00000000-0008-0000-1500-000001F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Legyen bíró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517071</xdr:colOff>
          <xdr:row>0</xdr:row>
          <xdr:rowOff>179614</xdr:rowOff>
        </xdr:from>
        <xdr:to>
          <xdr:col>11</xdr:col>
          <xdr:colOff>370114</xdr:colOff>
          <xdr:row>1</xdr:row>
          <xdr:rowOff>59871</xdr:rowOff>
        </xdr:to>
        <xdr:sp macro="" textlink="">
          <xdr:nvSpPr>
            <xdr:cNvPr id="325634" name="Button 2" hidden="1">
              <a:extLst>
                <a:ext uri="{63B3BB69-23CF-44E3-9099-C40C66FF867C}">
                  <a14:compatExt spid="_x0000_s325634"/>
                </a:ext>
                <a:ext uri="{FF2B5EF4-FFF2-40B4-BE49-F238E27FC236}">
                  <a16:creationId xmlns:a16="http://schemas.microsoft.com/office/drawing/2014/main" id="{00000000-0008-0000-1500-000002F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Nincs bíró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13</xdr:col>
      <xdr:colOff>251460</xdr:colOff>
      <xdr:row>0</xdr:row>
      <xdr:rowOff>0</xdr:rowOff>
    </xdr:from>
    <xdr:to>
      <xdr:col>14</xdr:col>
      <xdr:colOff>74027</xdr:colOff>
      <xdr:row>2</xdr:row>
      <xdr:rowOff>2177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7D7DD5C4-E0E0-47A0-8D60-FECFA315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0331" y="0"/>
          <a:ext cx="573677" cy="432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0</xdr:row>
      <xdr:rowOff>53280</xdr:rowOff>
    </xdr:from>
    <xdr:to>
      <xdr:col>9</xdr:col>
      <xdr:colOff>493097</xdr:colOff>
      <xdr:row>1</xdr:row>
      <xdr:rowOff>150015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F976179E-12FD-42D0-9345-3DFD604BF0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62997" y="53280"/>
          <a:ext cx="534317" cy="403569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522514</xdr:colOff>
          <xdr:row>0</xdr:row>
          <xdr:rowOff>10886</xdr:rowOff>
        </xdr:from>
        <xdr:to>
          <xdr:col>12</xdr:col>
          <xdr:colOff>370114</xdr:colOff>
          <xdr:row>0</xdr:row>
          <xdr:rowOff>174171</xdr:rowOff>
        </xdr:to>
        <xdr:sp macro="" textlink="">
          <xdr:nvSpPr>
            <xdr:cNvPr id="331777" name="Button 1" hidden="1">
              <a:extLst>
                <a:ext uri="{63B3BB69-23CF-44E3-9099-C40C66FF867C}">
                  <a14:compatExt spid="_x0000_s331777"/>
                </a:ext>
                <a:ext uri="{FF2B5EF4-FFF2-40B4-BE49-F238E27FC236}">
                  <a16:creationId xmlns:a16="http://schemas.microsoft.com/office/drawing/2014/main" id="{00000000-0008-0000-1700-0000011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Legyen bíró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517071</xdr:colOff>
          <xdr:row>0</xdr:row>
          <xdr:rowOff>179614</xdr:rowOff>
        </xdr:from>
        <xdr:to>
          <xdr:col>12</xdr:col>
          <xdr:colOff>370114</xdr:colOff>
          <xdr:row>1</xdr:row>
          <xdr:rowOff>59871</xdr:rowOff>
        </xdr:to>
        <xdr:sp macro="" textlink="">
          <xdr:nvSpPr>
            <xdr:cNvPr id="331778" name="Button 2" hidden="1">
              <a:extLst>
                <a:ext uri="{63B3BB69-23CF-44E3-9099-C40C66FF867C}">
                  <a14:compatExt spid="_x0000_s331778"/>
                </a:ext>
                <a:ext uri="{FF2B5EF4-FFF2-40B4-BE49-F238E27FC236}">
                  <a16:creationId xmlns:a16="http://schemas.microsoft.com/office/drawing/2014/main" id="{00000000-0008-0000-1700-0000021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Nincs bíró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251460</xdr:colOff>
      <xdr:row>0</xdr:row>
      <xdr:rowOff>0</xdr:rowOff>
    </xdr:from>
    <xdr:to>
      <xdr:col>15</xdr:col>
      <xdr:colOff>74026</xdr:colOff>
      <xdr:row>2</xdr:row>
      <xdr:rowOff>2177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A61180CF-210F-467D-A7CF-AC389EF3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0331" y="0"/>
          <a:ext cx="573677" cy="432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522514</xdr:colOff>
          <xdr:row>0</xdr:row>
          <xdr:rowOff>10886</xdr:rowOff>
        </xdr:from>
        <xdr:to>
          <xdr:col>12</xdr:col>
          <xdr:colOff>370114</xdr:colOff>
          <xdr:row>0</xdr:row>
          <xdr:rowOff>174171</xdr:rowOff>
        </xdr:to>
        <xdr:sp macro="" textlink="">
          <xdr:nvSpPr>
            <xdr:cNvPr id="332801" name="Button 1" hidden="1">
              <a:extLst>
                <a:ext uri="{63B3BB69-23CF-44E3-9099-C40C66FF867C}">
                  <a14:compatExt spid="_x0000_s332801"/>
                </a:ext>
                <a:ext uri="{FF2B5EF4-FFF2-40B4-BE49-F238E27FC236}">
                  <a16:creationId xmlns:a16="http://schemas.microsoft.com/office/drawing/2014/main" id="{00000000-0008-0000-1800-0000011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Legyen bíró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517071</xdr:colOff>
          <xdr:row>0</xdr:row>
          <xdr:rowOff>179614</xdr:rowOff>
        </xdr:from>
        <xdr:to>
          <xdr:col>12</xdr:col>
          <xdr:colOff>370114</xdr:colOff>
          <xdr:row>1</xdr:row>
          <xdr:rowOff>59871</xdr:rowOff>
        </xdr:to>
        <xdr:sp macro="" textlink="">
          <xdr:nvSpPr>
            <xdr:cNvPr id="332802" name="Button 2" hidden="1">
              <a:extLst>
                <a:ext uri="{63B3BB69-23CF-44E3-9099-C40C66FF867C}">
                  <a14:compatExt spid="_x0000_s332802"/>
                </a:ext>
                <a:ext uri="{FF2B5EF4-FFF2-40B4-BE49-F238E27FC236}">
                  <a16:creationId xmlns:a16="http://schemas.microsoft.com/office/drawing/2014/main" id="{00000000-0008-0000-1800-0000021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Nincs bíró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251460</xdr:colOff>
      <xdr:row>0</xdr:row>
      <xdr:rowOff>0</xdr:rowOff>
    </xdr:from>
    <xdr:to>
      <xdr:col>15</xdr:col>
      <xdr:colOff>74027</xdr:colOff>
      <xdr:row>2</xdr:row>
      <xdr:rowOff>2177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732BD044-EAAE-48BD-9DE6-C90AA2ED9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0331" y="0"/>
          <a:ext cx="573677" cy="432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0</xdr:row>
      <xdr:rowOff>53280</xdr:rowOff>
    </xdr:from>
    <xdr:to>
      <xdr:col>9</xdr:col>
      <xdr:colOff>493096</xdr:colOff>
      <xdr:row>1</xdr:row>
      <xdr:rowOff>150015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C20FD0F9-8DEB-49A6-8977-B7E182250C7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62997" y="53280"/>
          <a:ext cx="534317" cy="403569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510540</xdr:colOff>
      <xdr:row>0</xdr:row>
      <xdr:rowOff>45720</xdr:rowOff>
    </xdr:from>
    <xdr:to>
      <xdr:col>9</xdr:col>
      <xdr:colOff>461553</xdr:colOff>
      <xdr:row>1</xdr:row>
      <xdr:rowOff>150228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7C71F7B9-F052-4492-84DB-6897DC7C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7683" y="45720"/>
          <a:ext cx="566057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548640</xdr:colOff>
      <xdr:row>0</xdr:row>
      <xdr:rowOff>53280</xdr:rowOff>
    </xdr:from>
    <xdr:to>
      <xdr:col>10</xdr:col>
      <xdr:colOff>493096</xdr:colOff>
      <xdr:row>1</xdr:row>
      <xdr:rowOff>150015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8CE94568-4FD3-4496-8C05-7049FEE25BF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62997" y="53280"/>
          <a:ext cx="534317" cy="403569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Relationship Id="rId6" Type="http://schemas.openxmlformats.org/officeDocument/2006/relationships/comments" Target="../comments2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Relationship Id="rId6" Type="http://schemas.openxmlformats.org/officeDocument/2006/relationships/comments" Target="../comments3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8"/>
  <sheetViews>
    <sheetView showGridLines="0" showZeros="0" topLeftCell="A2" zoomScaleNormal="100" workbookViewId="0">
      <selection activeCell="M23" sqref="M23"/>
    </sheetView>
  </sheetViews>
  <sheetFormatPr defaultRowHeight="12.45" x14ac:dyDescent="0.3"/>
  <cols>
    <col min="1" max="4" width="19.15234375" customWidth="1"/>
    <col min="5" max="5" width="19.15234375" style="1" customWidth="1"/>
  </cols>
  <sheetData>
    <row r="1" spans="1:5" s="2" customFormat="1" ht="49.5" customHeight="1" thickBot="1" x14ac:dyDescent="0.35">
      <c r="A1" s="133" t="s">
        <v>80</v>
      </c>
      <c r="B1" s="3"/>
      <c r="C1" s="3"/>
      <c r="D1" s="134"/>
      <c r="E1" s="4"/>
    </row>
    <row r="2" spans="1:5" s="6" customFormat="1" ht="36.75" customHeight="1" thickBot="1" x14ac:dyDescent="0.35">
      <c r="A2" s="7" t="s">
        <v>12</v>
      </c>
      <c r="B2" s="8"/>
      <c r="C2" s="8"/>
      <c r="D2" s="8"/>
      <c r="E2" s="9"/>
    </row>
    <row r="3" spans="1:5" s="2" customFormat="1" ht="6" customHeight="1" thickBot="1" x14ac:dyDescent="0.35">
      <c r="A3" s="11"/>
      <c r="B3" s="12"/>
      <c r="C3" s="12"/>
      <c r="D3" s="12"/>
      <c r="E3" s="13"/>
    </row>
    <row r="4" spans="1:5" s="2" customFormat="1" ht="20.25" customHeight="1" thickBot="1" x14ac:dyDescent="0.35">
      <c r="A4" s="14" t="s">
        <v>13</v>
      </c>
      <c r="B4" s="15"/>
      <c r="C4" s="15"/>
      <c r="D4" s="15"/>
      <c r="E4" s="16"/>
    </row>
    <row r="5" spans="1:5" s="17" customFormat="1" ht="15" customHeight="1" x14ac:dyDescent="0.3">
      <c r="A5" s="145" t="s">
        <v>14</v>
      </c>
      <c r="B5" s="20"/>
      <c r="C5" s="20"/>
      <c r="D5" s="20"/>
      <c r="E5" s="269"/>
    </row>
    <row r="6" spans="1:5" s="2" customFormat="1" ht="25.3" x14ac:dyDescent="0.3">
      <c r="A6" s="286" t="s">
        <v>204</v>
      </c>
      <c r="B6" s="270"/>
      <c r="C6" s="22"/>
      <c r="D6" s="23"/>
      <c r="E6" s="24"/>
    </row>
    <row r="7" spans="1:5" s="17" customFormat="1" ht="15" customHeight="1" x14ac:dyDescent="0.3">
      <c r="A7" s="146" t="s">
        <v>81</v>
      </c>
      <c r="B7" s="146" t="s">
        <v>82</v>
      </c>
      <c r="C7" s="146" t="s">
        <v>83</v>
      </c>
      <c r="D7" s="146" t="s">
        <v>84</v>
      </c>
      <c r="E7" s="146" t="s">
        <v>85</v>
      </c>
    </row>
    <row r="8" spans="1:5" s="2" customFormat="1" ht="16.5" customHeight="1" x14ac:dyDescent="0.3">
      <c r="A8" s="154"/>
      <c r="B8" s="154"/>
      <c r="C8" s="154"/>
      <c r="D8" s="154"/>
      <c r="E8" s="154"/>
    </row>
    <row r="9" spans="1:5" s="2" customFormat="1" ht="15" customHeight="1" x14ac:dyDescent="0.3">
      <c r="A9" s="145" t="s">
        <v>15</v>
      </c>
      <c r="B9" s="20"/>
      <c r="C9" s="146" t="s">
        <v>16</v>
      </c>
      <c r="D9" s="146"/>
      <c r="E9" s="147" t="s">
        <v>17</v>
      </c>
    </row>
    <row r="10" spans="1:5" s="2" customFormat="1" x14ac:dyDescent="0.3">
      <c r="A10" s="27" t="s">
        <v>205</v>
      </c>
      <c r="B10" s="28"/>
      <c r="C10" s="29" t="s">
        <v>86</v>
      </c>
      <c r="D10" s="146" t="s">
        <v>48</v>
      </c>
      <c r="E10" s="260" t="s">
        <v>89</v>
      </c>
    </row>
    <row r="11" spans="1:5" x14ac:dyDescent="0.3">
      <c r="A11" s="19"/>
      <c r="B11" s="20"/>
      <c r="C11" s="153" t="s">
        <v>46</v>
      </c>
      <c r="D11" s="153" t="s">
        <v>77</v>
      </c>
      <c r="E11" s="153" t="s">
        <v>78</v>
      </c>
    </row>
    <row r="12" spans="1:5" s="2" customFormat="1" x14ac:dyDescent="0.3">
      <c r="A12" s="135"/>
      <c r="B12" s="5"/>
      <c r="C12" s="155"/>
      <c r="D12" s="155"/>
      <c r="E12" s="155" t="s">
        <v>90</v>
      </c>
    </row>
    <row r="13" spans="1:5" ht="7.5" customHeight="1" x14ac:dyDescent="0.3">
      <c r="A13" s="31"/>
      <c r="B13" s="31"/>
      <c r="C13" s="31"/>
      <c r="D13" s="31"/>
      <c r="E13" s="35"/>
    </row>
    <row r="14" spans="1:5" ht="112.5" customHeight="1" x14ac:dyDescent="0.3">
      <c r="A14" s="31"/>
      <c r="B14" s="31"/>
      <c r="C14" s="31"/>
      <c r="D14" s="31"/>
      <c r="E14" s="35"/>
    </row>
    <row r="15" spans="1:5" ht="18.75" customHeight="1" x14ac:dyDescent="0.3">
      <c r="A15" s="30"/>
      <c r="B15" s="30"/>
      <c r="C15" s="30"/>
      <c r="D15" s="30"/>
      <c r="E15" s="35"/>
    </row>
    <row r="16" spans="1:5" ht="17.25" customHeight="1" x14ac:dyDescent="0.3">
      <c r="A16" s="30"/>
      <c r="B16" s="30"/>
      <c r="C16" s="30"/>
      <c r="D16" s="30"/>
      <c r="E16" s="30"/>
    </row>
    <row r="17" spans="1:5" ht="12.75" customHeight="1" x14ac:dyDescent="0.3">
      <c r="A17" s="36"/>
      <c r="B17" s="255"/>
      <c r="C17" s="136"/>
      <c r="D17" s="37"/>
      <c r="E17" s="35"/>
    </row>
    <row r="18" spans="1:5" x14ac:dyDescent="0.3">
      <c r="A18" s="31"/>
      <c r="B18" s="31"/>
      <c r="C18" s="31"/>
      <c r="D18" s="31"/>
      <c r="E18" s="35"/>
    </row>
  </sheetData>
  <phoneticPr fontId="53" type="noConversion"/>
  <pageMargins left="0.35" right="0.35" top="0.39" bottom="0.39" header="0" footer="0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8">
    <pageSetUpPr fitToPage="1"/>
  </sheetPr>
  <dimension ref="A1:L42"/>
  <sheetViews>
    <sheetView showGridLines="0" showZeros="0" zoomScaleNormal="100" workbookViewId="0">
      <selection activeCell="M23" sqref="M23"/>
    </sheetView>
  </sheetViews>
  <sheetFormatPr defaultRowHeight="12.45" x14ac:dyDescent="0.3"/>
  <cols>
    <col min="1" max="1" width="27.84375" customWidth="1"/>
    <col min="2" max="2" width="22.4609375" customWidth="1"/>
    <col min="3" max="8" width="4.3046875" hidden="1" customWidth="1"/>
    <col min="9" max="9" width="7.69140625" hidden="1" customWidth="1"/>
    <col min="10" max="10" width="7.69140625" style="38" customWidth="1"/>
    <col min="11" max="11" width="8.53515625" customWidth="1"/>
    <col min="12" max="12" width="11.53515625" hidden="1" customWidth="1"/>
  </cols>
  <sheetData>
    <row r="1" spans="1:10" ht="25.3" x14ac:dyDescent="0.4">
      <c r="A1" s="39" t="str">
        <f>Altalanos!$A$6</f>
        <v>2025/26. DO J-NK-SZ Vármegye</v>
      </c>
      <c r="B1" s="40"/>
      <c r="C1" s="40"/>
      <c r="D1" s="31"/>
      <c r="E1" s="31"/>
      <c r="F1" s="31"/>
      <c r="G1" s="31"/>
      <c r="H1" s="31"/>
      <c r="I1" s="31"/>
      <c r="J1" s="42"/>
    </row>
    <row r="2" spans="1:10" x14ac:dyDescent="0.3">
      <c r="A2" s="43"/>
      <c r="B2" s="25"/>
      <c r="C2" s="25"/>
      <c r="D2" s="31"/>
      <c r="E2" s="31"/>
      <c r="F2" s="31"/>
      <c r="G2" s="31"/>
      <c r="H2" s="31"/>
      <c r="I2" s="31"/>
      <c r="J2" s="41"/>
    </row>
    <row r="3" spans="1:10" s="2" customFormat="1" ht="39.75" customHeight="1" thickBot="1" x14ac:dyDescent="0.35">
      <c r="A3" s="44"/>
      <c r="B3" s="45" t="s">
        <v>18</v>
      </c>
      <c r="C3" s="46"/>
      <c r="D3" s="47"/>
      <c r="E3" s="47"/>
      <c r="F3" s="47"/>
      <c r="G3" s="47"/>
      <c r="H3" s="47"/>
      <c r="I3" s="47"/>
      <c r="J3" s="49"/>
    </row>
    <row r="4" spans="1:10" s="17" customFormat="1" ht="9" x14ac:dyDescent="0.3">
      <c r="A4" s="48" t="s">
        <v>19</v>
      </c>
      <c r="B4" s="46" t="s">
        <v>16</v>
      </c>
      <c r="C4" s="50"/>
      <c r="D4" s="50"/>
      <c r="E4" s="50"/>
      <c r="F4" s="50"/>
      <c r="G4" s="50"/>
      <c r="H4" s="50"/>
      <c r="I4" s="50"/>
      <c r="J4" s="50"/>
    </row>
    <row r="5" spans="1:10" s="32" customFormat="1" ht="12.75" customHeight="1" x14ac:dyDescent="0.3">
      <c r="A5" s="51" t="s">
        <v>205</v>
      </c>
      <c r="B5" s="52" t="s">
        <v>86</v>
      </c>
      <c r="C5" s="53"/>
      <c r="D5" s="53"/>
      <c r="E5" s="53"/>
      <c r="F5" s="53"/>
      <c r="G5" s="53"/>
      <c r="H5" s="53"/>
      <c r="I5" s="54"/>
      <c r="J5" s="54"/>
    </row>
    <row r="6" spans="1:10" s="2" customFormat="1" ht="60" customHeight="1" thickBot="1" x14ac:dyDescent="0.35">
      <c r="A6" s="687" t="s">
        <v>20</v>
      </c>
      <c r="B6" s="687"/>
      <c r="C6" s="55"/>
      <c r="D6" s="55"/>
      <c r="E6" s="55"/>
      <c r="F6" s="55"/>
      <c r="G6" s="55"/>
      <c r="H6" s="55"/>
      <c r="I6" s="55"/>
      <c r="J6" s="56"/>
    </row>
    <row r="7" spans="1:10" s="17" customFormat="1" ht="13.5" hidden="1" customHeight="1" x14ac:dyDescent="0.3">
      <c r="A7" s="57"/>
      <c r="B7" s="58"/>
      <c r="C7" s="58"/>
      <c r="D7" s="58"/>
      <c r="E7" s="58"/>
      <c r="F7" s="58"/>
      <c r="G7" s="58"/>
      <c r="H7" s="58"/>
      <c r="I7" s="58"/>
      <c r="J7" s="50"/>
    </row>
    <row r="8" spans="1:10" s="10" customFormat="1" ht="12.75" hidden="1" customHeight="1" x14ac:dyDescent="0.3">
      <c r="A8" s="59"/>
      <c r="B8" s="34"/>
      <c r="C8" s="34"/>
      <c r="D8" s="34"/>
      <c r="E8" s="34"/>
      <c r="F8" s="34"/>
      <c r="G8" s="34"/>
      <c r="H8" s="34"/>
      <c r="I8" s="34"/>
      <c r="J8" s="53"/>
    </row>
    <row r="9" spans="1:10" s="17" customFormat="1" ht="12.9" hidden="1" thickBot="1" x14ac:dyDescent="0.35">
      <c r="A9" s="60"/>
      <c r="B9" s="61"/>
      <c r="C9" s="62"/>
      <c r="D9" s="61"/>
      <c r="E9" s="61"/>
      <c r="F9" s="61"/>
      <c r="G9" s="61"/>
      <c r="H9" s="61"/>
      <c r="I9" s="61"/>
      <c r="J9" s="63"/>
    </row>
    <row r="10" spans="1:10" s="17" customFormat="1" ht="9" hidden="1" thickBot="1" x14ac:dyDescent="0.35">
      <c r="A10" s="57"/>
      <c r="B10" s="58"/>
      <c r="C10" s="50"/>
      <c r="D10" s="50"/>
      <c r="E10" s="50"/>
      <c r="F10" s="50"/>
      <c r="G10" s="50"/>
      <c r="H10" s="50"/>
      <c r="I10" s="50"/>
      <c r="J10" s="50"/>
    </row>
    <row r="11" spans="1:10" s="32" customFormat="1" ht="12.75" hidden="1" customHeight="1" x14ac:dyDescent="0.3">
      <c r="A11" s="64"/>
      <c r="B11" s="33"/>
      <c r="C11" s="53"/>
      <c r="D11" s="53"/>
      <c r="E11" s="53"/>
      <c r="F11" s="53"/>
      <c r="G11" s="53"/>
      <c r="H11" s="53"/>
      <c r="I11" s="54"/>
      <c r="J11" s="50"/>
    </row>
    <row r="12" spans="1:10" s="17" customFormat="1" ht="9" hidden="1" thickBot="1" x14ac:dyDescent="0.35">
      <c r="A12" s="57"/>
      <c r="B12" s="58"/>
      <c r="C12" s="58"/>
      <c r="D12" s="58"/>
      <c r="E12" s="58"/>
      <c r="F12" s="58"/>
      <c r="G12" s="58"/>
      <c r="H12" s="58"/>
      <c r="I12" s="58"/>
      <c r="J12" s="50"/>
    </row>
    <row r="13" spans="1:10" s="10" customFormat="1" ht="12.75" hidden="1" customHeight="1" x14ac:dyDescent="0.3">
      <c r="A13" s="59"/>
      <c r="B13" s="34"/>
      <c r="C13" s="34"/>
      <c r="D13" s="34"/>
      <c r="E13" s="34"/>
      <c r="F13" s="34"/>
      <c r="G13" s="34"/>
      <c r="H13" s="34"/>
      <c r="I13" s="34"/>
      <c r="J13" s="11"/>
    </row>
    <row r="14" spans="1:10" s="17" customFormat="1" ht="12.9" hidden="1" thickBot="1" x14ac:dyDescent="0.35">
      <c r="A14" s="60"/>
      <c r="B14" s="61"/>
      <c r="C14" s="62"/>
      <c r="D14" s="61"/>
      <c r="E14" s="61"/>
      <c r="F14" s="61"/>
      <c r="G14" s="61"/>
      <c r="H14" s="61"/>
      <c r="I14" s="61"/>
      <c r="J14" s="63"/>
    </row>
    <row r="15" spans="1:10" s="17" customFormat="1" ht="9" hidden="1" thickBot="1" x14ac:dyDescent="0.35">
      <c r="A15" s="57"/>
      <c r="B15" s="58"/>
      <c r="C15" s="50"/>
      <c r="D15" s="50"/>
      <c r="E15" s="50"/>
      <c r="F15" s="50"/>
      <c r="G15" s="50"/>
      <c r="H15" s="50"/>
      <c r="I15" s="50"/>
      <c r="J15" s="50"/>
    </row>
    <row r="16" spans="1:10" s="17" customFormat="1" ht="12.9" hidden="1" thickBot="1" x14ac:dyDescent="0.35">
      <c r="A16" s="64"/>
      <c r="B16" s="33"/>
      <c r="C16" s="53"/>
      <c r="D16" s="53"/>
      <c r="E16" s="53"/>
      <c r="F16" s="53"/>
      <c r="G16" s="53"/>
      <c r="H16" s="53"/>
      <c r="I16" s="54"/>
      <c r="J16" s="50"/>
    </row>
    <row r="17" spans="1:12" s="17" customFormat="1" ht="9" hidden="1" thickBot="1" x14ac:dyDescent="0.35">
      <c r="A17" s="57"/>
      <c r="B17" s="58"/>
      <c r="C17" s="58"/>
      <c r="D17" s="58"/>
      <c r="E17" s="58"/>
      <c r="F17" s="58"/>
      <c r="G17" s="58"/>
      <c r="H17" s="58"/>
      <c r="I17" s="58"/>
      <c r="J17" s="50"/>
    </row>
    <row r="18" spans="1:12" s="10" customFormat="1" ht="12.75" hidden="1" customHeight="1" x14ac:dyDescent="0.3">
      <c r="A18" s="59"/>
      <c r="B18" s="34"/>
      <c r="C18" s="34"/>
      <c r="D18" s="34"/>
      <c r="E18" s="34"/>
      <c r="F18" s="34"/>
      <c r="G18" s="34"/>
      <c r="H18" s="34"/>
      <c r="I18" s="34"/>
      <c r="J18" s="11"/>
    </row>
    <row r="19" spans="1:12" s="10" customFormat="1" ht="7.5" hidden="1" customHeight="1" x14ac:dyDescent="0.3">
      <c r="A19" s="65"/>
      <c r="B19" s="65"/>
      <c r="C19" s="13"/>
      <c r="D19" s="13"/>
      <c r="E19" s="13"/>
      <c r="F19" s="13"/>
      <c r="G19" s="13"/>
      <c r="H19" s="13"/>
      <c r="I19" s="13"/>
      <c r="J19" s="11"/>
    </row>
    <row r="20" spans="1:12" s="17" customFormat="1" ht="12.9" thickBot="1" x14ac:dyDescent="0.35">
      <c r="A20" s="137" t="s">
        <v>21</v>
      </c>
      <c r="B20" s="138"/>
      <c r="C20" s="62"/>
      <c r="D20" s="61"/>
      <c r="E20" s="61"/>
      <c r="F20" s="61"/>
      <c r="G20" s="61"/>
      <c r="H20" s="61"/>
      <c r="I20" s="61"/>
      <c r="J20" s="63"/>
    </row>
    <row r="21" spans="1:12" s="17" customFormat="1" ht="8.6" x14ac:dyDescent="0.3">
      <c r="A21" s="66" t="s">
        <v>22</v>
      </c>
      <c r="B21" s="67" t="s">
        <v>23</v>
      </c>
      <c r="C21" s="50"/>
      <c r="D21" s="50"/>
      <c r="E21" s="50"/>
      <c r="F21" s="50"/>
      <c r="G21" s="50"/>
      <c r="H21" s="50"/>
      <c r="I21" s="50"/>
      <c r="J21" s="50"/>
      <c r="L21" s="68" t="s">
        <v>44</v>
      </c>
    </row>
    <row r="22" spans="1:12" s="17" customFormat="1" ht="19.5" customHeight="1" x14ac:dyDescent="0.3">
      <c r="A22" s="69" t="s">
        <v>87</v>
      </c>
      <c r="B22" s="70" t="s">
        <v>88</v>
      </c>
      <c r="C22" s="53"/>
      <c r="D22" s="53"/>
      <c r="E22" s="53"/>
      <c r="F22" s="53"/>
      <c r="G22" s="53"/>
      <c r="H22" s="53"/>
      <c r="I22" s="54"/>
      <c r="J22" s="50"/>
      <c r="L22" s="71" t="str">
        <f t="shared" ref="L22:L29" si="0">LEFT(B22,1)&amp;" "&amp;A22</f>
        <v xml:space="preserve">I Sági </v>
      </c>
    </row>
    <row r="23" spans="1:12" s="17" customFormat="1" ht="19.5" customHeight="1" x14ac:dyDescent="0.3">
      <c r="A23" s="69"/>
      <c r="B23" s="70"/>
      <c r="C23" s="53"/>
      <c r="D23" s="53"/>
      <c r="E23" s="53"/>
      <c r="F23" s="53"/>
      <c r="G23" s="53"/>
      <c r="H23" s="53"/>
      <c r="I23" s="54"/>
      <c r="J23" s="50"/>
      <c r="L23" s="71" t="str">
        <f t="shared" si="0"/>
        <v xml:space="preserve"> </v>
      </c>
    </row>
    <row r="24" spans="1:12" s="17" customFormat="1" ht="19.5" customHeight="1" x14ac:dyDescent="0.3">
      <c r="A24" s="69"/>
      <c r="B24" s="70"/>
      <c r="C24" s="53"/>
      <c r="D24" s="53"/>
      <c r="E24" s="53"/>
      <c r="F24" s="53"/>
      <c r="G24" s="53"/>
      <c r="H24" s="53"/>
      <c r="I24" s="54"/>
      <c r="J24" s="50"/>
      <c r="L24" s="71" t="str">
        <f t="shared" si="0"/>
        <v xml:space="preserve"> </v>
      </c>
    </row>
    <row r="25" spans="1:12" s="2" customFormat="1" ht="19.5" customHeight="1" x14ac:dyDescent="0.3">
      <c r="A25" s="69"/>
      <c r="B25" s="70"/>
      <c r="C25" s="53"/>
      <c r="D25" s="53"/>
      <c r="E25" s="53"/>
      <c r="F25" s="53"/>
      <c r="G25" s="53"/>
      <c r="H25" s="53"/>
      <c r="I25" s="54"/>
      <c r="J25" s="50"/>
      <c r="L25" s="71" t="str">
        <f t="shared" si="0"/>
        <v xml:space="preserve"> </v>
      </c>
    </row>
    <row r="26" spans="1:12" s="2" customFormat="1" ht="19.5" customHeight="1" x14ac:dyDescent="0.3">
      <c r="A26" s="69"/>
      <c r="B26" s="70"/>
      <c r="C26" s="53"/>
      <c r="D26" s="53"/>
      <c r="E26" s="53"/>
      <c r="F26" s="53"/>
      <c r="G26" s="53"/>
      <c r="H26" s="53"/>
      <c r="I26" s="54"/>
      <c r="J26" s="50"/>
      <c r="L26" s="71" t="str">
        <f t="shared" si="0"/>
        <v xml:space="preserve"> </v>
      </c>
    </row>
    <row r="27" spans="1:12" s="2" customFormat="1" ht="19.5" customHeight="1" x14ac:dyDescent="0.3">
      <c r="A27" s="69"/>
      <c r="B27" s="70"/>
      <c r="C27" s="53"/>
      <c r="D27" s="53"/>
      <c r="E27" s="53"/>
      <c r="F27" s="53"/>
      <c r="G27" s="53"/>
      <c r="H27" s="53"/>
      <c r="I27" s="54"/>
      <c r="J27" s="50"/>
      <c r="L27" s="71" t="str">
        <f t="shared" si="0"/>
        <v xml:space="preserve"> </v>
      </c>
    </row>
    <row r="28" spans="1:12" s="2" customFormat="1" ht="19.5" customHeight="1" x14ac:dyDescent="0.3">
      <c r="A28" s="69"/>
      <c r="B28" s="70"/>
      <c r="C28" s="53"/>
      <c r="D28" s="53"/>
      <c r="E28" s="53"/>
      <c r="F28" s="53"/>
      <c r="G28" s="53"/>
      <c r="H28" s="53"/>
      <c r="I28" s="54"/>
      <c r="J28" s="50"/>
      <c r="L28" s="71" t="str">
        <f t="shared" si="0"/>
        <v xml:space="preserve"> </v>
      </c>
    </row>
    <row r="29" spans="1:12" s="2" customFormat="1" ht="19.5" customHeight="1" thickBot="1" x14ac:dyDescent="0.35">
      <c r="A29" s="72"/>
      <c r="B29" s="73"/>
      <c r="C29" s="53"/>
      <c r="D29" s="53"/>
      <c r="E29" s="53"/>
      <c r="F29" s="53"/>
      <c r="G29" s="53"/>
      <c r="H29" s="53"/>
      <c r="I29" s="54"/>
      <c r="J29" s="50"/>
      <c r="L29" s="71" t="str">
        <f t="shared" si="0"/>
        <v xml:space="preserve"> </v>
      </c>
    </row>
    <row r="30" spans="1:12" ht="12.9" thickBot="1" x14ac:dyDescent="0.35">
      <c r="A30" s="31"/>
      <c r="B30" s="31"/>
      <c r="C30" s="31"/>
      <c r="D30" s="31"/>
      <c r="E30" s="31"/>
      <c r="F30" s="31"/>
      <c r="G30" s="31"/>
      <c r="H30" s="31"/>
      <c r="I30" s="31"/>
      <c r="J30" s="74"/>
      <c r="L30" s="75" t="s">
        <v>45</v>
      </c>
    </row>
    <row r="31" spans="1:12" x14ac:dyDescent="0.3">
      <c r="A31" s="31"/>
      <c r="B31" s="31"/>
      <c r="C31" s="31"/>
      <c r="D31" s="31"/>
      <c r="E31" s="31"/>
      <c r="F31" s="31"/>
      <c r="G31" s="31"/>
      <c r="H31" s="31"/>
      <c r="I31" s="31"/>
      <c r="J31" s="74"/>
    </row>
    <row r="32" spans="1:12" x14ac:dyDescent="0.3">
      <c r="A32" s="31"/>
      <c r="B32" s="31"/>
      <c r="C32" s="31"/>
      <c r="D32" s="31"/>
      <c r="E32" s="31"/>
      <c r="F32" s="31"/>
      <c r="G32" s="31"/>
      <c r="H32" s="31"/>
      <c r="I32" s="31"/>
      <c r="J32" s="74"/>
    </row>
    <row r="33" spans="1:10" x14ac:dyDescent="0.3">
      <c r="A33" s="31"/>
      <c r="B33" s="31"/>
      <c r="C33" s="31"/>
      <c r="D33" s="31"/>
      <c r="E33" s="31"/>
      <c r="F33" s="31"/>
      <c r="G33" s="31"/>
      <c r="H33" s="31"/>
      <c r="I33" s="31"/>
      <c r="J33" s="74"/>
    </row>
    <row r="34" spans="1:10" x14ac:dyDescent="0.3">
      <c r="A34" s="31"/>
      <c r="B34" s="31"/>
      <c r="C34" s="31"/>
      <c r="D34" s="31"/>
      <c r="E34" s="31"/>
      <c r="F34" s="31"/>
      <c r="G34" s="31"/>
      <c r="H34" s="31"/>
      <c r="I34" s="31"/>
      <c r="J34" s="74"/>
    </row>
    <row r="35" spans="1:10" x14ac:dyDescent="0.3">
      <c r="A35" s="31"/>
      <c r="B35" s="31"/>
      <c r="C35" s="31"/>
      <c r="D35" s="31"/>
      <c r="E35" s="31"/>
      <c r="F35" s="31"/>
      <c r="G35" s="31"/>
      <c r="H35" s="31"/>
      <c r="I35" s="31"/>
      <c r="J35" s="74"/>
    </row>
    <row r="36" spans="1:10" x14ac:dyDescent="0.3">
      <c r="A36" s="31"/>
      <c r="B36" s="31"/>
      <c r="C36" s="31"/>
      <c r="D36" s="31"/>
      <c r="E36" s="31"/>
      <c r="F36" s="31"/>
      <c r="G36" s="31"/>
      <c r="H36" s="31"/>
      <c r="I36" s="31"/>
      <c r="J36" s="74"/>
    </row>
    <row r="37" spans="1:10" x14ac:dyDescent="0.3">
      <c r="A37" s="31"/>
      <c r="B37" s="31"/>
      <c r="C37" s="31"/>
      <c r="D37" s="31"/>
      <c r="E37" s="31"/>
      <c r="F37" s="31"/>
      <c r="G37" s="31"/>
      <c r="H37" s="31"/>
      <c r="I37" s="31"/>
      <c r="J37" s="74"/>
    </row>
    <row r="38" spans="1:10" x14ac:dyDescent="0.3">
      <c r="A38" s="31"/>
      <c r="B38" s="31"/>
      <c r="C38" s="31"/>
      <c r="D38" s="31"/>
      <c r="E38" s="31"/>
      <c r="F38" s="31"/>
      <c r="G38" s="31"/>
      <c r="H38" s="31"/>
      <c r="I38" s="31"/>
      <c r="J38" s="74"/>
    </row>
    <row r="39" spans="1:10" x14ac:dyDescent="0.3">
      <c r="A39" s="31"/>
      <c r="B39" s="31"/>
      <c r="C39" s="31"/>
      <c r="D39" s="31"/>
      <c r="E39" s="31"/>
      <c r="F39" s="31"/>
      <c r="G39" s="31"/>
      <c r="H39" s="31"/>
      <c r="I39" s="31"/>
      <c r="J39" s="74"/>
    </row>
    <row r="40" spans="1:10" x14ac:dyDescent="0.3">
      <c r="A40" s="31"/>
      <c r="B40" s="31"/>
      <c r="C40" s="31"/>
      <c r="D40" s="31"/>
      <c r="E40" s="31"/>
      <c r="F40" s="31"/>
      <c r="G40" s="31"/>
      <c r="H40" s="31"/>
      <c r="I40" s="31"/>
      <c r="J40" s="74"/>
    </row>
    <row r="41" spans="1:10" x14ac:dyDescent="0.3">
      <c r="A41" s="31"/>
      <c r="B41" s="31"/>
      <c r="C41" s="31"/>
      <c r="D41" s="31"/>
      <c r="E41" s="31"/>
      <c r="F41" s="31"/>
      <c r="G41" s="31"/>
      <c r="H41" s="31"/>
      <c r="I41" s="31"/>
      <c r="J41" s="74"/>
    </row>
    <row r="42" spans="1:10" x14ac:dyDescent="0.3">
      <c r="A42" s="31"/>
      <c r="B42" s="31"/>
      <c r="C42" s="31"/>
      <c r="D42" s="31"/>
      <c r="E42" s="31"/>
      <c r="F42" s="31"/>
      <c r="G42" s="31"/>
      <c r="H42" s="31"/>
      <c r="I42" s="31"/>
      <c r="J42" s="74"/>
    </row>
  </sheetData>
  <mergeCells count="1">
    <mergeCell ref="A6:B6"/>
  </mergeCells>
  <phoneticPr fontId="53" type="noConversion"/>
  <printOptions horizontalCentered="1"/>
  <pageMargins left="0.35" right="0.35" top="0.39" bottom="0.39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28" r:id="rId4" name="Label 16">
              <controlPr defaultSize="0" autoFill="0" autoPict="0">
                <anchor moveWithCells="1" sizeWithCells="1">
                  <from>
                    <xdr:col>0</xdr:col>
                    <xdr:colOff>21771</xdr:colOff>
                    <xdr:row>29</xdr:row>
                    <xdr:rowOff>0</xdr:rowOff>
                  </from>
                  <to>
                    <xdr:col>9</xdr:col>
                    <xdr:colOff>495300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4AF8-335A-4BBE-ADE5-EDE5A6E7BEF4}">
  <dimension ref="A1:I106"/>
  <sheetViews>
    <sheetView topLeftCell="A9" zoomScaleNormal="100" workbookViewId="0">
      <selection activeCell="D107" sqref="D107"/>
    </sheetView>
  </sheetViews>
  <sheetFormatPr defaultColWidth="9.23046875" defaultRowHeight="14.6" x14ac:dyDescent="0.4"/>
  <cols>
    <col min="1" max="1" width="8.15234375" style="290" customWidth="1"/>
    <col min="2" max="2" width="39.07421875" style="290" bestFit="1" customWidth="1"/>
    <col min="3" max="3" width="4.69140625" style="290" bestFit="1" customWidth="1"/>
    <col min="4" max="4" width="8.69140625" style="290" bestFit="1" customWidth="1"/>
    <col min="5" max="5" width="77.23046875" style="290" bestFit="1" customWidth="1"/>
    <col min="6" max="6" width="13.3046875" style="290" bestFit="1" customWidth="1"/>
    <col min="7" max="7" width="20.69140625" style="290" bestFit="1" customWidth="1"/>
    <col min="8" max="8" width="18.61328125" style="290" bestFit="1" customWidth="1"/>
    <col min="9" max="9" width="17" style="290" bestFit="1" customWidth="1"/>
    <col min="10" max="16384" width="9.23046875" style="290"/>
  </cols>
  <sheetData>
    <row r="1" spans="1:9" s="293" customFormat="1" ht="29.15" x14ac:dyDescent="0.3">
      <c r="A1" s="452"/>
      <c r="B1" s="453" t="s">
        <v>137</v>
      </c>
      <c r="C1" s="453" t="s">
        <v>138</v>
      </c>
      <c r="D1" s="453" t="s">
        <v>24</v>
      </c>
      <c r="E1" s="453" t="s">
        <v>139</v>
      </c>
      <c r="F1" s="453" t="s">
        <v>140</v>
      </c>
      <c r="G1" s="453" t="s">
        <v>141</v>
      </c>
      <c r="H1" s="453" t="s">
        <v>255</v>
      </c>
      <c r="I1" s="453" t="s">
        <v>256</v>
      </c>
    </row>
    <row r="2" spans="1:9" s="291" customFormat="1" x14ac:dyDescent="0.3">
      <c r="A2" s="454" t="s">
        <v>120</v>
      </c>
      <c r="B2" s="454" t="s">
        <v>161</v>
      </c>
      <c r="C2" s="454" t="s">
        <v>57</v>
      </c>
      <c r="D2" s="454" t="s">
        <v>49</v>
      </c>
      <c r="E2" s="454" t="s">
        <v>147</v>
      </c>
      <c r="F2" s="454" t="s">
        <v>86</v>
      </c>
      <c r="G2" s="455" t="s">
        <v>122</v>
      </c>
      <c r="H2" s="454" t="s">
        <v>257</v>
      </c>
      <c r="I2" s="454" t="s">
        <v>258</v>
      </c>
    </row>
    <row r="3" spans="1:9" s="291" customFormat="1" x14ac:dyDescent="0.3">
      <c r="A3" s="456" t="s">
        <v>120</v>
      </c>
      <c r="B3" s="456" t="s">
        <v>142</v>
      </c>
      <c r="C3" s="456" t="s">
        <v>57</v>
      </c>
      <c r="D3" s="456" t="s">
        <v>50</v>
      </c>
      <c r="E3" s="456" t="s">
        <v>147</v>
      </c>
      <c r="F3" s="456" t="s">
        <v>86</v>
      </c>
      <c r="G3" s="457" t="s">
        <v>206</v>
      </c>
      <c r="H3" s="456" t="s">
        <v>257</v>
      </c>
      <c r="I3" s="456" t="s">
        <v>259</v>
      </c>
    </row>
    <row r="4" spans="1:9" s="291" customFormat="1" x14ac:dyDescent="0.3">
      <c r="A4" s="456" t="s">
        <v>121</v>
      </c>
      <c r="B4" s="456" t="s">
        <v>142</v>
      </c>
      <c r="C4" s="456" t="s">
        <v>57</v>
      </c>
      <c r="D4" s="456" t="s">
        <v>50</v>
      </c>
      <c r="E4" s="456" t="s">
        <v>147</v>
      </c>
      <c r="F4" s="456" t="s">
        <v>86</v>
      </c>
      <c r="G4" s="457" t="s">
        <v>207</v>
      </c>
      <c r="H4" s="456" t="s">
        <v>257</v>
      </c>
      <c r="I4" s="456" t="s">
        <v>259</v>
      </c>
    </row>
    <row r="5" spans="1:9" s="291" customFormat="1" x14ac:dyDescent="0.3">
      <c r="A5" s="456" t="s">
        <v>123</v>
      </c>
      <c r="B5" s="456" t="s">
        <v>142</v>
      </c>
      <c r="C5" s="456" t="s">
        <v>57</v>
      </c>
      <c r="D5" s="456" t="s">
        <v>50</v>
      </c>
      <c r="E5" s="456" t="s">
        <v>147</v>
      </c>
      <c r="F5" s="456" t="s">
        <v>86</v>
      </c>
      <c r="G5" s="457" t="s">
        <v>208</v>
      </c>
      <c r="H5" s="456" t="s">
        <v>257</v>
      </c>
      <c r="I5" s="456" t="s">
        <v>260</v>
      </c>
    </row>
    <row r="6" spans="1:9" s="291" customFormat="1" x14ac:dyDescent="0.3">
      <c r="A6" s="456" t="s">
        <v>124</v>
      </c>
      <c r="B6" s="456" t="s">
        <v>142</v>
      </c>
      <c r="C6" s="456" t="s">
        <v>57</v>
      </c>
      <c r="D6" s="456" t="s">
        <v>50</v>
      </c>
      <c r="E6" s="456" t="s">
        <v>147</v>
      </c>
      <c r="F6" s="456" t="s">
        <v>86</v>
      </c>
      <c r="G6" s="457" t="s">
        <v>209</v>
      </c>
      <c r="H6" s="456" t="s">
        <v>257</v>
      </c>
      <c r="I6" s="456" t="s">
        <v>260</v>
      </c>
    </row>
    <row r="7" spans="1:9" s="291" customFormat="1" x14ac:dyDescent="0.3">
      <c r="A7" s="456" t="s">
        <v>125</v>
      </c>
      <c r="B7" s="456" t="s">
        <v>142</v>
      </c>
      <c r="C7" s="456" t="s">
        <v>57</v>
      </c>
      <c r="D7" s="456" t="s">
        <v>50</v>
      </c>
      <c r="E7" s="456" t="s">
        <v>155</v>
      </c>
      <c r="F7" s="456" t="s">
        <v>86</v>
      </c>
      <c r="G7" s="457" t="s">
        <v>172</v>
      </c>
      <c r="H7" s="456" t="s">
        <v>261</v>
      </c>
      <c r="I7" s="456" t="s">
        <v>11</v>
      </c>
    </row>
    <row r="8" spans="1:9" s="291" customFormat="1" x14ac:dyDescent="0.3">
      <c r="A8" s="458" t="s">
        <v>120</v>
      </c>
      <c r="B8" s="458" t="s">
        <v>142</v>
      </c>
      <c r="C8" s="458" t="s">
        <v>146</v>
      </c>
      <c r="D8" s="458" t="s">
        <v>50</v>
      </c>
      <c r="E8" s="458" t="s">
        <v>147</v>
      </c>
      <c r="F8" s="458" t="s">
        <v>86</v>
      </c>
      <c r="G8" s="459" t="s">
        <v>210</v>
      </c>
      <c r="H8" s="458" t="s">
        <v>257</v>
      </c>
      <c r="I8" s="458" t="s">
        <v>259</v>
      </c>
    </row>
    <row r="9" spans="1:9" s="291" customFormat="1" x14ac:dyDescent="0.3">
      <c r="A9" s="458" t="s">
        <v>121</v>
      </c>
      <c r="B9" s="458" t="s">
        <v>142</v>
      </c>
      <c r="C9" s="458" t="s">
        <v>146</v>
      </c>
      <c r="D9" s="458" t="s">
        <v>50</v>
      </c>
      <c r="E9" s="458" t="s">
        <v>147</v>
      </c>
      <c r="F9" s="458" t="s">
        <v>86</v>
      </c>
      <c r="G9" s="459" t="s">
        <v>211</v>
      </c>
      <c r="H9" s="458" t="s">
        <v>257</v>
      </c>
      <c r="I9" s="458" t="s">
        <v>259</v>
      </c>
    </row>
    <row r="10" spans="1:9" s="291" customFormat="1" x14ac:dyDescent="0.3">
      <c r="A10" s="458" t="s">
        <v>123</v>
      </c>
      <c r="B10" s="458" t="s">
        <v>142</v>
      </c>
      <c r="C10" s="458" t="s">
        <v>146</v>
      </c>
      <c r="D10" s="458" t="s">
        <v>50</v>
      </c>
      <c r="E10" s="458" t="s">
        <v>151</v>
      </c>
      <c r="F10" s="458" t="s">
        <v>86</v>
      </c>
      <c r="G10" s="459" t="s">
        <v>150</v>
      </c>
      <c r="H10" s="458" t="s">
        <v>262</v>
      </c>
      <c r="I10" s="458" t="s">
        <v>11</v>
      </c>
    </row>
    <row r="11" spans="1:9" s="291" customFormat="1" x14ac:dyDescent="0.3">
      <c r="A11" s="458" t="s">
        <v>124</v>
      </c>
      <c r="B11" s="458" t="s">
        <v>142</v>
      </c>
      <c r="C11" s="458" t="s">
        <v>146</v>
      </c>
      <c r="D11" s="458" t="s">
        <v>50</v>
      </c>
      <c r="E11" s="458" t="s">
        <v>151</v>
      </c>
      <c r="F11" s="458" t="s">
        <v>86</v>
      </c>
      <c r="G11" s="459" t="s">
        <v>173</v>
      </c>
      <c r="H11" s="458" t="s">
        <v>262</v>
      </c>
      <c r="I11" s="458" t="s">
        <v>11</v>
      </c>
    </row>
    <row r="12" spans="1:9" s="291" customFormat="1" x14ac:dyDescent="0.3">
      <c r="A12" s="460" t="s">
        <v>120</v>
      </c>
      <c r="B12" s="456" t="s">
        <v>212</v>
      </c>
      <c r="C12" s="456" t="s">
        <v>57</v>
      </c>
      <c r="D12" s="456" t="s">
        <v>50</v>
      </c>
      <c r="E12" s="456" t="s">
        <v>149</v>
      </c>
      <c r="F12" s="456" t="s">
        <v>86</v>
      </c>
      <c r="G12" s="457" t="s">
        <v>169</v>
      </c>
      <c r="H12" s="456" t="s">
        <v>263</v>
      </c>
      <c r="I12" s="456" t="s">
        <v>11</v>
      </c>
    </row>
    <row r="13" spans="1:9" s="291" customFormat="1" x14ac:dyDescent="0.3">
      <c r="A13" s="460" t="s">
        <v>121</v>
      </c>
      <c r="B13" s="456" t="s">
        <v>212</v>
      </c>
      <c r="C13" s="456" t="s">
        <v>57</v>
      </c>
      <c r="D13" s="456" t="s">
        <v>50</v>
      </c>
      <c r="E13" s="456" t="s">
        <v>149</v>
      </c>
      <c r="F13" s="456" t="s">
        <v>86</v>
      </c>
      <c r="G13" s="457" t="s">
        <v>213</v>
      </c>
      <c r="H13" s="456" t="s">
        <v>263</v>
      </c>
      <c r="I13" s="456" t="s">
        <v>11</v>
      </c>
    </row>
    <row r="14" spans="1:9" s="291" customFormat="1" x14ac:dyDescent="0.3">
      <c r="A14" s="460" t="s">
        <v>123</v>
      </c>
      <c r="B14" s="456" t="s">
        <v>212</v>
      </c>
      <c r="C14" s="456" t="s">
        <v>57</v>
      </c>
      <c r="D14" s="456" t="s">
        <v>50</v>
      </c>
      <c r="E14" s="456" t="s">
        <v>149</v>
      </c>
      <c r="F14" s="456" t="s">
        <v>86</v>
      </c>
      <c r="G14" s="457" t="s">
        <v>214</v>
      </c>
      <c r="H14" s="456" t="s">
        <v>263</v>
      </c>
      <c r="I14" s="456" t="s">
        <v>11</v>
      </c>
    </row>
    <row r="15" spans="1:9" s="291" customFormat="1" x14ac:dyDescent="0.3">
      <c r="A15" s="460" t="s">
        <v>124</v>
      </c>
      <c r="B15" s="456" t="s">
        <v>212</v>
      </c>
      <c r="C15" s="456" t="s">
        <v>57</v>
      </c>
      <c r="D15" s="456" t="s">
        <v>50</v>
      </c>
      <c r="E15" s="456" t="s">
        <v>149</v>
      </c>
      <c r="F15" s="456" t="s">
        <v>86</v>
      </c>
      <c r="G15" s="457" t="s">
        <v>215</v>
      </c>
      <c r="H15" s="456" t="s">
        <v>264</v>
      </c>
      <c r="I15" s="456" t="s">
        <v>11</v>
      </c>
    </row>
    <row r="16" spans="1:9" s="291" customFormat="1" x14ac:dyDescent="0.3">
      <c r="A16" s="460" t="s">
        <v>125</v>
      </c>
      <c r="B16" s="456" t="s">
        <v>212</v>
      </c>
      <c r="C16" s="456" t="s">
        <v>57</v>
      </c>
      <c r="D16" s="456" t="s">
        <v>50</v>
      </c>
      <c r="E16" s="456" t="s">
        <v>147</v>
      </c>
      <c r="F16" s="456" t="s">
        <v>86</v>
      </c>
      <c r="G16" s="457" t="s">
        <v>216</v>
      </c>
      <c r="H16" s="456" t="s">
        <v>257</v>
      </c>
      <c r="I16" s="456" t="s">
        <v>259</v>
      </c>
    </row>
    <row r="17" spans="1:9" s="291" customFormat="1" x14ac:dyDescent="0.3">
      <c r="A17" s="460" t="s">
        <v>126</v>
      </c>
      <c r="B17" s="456" t="s">
        <v>212</v>
      </c>
      <c r="C17" s="456" t="s">
        <v>57</v>
      </c>
      <c r="D17" s="456" t="s">
        <v>50</v>
      </c>
      <c r="E17" s="456" t="s">
        <v>147</v>
      </c>
      <c r="F17" s="456" t="s">
        <v>86</v>
      </c>
      <c r="G17" s="457" t="s">
        <v>217</v>
      </c>
      <c r="H17" s="456" t="s">
        <v>257</v>
      </c>
      <c r="I17" s="456" t="s">
        <v>259</v>
      </c>
    </row>
    <row r="18" spans="1:9" s="291" customFormat="1" x14ac:dyDescent="0.3">
      <c r="A18" s="460" t="s">
        <v>127</v>
      </c>
      <c r="B18" s="456" t="s">
        <v>212</v>
      </c>
      <c r="C18" s="456" t="s">
        <v>57</v>
      </c>
      <c r="D18" s="456" t="s">
        <v>50</v>
      </c>
      <c r="E18" s="456" t="s">
        <v>147</v>
      </c>
      <c r="F18" s="456" t="s">
        <v>86</v>
      </c>
      <c r="G18" s="457" t="s">
        <v>170</v>
      </c>
      <c r="H18" s="456" t="s">
        <v>257</v>
      </c>
      <c r="I18" s="456" t="s">
        <v>259</v>
      </c>
    </row>
    <row r="19" spans="1:9" s="291" customFormat="1" x14ac:dyDescent="0.3">
      <c r="A19" s="460" t="s">
        <v>128</v>
      </c>
      <c r="B19" s="456" t="s">
        <v>212</v>
      </c>
      <c r="C19" s="456" t="s">
        <v>57</v>
      </c>
      <c r="D19" s="456" t="s">
        <v>50</v>
      </c>
      <c r="E19" s="456" t="s">
        <v>147</v>
      </c>
      <c r="F19" s="456" t="s">
        <v>86</v>
      </c>
      <c r="G19" s="457" t="s">
        <v>171</v>
      </c>
      <c r="H19" s="456" t="s">
        <v>257</v>
      </c>
      <c r="I19" s="456" t="s">
        <v>260</v>
      </c>
    </row>
    <row r="20" spans="1:9" s="291" customFormat="1" x14ac:dyDescent="0.3">
      <c r="A20" s="460" t="s">
        <v>129</v>
      </c>
      <c r="B20" s="456" t="s">
        <v>212</v>
      </c>
      <c r="C20" s="456" t="s">
        <v>57</v>
      </c>
      <c r="D20" s="456" t="s">
        <v>50</v>
      </c>
      <c r="E20" s="456" t="s">
        <v>147</v>
      </c>
      <c r="F20" s="456" t="s">
        <v>86</v>
      </c>
      <c r="G20" s="457" t="s">
        <v>218</v>
      </c>
      <c r="H20" s="456" t="s">
        <v>257</v>
      </c>
      <c r="I20" s="456" t="s">
        <v>260</v>
      </c>
    </row>
    <row r="21" spans="1:9" s="291" customFormat="1" x14ac:dyDescent="0.3">
      <c r="A21" s="460" t="s">
        <v>130</v>
      </c>
      <c r="B21" s="456" t="s">
        <v>212</v>
      </c>
      <c r="C21" s="456" t="s">
        <v>57</v>
      </c>
      <c r="D21" s="456" t="s">
        <v>50</v>
      </c>
      <c r="E21" s="456" t="s">
        <v>147</v>
      </c>
      <c r="F21" s="456" t="s">
        <v>86</v>
      </c>
      <c r="G21" s="457" t="s">
        <v>219</v>
      </c>
      <c r="H21" s="456" t="s">
        <v>257</v>
      </c>
      <c r="I21" s="456" t="s">
        <v>260</v>
      </c>
    </row>
    <row r="22" spans="1:9" s="291" customFormat="1" x14ac:dyDescent="0.3">
      <c r="A22" s="460" t="s">
        <v>131</v>
      </c>
      <c r="B22" s="456" t="s">
        <v>212</v>
      </c>
      <c r="C22" s="456" t="s">
        <v>57</v>
      </c>
      <c r="D22" s="456" t="s">
        <v>50</v>
      </c>
      <c r="E22" s="456" t="s">
        <v>155</v>
      </c>
      <c r="F22" s="456" t="s">
        <v>86</v>
      </c>
      <c r="G22" s="457" t="s">
        <v>220</v>
      </c>
      <c r="H22" s="456" t="s">
        <v>261</v>
      </c>
      <c r="I22" s="456" t="s">
        <v>11</v>
      </c>
    </row>
    <row r="23" spans="1:9" s="291" customFormat="1" x14ac:dyDescent="0.3">
      <c r="A23" s="460" t="s">
        <v>132</v>
      </c>
      <c r="B23" s="456" t="s">
        <v>212</v>
      </c>
      <c r="C23" s="456" t="s">
        <v>57</v>
      </c>
      <c r="D23" s="456" t="s">
        <v>50</v>
      </c>
      <c r="E23" s="456" t="s">
        <v>144</v>
      </c>
      <c r="F23" s="456" t="s">
        <v>143</v>
      </c>
      <c r="G23" s="457" t="s">
        <v>145</v>
      </c>
      <c r="H23" s="456" t="s">
        <v>265</v>
      </c>
      <c r="I23" s="456" t="s">
        <v>11</v>
      </c>
    </row>
    <row r="24" spans="1:9" s="291" customFormat="1" x14ac:dyDescent="0.3">
      <c r="A24" s="460" t="s">
        <v>133</v>
      </c>
      <c r="B24" s="456" t="s">
        <v>212</v>
      </c>
      <c r="C24" s="456" t="s">
        <v>57</v>
      </c>
      <c r="D24" s="456" t="s">
        <v>50</v>
      </c>
      <c r="E24" s="456" t="s">
        <v>151</v>
      </c>
      <c r="F24" s="456" t="s">
        <v>86</v>
      </c>
      <c r="G24" s="457" t="s">
        <v>221</v>
      </c>
      <c r="H24" s="456" t="s">
        <v>262</v>
      </c>
      <c r="I24" s="456" t="s">
        <v>11</v>
      </c>
    </row>
    <row r="25" spans="1:9" s="291" customFormat="1" x14ac:dyDescent="0.3">
      <c r="A25" s="460" t="s">
        <v>134</v>
      </c>
      <c r="B25" s="456" t="s">
        <v>212</v>
      </c>
      <c r="C25" s="456" t="s">
        <v>57</v>
      </c>
      <c r="D25" s="456" t="s">
        <v>50</v>
      </c>
      <c r="E25" s="456" t="s">
        <v>151</v>
      </c>
      <c r="F25" s="456" t="s">
        <v>86</v>
      </c>
      <c r="G25" s="457" t="s">
        <v>174</v>
      </c>
      <c r="H25" s="456" t="s">
        <v>262</v>
      </c>
      <c r="I25" s="456" t="s">
        <v>11</v>
      </c>
    </row>
    <row r="26" spans="1:9" s="291" customFormat="1" x14ac:dyDescent="0.3">
      <c r="A26" s="460" t="s">
        <v>135</v>
      </c>
      <c r="B26" s="456" t="s">
        <v>212</v>
      </c>
      <c r="C26" s="456" t="s">
        <v>57</v>
      </c>
      <c r="D26" s="456" t="s">
        <v>50</v>
      </c>
      <c r="E26" s="456" t="s">
        <v>151</v>
      </c>
      <c r="F26" s="456" t="s">
        <v>86</v>
      </c>
      <c r="G26" s="457" t="s">
        <v>222</v>
      </c>
      <c r="H26" s="456" t="s">
        <v>262</v>
      </c>
      <c r="I26" s="456" t="s">
        <v>11</v>
      </c>
    </row>
    <row r="27" spans="1:9" s="291" customFormat="1" x14ac:dyDescent="0.3">
      <c r="A27" s="458" t="s">
        <v>120</v>
      </c>
      <c r="B27" s="458" t="s">
        <v>212</v>
      </c>
      <c r="C27" s="458" t="s">
        <v>146</v>
      </c>
      <c r="D27" s="458" t="s">
        <v>50</v>
      </c>
      <c r="E27" s="458" t="s">
        <v>147</v>
      </c>
      <c r="F27" s="458" t="s">
        <v>86</v>
      </c>
      <c r="G27" s="459" t="s">
        <v>148</v>
      </c>
      <c r="H27" s="458" t="s">
        <v>257</v>
      </c>
      <c r="I27" s="458" t="s">
        <v>259</v>
      </c>
    </row>
    <row r="28" spans="1:9" s="291" customFormat="1" x14ac:dyDescent="0.3">
      <c r="A28" s="458" t="s">
        <v>121</v>
      </c>
      <c r="B28" s="458" t="s">
        <v>212</v>
      </c>
      <c r="C28" s="458" t="s">
        <v>146</v>
      </c>
      <c r="D28" s="458" t="s">
        <v>50</v>
      </c>
      <c r="E28" s="458" t="s">
        <v>147</v>
      </c>
      <c r="F28" s="458" t="s">
        <v>86</v>
      </c>
      <c r="G28" s="459" t="s">
        <v>223</v>
      </c>
      <c r="H28" s="458" t="s">
        <v>257</v>
      </c>
      <c r="I28" s="458" t="s">
        <v>260</v>
      </c>
    </row>
    <row r="29" spans="1:9" s="291" customFormat="1" x14ac:dyDescent="0.3">
      <c r="A29" s="458" t="s">
        <v>123</v>
      </c>
      <c r="B29" s="458" t="s">
        <v>212</v>
      </c>
      <c r="C29" s="458" t="s">
        <v>146</v>
      </c>
      <c r="D29" s="458" t="s">
        <v>50</v>
      </c>
      <c r="E29" s="458" t="s">
        <v>151</v>
      </c>
      <c r="F29" s="458" t="s">
        <v>86</v>
      </c>
      <c r="G29" s="459" t="s">
        <v>224</v>
      </c>
      <c r="H29" s="458" t="s">
        <v>262</v>
      </c>
      <c r="I29" s="458" t="s">
        <v>11</v>
      </c>
    </row>
    <row r="30" spans="1:9" s="291" customFormat="1" x14ac:dyDescent="0.3">
      <c r="A30" s="460" t="s">
        <v>120</v>
      </c>
      <c r="B30" s="456" t="s">
        <v>153</v>
      </c>
      <c r="C30" s="456" t="s">
        <v>57</v>
      </c>
      <c r="D30" s="456" t="s">
        <v>50</v>
      </c>
      <c r="E30" s="456" t="s">
        <v>149</v>
      </c>
      <c r="F30" s="456" t="s">
        <v>86</v>
      </c>
      <c r="G30" s="457" t="s">
        <v>177</v>
      </c>
      <c r="H30" s="456" t="s">
        <v>263</v>
      </c>
      <c r="I30" s="456" t="s">
        <v>11</v>
      </c>
    </row>
    <row r="31" spans="1:9" s="291" customFormat="1" x14ac:dyDescent="0.3">
      <c r="A31" s="460" t="s">
        <v>121</v>
      </c>
      <c r="B31" s="456" t="s">
        <v>153</v>
      </c>
      <c r="C31" s="456" t="s">
        <v>57</v>
      </c>
      <c r="D31" s="456" t="s">
        <v>50</v>
      </c>
      <c r="E31" s="456" t="s">
        <v>149</v>
      </c>
      <c r="F31" s="456" t="s">
        <v>86</v>
      </c>
      <c r="G31" s="457" t="s">
        <v>176</v>
      </c>
      <c r="H31" s="456" t="s">
        <v>263</v>
      </c>
      <c r="I31" s="456" t="s">
        <v>11</v>
      </c>
    </row>
    <row r="32" spans="1:9" s="291" customFormat="1" x14ac:dyDescent="0.3">
      <c r="A32" s="460" t="s">
        <v>123</v>
      </c>
      <c r="B32" s="456" t="s">
        <v>153</v>
      </c>
      <c r="C32" s="456" t="s">
        <v>57</v>
      </c>
      <c r="D32" s="456" t="s">
        <v>50</v>
      </c>
      <c r="E32" s="456" t="s">
        <v>155</v>
      </c>
      <c r="F32" s="456" t="s">
        <v>86</v>
      </c>
      <c r="G32" s="457" t="s">
        <v>179</v>
      </c>
      <c r="H32" s="456" t="s">
        <v>261</v>
      </c>
      <c r="I32" s="456" t="s">
        <v>11</v>
      </c>
    </row>
    <row r="33" spans="1:9" s="291" customFormat="1" x14ac:dyDescent="0.3">
      <c r="A33" s="460" t="s">
        <v>124</v>
      </c>
      <c r="B33" s="456" t="s">
        <v>153</v>
      </c>
      <c r="C33" s="456" t="s">
        <v>57</v>
      </c>
      <c r="D33" s="456" t="s">
        <v>50</v>
      </c>
      <c r="E33" s="456" t="s">
        <v>155</v>
      </c>
      <c r="F33" s="456" t="s">
        <v>86</v>
      </c>
      <c r="G33" s="457" t="s">
        <v>225</v>
      </c>
      <c r="H33" s="456" t="s">
        <v>261</v>
      </c>
      <c r="I33" s="456" t="s">
        <v>11</v>
      </c>
    </row>
    <row r="34" spans="1:9" s="291" customFormat="1" x14ac:dyDescent="0.3">
      <c r="A34" s="460" t="s">
        <v>125</v>
      </c>
      <c r="B34" s="456" t="s">
        <v>153</v>
      </c>
      <c r="C34" s="456" t="s">
        <v>57</v>
      </c>
      <c r="D34" s="456" t="s">
        <v>50</v>
      </c>
      <c r="E34" s="456" t="s">
        <v>156</v>
      </c>
      <c r="F34" s="456" t="s">
        <v>86</v>
      </c>
      <c r="G34" s="457" t="s">
        <v>226</v>
      </c>
      <c r="H34" s="456" t="s">
        <v>266</v>
      </c>
      <c r="I34" s="456" t="s">
        <v>11</v>
      </c>
    </row>
    <row r="35" spans="1:9" s="291" customFormat="1" x14ac:dyDescent="0.3">
      <c r="A35" s="460" t="s">
        <v>126</v>
      </c>
      <c r="B35" s="456" t="s">
        <v>153</v>
      </c>
      <c r="C35" s="456" t="s">
        <v>57</v>
      </c>
      <c r="D35" s="456" t="s">
        <v>50</v>
      </c>
      <c r="E35" s="456" t="s">
        <v>157</v>
      </c>
      <c r="F35" s="456" t="s">
        <v>86</v>
      </c>
      <c r="G35" s="457" t="s">
        <v>180</v>
      </c>
      <c r="H35" s="456" t="s">
        <v>267</v>
      </c>
      <c r="I35" s="456" t="s">
        <v>11</v>
      </c>
    </row>
    <row r="36" spans="1:9" s="291" customFormat="1" x14ac:dyDescent="0.3">
      <c r="A36" s="460" t="s">
        <v>127</v>
      </c>
      <c r="B36" s="456" t="s">
        <v>153</v>
      </c>
      <c r="C36" s="456" t="s">
        <v>57</v>
      </c>
      <c r="D36" s="456" t="s">
        <v>50</v>
      </c>
      <c r="E36" s="456" t="s">
        <v>151</v>
      </c>
      <c r="F36" s="456" t="s">
        <v>86</v>
      </c>
      <c r="G36" s="457" t="s">
        <v>227</v>
      </c>
      <c r="H36" s="456" t="s">
        <v>262</v>
      </c>
      <c r="I36" s="456" t="s">
        <v>11</v>
      </c>
    </row>
    <row r="37" spans="1:9" s="291" customFormat="1" x14ac:dyDescent="0.3">
      <c r="A37" s="460" t="s">
        <v>128</v>
      </c>
      <c r="B37" s="456" t="s">
        <v>153</v>
      </c>
      <c r="C37" s="456" t="s">
        <v>57</v>
      </c>
      <c r="D37" s="456" t="s">
        <v>50</v>
      </c>
      <c r="E37" s="456" t="s">
        <v>151</v>
      </c>
      <c r="F37" s="456" t="s">
        <v>86</v>
      </c>
      <c r="G37" s="457" t="s">
        <v>228</v>
      </c>
      <c r="H37" s="456" t="s">
        <v>262</v>
      </c>
      <c r="I37" s="456" t="s">
        <v>11</v>
      </c>
    </row>
    <row r="38" spans="1:9" s="291" customFormat="1" x14ac:dyDescent="0.3">
      <c r="A38" s="460" t="s">
        <v>129</v>
      </c>
      <c r="B38" s="456" t="s">
        <v>153</v>
      </c>
      <c r="C38" s="456" t="s">
        <v>57</v>
      </c>
      <c r="D38" s="456" t="s">
        <v>50</v>
      </c>
      <c r="E38" s="456" t="s">
        <v>151</v>
      </c>
      <c r="F38" s="456" t="s">
        <v>86</v>
      </c>
      <c r="G38" s="457" t="s">
        <v>229</v>
      </c>
      <c r="H38" s="456" t="s">
        <v>262</v>
      </c>
      <c r="I38" s="456" t="s">
        <v>11</v>
      </c>
    </row>
    <row r="39" spans="1:9" s="291" customFormat="1" x14ac:dyDescent="0.3">
      <c r="A39" s="458" t="s">
        <v>120</v>
      </c>
      <c r="B39" s="458" t="s">
        <v>153</v>
      </c>
      <c r="C39" s="458" t="s">
        <v>146</v>
      </c>
      <c r="D39" s="458" t="s">
        <v>50</v>
      </c>
      <c r="E39" s="458" t="s">
        <v>149</v>
      </c>
      <c r="F39" s="458" t="s">
        <v>86</v>
      </c>
      <c r="G39" s="459" t="s">
        <v>181</v>
      </c>
      <c r="H39" s="458" t="s">
        <v>263</v>
      </c>
      <c r="I39" s="458" t="s">
        <v>11</v>
      </c>
    </row>
    <row r="40" spans="1:9" s="291" customFormat="1" x14ac:dyDescent="0.3">
      <c r="A40" s="458" t="s">
        <v>121</v>
      </c>
      <c r="B40" s="458" t="s">
        <v>153</v>
      </c>
      <c r="C40" s="458" t="s">
        <v>146</v>
      </c>
      <c r="D40" s="458" t="s">
        <v>50</v>
      </c>
      <c r="E40" s="458" t="s">
        <v>156</v>
      </c>
      <c r="F40" s="458" t="s">
        <v>86</v>
      </c>
      <c r="G40" s="459" t="s">
        <v>150</v>
      </c>
      <c r="H40" s="458" t="s">
        <v>266</v>
      </c>
      <c r="I40" s="458" t="s">
        <v>11</v>
      </c>
    </row>
    <row r="41" spans="1:9" s="291" customFormat="1" x14ac:dyDescent="0.3">
      <c r="A41" s="458" t="s">
        <v>123</v>
      </c>
      <c r="B41" s="458" t="s">
        <v>153</v>
      </c>
      <c r="C41" s="458" t="s">
        <v>146</v>
      </c>
      <c r="D41" s="458" t="s">
        <v>50</v>
      </c>
      <c r="E41" s="458" t="s">
        <v>151</v>
      </c>
      <c r="F41" s="458" t="s">
        <v>86</v>
      </c>
      <c r="G41" s="459" t="s">
        <v>152</v>
      </c>
      <c r="H41" s="458" t="s">
        <v>262</v>
      </c>
      <c r="I41" s="458" t="s">
        <v>11</v>
      </c>
    </row>
    <row r="42" spans="1:9" s="291" customFormat="1" x14ac:dyDescent="0.3">
      <c r="A42" s="460" t="s">
        <v>120</v>
      </c>
      <c r="B42" s="456" t="s">
        <v>159</v>
      </c>
      <c r="C42" s="456" t="s">
        <v>57</v>
      </c>
      <c r="D42" s="456" t="s">
        <v>50</v>
      </c>
      <c r="E42" s="456" t="s">
        <v>149</v>
      </c>
      <c r="F42" s="456" t="s">
        <v>86</v>
      </c>
      <c r="G42" s="457" t="s">
        <v>175</v>
      </c>
      <c r="H42" s="456" t="s">
        <v>263</v>
      </c>
      <c r="I42" s="456" t="s">
        <v>11</v>
      </c>
    </row>
    <row r="43" spans="1:9" s="291" customFormat="1" x14ac:dyDescent="0.3">
      <c r="A43" s="460" t="s">
        <v>121</v>
      </c>
      <c r="B43" s="456" t="s">
        <v>159</v>
      </c>
      <c r="C43" s="456" t="s">
        <v>57</v>
      </c>
      <c r="D43" s="456" t="s">
        <v>50</v>
      </c>
      <c r="E43" s="456" t="s">
        <v>147</v>
      </c>
      <c r="F43" s="456" t="s">
        <v>86</v>
      </c>
      <c r="G43" s="457" t="s">
        <v>178</v>
      </c>
      <c r="H43" s="456" t="s">
        <v>257</v>
      </c>
      <c r="I43" s="456" t="s">
        <v>260</v>
      </c>
    </row>
    <row r="44" spans="1:9" s="291" customFormat="1" x14ac:dyDescent="0.3">
      <c r="A44" s="460" t="s">
        <v>123</v>
      </c>
      <c r="B44" s="456" t="s">
        <v>159</v>
      </c>
      <c r="C44" s="456" t="s">
        <v>57</v>
      </c>
      <c r="D44" s="456" t="s">
        <v>50</v>
      </c>
      <c r="E44" s="456" t="s">
        <v>155</v>
      </c>
      <c r="F44" s="456" t="s">
        <v>86</v>
      </c>
      <c r="G44" s="457" t="s">
        <v>230</v>
      </c>
      <c r="H44" s="456" t="s">
        <v>261</v>
      </c>
      <c r="I44" s="456" t="s">
        <v>11</v>
      </c>
    </row>
    <row r="45" spans="1:9" s="291" customFormat="1" x14ac:dyDescent="0.3">
      <c r="A45" s="460" t="s">
        <v>124</v>
      </c>
      <c r="B45" s="456" t="s">
        <v>159</v>
      </c>
      <c r="C45" s="456" t="s">
        <v>57</v>
      </c>
      <c r="D45" s="456" t="s">
        <v>50</v>
      </c>
      <c r="E45" s="456" t="s">
        <v>157</v>
      </c>
      <c r="F45" s="456" t="s">
        <v>86</v>
      </c>
      <c r="G45" s="457" t="s">
        <v>106</v>
      </c>
      <c r="H45" s="456" t="s">
        <v>267</v>
      </c>
      <c r="I45" s="456" t="s">
        <v>11</v>
      </c>
    </row>
    <row r="46" spans="1:9" s="291" customFormat="1" x14ac:dyDescent="0.3">
      <c r="A46" s="460" t="s">
        <v>125</v>
      </c>
      <c r="B46" s="456" t="s">
        <v>159</v>
      </c>
      <c r="C46" s="456" t="s">
        <v>57</v>
      </c>
      <c r="D46" s="456" t="s">
        <v>50</v>
      </c>
      <c r="E46" s="456" t="s">
        <v>151</v>
      </c>
      <c r="F46" s="456" t="s">
        <v>86</v>
      </c>
      <c r="G46" s="457" t="s">
        <v>231</v>
      </c>
      <c r="H46" s="456" t="s">
        <v>262</v>
      </c>
      <c r="I46" s="456" t="s">
        <v>11</v>
      </c>
    </row>
    <row r="47" spans="1:9" s="291" customFormat="1" x14ac:dyDescent="0.3">
      <c r="A47" s="460" t="s">
        <v>126</v>
      </c>
      <c r="B47" s="456" t="s">
        <v>159</v>
      </c>
      <c r="C47" s="456" t="s">
        <v>57</v>
      </c>
      <c r="D47" s="456" t="s">
        <v>50</v>
      </c>
      <c r="E47" s="456" t="s">
        <v>151</v>
      </c>
      <c r="F47" s="456" t="s">
        <v>86</v>
      </c>
      <c r="G47" s="457" t="s">
        <v>232</v>
      </c>
      <c r="H47" s="456" t="s">
        <v>262</v>
      </c>
      <c r="I47" s="456" t="s">
        <v>11</v>
      </c>
    </row>
    <row r="48" spans="1:9" s="291" customFormat="1" x14ac:dyDescent="0.3">
      <c r="A48" s="454" t="s">
        <v>120</v>
      </c>
      <c r="B48" s="454" t="s">
        <v>159</v>
      </c>
      <c r="C48" s="454" t="s">
        <v>146</v>
      </c>
      <c r="D48" s="454" t="s">
        <v>50</v>
      </c>
      <c r="E48" s="454" t="s">
        <v>147</v>
      </c>
      <c r="F48" s="454" t="s">
        <v>86</v>
      </c>
      <c r="G48" s="455" t="s">
        <v>233</v>
      </c>
      <c r="H48" s="454" t="s">
        <v>257</v>
      </c>
      <c r="I48" s="454" t="s">
        <v>258</v>
      </c>
    </row>
    <row r="49" spans="1:9" s="291" customFormat="1" x14ac:dyDescent="0.3">
      <c r="A49" s="454" t="s">
        <v>121</v>
      </c>
      <c r="B49" s="454" t="s">
        <v>159</v>
      </c>
      <c r="C49" s="454" t="s">
        <v>146</v>
      </c>
      <c r="D49" s="454" t="s">
        <v>50</v>
      </c>
      <c r="E49" s="454" t="s">
        <v>158</v>
      </c>
      <c r="F49" s="454" t="s">
        <v>143</v>
      </c>
      <c r="G49" s="455" t="s">
        <v>119</v>
      </c>
      <c r="H49" s="454" t="s">
        <v>268</v>
      </c>
      <c r="I49" s="454" t="s">
        <v>11</v>
      </c>
    </row>
    <row r="50" spans="1:9" s="291" customFormat="1" x14ac:dyDescent="0.3">
      <c r="A50" s="460" t="s">
        <v>120</v>
      </c>
      <c r="B50" s="456" t="s">
        <v>161</v>
      </c>
      <c r="C50" s="456" t="s">
        <v>57</v>
      </c>
      <c r="D50" s="456" t="s">
        <v>50</v>
      </c>
      <c r="E50" s="456" t="s">
        <v>154</v>
      </c>
      <c r="F50" s="456" t="s">
        <v>101</v>
      </c>
      <c r="G50" s="457" t="s">
        <v>234</v>
      </c>
      <c r="H50" s="456" t="s">
        <v>269</v>
      </c>
      <c r="I50" s="456" t="s">
        <v>11</v>
      </c>
    </row>
    <row r="51" spans="1:9" s="668" customFormat="1" x14ac:dyDescent="0.3">
      <c r="A51" s="665" t="s">
        <v>121</v>
      </c>
      <c r="B51" s="665" t="s">
        <v>161</v>
      </c>
      <c r="C51" s="665" t="s">
        <v>57</v>
      </c>
      <c r="D51" s="665" t="s">
        <v>49</v>
      </c>
      <c r="E51" s="665" t="s">
        <v>147</v>
      </c>
      <c r="F51" s="665" t="s">
        <v>86</v>
      </c>
      <c r="G51" s="665" t="s">
        <v>104</v>
      </c>
      <c r="H51" s="665" t="s">
        <v>257</v>
      </c>
      <c r="I51" s="665" t="s">
        <v>258</v>
      </c>
    </row>
    <row r="52" spans="1:9" s="291" customFormat="1" x14ac:dyDescent="0.3">
      <c r="A52" s="460" t="s">
        <v>123</v>
      </c>
      <c r="B52" s="456" t="s">
        <v>161</v>
      </c>
      <c r="C52" s="456" t="s">
        <v>57</v>
      </c>
      <c r="D52" s="456" t="s">
        <v>50</v>
      </c>
      <c r="E52" s="456" t="s">
        <v>147</v>
      </c>
      <c r="F52" s="456" t="s">
        <v>86</v>
      </c>
      <c r="G52" s="457" t="s">
        <v>235</v>
      </c>
      <c r="H52" s="456" t="s">
        <v>257</v>
      </c>
      <c r="I52" s="456" t="s">
        <v>258</v>
      </c>
    </row>
    <row r="53" spans="1:9" s="291" customFormat="1" x14ac:dyDescent="0.3">
      <c r="A53" s="460" t="s">
        <v>124</v>
      </c>
      <c r="B53" s="456" t="s">
        <v>161</v>
      </c>
      <c r="C53" s="456" t="s">
        <v>57</v>
      </c>
      <c r="D53" s="456" t="s">
        <v>50</v>
      </c>
      <c r="E53" s="456" t="s">
        <v>147</v>
      </c>
      <c r="F53" s="456" t="s">
        <v>86</v>
      </c>
      <c r="G53" s="457" t="s">
        <v>236</v>
      </c>
      <c r="H53" s="456" t="s">
        <v>257</v>
      </c>
      <c r="I53" s="456" t="s">
        <v>260</v>
      </c>
    </row>
    <row r="54" spans="1:9" s="291" customFormat="1" x14ac:dyDescent="0.3">
      <c r="A54" s="460" t="s">
        <v>125</v>
      </c>
      <c r="B54" s="456" t="s">
        <v>161</v>
      </c>
      <c r="C54" s="456" t="s">
        <v>57</v>
      </c>
      <c r="D54" s="456" t="s">
        <v>50</v>
      </c>
      <c r="E54" s="456" t="s">
        <v>155</v>
      </c>
      <c r="F54" s="456" t="s">
        <v>86</v>
      </c>
      <c r="G54" s="457" t="s">
        <v>107</v>
      </c>
      <c r="H54" s="456" t="s">
        <v>261</v>
      </c>
      <c r="I54" s="456" t="s">
        <v>11</v>
      </c>
    </row>
    <row r="55" spans="1:9" s="291" customFormat="1" x14ac:dyDescent="0.3">
      <c r="A55" s="460" t="s">
        <v>126</v>
      </c>
      <c r="B55" s="456" t="s">
        <v>161</v>
      </c>
      <c r="C55" s="456" t="s">
        <v>57</v>
      </c>
      <c r="D55" s="456" t="s">
        <v>50</v>
      </c>
      <c r="E55" s="456" t="s">
        <v>155</v>
      </c>
      <c r="F55" s="456" t="s">
        <v>86</v>
      </c>
      <c r="G55" s="457" t="s">
        <v>182</v>
      </c>
      <c r="H55" s="456" t="s">
        <v>261</v>
      </c>
      <c r="I55" s="456" t="s">
        <v>11</v>
      </c>
    </row>
    <row r="56" spans="1:9" s="291" customFormat="1" x14ac:dyDescent="0.3">
      <c r="A56" s="460" t="s">
        <v>127</v>
      </c>
      <c r="B56" s="456" t="s">
        <v>161</v>
      </c>
      <c r="C56" s="456" t="s">
        <v>57</v>
      </c>
      <c r="D56" s="456" t="s">
        <v>50</v>
      </c>
      <c r="E56" s="456" t="s">
        <v>156</v>
      </c>
      <c r="F56" s="456" t="s">
        <v>86</v>
      </c>
      <c r="G56" s="457" t="s">
        <v>183</v>
      </c>
      <c r="H56" s="456" t="s">
        <v>266</v>
      </c>
      <c r="I56" s="456" t="s">
        <v>11</v>
      </c>
    </row>
    <row r="57" spans="1:9" s="291" customFormat="1" x14ac:dyDescent="0.3">
      <c r="A57" s="460" t="s">
        <v>128</v>
      </c>
      <c r="B57" s="456" t="s">
        <v>161</v>
      </c>
      <c r="C57" s="456" t="s">
        <v>57</v>
      </c>
      <c r="D57" s="456" t="s">
        <v>50</v>
      </c>
      <c r="E57" s="456" t="s">
        <v>156</v>
      </c>
      <c r="F57" s="456" t="s">
        <v>86</v>
      </c>
      <c r="G57" s="457" t="s">
        <v>108</v>
      </c>
      <c r="H57" s="456" t="s">
        <v>270</v>
      </c>
      <c r="I57" s="456" t="s">
        <v>11</v>
      </c>
    </row>
    <row r="58" spans="1:9" s="291" customFormat="1" x14ac:dyDescent="0.3">
      <c r="A58" s="460" t="s">
        <v>129</v>
      </c>
      <c r="B58" s="456" t="s">
        <v>161</v>
      </c>
      <c r="C58" s="456" t="s">
        <v>57</v>
      </c>
      <c r="D58" s="456" t="s">
        <v>50</v>
      </c>
      <c r="E58" s="456" t="s">
        <v>156</v>
      </c>
      <c r="F58" s="456" t="s">
        <v>86</v>
      </c>
      <c r="G58" s="457" t="s">
        <v>105</v>
      </c>
      <c r="H58" s="456" t="s">
        <v>270</v>
      </c>
      <c r="I58" s="456" t="s">
        <v>11</v>
      </c>
    </row>
    <row r="59" spans="1:9" s="291" customFormat="1" x14ac:dyDescent="0.3">
      <c r="A59" s="460" t="s">
        <v>130</v>
      </c>
      <c r="B59" s="456" t="s">
        <v>161</v>
      </c>
      <c r="C59" s="456" t="s">
        <v>57</v>
      </c>
      <c r="D59" s="456" t="s">
        <v>50</v>
      </c>
      <c r="E59" s="456" t="s">
        <v>151</v>
      </c>
      <c r="F59" s="456" t="s">
        <v>86</v>
      </c>
      <c r="G59" s="457" t="s">
        <v>237</v>
      </c>
      <c r="H59" s="456" t="s">
        <v>262</v>
      </c>
      <c r="I59" s="456" t="s">
        <v>11</v>
      </c>
    </row>
    <row r="60" spans="1:9" s="291" customFormat="1" x14ac:dyDescent="0.3">
      <c r="A60" s="458" t="s">
        <v>120</v>
      </c>
      <c r="B60" s="458" t="s">
        <v>161</v>
      </c>
      <c r="C60" s="458" t="s">
        <v>146</v>
      </c>
      <c r="D60" s="458" t="s">
        <v>50</v>
      </c>
      <c r="E60" s="458" t="s">
        <v>149</v>
      </c>
      <c r="F60" s="458" t="s">
        <v>86</v>
      </c>
      <c r="G60" s="459" t="s">
        <v>184</v>
      </c>
      <c r="H60" s="458" t="s">
        <v>263</v>
      </c>
      <c r="I60" s="458" t="s">
        <v>11</v>
      </c>
    </row>
    <row r="61" spans="1:9" s="291" customFormat="1" x14ac:dyDescent="0.3">
      <c r="A61" s="458" t="s">
        <v>121</v>
      </c>
      <c r="B61" s="458" t="s">
        <v>161</v>
      </c>
      <c r="C61" s="458" t="s">
        <v>146</v>
      </c>
      <c r="D61" s="458" t="s">
        <v>50</v>
      </c>
      <c r="E61" s="458" t="s">
        <v>151</v>
      </c>
      <c r="F61" s="458" t="s">
        <v>86</v>
      </c>
      <c r="G61" s="459" t="s">
        <v>238</v>
      </c>
      <c r="H61" s="458" t="s">
        <v>262</v>
      </c>
      <c r="I61" s="458" t="s">
        <v>11</v>
      </c>
    </row>
    <row r="62" spans="1:9" s="291" customFormat="1" x14ac:dyDescent="0.3">
      <c r="A62" s="458" t="s">
        <v>123</v>
      </c>
      <c r="B62" s="458" t="s">
        <v>161</v>
      </c>
      <c r="C62" s="458" t="s">
        <v>146</v>
      </c>
      <c r="D62" s="458" t="s">
        <v>50</v>
      </c>
      <c r="E62" s="458" t="s">
        <v>151</v>
      </c>
      <c r="F62" s="458" t="s">
        <v>86</v>
      </c>
      <c r="G62" s="459" t="s">
        <v>160</v>
      </c>
      <c r="H62" s="458" t="s">
        <v>262</v>
      </c>
      <c r="I62" s="458" t="s">
        <v>11</v>
      </c>
    </row>
    <row r="63" spans="1:9" s="291" customFormat="1" x14ac:dyDescent="0.3">
      <c r="A63" s="458" t="s">
        <v>124</v>
      </c>
      <c r="B63" s="458" t="s">
        <v>161</v>
      </c>
      <c r="C63" s="458" t="s">
        <v>146</v>
      </c>
      <c r="D63" s="458" t="s">
        <v>50</v>
      </c>
      <c r="E63" s="458" t="s">
        <v>151</v>
      </c>
      <c r="F63" s="458" t="s">
        <v>86</v>
      </c>
      <c r="G63" s="459" t="s">
        <v>239</v>
      </c>
      <c r="H63" s="458" t="s">
        <v>262</v>
      </c>
      <c r="I63" s="458" t="s">
        <v>11</v>
      </c>
    </row>
    <row r="64" spans="1:9" s="291" customFormat="1" x14ac:dyDescent="0.3">
      <c r="A64" s="458" t="s">
        <v>125</v>
      </c>
      <c r="B64" s="458" t="s">
        <v>161</v>
      </c>
      <c r="C64" s="458" t="s">
        <v>146</v>
      </c>
      <c r="D64" s="458" t="s">
        <v>50</v>
      </c>
      <c r="E64" s="458" t="s">
        <v>151</v>
      </c>
      <c r="F64" s="458" t="s">
        <v>86</v>
      </c>
      <c r="G64" s="459" t="s">
        <v>240</v>
      </c>
      <c r="H64" s="458" t="s">
        <v>262</v>
      </c>
      <c r="I64" s="458" t="s">
        <v>11</v>
      </c>
    </row>
    <row r="65" spans="1:9" s="291" customFormat="1" x14ac:dyDescent="0.3">
      <c r="A65" s="460" t="s">
        <v>120</v>
      </c>
      <c r="B65" s="456" t="s">
        <v>162</v>
      </c>
      <c r="C65" s="456" t="s">
        <v>57</v>
      </c>
      <c r="D65" s="456" t="s">
        <v>50</v>
      </c>
      <c r="E65" s="456" t="s">
        <v>149</v>
      </c>
      <c r="F65" s="456" t="s">
        <v>86</v>
      </c>
      <c r="G65" s="457" t="s">
        <v>102</v>
      </c>
      <c r="H65" s="456" t="s">
        <v>263</v>
      </c>
      <c r="I65" s="456" t="s">
        <v>11</v>
      </c>
    </row>
    <row r="66" spans="1:9" s="291" customFormat="1" x14ac:dyDescent="0.3">
      <c r="A66" s="460" t="s">
        <v>121</v>
      </c>
      <c r="B66" s="456" t="s">
        <v>162</v>
      </c>
      <c r="C66" s="456" t="s">
        <v>57</v>
      </c>
      <c r="D66" s="456" t="s">
        <v>50</v>
      </c>
      <c r="E66" s="456" t="s">
        <v>149</v>
      </c>
      <c r="F66" s="456" t="s">
        <v>86</v>
      </c>
      <c r="G66" s="457" t="s">
        <v>98</v>
      </c>
      <c r="H66" s="456" t="s">
        <v>263</v>
      </c>
      <c r="I66" s="456" t="s">
        <v>11</v>
      </c>
    </row>
    <row r="67" spans="1:9" s="291" customFormat="1" x14ac:dyDescent="0.3">
      <c r="A67" s="460" t="s">
        <v>123</v>
      </c>
      <c r="B67" s="456" t="s">
        <v>162</v>
      </c>
      <c r="C67" s="456" t="s">
        <v>57</v>
      </c>
      <c r="D67" s="456" t="s">
        <v>50</v>
      </c>
      <c r="E67" s="456" t="s">
        <v>154</v>
      </c>
      <c r="F67" s="456" t="s">
        <v>101</v>
      </c>
      <c r="G67" s="457" t="s">
        <v>99</v>
      </c>
      <c r="H67" s="456" t="s">
        <v>269</v>
      </c>
      <c r="I67" s="456" t="s">
        <v>11</v>
      </c>
    </row>
    <row r="68" spans="1:9" s="668" customFormat="1" x14ac:dyDescent="0.3">
      <c r="A68" s="665" t="s">
        <v>124</v>
      </c>
      <c r="B68" s="665" t="s">
        <v>162</v>
      </c>
      <c r="C68" s="665" t="s">
        <v>57</v>
      </c>
      <c r="D68" s="665" t="s">
        <v>49</v>
      </c>
      <c r="E68" s="665" t="s">
        <v>147</v>
      </c>
      <c r="F68" s="665" t="s">
        <v>86</v>
      </c>
      <c r="G68" s="665" t="s">
        <v>96</v>
      </c>
      <c r="H68" s="665" t="s">
        <v>257</v>
      </c>
      <c r="I68" s="665" t="s">
        <v>258</v>
      </c>
    </row>
    <row r="69" spans="1:9" s="291" customFormat="1" x14ac:dyDescent="0.3">
      <c r="A69" s="460" t="s">
        <v>125</v>
      </c>
      <c r="B69" s="456" t="s">
        <v>162</v>
      </c>
      <c r="C69" s="456" t="s">
        <v>57</v>
      </c>
      <c r="D69" s="456" t="s">
        <v>50</v>
      </c>
      <c r="E69" s="456" t="s">
        <v>147</v>
      </c>
      <c r="F69" s="456" t="s">
        <v>86</v>
      </c>
      <c r="G69" s="457" t="s">
        <v>100</v>
      </c>
      <c r="H69" s="456" t="s">
        <v>257</v>
      </c>
      <c r="I69" s="456" t="s">
        <v>258</v>
      </c>
    </row>
    <row r="70" spans="1:9" s="291" customFormat="1" x14ac:dyDescent="0.3">
      <c r="A70" s="460" t="s">
        <v>126</v>
      </c>
      <c r="B70" s="456" t="s">
        <v>162</v>
      </c>
      <c r="C70" s="456" t="s">
        <v>57</v>
      </c>
      <c r="D70" s="456" t="s">
        <v>50</v>
      </c>
      <c r="E70" s="456" t="s">
        <v>147</v>
      </c>
      <c r="F70" s="456" t="s">
        <v>86</v>
      </c>
      <c r="G70" s="457" t="s">
        <v>187</v>
      </c>
      <c r="H70" s="456" t="s">
        <v>257</v>
      </c>
      <c r="I70" s="456" t="s">
        <v>260</v>
      </c>
    </row>
    <row r="71" spans="1:9" s="291" customFormat="1" x14ac:dyDescent="0.3">
      <c r="A71" s="460" t="s">
        <v>127</v>
      </c>
      <c r="B71" s="456" t="s">
        <v>162</v>
      </c>
      <c r="C71" s="456" t="s">
        <v>57</v>
      </c>
      <c r="D71" s="456" t="s">
        <v>50</v>
      </c>
      <c r="E71" s="456" t="s">
        <v>147</v>
      </c>
      <c r="F71" s="456" t="s">
        <v>86</v>
      </c>
      <c r="G71" s="457" t="s">
        <v>185</v>
      </c>
      <c r="H71" s="456" t="s">
        <v>257</v>
      </c>
      <c r="I71" s="456" t="s">
        <v>260</v>
      </c>
    </row>
    <row r="72" spans="1:9" s="291" customFormat="1" x14ac:dyDescent="0.3">
      <c r="A72" s="460" t="s">
        <v>128</v>
      </c>
      <c r="B72" s="456" t="s">
        <v>162</v>
      </c>
      <c r="C72" s="456" t="s">
        <v>57</v>
      </c>
      <c r="D72" s="456" t="s">
        <v>50</v>
      </c>
      <c r="E72" s="456" t="s">
        <v>147</v>
      </c>
      <c r="F72" s="456" t="s">
        <v>86</v>
      </c>
      <c r="G72" s="457" t="s">
        <v>186</v>
      </c>
      <c r="H72" s="456" t="s">
        <v>257</v>
      </c>
      <c r="I72" s="456" t="s">
        <v>260</v>
      </c>
    </row>
    <row r="73" spans="1:9" s="291" customFormat="1" x14ac:dyDescent="0.3">
      <c r="A73" s="460" t="s">
        <v>129</v>
      </c>
      <c r="B73" s="456" t="s">
        <v>162</v>
      </c>
      <c r="C73" s="456" t="s">
        <v>57</v>
      </c>
      <c r="D73" s="456" t="s">
        <v>50</v>
      </c>
      <c r="E73" s="456" t="s">
        <v>156</v>
      </c>
      <c r="F73" s="456" t="s">
        <v>86</v>
      </c>
      <c r="G73" s="457" t="s">
        <v>241</v>
      </c>
      <c r="H73" s="456" t="s">
        <v>266</v>
      </c>
      <c r="I73" s="456" t="s">
        <v>11</v>
      </c>
    </row>
    <row r="74" spans="1:9" s="291" customFormat="1" x14ac:dyDescent="0.3">
      <c r="A74" s="460" t="s">
        <v>130</v>
      </c>
      <c r="B74" s="456" t="s">
        <v>162</v>
      </c>
      <c r="C74" s="456" t="s">
        <v>57</v>
      </c>
      <c r="D74" s="456" t="s">
        <v>50</v>
      </c>
      <c r="E74" s="456" t="s">
        <v>156</v>
      </c>
      <c r="F74" s="456" t="s">
        <v>86</v>
      </c>
      <c r="G74" s="457" t="s">
        <v>188</v>
      </c>
      <c r="H74" s="456" t="s">
        <v>270</v>
      </c>
      <c r="I74" s="456" t="s">
        <v>11</v>
      </c>
    </row>
    <row r="75" spans="1:9" s="291" customFormat="1" x14ac:dyDescent="0.3">
      <c r="A75" s="460" t="s">
        <v>131</v>
      </c>
      <c r="B75" s="456" t="s">
        <v>162</v>
      </c>
      <c r="C75" s="456" t="s">
        <v>57</v>
      </c>
      <c r="D75" s="456" t="s">
        <v>50</v>
      </c>
      <c r="E75" s="456" t="s">
        <v>156</v>
      </c>
      <c r="F75" s="456" t="s">
        <v>86</v>
      </c>
      <c r="G75" s="457" t="s">
        <v>103</v>
      </c>
      <c r="H75" s="456" t="s">
        <v>270</v>
      </c>
      <c r="I75" s="456" t="s">
        <v>11</v>
      </c>
    </row>
    <row r="76" spans="1:9" s="291" customFormat="1" x14ac:dyDescent="0.3">
      <c r="A76" s="460" t="s">
        <v>132</v>
      </c>
      <c r="B76" s="456" t="s">
        <v>162</v>
      </c>
      <c r="C76" s="456" t="s">
        <v>57</v>
      </c>
      <c r="D76" s="456" t="s">
        <v>50</v>
      </c>
      <c r="E76" s="456" t="s">
        <v>151</v>
      </c>
      <c r="F76" s="456" t="s">
        <v>86</v>
      </c>
      <c r="G76" s="457" t="s">
        <v>242</v>
      </c>
      <c r="H76" s="456" t="s">
        <v>262</v>
      </c>
      <c r="I76" s="456" t="s">
        <v>11</v>
      </c>
    </row>
    <row r="77" spans="1:9" s="291" customFormat="1" x14ac:dyDescent="0.3">
      <c r="A77" s="460" t="s">
        <v>133</v>
      </c>
      <c r="B77" s="456" t="s">
        <v>162</v>
      </c>
      <c r="C77" s="456" t="s">
        <v>57</v>
      </c>
      <c r="D77" s="456" t="s">
        <v>50</v>
      </c>
      <c r="E77" s="456" t="s">
        <v>151</v>
      </c>
      <c r="F77" s="456" t="s">
        <v>86</v>
      </c>
      <c r="G77" s="457" t="s">
        <v>97</v>
      </c>
      <c r="H77" s="456" t="s">
        <v>262</v>
      </c>
      <c r="I77" s="456" t="s">
        <v>11</v>
      </c>
    </row>
    <row r="78" spans="1:9" s="291" customFormat="1" x14ac:dyDescent="0.3">
      <c r="A78" s="458" t="s">
        <v>120</v>
      </c>
      <c r="B78" s="458" t="s">
        <v>162</v>
      </c>
      <c r="C78" s="458" t="s">
        <v>146</v>
      </c>
      <c r="D78" s="458" t="s">
        <v>50</v>
      </c>
      <c r="E78" s="458" t="s">
        <v>147</v>
      </c>
      <c r="F78" s="458" t="s">
        <v>86</v>
      </c>
      <c r="G78" s="459" t="s">
        <v>243</v>
      </c>
      <c r="H78" s="458" t="s">
        <v>257</v>
      </c>
      <c r="I78" s="458" t="s">
        <v>271</v>
      </c>
    </row>
    <row r="79" spans="1:9" s="291" customFormat="1" x14ac:dyDescent="0.3">
      <c r="A79" s="458" t="s">
        <v>121</v>
      </c>
      <c r="B79" s="458" t="s">
        <v>162</v>
      </c>
      <c r="C79" s="458" t="s">
        <v>146</v>
      </c>
      <c r="D79" s="458" t="s">
        <v>50</v>
      </c>
      <c r="E79" s="458" t="s">
        <v>156</v>
      </c>
      <c r="F79" s="458" t="s">
        <v>86</v>
      </c>
      <c r="G79" s="459" t="s">
        <v>114</v>
      </c>
      <c r="H79" s="458" t="s">
        <v>266</v>
      </c>
      <c r="I79" s="458" t="s">
        <v>11</v>
      </c>
    </row>
    <row r="80" spans="1:9" s="291" customFormat="1" x14ac:dyDescent="0.3">
      <c r="A80" s="458" t="s">
        <v>123</v>
      </c>
      <c r="B80" s="458" t="s">
        <v>162</v>
      </c>
      <c r="C80" s="458" t="s">
        <v>146</v>
      </c>
      <c r="D80" s="458" t="s">
        <v>50</v>
      </c>
      <c r="E80" s="458" t="s">
        <v>156</v>
      </c>
      <c r="F80" s="458" t="s">
        <v>86</v>
      </c>
      <c r="G80" s="459" t="s">
        <v>115</v>
      </c>
      <c r="H80" s="458" t="s">
        <v>270</v>
      </c>
      <c r="I80" s="458" t="s">
        <v>11</v>
      </c>
    </row>
    <row r="81" spans="1:9" s="291" customFormat="1" x14ac:dyDescent="0.3">
      <c r="A81" s="458" t="s">
        <v>124</v>
      </c>
      <c r="B81" s="458" t="s">
        <v>162</v>
      </c>
      <c r="C81" s="458" t="s">
        <v>146</v>
      </c>
      <c r="D81" s="458" t="s">
        <v>50</v>
      </c>
      <c r="E81" s="458" t="s">
        <v>156</v>
      </c>
      <c r="F81" s="458" t="s">
        <v>86</v>
      </c>
      <c r="G81" s="459" t="s">
        <v>244</v>
      </c>
      <c r="H81" s="458" t="s">
        <v>270</v>
      </c>
      <c r="I81" s="458" t="s">
        <v>11</v>
      </c>
    </row>
    <row r="82" spans="1:9" s="291" customFormat="1" x14ac:dyDescent="0.3">
      <c r="A82" s="458" t="s">
        <v>125</v>
      </c>
      <c r="B82" s="458" t="s">
        <v>162</v>
      </c>
      <c r="C82" s="458" t="s">
        <v>146</v>
      </c>
      <c r="D82" s="458" t="s">
        <v>50</v>
      </c>
      <c r="E82" s="458" t="s">
        <v>156</v>
      </c>
      <c r="F82" s="458" t="s">
        <v>86</v>
      </c>
      <c r="G82" s="459" t="s">
        <v>245</v>
      </c>
      <c r="H82" s="458" t="s">
        <v>270</v>
      </c>
      <c r="I82" s="458" t="s">
        <v>11</v>
      </c>
    </row>
    <row r="83" spans="1:9" s="291" customFormat="1" x14ac:dyDescent="0.3">
      <c r="A83" s="458" t="s">
        <v>126</v>
      </c>
      <c r="B83" s="458" t="s">
        <v>162</v>
      </c>
      <c r="C83" s="458" t="s">
        <v>146</v>
      </c>
      <c r="D83" s="458" t="s">
        <v>50</v>
      </c>
      <c r="E83" s="458" t="s">
        <v>151</v>
      </c>
      <c r="F83" s="458" t="s">
        <v>86</v>
      </c>
      <c r="G83" s="459" t="s">
        <v>246</v>
      </c>
      <c r="H83" s="458" t="s">
        <v>262</v>
      </c>
      <c r="I83" s="458" t="s">
        <v>11</v>
      </c>
    </row>
    <row r="84" spans="1:9" s="291" customFormat="1" x14ac:dyDescent="0.3">
      <c r="A84" s="458" t="s">
        <v>127</v>
      </c>
      <c r="B84" s="458" t="s">
        <v>162</v>
      </c>
      <c r="C84" s="458" t="s">
        <v>146</v>
      </c>
      <c r="D84" s="458" t="s">
        <v>50</v>
      </c>
      <c r="E84" s="458" t="s">
        <v>151</v>
      </c>
      <c r="F84" s="458" t="s">
        <v>86</v>
      </c>
      <c r="G84" s="459" t="s">
        <v>191</v>
      </c>
      <c r="H84" s="458" t="s">
        <v>262</v>
      </c>
      <c r="I84" s="458" t="s">
        <v>11</v>
      </c>
    </row>
    <row r="85" spans="1:9" s="291" customFormat="1" x14ac:dyDescent="0.3">
      <c r="A85" s="458" t="s">
        <v>128</v>
      </c>
      <c r="B85" s="458" t="s">
        <v>162</v>
      </c>
      <c r="C85" s="458" t="s">
        <v>146</v>
      </c>
      <c r="D85" s="458" t="s">
        <v>50</v>
      </c>
      <c r="E85" s="458" t="s">
        <v>151</v>
      </c>
      <c r="F85" s="458" t="s">
        <v>86</v>
      </c>
      <c r="G85" s="459" t="s">
        <v>116</v>
      </c>
      <c r="H85" s="458" t="s">
        <v>262</v>
      </c>
      <c r="I85" s="458" t="s">
        <v>11</v>
      </c>
    </row>
    <row r="86" spans="1:9" s="291" customFormat="1" x14ac:dyDescent="0.3">
      <c r="A86" s="458" t="s">
        <v>129</v>
      </c>
      <c r="B86" s="458" t="s">
        <v>162</v>
      </c>
      <c r="C86" s="458" t="s">
        <v>146</v>
      </c>
      <c r="D86" s="458" t="s">
        <v>50</v>
      </c>
      <c r="E86" s="458" t="s">
        <v>151</v>
      </c>
      <c r="F86" s="458" t="s">
        <v>86</v>
      </c>
      <c r="G86" s="459" t="s">
        <v>247</v>
      </c>
      <c r="H86" s="458" t="s">
        <v>262</v>
      </c>
      <c r="I86" s="458" t="s">
        <v>11</v>
      </c>
    </row>
    <row r="87" spans="1:9" s="291" customFormat="1" x14ac:dyDescent="0.3">
      <c r="A87" s="458" t="s">
        <v>130</v>
      </c>
      <c r="B87" s="458" t="s">
        <v>162</v>
      </c>
      <c r="C87" s="458" t="s">
        <v>146</v>
      </c>
      <c r="D87" s="458" t="s">
        <v>50</v>
      </c>
      <c r="E87" s="458" t="s">
        <v>151</v>
      </c>
      <c r="F87" s="458" t="s">
        <v>86</v>
      </c>
      <c r="G87" s="459" t="s">
        <v>117</v>
      </c>
      <c r="H87" s="458" t="s">
        <v>262</v>
      </c>
      <c r="I87" s="458" t="s">
        <v>11</v>
      </c>
    </row>
    <row r="88" spans="1:9" s="291" customFormat="1" x14ac:dyDescent="0.3">
      <c r="A88" s="458" t="s">
        <v>131</v>
      </c>
      <c r="B88" s="458" t="s">
        <v>162</v>
      </c>
      <c r="C88" s="458" t="s">
        <v>146</v>
      </c>
      <c r="D88" s="458" t="s">
        <v>50</v>
      </c>
      <c r="E88" s="458" t="s">
        <v>151</v>
      </c>
      <c r="F88" s="458" t="s">
        <v>86</v>
      </c>
      <c r="G88" s="459" t="s">
        <v>248</v>
      </c>
      <c r="H88" s="458" t="s">
        <v>262</v>
      </c>
      <c r="I88" s="458" t="s">
        <v>11</v>
      </c>
    </row>
    <row r="89" spans="1:9" s="291" customFormat="1" x14ac:dyDescent="0.3">
      <c r="A89" s="458" t="s">
        <v>132</v>
      </c>
      <c r="B89" s="458" t="s">
        <v>162</v>
      </c>
      <c r="C89" s="458" t="s">
        <v>146</v>
      </c>
      <c r="D89" s="458" t="s">
        <v>50</v>
      </c>
      <c r="E89" s="458" t="s">
        <v>151</v>
      </c>
      <c r="F89" s="458" t="s">
        <v>86</v>
      </c>
      <c r="G89" s="459" t="s">
        <v>249</v>
      </c>
      <c r="H89" s="458" t="s">
        <v>262</v>
      </c>
      <c r="I89" s="458" t="s">
        <v>11</v>
      </c>
    </row>
    <row r="90" spans="1:9" s="291" customFormat="1" x14ac:dyDescent="0.3">
      <c r="A90" s="460" t="s">
        <v>120</v>
      </c>
      <c r="B90" s="456" t="s">
        <v>163</v>
      </c>
      <c r="C90" s="456" t="s">
        <v>57</v>
      </c>
      <c r="D90" s="456" t="s">
        <v>50</v>
      </c>
      <c r="E90" s="456" t="s">
        <v>156</v>
      </c>
      <c r="F90" s="456" t="s">
        <v>86</v>
      </c>
      <c r="G90" s="457" t="s">
        <v>110</v>
      </c>
      <c r="H90" s="456" t="s">
        <v>270</v>
      </c>
      <c r="I90" s="456" t="s">
        <v>11</v>
      </c>
    </row>
    <row r="91" spans="1:9" s="291" customFormat="1" x14ac:dyDescent="0.3">
      <c r="A91" s="460" t="s">
        <v>121</v>
      </c>
      <c r="B91" s="456" t="s">
        <v>163</v>
      </c>
      <c r="C91" s="456" t="s">
        <v>57</v>
      </c>
      <c r="D91" s="456" t="s">
        <v>50</v>
      </c>
      <c r="E91" s="456" t="s">
        <v>156</v>
      </c>
      <c r="F91" s="456" t="s">
        <v>86</v>
      </c>
      <c r="G91" s="457" t="s">
        <v>190</v>
      </c>
      <c r="H91" s="456" t="s">
        <v>270</v>
      </c>
      <c r="I91" s="456" t="s">
        <v>11</v>
      </c>
    </row>
    <row r="92" spans="1:9" s="291" customFormat="1" x14ac:dyDescent="0.3">
      <c r="A92" s="460" t="s">
        <v>123</v>
      </c>
      <c r="B92" s="456" t="s">
        <v>163</v>
      </c>
      <c r="C92" s="456" t="s">
        <v>57</v>
      </c>
      <c r="D92" s="456" t="s">
        <v>50</v>
      </c>
      <c r="E92" s="456" t="s">
        <v>156</v>
      </c>
      <c r="F92" s="456" t="s">
        <v>86</v>
      </c>
      <c r="G92" s="457" t="s">
        <v>111</v>
      </c>
      <c r="H92" s="456" t="s">
        <v>270</v>
      </c>
      <c r="I92" s="456" t="s">
        <v>11</v>
      </c>
    </row>
    <row r="93" spans="1:9" s="291" customFormat="1" x14ac:dyDescent="0.3">
      <c r="A93" s="460" t="s">
        <v>124</v>
      </c>
      <c r="B93" s="456" t="s">
        <v>163</v>
      </c>
      <c r="C93" s="456" t="s">
        <v>57</v>
      </c>
      <c r="D93" s="456" t="s">
        <v>50</v>
      </c>
      <c r="E93" s="456" t="s">
        <v>156</v>
      </c>
      <c r="F93" s="456" t="s">
        <v>86</v>
      </c>
      <c r="G93" s="457" t="s">
        <v>112</v>
      </c>
      <c r="H93" s="456" t="s">
        <v>270</v>
      </c>
      <c r="I93" s="456" t="s">
        <v>11</v>
      </c>
    </row>
    <row r="94" spans="1:9" s="291" customFormat="1" x14ac:dyDescent="0.3">
      <c r="A94" s="460" t="s">
        <v>125</v>
      </c>
      <c r="B94" s="456" t="s">
        <v>163</v>
      </c>
      <c r="C94" s="456" t="s">
        <v>57</v>
      </c>
      <c r="D94" s="456" t="s">
        <v>50</v>
      </c>
      <c r="E94" s="456" t="s">
        <v>151</v>
      </c>
      <c r="F94" s="456" t="s">
        <v>86</v>
      </c>
      <c r="G94" s="457" t="s">
        <v>189</v>
      </c>
      <c r="H94" s="456" t="s">
        <v>262</v>
      </c>
      <c r="I94" s="456" t="s">
        <v>11</v>
      </c>
    </row>
    <row r="95" spans="1:9" s="291" customFormat="1" x14ac:dyDescent="0.3">
      <c r="A95" s="458" t="s">
        <v>120</v>
      </c>
      <c r="B95" s="458" t="s">
        <v>163</v>
      </c>
      <c r="C95" s="458" t="s">
        <v>146</v>
      </c>
      <c r="D95" s="458" t="s">
        <v>50</v>
      </c>
      <c r="E95" s="458" t="s">
        <v>156</v>
      </c>
      <c r="F95" s="458" t="s">
        <v>86</v>
      </c>
      <c r="G95" s="459" t="s">
        <v>250</v>
      </c>
      <c r="H95" s="458" t="s">
        <v>270</v>
      </c>
      <c r="I95" s="458" t="s">
        <v>11</v>
      </c>
    </row>
    <row r="96" spans="1:9" s="291" customFormat="1" x14ac:dyDescent="0.3">
      <c r="A96" s="458" t="s">
        <v>121</v>
      </c>
      <c r="B96" s="458" t="s">
        <v>163</v>
      </c>
      <c r="C96" s="458" t="s">
        <v>146</v>
      </c>
      <c r="D96" s="458" t="s">
        <v>50</v>
      </c>
      <c r="E96" s="458" t="s">
        <v>151</v>
      </c>
      <c r="F96" s="458" t="s">
        <v>86</v>
      </c>
      <c r="G96" s="459" t="s">
        <v>192</v>
      </c>
      <c r="H96" s="458" t="s">
        <v>262</v>
      </c>
      <c r="I96" s="458" t="s">
        <v>11</v>
      </c>
    </row>
    <row r="97" spans="1:9" s="291" customFormat="1" x14ac:dyDescent="0.3">
      <c r="A97" s="458" t="s">
        <v>123</v>
      </c>
      <c r="B97" s="458" t="s">
        <v>163</v>
      </c>
      <c r="C97" s="458" t="s">
        <v>146</v>
      </c>
      <c r="D97" s="458" t="s">
        <v>50</v>
      </c>
      <c r="E97" s="458" t="s">
        <v>151</v>
      </c>
      <c r="F97" s="458" t="s">
        <v>86</v>
      </c>
      <c r="G97" s="459" t="s">
        <v>251</v>
      </c>
      <c r="H97" s="458" t="s">
        <v>262</v>
      </c>
      <c r="I97" s="458" t="s">
        <v>11</v>
      </c>
    </row>
    <row r="98" spans="1:9" s="291" customFormat="1" x14ac:dyDescent="0.3">
      <c r="A98" s="637" t="s">
        <v>120</v>
      </c>
      <c r="B98" s="637" t="s">
        <v>165</v>
      </c>
      <c r="C98" s="637" t="s">
        <v>57</v>
      </c>
      <c r="D98" s="637" t="s">
        <v>49</v>
      </c>
      <c r="E98" s="637" t="s">
        <v>164</v>
      </c>
      <c r="F98" s="637" t="s">
        <v>86</v>
      </c>
      <c r="G98" s="638" t="s">
        <v>93</v>
      </c>
      <c r="H98" s="637" t="s">
        <v>272</v>
      </c>
      <c r="I98" s="637" t="s">
        <v>11</v>
      </c>
    </row>
    <row r="99" spans="1:9" s="291" customFormat="1" x14ac:dyDescent="0.3">
      <c r="A99" s="460" t="s">
        <v>121</v>
      </c>
      <c r="B99" s="456" t="s">
        <v>165</v>
      </c>
      <c r="C99" s="456" t="s">
        <v>57</v>
      </c>
      <c r="D99" s="456" t="s">
        <v>50</v>
      </c>
      <c r="E99" s="456" t="s">
        <v>164</v>
      </c>
      <c r="F99" s="456" t="s">
        <v>86</v>
      </c>
      <c r="G99" s="457" t="s">
        <v>252</v>
      </c>
      <c r="H99" s="456" t="s">
        <v>272</v>
      </c>
      <c r="I99" s="456" t="s">
        <v>11</v>
      </c>
    </row>
    <row r="100" spans="1:9" s="291" customFormat="1" x14ac:dyDescent="0.3">
      <c r="A100" s="460" t="s">
        <v>123</v>
      </c>
      <c r="B100" s="456" t="s">
        <v>165</v>
      </c>
      <c r="C100" s="456" t="s">
        <v>57</v>
      </c>
      <c r="D100" s="456" t="s">
        <v>50</v>
      </c>
      <c r="E100" s="456" t="s">
        <v>156</v>
      </c>
      <c r="F100" s="456" t="s">
        <v>86</v>
      </c>
      <c r="G100" s="457" t="s">
        <v>91</v>
      </c>
      <c r="H100" s="456" t="s">
        <v>270</v>
      </c>
      <c r="I100" s="456" t="s">
        <v>11</v>
      </c>
    </row>
    <row r="101" spans="1:9" s="291" customFormat="1" x14ac:dyDescent="0.3">
      <c r="A101" s="637" t="s">
        <v>124</v>
      </c>
      <c r="B101" s="637" t="s">
        <v>165</v>
      </c>
      <c r="C101" s="637" t="s">
        <v>57</v>
      </c>
      <c r="D101" s="637" t="s">
        <v>49</v>
      </c>
      <c r="E101" s="637" t="s">
        <v>151</v>
      </c>
      <c r="F101" s="637" t="s">
        <v>86</v>
      </c>
      <c r="G101" s="638" t="s">
        <v>92</v>
      </c>
      <c r="H101" s="637" t="s">
        <v>262</v>
      </c>
      <c r="I101" s="637" t="s">
        <v>11</v>
      </c>
    </row>
    <row r="102" spans="1:9" s="291" customFormat="1" x14ac:dyDescent="0.3">
      <c r="A102" s="460" t="s">
        <v>125</v>
      </c>
      <c r="B102" s="456" t="s">
        <v>165</v>
      </c>
      <c r="C102" s="456" t="s">
        <v>57</v>
      </c>
      <c r="D102" s="456" t="s">
        <v>50</v>
      </c>
      <c r="E102" s="456" t="s">
        <v>151</v>
      </c>
      <c r="F102" s="456" t="s">
        <v>86</v>
      </c>
      <c r="G102" s="457" t="s">
        <v>253</v>
      </c>
      <c r="H102" s="456" t="s">
        <v>262</v>
      </c>
      <c r="I102" s="456" t="s">
        <v>11</v>
      </c>
    </row>
    <row r="103" spans="1:9" s="291" customFormat="1" x14ac:dyDescent="0.3">
      <c r="A103" s="454" t="s">
        <v>120</v>
      </c>
      <c r="B103" s="454" t="s">
        <v>165</v>
      </c>
      <c r="C103" s="454" t="s">
        <v>146</v>
      </c>
      <c r="D103" s="454" t="s">
        <v>50</v>
      </c>
      <c r="E103" s="454" t="s">
        <v>156</v>
      </c>
      <c r="F103" s="454" t="s">
        <v>86</v>
      </c>
      <c r="G103" s="455" t="s">
        <v>136</v>
      </c>
      <c r="H103" s="454" t="s">
        <v>270</v>
      </c>
      <c r="I103" s="454" t="s">
        <v>11</v>
      </c>
    </row>
    <row r="104" spans="1:9" s="291" customFormat="1" x14ac:dyDescent="0.3">
      <c r="A104" s="454" t="s">
        <v>121</v>
      </c>
      <c r="B104" s="454" t="s">
        <v>165</v>
      </c>
      <c r="C104" s="454" t="s">
        <v>146</v>
      </c>
      <c r="D104" s="454" t="s">
        <v>50</v>
      </c>
      <c r="E104" s="454" t="s">
        <v>151</v>
      </c>
      <c r="F104" s="454" t="s">
        <v>86</v>
      </c>
      <c r="G104" s="455" t="s">
        <v>254</v>
      </c>
      <c r="H104" s="454" t="s">
        <v>262</v>
      </c>
      <c r="I104" s="454" t="s">
        <v>11</v>
      </c>
    </row>
    <row r="105" spans="1:9" s="291" customFormat="1" x14ac:dyDescent="0.3"/>
    <row r="106" spans="1:9" s="291" customFormat="1" x14ac:dyDescent="0.3"/>
  </sheetData>
  <autoFilter ref="A1:I1" xr:uid="{00000000-0001-0000-0000-000000000000}"/>
  <pageMargins left="0.25" right="0.25" top="0.75" bottom="0.75" header="0.3" footer="0.3"/>
  <pageSetup paperSize="9" scale="61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4704-E2C2-449E-902B-CC95FBFE7B75}">
  <dimension ref="A1:H124"/>
  <sheetViews>
    <sheetView tabSelected="1" zoomScaleNormal="100" workbookViewId="0">
      <selection activeCell="E122" sqref="E122"/>
    </sheetView>
  </sheetViews>
  <sheetFormatPr defaultColWidth="9.23046875" defaultRowHeight="14.6" x14ac:dyDescent="0.4"/>
  <cols>
    <col min="1" max="1" width="8.15234375" style="289" customWidth="1"/>
    <col min="2" max="2" width="39.07421875" style="290" bestFit="1" customWidth="1"/>
    <col min="3" max="3" width="4.69140625" style="290" bestFit="1" customWidth="1"/>
    <col min="4" max="4" width="8.69140625" style="290" bestFit="1" customWidth="1"/>
    <col min="5" max="5" width="77.23046875" style="290" bestFit="1" customWidth="1"/>
    <col min="6" max="6" width="13.3046875" style="290" bestFit="1" customWidth="1"/>
    <col min="7" max="7" width="22" style="290" bestFit="1" customWidth="1"/>
    <col min="8" max="8" width="12.4609375" style="289" bestFit="1" customWidth="1"/>
    <col min="9" max="16384" width="9.23046875" style="290"/>
  </cols>
  <sheetData>
    <row r="1" spans="1:8" s="293" customFormat="1" ht="29.15" x14ac:dyDescent="0.3">
      <c r="A1" s="635" t="s">
        <v>203</v>
      </c>
      <c r="B1" s="453" t="s">
        <v>137</v>
      </c>
      <c r="C1" s="453" t="s">
        <v>138</v>
      </c>
      <c r="D1" s="453" t="s">
        <v>24</v>
      </c>
      <c r="E1" s="453" t="s">
        <v>139</v>
      </c>
      <c r="F1" s="453" t="s">
        <v>140</v>
      </c>
      <c r="G1" s="453" t="s">
        <v>141</v>
      </c>
      <c r="H1" s="288" t="s">
        <v>53</v>
      </c>
    </row>
    <row r="2" spans="1:8" s="291" customFormat="1" x14ac:dyDescent="0.3">
      <c r="A2" s="670">
        <v>1</v>
      </c>
      <c r="B2" s="671" t="s">
        <v>142</v>
      </c>
      <c r="C2" s="671" t="s">
        <v>57</v>
      </c>
      <c r="D2" s="671" t="s">
        <v>50</v>
      </c>
      <c r="E2" s="671" t="s">
        <v>155</v>
      </c>
      <c r="F2" s="671" t="s">
        <v>86</v>
      </c>
      <c r="G2" s="671" t="s">
        <v>172</v>
      </c>
      <c r="H2" s="672" t="s">
        <v>120</v>
      </c>
    </row>
    <row r="3" spans="1:8" s="291" customFormat="1" x14ac:dyDescent="0.3">
      <c r="A3" s="670">
        <v>2</v>
      </c>
      <c r="B3" s="671" t="s">
        <v>142</v>
      </c>
      <c r="C3" s="671" t="s">
        <v>57</v>
      </c>
      <c r="D3" s="671" t="s">
        <v>50</v>
      </c>
      <c r="E3" s="671" t="s">
        <v>147</v>
      </c>
      <c r="F3" s="671" t="s">
        <v>86</v>
      </c>
      <c r="G3" s="671" t="s">
        <v>208</v>
      </c>
      <c r="H3" s="672" t="s">
        <v>121</v>
      </c>
    </row>
    <row r="4" spans="1:8" s="291" customFormat="1" x14ac:dyDescent="0.3">
      <c r="A4" s="614">
        <v>3</v>
      </c>
      <c r="B4" s="456" t="s">
        <v>142</v>
      </c>
      <c r="C4" s="456" t="s">
        <v>57</v>
      </c>
      <c r="D4" s="456" t="s">
        <v>50</v>
      </c>
      <c r="E4" s="456" t="s">
        <v>147</v>
      </c>
      <c r="F4" s="456" t="s">
        <v>86</v>
      </c>
      <c r="G4" s="605" t="s">
        <v>206</v>
      </c>
      <c r="H4" s="632" t="s">
        <v>123</v>
      </c>
    </row>
    <row r="5" spans="1:8" s="291" customFormat="1" x14ac:dyDescent="0.3">
      <c r="A5" s="614">
        <v>4</v>
      </c>
      <c r="B5" s="456" t="s">
        <v>142</v>
      </c>
      <c r="C5" s="456" t="s">
        <v>57</v>
      </c>
      <c r="D5" s="456" t="s">
        <v>50</v>
      </c>
      <c r="E5" s="456" t="s">
        <v>147</v>
      </c>
      <c r="F5" s="456" t="s">
        <v>86</v>
      </c>
      <c r="G5" s="605" t="s">
        <v>209</v>
      </c>
      <c r="H5" s="632" t="s">
        <v>124</v>
      </c>
    </row>
    <row r="6" spans="1:8" s="291" customFormat="1" x14ac:dyDescent="0.3">
      <c r="A6" s="614">
        <v>5</v>
      </c>
      <c r="B6" s="456" t="s">
        <v>142</v>
      </c>
      <c r="C6" s="456" t="s">
        <v>57</v>
      </c>
      <c r="D6" s="456" t="s">
        <v>50</v>
      </c>
      <c r="E6" s="456" t="s">
        <v>147</v>
      </c>
      <c r="F6" s="456" t="s">
        <v>86</v>
      </c>
      <c r="G6" s="605" t="s">
        <v>207</v>
      </c>
      <c r="H6" s="632" t="s">
        <v>125</v>
      </c>
    </row>
    <row r="7" spans="1:8" s="291" customFormat="1" x14ac:dyDescent="0.3">
      <c r="A7" s="680"/>
      <c r="B7" s="681"/>
      <c r="C7" s="681"/>
      <c r="D7" s="681"/>
      <c r="E7" s="681"/>
      <c r="F7" s="681"/>
      <c r="G7" s="682"/>
      <c r="H7" s="683"/>
    </row>
    <row r="8" spans="1:8" s="291" customFormat="1" x14ac:dyDescent="0.3">
      <c r="A8" s="673">
        <v>1</v>
      </c>
      <c r="B8" s="674" t="s">
        <v>142</v>
      </c>
      <c r="C8" s="674" t="s">
        <v>146</v>
      </c>
      <c r="D8" s="674" t="s">
        <v>50</v>
      </c>
      <c r="E8" s="674" t="s">
        <v>151</v>
      </c>
      <c r="F8" s="674" t="s">
        <v>86</v>
      </c>
      <c r="G8" s="674" t="s">
        <v>173</v>
      </c>
      <c r="H8" s="675" t="s">
        <v>120</v>
      </c>
    </row>
    <row r="9" spans="1:8" s="291" customFormat="1" x14ac:dyDescent="0.3">
      <c r="A9" s="673">
        <v>2</v>
      </c>
      <c r="B9" s="674" t="s">
        <v>142</v>
      </c>
      <c r="C9" s="674" t="s">
        <v>146</v>
      </c>
      <c r="D9" s="674" t="s">
        <v>50</v>
      </c>
      <c r="E9" s="674" t="s">
        <v>147</v>
      </c>
      <c r="F9" s="674" t="s">
        <v>86</v>
      </c>
      <c r="G9" s="674" t="s">
        <v>210</v>
      </c>
      <c r="H9" s="675" t="s">
        <v>121</v>
      </c>
    </row>
    <row r="10" spans="1:8" s="291" customFormat="1" x14ac:dyDescent="0.3">
      <c r="A10" s="615" t="s">
        <v>123</v>
      </c>
      <c r="B10" s="458" t="s">
        <v>142</v>
      </c>
      <c r="C10" s="458" t="s">
        <v>146</v>
      </c>
      <c r="D10" s="458" t="s">
        <v>50</v>
      </c>
      <c r="E10" s="458" t="s">
        <v>151</v>
      </c>
      <c r="F10" s="458" t="s">
        <v>86</v>
      </c>
      <c r="G10" s="679" t="s">
        <v>150</v>
      </c>
      <c r="H10" s="633" t="s">
        <v>123</v>
      </c>
    </row>
    <row r="11" spans="1:8" s="291" customFormat="1" x14ac:dyDescent="0.3">
      <c r="A11" s="615">
        <v>4</v>
      </c>
      <c r="B11" s="458" t="s">
        <v>142</v>
      </c>
      <c r="C11" s="458" t="s">
        <v>146</v>
      </c>
      <c r="D11" s="458" t="s">
        <v>50</v>
      </c>
      <c r="E11" s="458" t="s">
        <v>147</v>
      </c>
      <c r="F11" s="458" t="s">
        <v>86</v>
      </c>
      <c r="G11" s="679" t="s">
        <v>211</v>
      </c>
      <c r="H11" s="633" t="s">
        <v>124</v>
      </c>
    </row>
    <row r="12" spans="1:8" s="291" customFormat="1" x14ac:dyDescent="0.3">
      <c r="A12" s="680"/>
      <c r="B12" s="681"/>
      <c r="C12" s="681"/>
      <c r="D12" s="681"/>
      <c r="E12" s="681"/>
      <c r="F12" s="681"/>
      <c r="G12" s="682"/>
      <c r="H12" s="683"/>
    </row>
    <row r="13" spans="1:8" s="291" customFormat="1" x14ac:dyDescent="0.3">
      <c r="A13" s="676">
        <v>1</v>
      </c>
      <c r="B13" s="671" t="s">
        <v>212</v>
      </c>
      <c r="C13" s="671" t="s">
        <v>57</v>
      </c>
      <c r="D13" s="671" t="s">
        <v>50</v>
      </c>
      <c r="E13" s="671" t="s">
        <v>144</v>
      </c>
      <c r="F13" s="671" t="s">
        <v>143</v>
      </c>
      <c r="G13" s="671" t="s">
        <v>145</v>
      </c>
      <c r="H13" s="672" t="s">
        <v>120</v>
      </c>
    </row>
    <row r="14" spans="1:8" s="291" customFormat="1" x14ac:dyDescent="0.3">
      <c r="A14" s="676">
        <v>2</v>
      </c>
      <c r="B14" s="671" t="s">
        <v>212</v>
      </c>
      <c r="C14" s="671" t="s">
        <v>57</v>
      </c>
      <c r="D14" s="671" t="s">
        <v>50</v>
      </c>
      <c r="E14" s="671" t="s">
        <v>147</v>
      </c>
      <c r="F14" s="671" t="s">
        <v>86</v>
      </c>
      <c r="G14" s="671" t="s">
        <v>216</v>
      </c>
      <c r="H14" s="672" t="s">
        <v>121</v>
      </c>
    </row>
    <row r="15" spans="1:8" s="291" customFormat="1" x14ac:dyDescent="0.3">
      <c r="A15" s="636">
        <v>3</v>
      </c>
      <c r="B15" s="456" t="s">
        <v>212</v>
      </c>
      <c r="C15" s="456" t="s">
        <v>57</v>
      </c>
      <c r="D15" s="456" t="s">
        <v>50</v>
      </c>
      <c r="E15" s="456" t="s">
        <v>147</v>
      </c>
      <c r="F15" s="456" t="s">
        <v>86</v>
      </c>
      <c r="G15" s="605" t="s">
        <v>218</v>
      </c>
      <c r="H15" s="632" t="s">
        <v>123</v>
      </c>
    </row>
    <row r="16" spans="1:8" s="291" customFormat="1" x14ac:dyDescent="0.3">
      <c r="A16" s="636">
        <v>4</v>
      </c>
      <c r="B16" s="456" t="s">
        <v>212</v>
      </c>
      <c r="C16" s="456" t="s">
        <v>57</v>
      </c>
      <c r="D16" s="456" t="s">
        <v>50</v>
      </c>
      <c r="E16" s="456" t="s">
        <v>147</v>
      </c>
      <c r="F16" s="456" t="s">
        <v>86</v>
      </c>
      <c r="G16" s="605" t="s">
        <v>219</v>
      </c>
      <c r="H16" s="632" t="s">
        <v>123</v>
      </c>
    </row>
    <row r="17" spans="1:8" s="291" customFormat="1" x14ac:dyDescent="0.3">
      <c r="A17" s="636">
        <v>5</v>
      </c>
      <c r="B17" s="456" t="s">
        <v>212</v>
      </c>
      <c r="C17" s="456" t="s">
        <v>57</v>
      </c>
      <c r="D17" s="456" t="s">
        <v>50</v>
      </c>
      <c r="E17" s="456" t="s">
        <v>149</v>
      </c>
      <c r="F17" s="456" t="s">
        <v>86</v>
      </c>
      <c r="G17" s="605" t="s">
        <v>215</v>
      </c>
      <c r="H17" s="632" t="s">
        <v>489</v>
      </c>
    </row>
    <row r="18" spans="1:8" s="291" customFormat="1" x14ac:dyDescent="0.3">
      <c r="A18" s="636">
        <v>6</v>
      </c>
      <c r="B18" s="456" t="s">
        <v>212</v>
      </c>
      <c r="C18" s="456" t="s">
        <v>57</v>
      </c>
      <c r="D18" s="456" t="s">
        <v>50</v>
      </c>
      <c r="E18" s="456" t="s">
        <v>151</v>
      </c>
      <c r="F18" s="456" t="s">
        <v>86</v>
      </c>
      <c r="G18" s="605" t="s">
        <v>221</v>
      </c>
      <c r="H18" s="632" t="s">
        <v>489</v>
      </c>
    </row>
    <row r="19" spans="1:8" s="291" customFormat="1" x14ac:dyDescent="0.3">
      <c r="A19" s="636">
        <v>7</v>
      </c>
      <c r="B19" s="456" t="s">
        <v>212</v>
      </c>
      <c r="C19" s="456" t="s">
        <v>57</v>
      </c>
      <c r="D19" s="456" t="s">
        <v>50</v>
      </c>
      <c r="E19" s="456" t="s">
        <v>151</v>
      </c>
      <c r="F19" s="456" t="s">
        <v>86</v>
      </c>
      <c r="G19" s="605" t="s">
        <v>174</v>
      </c>
      <c r="H19" s="632" t="s">
        <v>489</v>
      </c>
    </row>
    <row r="20" spans="1:8" s="291" customFormat="1" x14ac:dyDescent="0.3">
      <c r="A20" s="636">
        <v>8</v>
      </c>
      <c r="B20" s="456" t="s">
        <v>212</v>
      </c>
      <c r="C20" s="456" t="s">
        <v>57</v>
      </c>
      <c r="D20" s="456" t="s">
        <v>50</v>
      </c>
      <c r="E20" s="456" t="s">
        <v>151</v>
      </c>
      <c r="F20" s="456" t="s">
        <v>86</v>
      </c>
      <c r="G20" s="605" t="s">
        <v>222</v>
      </c>
      <c r="H20" s="632" t="s">
        <v>489</v>
      </c>
    </row>
    <row r="21" spans="1:8" s="291" customFormat="1" x14ac:dyDescent="0.3">
      <c r="A21" s="636">
        <v>9</v>
      </c>
      <c r="B21" s="456" t="s">
        <v>212</v>
      </c>
      <c r="C21" s="456" t="s">
        <v>57</v>
      </c>
      <c r="D21" s="456" t="s">
        <v>50</v>
      </c>
      <c r="E21" s="456" t="s">
        <v>149</v>
      </c>
      <c r="F21" s="456" t="s">
        <v>86</v>
      </c>
      <c r="G21" s="605" t="s">
        <v>169</v>
      </c>
      <c r="H21" s="632" t="s">
        <v>487</v>
      </c>
    </row>
    <row r="22" spans="1:8" s="291" customFormat="1" x14ac:dyDescent="0.3">
      <c r="A22" s="636">
        <v>10</v>
      </c>
      <c r="B22" s="456" t="s">
        <v>212</v>
      </c>
      <c r="C22" s="456" t="s">
        <v>57</v>
      </c>
      <c r="D22" s="456" t="s">
        <v>50</v>
      </c>
      <c r="E22" s="456" t="s">
        <v>149</v>
      </c>
      <c r="F22" s="456" t="s">
        <v>86</v>
      </c>
      <c r="G22" s="605" t="s">
        <v>214</v>
      </c>
      <c r="H22" s="632" t="s">
        <v>487</v>
      </c>
    </row>
    <row r="23" spans="1:8" s="291" customFormat="1" x14ac:dyDescent="0.3">
      <c r="A23" s="636">
        <v>11</v>
      </c>
      <c r="B23" s="456" t="s">
        <v>212</v>
      </c>
      <c r="C23" s="456" t="s">
        <v>57</v>
      </c>
      <c r="D23" s="456" t="s">
        <v>50</v>
      </c>
      <c r="E23" s="456" t="s">
        <v>147</v>
      </c>
      <c r="F23" s="456" t="s">
        <v>86</v>
      </c>
      <c r="G23" s="605" t="s">
        <v>171</v>
      </c>
      <c r="H23" s="632" t="s">
        <v>487</v>
      </c>
    </row>
    <row r="24" spans="1:8" s="291" customFormat="1" x14ac:dyDescent="0.3">
      <c r="A24" s="636">
        <v>12</v>
      </c>
      <c r="B24" s="456" t="s">
        <v>212</v>
      </c>
      <c r="C24" s="456" t="s">
        <v>57</v>
      </c>
      <c r="D24" s="456" t="s">
        <v>50</v>
      </c>
      <c r="E24" s="456" t="s">
        <v>155</v>
      </c>
      <c r="F24" s="456" t="s">
        <v>86</v>
      </c>
      <c r="G24" s="605" t="s">
        <v>220</v>
      </c>
      <c r="H24" s="632" t="s">
        <v>487</v>
      </c>
    </row>
    <row r="25" spans="1:8" s="291" customFormat="1" x14ac:dyDescent="0.3">
      <c r="A25" s="636">
        <v>13</v>
      </c>
      <c r="B25" s="456" t="s">
        <v>212</v>
      </c>
      <c r="C25" s="456" t="s">
        <v>57</v>
      </c>
      <c r="D25" s="456" t="s">
        <v>50</v>
      </c>
      <c r="E25" s="456" t="s">
        <v>149</v>
      </c>
      <c r="F25" s="456" t="s">
        <v>86</v>
      </c>
      <c r="G25" s="605" t="s">
        <v>213</v>
      </c>
      <c r="H25" s="632" t="s">
        <v>488</v>
      </c>
    </row>
    <row r="26" spans="1:8" s="291" customFormat="1" x14ac:dyDescent="0.3">
      <c r="A26" s="636">
        <v>14</v>
      </c>
      <c r="B26" s="456" t="s">
        <v>212</v>
      </c>
      <c r="C26" s="456" t="s">
        <v>57</v>
      </c>
      <c r="D26" s="456" t="s">
        <v>50</v>
      </c>
      <c r="E26" s="456" t="s">
        <v>147</v>
      </c>
      <c r="F26" s="456" t="s">
        <v>86</v>
      </c>
      <c r="G26" s="605" t="s">
        <v>217</v>
      </c>
      <c r="H26" s="632" t="s">
        <v>488</v>
      </c>
    </row>
    <row r="27" spans="1:8" s="291" customFormat="1" x14ac:dyDescent="0.3">
      <c r="A27" s="636">
        <v>15</v>
      </c>
      <c r="B27" s="456" t="s">
        <v>212</v>
      </c>
      <c r="C27" s="456" t="s">
        <v>57</v>
      </c>
      <c r="D27" s="456" t="s">
        <v>50</v>
      </c>
      <c r="E27" s="456" t="s">
        <v>147</v>
      </c>
      <c r="F27" s="456" t="s">
        <v>86</v>
      </c>
      <c r="G27" s="605" t="s">
        <v>170</v>
      </c>
      <c r="H27" s="632" t="s">
        <v>488</v>
      </c>
    </row>
    <row r="28" spans="1:8" s="291" customFormat="1" x14ac:dyDescent="0.3">
      <c r="A28" s="680"/>
      <c r="B28" s="681"/>
      <c r="C28" s="681"/>
      <c r="D28" s="681"/>
      <c r="E28" s="681"/>
      <c r="F28" s="681"/>
      <c r="G28" s="682"/>
      <c r="H28" s="683"/>
    </row>
    <row r="29" spans="1:8" s="668" customFormat="1" x14ac:dyDescent="0.3">
      <c r="A29" s="673">
        <v>1</v>
      </c>
      <c r="B29" s="674" t="s">
        <v>212</v>
      </c>
      <c r="C29" s="674" t="s">
        <v>146</v>
      </c>
      <c r="D29" s="674" t="s">
        <v>50</v>
      </c>
      <c r="E29" s="674" t="s">
        <v>147</v>
      </c>
      <c r="F29" s="674" t="s">
        <v>86</v>
      </c>
      <c r="G29" s="674" t="s">
        <v>148</v>
      </c>
      <c r="H29" s="675" t="s">
        <v>120</v>
      </c>
    </row>
    <row r="30" spans="1:8" s="668" customFormat="1" x14ac:dyDescent="0.3">
      <c r="A30" s="673">
        <v>2</v>
      </c>
      <c r="B30" s="674" t="s">
        <v>212</v>
      </c>
      <c r="C30" s="674" t="s">
        <v>146</v>
      </c>
      <c r="D30" s="674" t="s">
        <v>50</v>
      </c>
      <c r="E30" s="674" t="s">
        <v>147</v>
      </c>
      <c r="F30" s="674" t="s">
        <v>86</v>
      </c>
      <c r="G30" s="674" t="s">
        <v>223</v>
      </c>
      <c r="H30" s="675" t="s">
        <v>121</v>
      </c>
    </row>
    <row r="31" spans="1:8" s="291" customFormat="1" ht="13.75" customHeight="1" x14ac:dyDescent="0.3">
      <c r="A31" s="615">
        <v>3</v>
      </c>
      <c r="B31" s="458" t="s">
        <v>212</v>
      </c>
      <c r="C31" s="458" t="s">
        <v>146</v>
      </c>
      <c r="D31" s="458" t="s">
        <v>50</v>
      </c>
      <c r="E31" s="458" t="s">
        <v>151</v>
      </c>
      <c r="F31" s="458" t="s">
        <v>86</v>
      </c>
      <c r="G31" s="679" t="s">
        <v>224</v>
      </c>
      <c r="H31" s="633" t="s">
        <v>123</v>
      </c>
    </row>
    <row r="32" spans="1:8" s="291" customFormat="1" ht="13.75" customHeight="1" x14ac:dyDescent="0.3">
      <c r="A32" s="680"/>
      <c r="B32" s="681"/>
      <c r="C32" s="681"/>
      <c r="D32" s="681"/>
      <c r="E32" s="681"/>
      <c r="F32" s="681"/>
      <c r="G32" s="682"/>
      <c r="H32" s="683"/>
    </row>
    <row r="33" spans="1:8" s="668" customFormat="1" x14ac:dyDescent="0.3">
      <c r="A33" s="676">
        <v>1</v>
      </c>
      <c r="B33" s="671" t="s">
        <v>153</v>
      </c>
      <c r="C33" s="671" t="s">
        <v>57</v>
      </c>
      <c r="D33" s="671" t="s">
        <v>50</v>
      </c>
      <c r="E33" s="671" t="s">
        <v>157</v>
      </c>
      <c r="F33" s="671" t="s">
        <v>86</v>
      </c>
      <c r="G33" s="671" t="s">
        <v>180</v>
      </c>
      <c r="H33" s="672" t="s">
        <v>120</v>
      </c>
    </row>
    <row r="34" spans="1:8" s="668" customFormat="1" x14ac:dyDescent="0.3">
      <c r="A34" s="676">
        <v>2</v>
      </c>
      <c r="B34" s="671" t="s">
        <v>153</v>
      </c>
      <c r="C34" s="671" t="s">
        <v>57</v>
      </c>
      <c r="D34" s="671" t="s">
        <v>50</v>
      </c>
      <c r="E34" s="671" t="s">
        <v>149</v>
      </c>
      <c r="F34" s="671" t="s">
        <v>86</v>
      </c>
      <c r="G34" s="671" t="s">
        <v>176</v>
      </c>
      <c r="H34" s="672" t="s">
        <v>121</v>
      </c>
    </row>
    <row r="35" spans="1:8" s="291" customFormat="1" x14ac:dyDescent="0.3">
      <c r="A35" s="636">
        <v>3</v>
      </c>
      <c r="B35" s="456" t="s">
        <v>153</v>
      </c>
      <c r="C35" s="456" t="s">
        <v>57</v>
      </c>
      <c r="D35" s="456" t="s">
        <v>50</v>
      </c>
      <c r="E35" s="456" t="s">
        <v>155</v>
      </c>
      <c r="F35" s="456" t="s">
        <v>86</v>
      </c>
      <c r="G35" s="605" t="s">
        <v>179</v>
      </c>
      <c r="H35" s="632" t="s">
        <v>123</v>
      </c>
    </row>
    <row r="36" spans="1:8" s="291" customFormat="1" x14ac:dyDescent="0.3">
      <c r="A36" s="636">
        <v>4</v>
      </c>
      <c r="B36" s="456" t="s">
        <v>153</v>
      </c>
      <c r="C36" s="456" t="s">
        <v>57</v>
      </c>
      <c r="D36" s="456" t="s">
        <v>50</v>
      </c>
      <c r="E36" s="456" t="s">
        <v>149</v>
      </c>
      <c r="F36" s="456" t="s">
        <v>86</v>
      </c>
      <c r="G36" s="605" t="s">
        <v>177</v>
      </c>
      <c r="H36" s="632" t="s">
        <v>502</v>
      </c>
    </row>
    <row r="37" spans="1:8" s="291" customFormat="1" x14ac:dyDescent="0.3">
      <c r="A37" s="636">
        <v>5</v>
      </c>
      <c r="B37" s="456" t="s">
        <v>153</v>
      </c>
      <c r="C37" s="456" t="s">
        <v>57</v>
      </c>
      <c r="D37" s="456" t="s">
        <v>50</v>
      </c>
      <c r="E37" s="456" t="s">
        <v>151</v>
      </c>
      <c r="F37" s="456" t="s">
        <v>86</v>
      </c>
      <c r="G37" s="605" t="s">
        <v>227</v>
      </c>
      <c r="H37" s="632" t="s">
        <v>502</v>
      </c>
    </row>
    <row r="38" spans="1:8" s="291" customFormat="1" x14ac:dyDescent="0.3">
      <c r="A38" s="636">
        <v>6</v>
      </c>
      <c r="B38" s="456" t="s">
        <v>153</v>
      </c>
      <c r="C38" s="456" t="s">
        <v>57</v>
      </c>
      <c r="D38" s="456" t="s">
        <v>50</v>
      </c>
      <c r="E38" s="456" t="s">
        <v>151</v>
      </c>
      <c r="F38" s="456" t="s">
        <v>86</v>
      </c>
      <c r="G38" s="605" t="s">
        <v>229</v>
      </c>
      <c r="H38" s="632" t="s">
        <v>502</v>
      </c>
    </row>
    <row r="39" spans="1:8" s="291" customFormat="1" x14ac:dyDescent="0.3">
      <c r="A39" s="636">
        <v>7</v>
      </c>
      <c r="B39" s="456" t="s">
        <v>153</v>
      </c>
      <c r="C39" s="456" t="s">
        <v>57</v>
      </c>
      <c r="D39" s="456" t="s">
        <v>50</v>
      </c>
      <c r="E39" s="456" t="s">
        <v>155</v>
      </c>
      <c r="F39" s="456" t="s">
        <v>86</v>
      </c>
      <c r="G39" s="605" t="s">
        <v>225</v>
      </c>
      <c r="H39" s="632" t="s">
        <v>503</v>
      </c>
    </row>
    <row r="40" spans="1:8" s="291" customFormat="1" x14ac:dyDescent="0.3">
      <c r="A40" s="636">
        <v>8</v>
      </c>
      <c r="B40" s="456" t="s">
        <v>153</v>
      </c>
      <c r="C40" s="456" t="s">
        <v>57</v>
      </c>
      <c r="D40" s="456" t="s">
        <v>50</v>
      </c>
      <c r="E40" s="456" t="s">
        <v>156</v>
      </c>
      <c r="F40" s="456" t="s">
        <v>86</v>
      </c>
      <c r="G40" s="605" t="s">
        <v>226</v>
      </c>
      <c r="H40" s="632" t="s">
        <v>503</v>
      </c>
    </row>
    <row r="41" spans="1:8" s="291" customFormat="1" x14ac:dyDescent="0.3">
      <c r="A41" s="636">
        <v>9</v>
      </c>
      <c r="B41" s="456" t="s">
        <v>153</v>
      </c>
      <c r="C41" s="456" t="s">
        <v>57</v>
      </c>
      <c r="D41" s="456" t="s">
        <v>50</v>
      </c>
      <c r="E41" s="456" t="s">
        <v>151</v>
      </c>
      <c r="F41" s="456" t="s">
        <v>86</v>
      </c>
      <c r="G41" s="605" t="s">
        <v>228</v>
      </c>
      <c r="H41" s="632" t="s">
        <v>503</v>
      </c>
    </row>
    <row r="42" spans="1:8" s="291" customFormat="1" x14ac:dyDescent="0.3">
      <c r="A42" s="680"/>
      <c r="B42" s="681"/>
      <c r="C42" s="681"/>
      <c r="D42" s="681"/>
      <c r="E42" s="681"/>
      <c r="F42" s="681"/>
      <c r="G42" s="682"/>
      <c r="H42" s="683"/>
    </row>
    <row r="43" spans="1:8" s="668" customFormat="1" x14ac:dyDescent="0.3">
      <c r="A43" s="673">
        <v>1</v>
      </c>
      <c r="B43" s="674" t="s">
        <v>153</v>
      </c>
      <c r="C43" s="674" t="s">
        <v>146</v>
      </c>
      <c r="D43" s="674" t="s">
        <v>50</v>
      </c>
      <c r="E43" s="674" t="s">
        <v>156</v>
      </c>
      <c r="F43" s="674" t="s">
        <v>86</v>
      </c>
      <c r="G43" s="674" t="s">
        <v>150</v>
      </c>
      <c r="H43" s="675" t="s">
        <v>120</v>
      </c>
    </row>
    <row r="44" spans="1:8" s="668" customFormat="1" x14ac:dyDescent="0.3">
      <c r="A44" s="673">
        <v>2</v>
      </c>
      <c r="B44" s="674" t="s">
        <v>153</v>
      </c>
      <c r="C44" s="674" t="s">
        <v>146</v>
      </c>
      <c r="D44" s="674" t="s">
        <v>50</v>
      </c>
      <c r="E44" s="674" t="s">
        <v>149</v>
      </c>
      <c r="F44" s="674" t="s">
        <v>86</v>
      </c>
      <c r="G44" s="674" t="s">
        <v>181</v>
      </c>
      <c r="H44" s="675" t="s">
        <v>121</v>
      </c>
    </row>
    <row r="45" spans="1:8" s="291" customFormat="1" x14ac:dyDescent="0.3">
      <c r="A45" s="615">
        <v>3</v>
      </c>
      <c r="B45" s="458" t="s">
        <v>153</v>
      </c>
      <c r="C45" s="458" t="s">
        <v>146</v>
      </c>
      <c r="D45" s="458" t="s">
        <v>50</v>
      </c>
      <c r="E45" s="458" t="s">
        <v>151</v>
      </c>
      <c r="F45" s="458" t="s">
        <v>86</v>
      </c>
      <c r="G45" s="679" t="s">
        <v>152</v>
      </c>
      <c r="H45" s="633" t="s">
        <v>123</v>
      </c>
    </row>
    <row r="46" spans="1:8" s="291" customFormat="1" x14ac:dyDescent="0.3">
      <c r="A46" s="680"/>
      <c r="B46" s="681"/>
      <c r="C46" s="681"/>
      <c r="D46" s="681"/>
      <c r="E46" s="681"/>
      <c r="F46" s="681"/>
      <c r="G46" s="682"/>
      <c r="H46" s="683"/>
    </row>
    <row r="47" spans="1:8" s="291" customFormat="1" x14ac:dyDescent="0.3">
      <c r="A47" s="636">
        <v>1</v>
      </c>
      <c r="B47" s="456" t="s">
        <v>159</v>
      </c>
      <c r="C47" s="456" t="s">
        <v>57</v>
      </c>
      <c r="D47" s="456" t="s">
        <v>50</v>
      </c>
      <c r="E47" s="456" t="s">
        <v>147</v>
      </c>
      <c r="F47" s="456" t="s">
        <v>86</v>
      </c>
      <c r="G47" s="457" t="s">
        <v>178</v>
      </c>
      <c r="H47" s="632" t="s">
        <v>120</v>
      </c>
    </row>
    <row r="48" spans="1:8" s="291" customFormat="1" x14ac:dyDescent="0.3">
      <c r="A48" s="636">
        <v>2</v>
      </c>
      <c r="B48" s="456" t="s">
        <v>159</v>
      </c>
      <c r="C48" s="456" t="s">
        <v>57</v>
      </c>
      <c r="D48" s="456" t="s">
        <v>50</v>
      </c>
      <c r="E48" s="456" t="s">
        <v>157</v>
      </c>
      <c r="F48" s="456" t="s">
        <v>86</v>
      </c>
      <c r="G48" s="457" t="s">
        <v>106</v>
      </c>
      <c r="H48" s="632" t="s">
        <v>121</v>
      </c>
    </row>
    <row r="49" spans="1:8" s="291" customFormat="1" x14ac:dyDescent="0.3">
      <c r="A49" s="636">
        <v>3</v>
      </c>
      <c r="B49" s="456" t="s">
        <v>159</v>
      </c>
      <c r="C49" s="456" t="s">
        <v>57</v>
      </c>
      <c r="D49" s="456" t="s">
        <v>50</v>
      </c>
      <c r="E49" s="456" t="s">
        <v>151</v>
      </c>
      <c r="F49" s="456" t="s">
        <v>86</v>
      </c>
      <c r="G49" s="605" t="s">
        <v>231</v>
      </c>
      <c r="H49" s="632" t="s">
        <v>123</v>
      </c>
    </row>
    <row r="50" spans="1:8" s="291" customFormat="1" x14ac:dyDescent="0.3">
      <c r="A50" s="636">
        <v>4</v>
      </c>
      <c r="B50" s="456" t="s">
        <v>159</v>
      </c>
      <c r="C50" s="456" t="s">
        <v>57</v>
      </c>
      <c r="D50" s="456" t="s">
        <v>50</v>
      </c>
      <c r="E50" s="456" t="s">
        <v>151</v>
      </c>
      <c r="F50" s="456" t="s">
        <v>86</v>
      </c>
      <c r="G50" s="605" t="s">
        <v>232</v>
      </c>
      <c r="H50" s="632" t="s">
        <v>123</v>
      </c>
    </row>
    <row r="51" spans="1:8" s="291" customFormat="1" x14ac:dyDescent="0.3">
      <c r="A51" s="636">
        <v>5</v>
      </c>
      <c r="B51" s="456" t="s">
        <v>159</v>
      </c>
      <c r="C51" s="456" t="s">
        <v>57</v>
      </c>
      <c r="D51" s="456" t="s">
        <v>50</v>
      </c>
      <c r="E51" s="456" t="s">
        <v>149</v>
      </c>
      <c r="F51" s="456" t="s">
        <v>86</v>
      </c>
      <c r="G51" s="605" t="s">
        <v>175</v>
      </c>
      <c r="H51" s="632" t="s">
        <v>125</v>
      </c>
    </row>
    <row r="52" spans="1:8" s="291" customFormat="1" x14ac:dyDescent="0.3">
      <c r="A52" s="636">
        <v>6</v>
      </c>
      <c r="B52" s="456" t="s">
        <v>159</v>
      </c>
      <c r="C52" s="456" t="s">
        <v>57</v>
      </c>
      <c r="D52" s="456" t="s">
        <v>50</v>
      </c>
      <c r="E52" s="456" t="s">
        <v>155</v>
      </c>
      <c r="F52" s="456" t="s">
        <v>86</v>
      </c>
      <c r="G52" s="605" t="s">
        <v>230</v>
      </c>
      <c r="H52" s="632" t="s">
        <v>126</v>
      </c>
    </row>
    <row r="53" spans="1:8" s="291" customFormat="1" x14ac:dyDescent="0.3">
      <c r="A53" s="680"/>
      <c r="B53" s="681"/>
      <c r="C53" s="681"/>
      <c r="D53" s="681"/>
      <c r="E53" s="681"/>
      <c r="F53" s="681"/>
      <c r="G53" s="682"/>
      <c r="H53" s="683"/>
    </row>
    <row r="54" spans="1:8" s="668" customFormat="1" x14ac:dyDescent="0.3">
      <c r="A54" s="677">
        <v>1</v>
      </c>
      <c r="B54" s="666" t="s">
        <v>159</v>
      </c>
      <c r="C54" s="666" t="s">
        <v>146</v>
      </c>
      <c r="D54" s="666" t="s">
        <v>50</v>
      </c>
      <c r="E54" s="666" t="s">
        <v>147</v>
      </c>
      <c r="F54" s="666" t="s">
        <v>86</v>
      </c>
      <c r="G54" s="666" t="s">
        <v>504</v>
      </c>
      <c r="H54" s="678" t="s">
        <v>120</v>
      </c>
    </row>
    <row r="55" spans="1:8" s="668" customFormat="1" x14ac:dyDescent="0.3">
      <c r="A55" s="677">
        <v>2</v>
      </c>
      <c r="B55" s="666" t="s">
        <v>159</v>
      </c>
      <c r="C55" s="666" t="s">
        <v>146</v>
      </c>
      <c r="D55" s="666" t="s">
        <v>50</v>
      </c>
      <c r="E55" s="666" t="s">
        <v>158</v>
      </c>
      <c r="F55" s="666" t="s">
        <v>143</v>
      </c>
      <c r="G55" s="666" t="s">
        <v>119</v>
      </c>
      <c r="H55" s="678" t="s">
        <v>121</v>
      </c>
    </row>
    <row r="56" spans="1:8" s="668" customFormat="1" x14ac:dyDescent="0.3">
      <c r="A56" s="684"/>
      <c r="B56" s="685"/>
      <c r="C56" s="685"/>
      <c r="D56" s="685"/>
      <c r="E56" s="685"/>
      <c r="F56" s="685"/>
      <c r="G56" s="685"/>
      <c r="H56" s="686"/>
    </row>
    <row r="57" spans="1:8" s="291" customFormat="1" x14ac:dyDescent="0.3">
      <c r="A57" s="664">
        <v>1</v>
      </c>
      <c r="B57" s="665" t="s">
        <v>161</v>
      </c>
      <c r="C57" s="665" t="s">
        <v>57</v>
      </c>
      <c r="D57" s="665" t="s">
        <v>49</v>
      </c>
      <c r="E57" s="666" t="s">
        <v>147</v>
      </c>
      <c r="F57" s="666" t="s">
        <v>86</v>
      </c>
      <c r="G57" s="665" t="s">
        <v>122</v>
      </c>
      <c r="H57" s="667" t="s">
        <v>120</v>
      </c>
    </row>
    <row r="58" spans="1:8" s="291" customFormat="1" x14ac:dyDescent="0.3">
      <c r="A58" s="664">
        <v>2</v>
      </c>
      <c r="B58" s="665" t="s">
        <v>161</v>
      </c>
      <c r="C58" s="665" t="s">
        <v>57</v>
      </c>
      <c r="D58" s="665" t="s">
        <v>49</v>
      </c>
      <c r="E58" s="665" t="s">
        <v>147</v>
      </c>
      <c r="F58" s="665" t="s">
        <v>86</v>
      </c>
      <c r="G58" s="665" t="s">
        <v>104</v>
      </c>
      <c r="H58" s="667" t="s">
        <v>121</v>
      </c>
    </row>
    <row r="59" spans="1:8" s="291" customFormat="1" x14ac:dyDescent="0.3">
      <c r="A59" s="684"/>
      <c r="B59" s="685"/>
      <c r="C59" s="685"/>
      <c r="D59" s="685"/>
      <c r="E59" s="685"/>
      <c r="F59" s="685"/>
      <c r="G59" s="685"/>
      <c r="H59" s="686"/>
    </row>
    <row r="60" spans="1:8" s="668" customFormat="1" x14ac:dyDescent="0.3">
      <c r="A60" s="676">
        <v>1</v>
      </c>
      <c r="B60" s="671" t="s">
        <v>161</v>
      </c>
      <c r="C60" s="671" t="s">
        <v>57</v>
      </c>
      <c r="D60" s="671" t="s">
        <v>50</v>
      </c>
      <c r="E60" s="671" t="s">
        <v>155</v>
      </c>
      <c r="F60" s="671" t="s">
        <v>86</v>
      </c>
      <c r="G60" s="671" t="s">
        <v>182</v>
      </c>
      <c r="H60" s="672" t="s">
        <v>120</v>
      </c>
    </row>
    <row r="61" spans="1:8" s="668" customFormat="1" x14ac:dyDescent="0.3">
      <c r="A61" s="676">
        <v>2</v>
      </c>
      <c r="B61" s="671" t="s">
        <v>161</v>
      </c>
      <c r="C61" s="671" t="s">
        <v>57</v>
      </c>
      <c r="D61" s="671" t="s">
        <v>50</v>
      </c>
      <c r="E61" s="671" t="s">
        <v>155</v>
      </c>
      <c r="F61" s="671" t="s">
        <v>86</v>
      </c>
      <c r="G61" s="671" t="s">
        <v>107</v>
      </c>
      <c r="H61" s="672" t="s">
        <v>121</v>
      </c>
    </row>
    <row r="62" spans="1:8" s="291" customFormat="1" x14ac:dyDescent="0.3">
      <c r="A62" s="636">
        <v>3</v>
      </c>
      <c r="B62" s="456" t="s">
        <v>161</v>
      </c>
      <c r="C62" s="456" t="s">
        <v>57</v>
      </c>
      <c r="D62" s="456" t="s">
        <v>50</v>
      </c>
      <c r="E62" s="456" t="s">
        <v>147</v>
      </c>
      <c r="F62" s="456" t="s">
        <v>86</v>
      </c>
      <c r="G62" s="605" t="s">
        <v>235</v>
      </c>
      <c r="H62" s="632" t="s">
        <v>123</v>
      </c>
    </row>
    <row r="63" spans="1:8" s="291" customFormat="1" x14ac:dyDescent="0.3">
      <c r="A63" s="636">
        <v>4</v>
      </c>
      <c r="B63" s="456" t="s">
        <v>161</v>
      </c>
      <c r="C63" s="456" t="s">
        <v>57</v>
      </c>
      <c r="D63" s="456" t="s">
        <v>50</v>
      </c>
      <c r="E63" s="456" t="s">
        <v>151</v>
      </c>
      <c r="F63" s="456" t="s">
        <v>86</v>
      </c>
      <c r="G63" s="605" t="s">
        <v>237</v>
      </c>
      <c r="H63" s="632" t="s">
        <v>123</v>
      </c>
    </row>
    <row r="64" spans="1:8" s="291" customFormat="1" x14ac:dyDescent="0.3">
      <c r="A64" s="636">
        <v>5</v>
      </c>
      <c r="B64" s="456" t="s">
        <v>161</v>
      </c>
      <c r="C64" s="456" t="s">
        <v>57</v>
      </c>
      <c r="D64" s="456" t="s">
        <v>50</v>
      </c>
      <c r="E64" s="456" t="s">
        <v>154</v>
      </c>
      <c r="F64" s="456" t="s">
        <v>101</v>
      </c>
      <c r="G64" s="605" t="s">
        <v>234</v>
      </c>
      <c r="H64" s="632" t="s">
        <v>516</v>
      </c>
    </row>
    <row r="65" spans="1:8" s="291" customFormat="1" x14ac:dyDescent="0.3">
      <c r="A65" s="636">
        <v>6</v>
      </c>
      <c r="B65" s="456" t="s">
        <v>161</v>
      </c>
      <c r="C65" s="456" t="s">
        <v>57</v>
      </c>
      <c r="D65" s="456" t="s">
        <v>50</v>
      </c>
      <c r="E65" s="456" t="s">
        <v>147</v>
      </c>
      <c r="F65" s="456" t="s">
        <v>86</v>
      </c>
      <c r="G65" s="605" t="s">
        <v>236</v>
      </c>
      <c r="H65" s="632" t="s">
        <v>516</v>
      </c>
    </row>
    <row r="66" spans="1:8" s="291" customFormat="1" x14ac:dyDescent="0.3">
      <c r="A66" s="636">
        <v>7</v>
      </c>
      <c r="B66" s="456" t="s">
        <v>161</v>
      </c>
      <c r="C66" s="456" t="s">
        <v>57</v>
      </c>
      <c r="D66" s="456" t="s">
        <v>50</v>
      </c>
      <c r="E66" s="456" t="s">
        <v>156</v>
      </c>
      <c r="F66" s="456" t="s">
        <v>86</v>
      </c>
      <c r="G66" s="605" t="s">
        <v>108</v>
      </c>
      <c r="H66" s="632" t="s">
        <v>516</v>
      </c>
    </row>
    <row r="67" spans="1:8" s="291" customFormat="1" x14ac:dyDescent="0.3">
      <c r="A67" s="636">
        <v>8</v>
      </c>
      <c r="B67" s="456" t="s">
        <v>161</v>
      </c>
      <c r="C67" s="456" t="s">
        <v>57</v>
      </c>
      <c r="D67" s="456" t="s">
        <v>50</v>
      </c>
      <c r="E67" s="456" t="s">
        <v>156</v>
      </c>
      <c r="F67" s="456" t="s">
        <v>86</v>
      </c>
      <c r="G67" s="605" t="s">
        <v>105</v>
      </c>
      <c r="H67" s="632" t="s">
        <v>516</v>
      </c>
    </row>
    <row r="68" spans="1:8" s="291" customFormat="1" x14ac:dyDescent="0.3">
      <c r="A68" s="636">
        <v>9</v>
      </c>
      <c r="B68" s="456" t="s">
        <v>161</v>
      </c>
      <c r="C68" s="456" t="s">
        <v>57</v>
      </c>
      <c r="D68" s="456" t="s">
        <v>50</v>
      </c>
      <c r="E68" s="456" t="s">
        <v>156</v>
      </c>
      <c r="F68" s="456" t="s">
        <v>86</v>
      </c>
      <c r="G68" s="605" t="s">
        <v>183</v>
      </c>
      <c r="H68" s="632" t="s">
        <v>129</v>
      </c>
    </row>
    <row r="69" spans="1:8" s="291" customFormat="1" x14ac:dyDescent="0.3">
      <c r="A69" s="680"/>
      <c r="B69" s="681"/>
      <c r="C69" s="681"/>
      <c r="D69" s="681"/>
      <c r="E69" s="681"/>
      <c r="F69" s="681"/>
      <c r="G69" s="682"/>
      <c r="H69" s="683"/>
    </row>
    <row r="70" spans="1:8" s="668" customFormat="1" x14ac:dyDescent="0.3">
      <c r="A70" s="673">
        <v>1</v>
      </c>
      <c r="B70" s="674" t="s">
        <v>161</v>
      </c>
      <c r="C70" s="674" t="s">
        <v>146</v>
      </c>
      <c r="D70" s="674" t="s">
        <v>50</v>
      </c>
      <c r="E70" s="674" t="s">
        <v>151</v>
      </c>
      <c r="F70" s="674" t="s">
        <v>86</v>
      </c>
      <c r="G70" s="674" t="s">
        <v>160</v>
      </c>
      <c r="H70" s="675" t="s">
        <v>120</v>
      </c>
    </row>
    <row r="71" spans="1:8" s="668" customFormat="1" x14ac:dyDescent="0.3">
      <c r="A71" s="673">
        <v>2</v>
      </c>
      <c r="B71" s="674" t="s">
        <v>161</v>
      </c>
      <c r="C71" s="674" t="s">
        <v>146</v>
      </c>
      <c r="D71" s="674" t="s">
        <v>50</v>
      </c>
      <c r="E71" s="674" t="s">
        <v>149</v>
      </c>
      <c r="F71" s="674" t="s">
        <v>86</v>
      </c>
      <c r="G71" s="674" t="s">
        <v>184</v>
      </c>
      <c r="H71" s="675" t="s">
        <v>121</v>
      </c>
    </row>
    <row r="72" spans="1:8" s="291" customFormat="1" x14ac:dyDescent="0.3">
      <c r="A72" s="615">
        <v>3</v>
      </c>
      <c r="B72" s="458" t="s">
        <v>161</v>
      </c>
      <c r="C72" s="458" t="s">
        <v>146</v>
      </c>
      <c r="D72" s="458" t="s">
        <v>50</v>
      </c>
      <c r="E72" s="458" t="s">
        <v>151</v>
      </c>
      <c r="F72" s="458" t="s">
        <v>86</v>
      </c>
      <c r="G72" s="679" t="s">
        <v>239</v>
      </c>
      <c r="H72" s="633" t="s">
        <v>123</v>
      </c>
    </row>
    <row r="73" spans="1:8" s="291" customFormat="1" x14ac:dyDescent="0.3">
      <c r="A73" s="615">
        <v>4</v>
      </c>
      <c r="B73" s="458" t="s">
        <v>161</v>
      </c>
      <c r="C73" s="458" t="s">
        <v>146</v>
      </c>
      <c r="D73" s="458" t="s">
        <v>50</v>
      </c>
      <c r="E73" s="458" t="s">
        <v>151</v>
      </c>
      <c r="F73" s="458" t="s">
        <v>86</v>
      </c>
      <c r="G73" s="679" t="s">
        <v>240</v>
      </c>
      <c r="H73" s="633" t="s">
        <v>124</v>
      </c>
    </row>
    <row r="74" spans="1:8" s="291" customFormat="1" x14ac:dyDescent="0.3">
      <c r="A74" s="615">
        <v>5</v>
      </c>
      <c r="B74" s="458" t="s">
        <v>161</v>
      </c>
      <c r="C74" s="458" t="s">
        <v>146</v>
      </c>
      <c r="D74" s="458" t="s">
        <v>50</v>
      </c>
      <c r="E74" s="458" t="s">
        <v>151</v>
      </c>
      <c r="F74" s="458" t="s">
        <v>86</v>
      </c>
      <c r="G74" s="679" t="s">
        <v>238</v>
      </c>
      <c r="H74" s="633" t="s">
        <v>125</v>
      </c>
    </row>
    <row r="75" spans="1:8" s="291" customFormat="1" x14ac:dyDescent="0.3">
      <c r="A75" s="680"/>
      <c r="B75" s="681"/>
      <c r="C75" s="681"/>
      <c r="D75" s="681"/>
      <c r="E75" s="681"/>
      <c r="F75" s="681"/>
      <c r="G75" s="682"/>
      <c r="H75" s="683"/>
    </row>
    <row r="76" spans="1:8" s="668" customFormat="1" x14ac:dyDescent="0.3">
      <c r="A76" s="664">
        <v>1</v>
      </c>
      <c r="B76" s="665" t="s">
        <v>162</v>
      </c>
      <c r="C76" s="665" t="s">
        <v>57</v>
      </c>
      <c r="D76" s="665" t="s">
        <v>49</v>
      </c>
      <c r="E76" s="665" t="s">
        <v>147</v>
      </c>
      <c r="F76" s="665" t="s">
        <v>86</v>
      </c>
      <c r="G76" s="665" t="s">
        <v>96</v>
      </c>
      <c r="H76" s="667" t="s">
        <v>120</v>
      </c>
    </row>
    <row r="77" spans="1:8" s="668" customFormat="1" x14ac:dyDescent="0.3">
      <c r="A77" s="684"/>
      <c r="B77" s="685"/>
      <c r="C77" s="685"/>
      <c r="D77" s="685"/>
      <c r="E77" s="685"/>
      <c r="F77" s="685"/>
      <c r="G77" s="685"/>
      <c r="H77" s="686"/>
    </row>
    <row r="78" spans="1:8" s="668" customFormat="1" x14ac:dyDescent="0.3">
      <c r="A78" s="676">
        <v>1</v>
      </c>
      <c r="B78" s="671" t="s">
        <v>162</v>
      </c>
      <c r="C78" s="671" t="s">
        <v>57</v>
      </c>
      <c r="D78" s="671" t="s">
        <v>50</v>
      </c>
      <c r="E78" s="671" t="s">
        <v>147</v>
      </c>
      <c r="F78" s="671" t="s">
        <v>86</v>
      </c>
      <c r="G78" s="671" t="s">
        <v>186</v>
      </c>
      <c r="H78" s="672" t="s">
        <v>120</v>
      </c>
    </row>
    <row r="79" spans="1:8" s="668" customFormat="1" x14ac:dyDescent="0.3">
      <c r="A79" s="676">
        <v>2</v>
      </c>
      <c r="B79" s="671" t="s">
        <v>162</v>
      </c>
      <c r="C79" s="671" t="s">
        <v>57</v>
      </c>
      <c r="D79" s="671" t="s">
        <v>50</v>
      </c>
      <c r="E79" s="671" t="s">
        <v>156</v>
      </c>
      <c r="F79" s="671" t="s">
        <v>86</v>
      </c>
      <c r="G79" s="671" t="s">
        <v>188</v>
      </c>
      <c r="H79" s="672" t="s">
        <v>121</v>
      </c>
    </row>
    <row r="80" spans="1:8" s="291" customFormat="1" x14ac:dyDescent="0.3">
      <c r="A80" s="636">
        <v>3</v>
      </c>
      <c r="B80" s="456" t="s">
        <v>162</v>
      </c>
      <c r="C80" s="456" t="s">
        <v>57</v>
      </c>
      <c r="D80" s="456" t="s">
        <v>50</v>
      </c>
      <c r="E80" s="456" t="s">
        <v>147</v>
      </c>
      <c r="F80" s="456" t="s">
        <v>86</v>
      </c>
      <c r="G80" s="605" t="s">
        <v>100</v>
      </c>
      <c r="H80" s="632" t="s">
        <v>123</v>
      </c>
    </row>
    <row r="81" spans="1:8" s="291" customFormat="1" x14ac:dyDescent="0.3">
      <c r="A81" s="636">
        <v>4</v>
      </c>
      <c r="B81" s="456" t="s">
        <v>162</v>
      </c>
      <c r="C81" s="456" t="s">
        <v>57</v>
      </c>
      <c r="D81" s="456" t="s">
        <v>50</v>
      </c>
      <c r="E81" s="456" t="s">
        <v>147</v>
      </c>
      <c r="F81" s="456" t="s">
        <v>86</v>
      </c>
      <c r="G81" s="605" t="s">
        <v>185</v>
      </c>
      <c r="H81" s="632" t="s">
        <v>123</v>
      </c>
    </row>
    <row r="82" spans="1:8" s="291" customFormat="1" x14ac:dyDescent="0.3">
      <c r="A82" s="636">
        <v>5</v>
      </c>
      <c r="B82" s="456" t="s">
        <v>162</v>
      </c>
      <c r="C82" s="456" t="s">
        <v>57</v>
      </c>
      <c r="D82" s="456" t="s">
        <v>50</v>
      </c>
      <c r="E82" s="456" t="s">
        <v>149</v>
      </c>
      <c r="F82" s="456" t="s">
        <v>86</v>
      </c>
      <c r="G82" s="605" t="s">
        <v>102</v>
      </c>
      <c r="H82" s="632" t="s">
        <v>533</v>
      </c>
    </row>
    <row r="83" spans="1:8" s="291" customFormat="1" x14ac:dyDescent="0.3">
      <c r="A83" s="636">
        <v>6</v>
      </c>
      <c r="B83" s="456" t="s">
        <v>162</v>
      </c>
      <c r="C83" s="456" t="s">
        <v>57</v>
      </c>
      <c r="D83" s="456" t="s">
        <v>50</v>
      </c>
      <c r="E83" s="456" t="s">
        <v>154</v>
      </c>
      <c r="F83" s="456" t="s">
        <v>101</v>
      </c>
      <c r="G83" s="605" t="s">
        <v>99</v>
      </c>
      <c r="H83" s="632" t="s">
        <v>533</v>
      </c>
    </row>
    <row r="84" spans="1:8" s="291" customFormat="1" x14ac:dyDescent="0.3">
      <c r="A84" s="636">
        <v>7</v>
      </c>
      <c r="B84" s="456" t="s">
        <v>162</v>
      </c>
      <c r="C84" s="456" t="s">
        <v>57</v>
      </c>
      <c r="D84" s="456" t="s">
        <v>50</v>
      </c>
      <c r="E84" s="456" t="s">
        <v>151</v>
      </c>
      <c r="F84" s="456" t="s">
        <v>86</v>
      </c>
      <c r="G84" s="605" t="s">
        <v>97</v>
      </c>
      <c r="H84" s="632" t="s">
        <v>533</v>
      </c>
    </row>
    <row r="85" spans="1:8" s="291" customFormat="1" x14ac:dyDescent="0.3">
      <c r="A85" s="636">
        <v>8</v>
      </c>
      <c r="B85" s="456" t="s">
        <v>162</v>
      </c>
      <c r="C85" s="456" t="s">
        <v>57</v>
      </c>
      <c r="D85" s="456" t="s">
        <v>50</v>
      </c>
      <c r="E85" s="456" t="s">
        <v>149</v>
      </c>
      <c r="F85" s="456" t="s">
        <v>86</v>
      </c>
      <c r="G85" s="605" t="s">
        <v>98</v>
      </c>
      <c r="H85" s="632" t="s">
        <v>534</v>
      </c>
    </row>
    <row r="86" spans="1:8" s="291" customFormat="1" x14ac:dyDescent="0.3">
      <c r="A86" s="636">
        <v>9</v>
      </c>
      <c r="B86" s="456" t="s">
        <v>162</v>
      </c>
      <c r="C86" s="456" t="s">
        <v>57</v>
      </c>
      <c r="D86" s="456" t="s">
        <v>50</v>
      </c>
      <c r="E86" s="456" t="s">
        <v>147</v>
      </c>
      <c r="F86" s="456" t="s">
        <v>86</v>
      </c>
      <c r="G86" s="605" t="s">
        <v>187</v>
      </c>
      <c r="H86" s="632" t="s">
        <v>534</v>
      </c>
    </row>
    <row r="87" spans="1:8" s="291" customFormat="1" x14ac:dyDescent="0.3">
      <c r="A87" s="636">
        <v>10</v>
      </c>
      <c r="B87" s="456" t="s">
        <v>162</v>
      </c>
      <c r="C87" s="456" t="s">
        <v>57</v>
      </c>
      <c r="D87" s="456" t="s">
        <v>50</v>
      </c>
      <c r="E87" s="456" t="s">
        <v>156</v>
      </c>
      <c r="F87" s="456" t="s">
        <v>86</v>
      </c>
      <c r="G87" s="605" t="s">
        <v>241</v>
      </c>
      <c r="H87" s="632" t="s">
        <v>534</v>
      </c>
    </row>
    <row r="88" spans="1:8" s="291" customFormat="1" x14ac:dyDescent="0.3">
      <c r="A88" s="636">
        <v>11</v>
      </c>
      <c r="B88" s="456" t="s">
        <v>162</v>
      </c>
      <c r="C88" s="456" t="s">
        <v>57</v>
      </c>
      <c r="D88" s="456" t="s">
        <v>50</v>
      </c>
      <c r="E88" s="456" t="s">
        <v>156</v>
      </c>
      <c r="F88" s="456" t="s">
        <v>86</v>
      </c>
      <c r="G88" s="605" t="s">
        <v>103</v>
      </c>
      <c r="H88" s="632" t="s">
        <v>534</v>
      </c>
    </row>
    <row r="89" spans="1:8" s="291" customFormat="1" x14ac:dyDescent="0.3">
      <c r="A89" s="636">
        <v>12</v>
      </c>
      <c r="B89" s="456" t="s">
        <v>162</v>
      </c>
      <c r="C89" s="456" t="s">
        <v>57</v>
      </c>
      <c r="D89" s="456" t="s">
        <v>50</v>
      </c>
      <c r="E89" s="456" t="s">
        <v>151</v>
      </c>
      <c r="F89" s="456" t="s">
        <v>86</v>
      </c>
      <c r="G89" s="605" t="s">
        <v>242</v>
      </c>
      <c r="H89" s="632" t="s">
        <v>534</v>
      </c>
    </row>
    <row r="90" spans="1:8" s="291" customFormat="1" x14ac:dyDescent="0.3">
      <c r="A90" s="680"/>
      <c r="B90" s="681"/>
      <c r="C90" s="681"/>
      <c r="D90" s="681"/>
      <c r="E90" s="681"/>
      <c r="F90" s="681"/>
      <c r="G90" s="682"/>
      <c r="H90" s="683"/>
    </row>
    <row r="91" spans="1:8" s="668" customFormat="1" x14ac:dyDescent="0.3">
      <c r="A91" s="673">
        <v>1</v>
      </c>
      <c r="B91" s="674" t="s">
        <v>162</v>
      </c>
      <c r="C91" s="674" t="s">
        <v>146</v>
      </c>
      <c r="D91" s="674" t="s">
        <v>50</v>
      </c>
      <c r="E91" s="674" t="s">
        <v>156</v>
      </c>
      <c r="F91" s="674" t="s">
        <v>86</v>
      </c>
      <c r="G91" s="674" t="s">
        <v>245</v>
      </c>
      <c r="H91" s="675" t="s">
        <v>120</v>
      </c>
    </row>
    <row r="92" spans="1:8" s="668" customFormat="1" x14ac:dyDescent="0.3">
      <c r="A92" s="673">
        <v>2</v>
      </c>
      <c r="B92" s="674" t="s">
        <v>162</v>
      </c>
      <c r="C92" s="674" t="s">
        <v>146</v>
      </c>
      <c r="D92" s="674" t="s">
        <v>50</v>
      </c>
      <c r="E92" s="674" t="s">
        <v>151</v>
      </c>
      <c r="F92" s="674" t="s">
        <v>86</v>
      </c>
      <c r="G92" s="674" t="s">
        <v>116</v>
      </c>
      <c r="H92" s="675" t="s">
        <v>121</v>
      </c>
    </row>
    <row r="93" spans="1:8" s="291" customFormat="1" x14ac:dyDescent="0.3">
      <c r="A93" s="615">
        <v>3</v>
      </c>
      <c r="B93" s="458" t="s">
        <v>162</v>
      </c>
      <c r="C93" s="458" t="s">
        <v>146</v>
      </c>
      <c r="D93" s="458" t="s">
        <v>50</v>
      </c>
      <c r="E93" s="458" t="s">
        <v>147</v>
      </c>
      <c r="F93" s="458" t="s">
        <v>86</v>
      </c>
      <c r="G93" s="679" t="s">
        <v>243</v>
      </c>
      <c r="H93" s="633" t="s">
        <v>123</v>
      </c>
    </row>
    <row r="94" spans="1:8" s="291" customFormat="1" x14ac:dyDescent="0.3">
      <c r="A94" s="615">
        <v>4</v>
      </c>
      <c r="B94" s="458" t="s">
        <v>162</v>
      </c>
      <c r="C94" s="458" t="s">
        <v>146</v>
      </c>
      <c r="D94" s="458" t="s">
        <v>50</v>
      </c>
      <c r="E94" s="458" t="s">
        <v>156</v>
      </c>
      <c r="F94" s="458" t="s">
        <v>86</v>
      </c>
      <c r="G94" s="679" t="s">
        <v>244</v>
      </c>
      <c r="H94" s="633" t="s">
        <v>123</v>
      </c>
    </row>
    <row r="95" spans="1:8" s="291" customFormat="1" x14ac:dyDescent="0.3">
      <c r="A95" s="615">
        <v>5</v>
      </c>
      <c r="B95" s="458" t="s">
        <v>162</v>
      </c>
      <c r="C95" s="458" t="s">
        <v>146</v>
      </c>
      <c r="D95" s="458" t="s">
        <v>50</v>
      </c>
      <c r="E95" s="458" t="s">
        <v>156</v>
      </c>
      <c r="F95" s="458" t="s">
        <v>86</v>
      </c>
      <c r="G95" s="679" t="s">
        <v>114</v>
      </c>
      <c r="H95" s="633" t="s">
        <v>516</v>
      </c>
    </row>
    <row r="96" spans="1:8" s="291" customFormat="1" x14ac:dyDescent="0.3">
      <c r="A96" s="615">
        <v>6</v>
      </c>
      <c r="B96" s="458" t="s">
        <v>162</v>
      </c>
      <c r="C96" s="458" t="s">
        <v>146</v>
      </c>
      <c r="D96" s="458" t="s">
        <v>50</v>
      </c>
      <c r="E96" s="458" t="s">
        <v>151</v>
      </c>
      <c r="F96" s="458" t="s">
        <v>86</v>
      </c>
      <c r="G96" s="679" t="s">
        <v>246</v>
      </c>
      <c r="H96" s="633" t="s">
        <v>516</v>
      </c>
    </row>
    <row r="97" spans="1:8" s="291" customFormat="1" x14ac:dyDescent="0.3">
      <c r="A97" s="615">
        <v>7</v>
      </c>
      <c r="B97" s="458" t="s">
        <v>162</v>
      </c>
      <c r="C97" s="458" t="s">
        <v>146</v>
      </c>
      <c r="D97" s="458" t="s">
        <v>50</v>
      </c>
      <c r="E97" s="458" t="s">
        <v>151</v>
      </c>
      <c r="F97" s="458" t="s">
        <v>86</v>
      </c>
      <c r="G97" s="679" t="s">
        <v>191</v>
      </c>
      <c r="H97" s="633" t="s">
        <v>516</v>
      </c>
    </row>
    <row r="98" spans="1:8" s="291" customFormat="1" x14ac:dyDescent="0.3">
      <c r="A98" s="615">
        <v>8</v>
      </c>
      <c r="B98" s="458" t="s">
        <v>162</v>
      </c>
      <c r="C98" s="458" t="s">
        <v>146</v>
      </c>
      <c r="D98" s="458" t="s">
        <v>50</v>
      </c>
      <c r="E98" s="458" t="s">
        <v>151</v>
      </c>
      <c r="F98" s="458" t="s">
        <v>86</v>
      </c>
      <c r="G98" s="679" t="s">
        <v>249</v>
      </c>
      <c r="H98" s="633" t="s">
        <v>516</v>
      </c>
    </row>
    <row r="99" spans="1:8" s="291" customFormat="1" x14ac:dyDescent="0.3">
      <c r="A99" s="615">
        <v>9</v>
      </c>
      <c r="B99" s="458" t="s">
        <v>162</v>
      </c>
      <c r="C99" s="458" t="s">
        <v>146</v>
      </c>
      <c r="D99" s="458" t="s">
        <v>50</v>
      </c>
      <c r="E99" s="458" t="s">
        <v>156</v>
      </c>
      <c r="F99" s="458" t="s">
        <v>86</v>
      </c>
      <c r="G99" s="679" t="s">
        <v>115</v>
      </c>
      <c r="H99" s="633" t="s">
        <v>487</v>
      </c>
    </row>
    <row r="100" spans="1:8" s="291" customFormat="1" x14ac:dyDescent="0.3">
      <c r="A100" s="615">
        <v>10</v>
      </c>
      <c r="B100" s="458" t="s">
        <v>162</v>
      </c>
      <c r="C100" s="458" t="s">
        <v>146</v>
      </c>
      <c r="D100" s="458" t="s">
        <v>50</v>
      </c>
      <c r="E100" s="458" t="s">
        <v>151</v>
      </c>
      <c r="F100" s="458" t="s">
        <v>86</v>
      </c>
      <c r="G100" s="679" t="s">
        <v>247</v>
      </c>
      <c r="H100" s="633" t="s">
        <v>487</v>
      </c>
    </row>
    <row r="101" spans="1:8" s="291" customFormat="1" x14ac:dyDescent="0.3">
      <c r="A101" s="615">
        <v>11</v>
      </c>
      <c r="B101" s="458" t="s">
        <v>162</v>
      </c>
      <c r="C101" s="458" t="s">
        <v>146</v>
      </c>
      <c r="D101" s="458" t="s">
        <v>50</v>
      </c>
      <c r="E101" s="458" t="s">
        <v>151</v>
      </c>
      <c r="F101" s="458" t="s">
        <v>86</v>
      </c>
      <c r="G101" s="679" t="s">
        <v>117</v>
      </c>
      <c r="H101" s="633" t="s">
        <v>487</v>
      </c>
    </row>
    <row r="102" spans="1:8" s="291" customFormat="1" x14ac:dyDescent="0.3">
      <c r="A102" s="615">
        <v>12</v>
      </c>
      <c r="B102" s="458" t="s">
        <v>162</v>
      </c>
      <c r="C102" s="458" t="s">
        <v>146</v>
      </c>
      <c r="D102" s="458" t="s">
        <v>50</v>
      </c>
      <c r="E102" s="458" t="s">
        <v>151</v>
      </c>
      <c r="F102" s="458" t="s">
        <v>86</v>
      </c>
      <c r="G102" s="679" t="s">
        <v>248</v>
      </c>
      <c r="H102" s="633" t="s">
        <v>487</v>
      </c>
    </row>
    <row r="103" spans="1:8" s="291" customFormat="1" x14ac:dyDescent="0.3">
      <c r="A103" s="680"/>
      <c r="B103" s="681"/>
      <c r="C103" s="681"/>
      <c r="D103" s="681"/>
      <c r="E103" s="681"/>
      <c r="F103" s="681"/>
      <c r="G103" s="682"/>
      <c r="H103" s="683"/>
    </row>
    <row r="104" spans="1:8" s="668" customFormat="1" x14ac:dyDescent="0.3">
      <c r="A104" s="676">
        <v>1</v>
      </c>
      <c r="B104" s="671" t="s">
        <v>163</v>
      </c>
      <c r="C104" s="671" t="s">
        <v>57</v>
      </c>
      <c r="D104" s="671" t="s">
        <v>50</v>
      </c>
      <c r="E104" s="671" t="s">
        <v>151</v>
      </c>
      <c r="F104" s="671" t="s">
        <v>86</v>
      </c>
      <c r="G104" s="671" t="s">
        <v>189</v>
      </c>
      <c r="H104" s="672" t="s">
        <v>120</v>
      </c>
    </row>
    <row r="105" spans="1:8" s="668" customFormat="1" x14ac:dyDescent="0.3">
      <c r="A105" s="676">
        <v>2</v>
      </c>
      <c r="B105" s="671" t="s">
        <v>163</v>
      </c>
      <c r="C105" s="671" t="s">
        <v>57</v>
      </c>
      <c r="D105" s="671" t="s">
        <v>50</v>
      </c>
      <c r="E105" s="671" t="s">
        <v>156</v>
      </c>
      <c r="F105" s="671" t="s">
        <v>86</v>
      </c>
      <c r="G105" s="671" t="s">
        <v>110</v>
      </c>
      <c r="H105" s="672" t="s">
        <v>121</v>
      </c>
    </row>
    <row r="106" spans="1:8" s="291" customFormat="1" x14ac:dyDescent="0.3">
      <c r="A106" s="636">
        <v>3</v>
      </c>
      <c r="B106" s="456" t="s">
        <v>163</v>
      </c>
      <c r="C106" s="456" t="s">
        <v>57</v>
      </c>
      <c r="D106" s="456" t="s">
        <v>50</v>
      </c>
      <c r="E106" s="456" t="s">
        <v>156</v>
      </c>
      <c r="F106" s="456" t="s">
        <v>86</v>
      </c>
      <c r="G106" s="605" t="s">
        <v>190</v>
      </c>
      <c r="H106" s="632" t="s">
        <v>123</v>
      </c>
    </row>
    <row r="107" spans="1:8" s="291" customFormat="1" x14ac:dyDescent="0.3">
      <c r="A107" s="636">
        <v>4</v>
      </c>
      <c r="B107" s="456" t="s">
        <v>163</v>
      </c>
      <c r="C107" s="456" t="s">
        <v>57</v>
      </c>
      <c r="D107" s="456" t="s">
        <v>50</v>
      </c>
      <c r="E107" s="456" t="s">
        <v>156</v>
      </c>
      <c r="F107" s="456" t="s">
        <v>86</v>
      </c>
      <c r="G107" s="605" t="s">
        <v>111</v>
      </c>
      <c r="H107" s="632" t="s">
        <v>548</v>
      </c>
    </row>
    <row r="108" spans="1:8" s="291" customFormat="1" x14ac:dyDescent="0.3">
      <c r="A108" s="636">
        <v>5</v>
      </c>
      <c r="B108" s="456" t="s">
        <v>163</v>
      </c>
      <c r="C108" s="456" t="s">
        <v>57</v>
      </c>
      <c r="D108" s="456" t="s">
        <v>50</v>
      </c>
      <c r="E108" s="456" t="s">
        <v>156</v>
      </c>
      <c r="F108" s="456" t="s">
        <v>86</v>
      </c>
      <c r="G108" s="605" t="s">
        <v>112</v>
      </c>
      <c r="H108" s="632" t="s">
        <v>548</v>
      </c>
    </row>
    <row r="109" spans="1:8" s="291" customFormat="1" x14ac:dyDescent="0.3">
      <c r="A109" s="680"/>
      <c r="B109" s="681"/>
      <c r="C109" s="681"/>
      <c r="D109" s="681"/>
      <c r="E109" s="681"/>
      <c r="F109" s="681"/>
      <c r="G109" s="682"/>
      <c r="H109" s="683"/>
    </row>
    <row r="110" spans="1:8" s="668" customFormat="1" x14ac:dyDescent="0.3">
      <c r="A110" s="673">
        <v>1</v>
      </c>
      <c r="B110" s="674" t="s">
        <v>163</v>
      </c>
      <c r="C110" s="674" t="s">
        <v>146</v>
      </c>
      <c r="D110" s="674" t="s">
        <v>50</v>
      </c>
      <c r="E110" s="674" t="s">
        <v>156</v>
      </c>
      <c r="F110" s="674" t="s">
        <v>86</v>
      </c>
      <c r="G110" s="674" t="s">
        <v>250</v>
      </c>
      <c r="H110" s="675" t="s">
        <v>120</v>
      </c>
    </row>
    <row r="111" spans="1:8" s="668" customFormat="1" x14ac:dyDescent="0.3">
      <c r="A111" s="673">
        <v>2</v>
      </c>
      <c r="B111" s="674" t="s">
        <v>163</v>
      </c>
      <c r="C111" s="674" t="s">
        <v>146</v>
      </c>
      <c r="D111" s="674" t="s">
        <v>50</v>
      </c>
      <c r="E111" s="674" t="s">
        <v>151</v>
      </c>
      <c r="F111" s="674" t="s">
        <v>86</v>
      </c>
      <c r="G111" s="674" t="s">
        <v>251</v>
      </c>
      <c r="H111" s="675" t="s">
        <v>121</v>
      </c>
    </row>
    <row r="112" spans="1:8" s="291" customFormat="1" x14ac:dyDescent="0.3">
      <c r="A112" s="615">
        <v>3</v>
      </c>
      <c r="B112" s="458" t="s">
        <v>163</v>
      </c>
      <c r="C112" s="458" t="s">
        <v>146</v>
      </c>
      <c r="D112" s="458" t="s">
        <v>50</v>
      </c>
      <c r="E112" s="458" t="s">
        <v>151</v>
      </c>
      <c r="F112" s="458" t="s">
        <v>86</v>
      </c>
      <c r="G112" s="679" t="s">
        <v>192</v>
      </c>
      <c r="H112" s="633" t="s">
        <v>123</v>
      </c>
    </row>
    <row r="113" spans="1:8" s="291" customFormat="1" x14ac:dyDescent="0.3">
      <c r="A113" s="680"/>
      <c r="B113" s="681"/>
      <c r="C113" s="681"/>
      <c r="D113" s="681"/>
      <c r="E113" s="681"/>
      <c r="F113" s="681"/>
      <c r="G113" s="682"/>
      <c r="H113" s="683"/>
    </row>
    <row r="114" spans="1:8" s="668" customFormat="1" x14ac:dyDescent="0.3">
      <c r="A114" s="664">
        <v>1</v>
      </c>
      <c r="B114" s="665" t="s">
        <v>165</v>
      </c>
      <c r="C114" s="665" t="s">
        <v>57</v>
      </c>
      <c r="D114" s="665" t="s">
        <v>49</v>
      </c>
      <c r="E114" s="665" t="s">
        <v>164</v>
      </c>
      <c r="F114" s="665" t="s">
        <v>86</v>
      </c>
      <c r="G114" s="665" t="s">
        <v>93</v>
      </c>
      <c r="H114" s="667" t="s">
        <v>120</v>
      </c>
    </row>
    <row r="115" spans="1:8" s="668" customFormat="1" x14ac:dyDescent="0.3">
      <c r="A115" s="664">
        <v>2</v>
      </c>
      <c r="B115" s="665" t="s">
        <v>165</v>
      </c>
      <c r="C115" s="665" t="s">
        <v>57</v>
      </c>
      <c r="D115" s="665" t="s">
        <v>49</v>
      </c>
      <c r="E115" s="665" t="s">
        <v>151</v>
      </c>
      <c r="F115" s="665" t="s">
        <v>86</v>
      </c>
      <c r="G115" s="665" t="s">
        <v>92</v>
      </c>
      <c r="H115" s="667" t="s">
        <v>121</v>
      </c>
    </row>
    <row r="116" spans="1:8" s="668" customFormat="1" x14ac:dyDescent="0.3">
      <c r="A116" s="684"/>
      <c r="B116" s="685"/>
      <c r="C116" s="685"/>
      <c r="D116" s="685"/>
      <c r="E116" s="685"/>
      <c r="F116" s="685"/>
      <c r="G116" s="685"/>
      <c r="H116" s="686"/>
    </row>
    <row r="117" spans="1:8" s="668" customFormat="1" x14ac:dyDescent="0.3">
      <c r="A117" s="676">
        <v>1</v>
      </c>
      <c r="B117" s="671" t="s">
        <v>165</v>
      </c>
      <c r="C117" s="671" t="s">
        <v>57</v>
      </c>
      <c r="D117" s="671" t="s">
        <v>50</v>
      </c>
      <c r="E117" s="671" t="s">
        <v>151</v>
      </c>
      <c r="F117" s="671" t="s">
        <v>86</v>
      </c>
      <c r="G117" s="671" t="s">
        <v>253</v>
      </c>
      <c r="H117" s="672" t="s">
        <v>120</v>
      </c>
    </row>
    <row r="118" spans="1:8" s="668" customFormat="1" x14ac:dyDescent="0.3">
      <c r="A118" s="676">
        <v>2</v>
      </c>
      <c r="B118" s="671" t="s">
        <v>165</v>
      </c>
      <c r="C118" s="671" t="s">
        <v>57</v>
      </c>
      <c r="D118" s="671" t="s">
        <v>50</v>
      </c>
      <c r="E118" s="671" t="s">
        <v>164</v>
      </c>
      <c r="F118" s="671" t="s">
        <v>86</v>
      </c>
      <c r="G118" s="671" t="s">
        <v>252</v>
      </c>
      <c r="H118" s="672" t="s">
        <v>121</v>
      </c>
    </row>
    <row r="119" spans="1:8" s="291" customFormat="1" x14ac:dyDescent="0.3">
      <c r="A119" s="636">
        <v>3</v>
      </c>
      <c r="B119" s="456" t="s">
        <v>165</v>
      </c>
      <c r="C119" s="456" t="s">
        <v>57</v>
      </c>
      <c r="D119" s="456" t="s">
        <v>50</v>
      </c>
      <c r="E119" s="456" t="s">
        <v>156</v>
      </c>
      <c r="F119" s="456" t="s">
        <v>86</v>
      </c>
      <c r="G119" s="605" t="s">
        <v>91</v>
      </c>
      <c r="H119" s="632" t="s">
        <v>123</v>
      </c>
    </row>
    <row r="120" spans="1:8" s="291" customFormat="1" x14ac:dyDescent="0.3">
      <c r="A120" s="680"/>
      <c r="B120" s="681"/>
      <c r="C120" s="681"/>
      <c r="D120" s="681"/>
      <c r="E120" s="681"/>
      <c r="F120" s="681"/>
      <c r="G120" s="682"/>
      <c r="H120" s="683"/>
    </row>
    <row r="121" spans="1:8" s="668" customFormat="1" x14ac:dyDescent="0.3">
      <c r="A121" s="677">
        <v>1</v>
      </c>
      <c r="B121" s="666" t="s">
        <v>165</v>
      </c>
      <c r="C121" s="666" t="s">
        <v>146</v>
      </c>
      <c r="D121" s="666" t="s">
        <v>50</v>
      </c>
      <c r="E121" s="666" t="s">
        <v>156</v>
      </c>
      <c r="F121" s="666" t="s">
        <v>86</v>
      </c>
      <c r="G121" s="666" t="s">
        <v>136</v>
      </c>
      <c r="H121" s="678" t="s">
        <v>120</v>
      </c>
    </row>
    <row r="122" spans="1:8" s="668" customFormat="1" x14ac:dyDescent="0.3">
      <c r="A122" s="677">
        <v>2</v>
      </c>
      <c r="B122" s="666" t="s">
        <v>165</v>
      </c>
      <c r="C122" s="666" t="s">
        <v>146</v>
      </c>
      <c r="D122" s="666" t="s">
        <v>50</v>
      </c>
      <c r="E122" s="666" t="s">
        <v>151</v>
      </c>
      <c r="F122" s="666" t="s">
        <v>86</v>
      </c>
      <c r="G122" s="666" t="s">
        <v>254</v>
      </c>
      <c r="H122" s="678" t="s">
        <v>121</v>
      </c>
    </row>
    <row r="123" spans="1:8" s="291" customFormat="1" x14ac:dyDescent="0.3">
      <c r="A123" s="292"/>
      <c r="H123" s="292"/>
    </row>
    <row r="124" spans="1:8" s="291" customFormat="1" x14ac:dyDescent="0.3">
      <c r="A124" s="292"/>
      <c r="H124" s="292"/>
    </row>
  </sheetData>
  <autoFilter ref="A1:H1" xr:uid="{00000000-0001-0000-0000-000000000000}"/>
  <sortState xmlns:xlrd2="http://schemas.microsoft.com/office/spreadsheetml/2017/richdata2" ref="A117:H119">
    <sortCondition ref="H117:H119"/>
    <sortCondition ref="E117:E119"/>
  </sortState>
  <pageMargins left="0.25" right="0.25" top="0.75" bottom="0.75" header="0.3" footer="0.3"/>
  <pageSetup paperSize="9" scale="61" orientation="landscape" r:id="rId1"/>
  <rowBreaks count="1" manualBreakCount="1"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5912-F9B1-4E16-BF02-4320FC09C24D}">
  <sheetPr>
    <pageSetUpPr fitToPage="1"/>
  </sheetPr>
  <dimension ref="A1:K139"/>
  <sheetViews>
    <sheetView zoomScaleNormal="100" workbookViewId="0">
      <selection activeCell="J139" sqref="J139"/>
    </sheetView>
  </sheetViews>
  <sheetFormatPr defaultColWidth="9.23046875" defaultRowHeight="12.9" x14ac:dyDescent="0.3"/>
  <cols>
    <col min="1" max="2" width="4.921875" style="566" customWidth="1"/>
    <col min="3" max="3" width="20.3828125" style="566" bestFit="1" customWidth="1"/>
    <col min="4" max="4" width="1.84375" style="566" customWidth="1"/>
    <col min="5" max="5" width="4.69140625" style="566" customWidth="1"/>
    <col min="6" max="6" width="1.84375" style="566" customWidth="1"/>
    <col min="7" max="7" width="25.23046875" style="566" customWidth="1"/>
    <col min="8" max="8" width="0.921875" style="566" customWidth="1"/>
    <col min="9" max="9" width="24.3828125" style="566" customWidth="1"/>
    <col min="10" max="10" width="33.84375" style="566" customWidth="1"/>
    <col min="11" max="11" width="4.61328125" style="566" customWidth="1"/>
    <col min="12" max="16384" width="9.23046875" style="566"/>
  </cols>
  <sheetData>
    <row r="1" spans="1:11" ht="24.65" customHeight="1" x14ac:dyDescent="0.3">
      <c r="A1" s="729" t="s">
        <v>283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</row>
    <row r="2" spans="1:11" ht="37.1" customHeight="1" x14ac:dyDescent="0.3">
      <c r="A2" s="723" t="s">
        <v>166</v>
      </c>
      <c r="B2" s="724"/>
      <c r="C2" s="724"/>
      <c r="D2" s="724"/>
      <c r="E2" s="724"/>
      <c r="F2" s="724"/>
      <c r="G2" s="724"/>
      <c r="H2" s="724"/>
      <c r="I2" s="724"/>
      <c r="J2" s="724"/>
      <c r="K2" s="725"/>
    </row>
    <row r="3" spans="1:11" ht="134.69999999999999" customHeight="1" x14ac:dyDescent="0.3">
      <c r="A3" s="731" t="s">
        <v>313</v>
      </c>
      <c r="B3" s="732"/>
      <c r="C3" s="732"/>
      <c r="D3" s="732"/>
      <c r="E3" s="732"/>
      <c r="F3" s="732"/>
      <c r="G3" s="732"/>
      <c r="H3" s="732"/>
      <c r="I3" s="732"/>
      <c r="J3" s="732"/>
      <c r="K3" s="733"/>
    </row>
    <row r="4" spans="1:11" ht="107.25" customHeight="1" x14ac:dyDescent="0.3">
      <c r="A4" s="567" t="s">
        <v>314</v>
      </c>
      <c r="B4" s="567" t="s">
        <v>315</v>
      </c>
      <c r="C4" s="568" t="s">
        <v>137</v>
      </c>
      <c r="D4" s="734" t="s">
        <v>316</v>
      </c>
      <c r="E4" s="734"/>
      <c r="F4" s="734" t="s">
        <v>167</v>
      </c>
      <c r="G4" s="734"/>
      <c r="H4" s="734" t="s">
        <v>167</v>
      </c>
      <c r="I4" s="734"/>
      <c r="J4" s="568" t="s">
        <v>312</v>
      </c>
      <c r="K4" s="569" t="s">
        <v>317</v>
      </c>
    </row>
    <row r="5" spans="1:11" ht="25.1" customHeight="1" x14ac:dyDescent="0.4">
      <c r="A5" s="570" t="s">
        <v>168</v>
      </c>
      <c r="B5" s="571"/>
      <c r="C5" s="572" t="s">
        <v>281</v>
      </c>
      <c r="D5" s="715"/>
      <c r="E5" s="716"/>
      <c r="F5" s="713" t="s">
        <v>207</v>
      </c>
      <c r="G5" s="714"/>
      <c r="H5" s="713" t="s">
        <v>172</v>
      </c>
      <c r="I5" s="714"/>
      <c r="J5" s="609" t="s">
        <v>421</v>
      </c>
      <c r="K5" s="573" t="s">
        <v>120</v>
      </c>
    </row>
    <row r="6" spans="1:11" ht="25.1" customHeight="1" x14ac:dyDescent="0.4">
      <c r="A6" s="574"/>
      <c r="B6" s="574"/>
      <c r="C6" s="575" t="s">
        <v>281</v>
      </c>
      <c r="D6" s="696"/>
      <c r="E6" s="697"/>
      <c r="F6" s="694" t="s">
        <v>208</v>
      </c>
      <c r="G6" s="695"/>
      <c r="H6" s="694" t="s">
        <v>209</v>
      </c>
      <c r="I6" s="695"/>
      <c r="J6" s="610" t="s">
        <v>422</v>
      </c>
      <c r="K6" s="576" t="s">
        <v>121</v>
      </c>
    </row>
    <row r="7" spans="1:11" ht="25.1" customHeight="1" x14ac:dyDescent="0.4">
      <c r="A7" s="574"/>
      <c r="B7" s="574"/>
      <c r="C7" s="575" t="s">
        <v>281</v>
      </c>
      <c r="D7" s="696"/>
      <c r="E7" s="697"/>
      <c r="F7" s="694" t="s">
        <v>209</v>
      </c>
      <c r="G7" s="695"/>
      <c r="H7" s="694" t="s">
        <v>207</v>
      </c>
      <c r="I7" s="695"/>
      <c r="J7" s="610" t="s">
        <v>423</v>
      </c>
      <c r="K7" s="576" t="s">
        <v>123</v>
      </c>
    </row>
    <row r="8" spans="1:11" ht="25.1" customHeight="1" x14ac:dyDescent="0.4">
      <c r="A8" s="574"/>
      <c r="B8" s="574"/>
      <c r="C8" s="575" t="s">
        <v>281</v>
      </c>
      <c r="D8" s="696"/>
      <c r="E8" s="697"/>
      <c r="F8" s="694" t="s">
        <v>172</v>
      </c>
      <c r="G8" s="695"/>
      <c r="H8" s="694" t="s">
        <v>206</v>
      </c>
      <c r="I8" s="695"/>
      <c r="J8" s="610" t="s">
        <v>424</v>
      </c>
      <c r="K8" s="576" t="s">
        <v>124</v>
      </c>
    </row>
    <row r="9" spans="1:11" ht="25.1" customHeight="1" x14ac:dyDescent="0.4">
      <c r="A9" s="574"/>
      <c r="B9" s="574"/>
      <c r="C9" s="575" t="s">
        <v>281</v>
      </c>
      <c r="D9" s="696"/>
      <c r="E9" s="697"/>
      <c r="F9" s="694" t="s">
        <v>206</v>
      </c>
      <c r="G9" s="695"/>
      <c r="H9" s="694" t="s">
        <v>209</v>
      </c>
      <c r="I9" s="695"/>
      <c r="J9" s="610" t="s">
        <v>425</v>
      </c>
      <c r="K9" s="576" t="s">
        <v>125</v>
      </c>
    </row>
    <row r="10" spans="1:11" ht="25.1" customHeight="1" x14ac:dyDescent="0.4">
      <c r="A10" s="574"/>
      <c r="B10" s="574"/>
      <c r="C10" s="575" t="s">
        <v>281</v>
      </c>
      <c r="D10" s="696"/>
      <c r="E10" s="697"/>
      <c r="F10" s="694" t="s">
        <v>207</v>
      </c>
      <c r="G10" s="695"/>
      <c r="H10" s="694" t="s">
        <v>208</v>
      </c>
      <c r="I10" s="695"/>
      <c r="J10" s="610" t="s">
        <v>426</v>
      </c>
      <c r="K10" s="576" t="s">
        <v>126</v>
      </c>
    </row>
    <row r="11" spans="1:11" ht="25.1" customHeight="1" x14ac:dyDescent="0.4">
      <c r="A11" s="574"/>
      <c r="B11" s="574"/>
      <c r="C11" s="575" t="s">
        <v>281</v>
      </c>
      <c r="D11" s="696"/>
      <c r="E11" s="697"/>
      <c r="F11" s="694" t="s">
        <v>208</v>
      </c>
      <c r="G11" s="695"/>
      <c r="H11" s="694" t="s">
        <v>206</v>
      </c>
      <c r="I11" s="695"/>
      <c r="J11" s="610" t="s">
        <v>427</v>
      </c>
      <c r="K11" s="576" t="s">
        <v>127</v>
      </c>
    </row>
    <row r="12" spans="1:11" ht="25.1" customHeight="1" x14ac:dyDescent="0.4">
      <c r="A12" s="574"/>
      <c r="B12" s="574"/>
      <c r="C12" s="575" t="s">
        <v>281</v>
      </c>
      <c r="D12" s="696"/>
      <c r="E12" s="697"/>
      <c r="F12" s="694" t="s">
        <v>209</v>
      </c>
      <c r="G12" s="695"/>
      <c r="H12" s="694" t="s">
        <v>172</v>
      </c>
      <c r="I12" s="695"/>
      <c r="J12" s="610" t="s">
        <v>428</v>
      </c>
      <c r="K12" s="576" t="s">
        <v>128</v>
      </c>
    </row>
    <row r="13" spans="1:11" ht="25.1" customHeight="1" x14ac:dyDescent="0.4">
      <c r="A13" s="574"/>
      <c r="B13" s="574"/>
      <c r="C13" s="575" t="s">
        <v>281</v>
      </c>
      <c r="D13" s="696"/>
      <c r="E13" s="697"/>
      <c r="F13" s="694" t="s">
        <v>206</v>
      </c>
      <c r="G13" s="695"/>
      <c r="H13" s="694" t="s">
        <v>207</v>
      </c>
      <c r="I13" s="695"/>
      <c r="J13" s="610" t="s">
        <v>429</v>
      </c>
      <c r="K13" s="576" t="s">
        <v>129</v>
      </c>
    </row>
    <row r="14" spans="1:11" ht="25.1" customHeight="1" x14ac:dyDescent="0.4">
      <c r="A14" s="574"/>
      <c r="B14" s="574"/>
      <c r="C14" s="575" t="s">
        <v>281</v>
      </c>
      <c r="D14" s="696"/>
      <c r="E14" s="697"/>
      <c r="F14" s="694" t="s">
        <v>172</v>
      </c>
      <c r="G14" s="695"/>
      <c r="H14" s="694" t="s">
        <v>208</v>
      </c>
      <c r="I14" s="695"/>
      <c r="J14" s="610" t="s">
        <v>430</v>
      </c>
      <c r="K14" s="576" t="s">
        <v>130</v>
      </c>
    </row>
    <row r="15" spans="1:11" ht="25.1" customHeight="1" x14ac:dyDescent="0.4">
      <c r="A15" s="577" t="s">
        <v>168</v>
      </c>
      <c r="B15" s="578"/>
      <c r="C15" s="579" t="s">
        <v>282</v>
      </c>
      <c r="D15" s="690"/>
      <c r="E15" s="691"/>
      <c r="F15" s="688" t="s">
        <v>210</v>
      </c>
      <c r="G15" s="689"/>
      <c r="H15" s="688" t="s">
        <v>211</v>
      </c>
      <c r="I15" s="689"/>
      <c r="J15" s="611" t="s">
        <v>431</v>
      </c>
      <c r="K15" s="576" t="s">
        <v>131</v>
      </c>
    </row>
    <row r="16" spans="1:11" ht="25.1" customHeight="1" x14ac:dyDescent="0.4">
      <c r="A16" s="578"/>
      <c r="B16" s="578"/>
      <c r="C16" s="579" t="s">
        <v>282</v>
      </c>
      <c r="D16" s="690"/>
      <c r="E16" s="691"/>
      <c r="F16" s="688" t="s">
        <v>150</v>
      </c>
      <c r="G16" s="689"/>
      <c r="H16" s="688" t="s">
        <v>173</v>
      </c>
      <c r="I16" s="689"/>
      <c r="J16" s="611" t="s">
        <v>432</v>
      </c>
      <c r="K16" s="576" t="s">
        <v>132</v>
      </c>
    </row>
    <row r="17" spans="1:11" ht="25.1" customHeight="1" x14ac:dyDescent="0.4">
      <c r="A17" s="578"/>
      <c r="B17" s="578"/>
      <c r="C17" s="579" t="s">
        <v>282</v>
      </c>
      <c r="D17" s="690"/>
      <c r="E17" s="691"/>
      <c r="F17" s="688" t="s">
        <v>211</v>
      </c>
      <c r="G17" s="689"/>
      <c r="H17" s="688" t="s">
        <v>150</v>
      </c>
      <c r="I17" s="689"/>
      <c r="J17" s="611" t="s">
        <v>433</v>
      </c>
      <c r="K17" s="576" t="s">
        <v>133</v>
      </c>
    </row>
    <row r="18" spans="1:11" ht="25.1" customHeight="1" x14ac:dyDescent="0.4">
      <c r="A18" s="578"/>
      <c r="B18" s="578"/>
      <c r="C18" s="579" t="s">
        <v>282</v>
      </c>
      <c r="D18" s="690"/>
      <c r="E18" s="691"/>
      <c r="F18" s="688" t="s">
        <v>210</v>
      </c>
      <c r="G18" s="689"/>
      <c r="H18" s="688" t="s">
        <v>173</v>
      </c>
      <c r="I18" s="689"/>
      <c r="J18" s="611" t="s">
        <v>434</v>
      </c>
      <c r="K18" s="576" t="s">
        <v>134</v>
      </c>
    </row>
    <row r="19" spans="1:11" ht="25.1" customHeight="1" x14ac:dyDescent="0.4">
      <c r="A19" s="578"/>
      <c r="B19" s="578"/>
      <c r="C19" s="579" t="s">
        <v>282</v>
      </c>
      <c r="D19" s="690"/>
      <c r="E19" s="691"/>
      <c r="F19" s="688" t="s">
        <v>150</v>
      </c>
      <c r="G19" s="689"/>
      <c r="H19" s="688" t="s">
        <v>210</v>
      </c>
      <c r="I19" s="689"/>
      <c r="J19" s="611" t="s">
        <v>433</v>
      </c>
      <c r="K19" s="576" t="s">
        <v>135</v>
      </c>
    </row>
    <row r="20" spans="1:11" ht="25.1" customHeight="1" x14ac:dyDescent="0.4">
      <c r="A20" s="578"/>
      <c r="B20" s="578"/>
      <c r="C20" s="579" t="s">
        <v>282</v>
      </c>
      <c r="D20" s="690"/>
      <c r="E20" s="691"/>
      <c r="F20" s="688" t="s">
        <v>173</v>
      </c>
      <c r="G20" s="689"/>
      <c r="H20" s="688" t="s">
        <v>211</v>
      </c>
      <c r="I20" s="689"/>
      <c r="J20" s="611" t="s">
        <v>435</v>
      </c>
      <c r="K20" s="576" t="s">
        <v>318</v>
      </c>
    </row>
    <row r="21" spans="1:11" ht="25.1" customHeight="1" x14ac:dyDescent="0.4">
      <c r="A21" s="580" t="s">
        <v>284</v>
      </c>
      <c r="B21" s="574"/>
      <c r="C21" s="575" t="s">
        <v>397</v>
      </c>
      <c r="D21" s="696"/>
      <c r="E21" s="697"/>
      <c r="F21" s="694" t="s">
        <v>145</v>
      </c>
      <c r="G21" s="695"/>
      <c r="H21" s="694" t="s">
        <v>214</v>
      </c>
      <c r="I21" s="695"/>
      <c r="J21" s="610" t="s">
        <v>444</v>
      </c>
      <c r="K21" s="576" t="s">
        <v>319</v>
      </c>
    </row>
    <row r="22" spans="1:11" ht="25.1" customHeight="1" x14ac:dyDescent="0.4">
      <c r="A22" s="574"/>
      <c r="B22" s="574"/>
      <c r="C22" s="575" t="s">
        <v>397</v>
      </c>
      <c r="D22" s="696"/>
      <c r="E22" s="697"/>
      <c r="F22" s="694" t="s">
        <v>174</v>
      </c>
      <c r="G22" s="695"/>
      <c r="H22" s="694" t="s">
        <v>217</v>
      </c>
      <c r="I22" s="695"/>
      <c r="J22" s="610" t="s">
        <v>445</v>
      </c>
      <c r="K22" s="576" t="s">
        <v>320</v>
      </c>
    </row>
    <row r="23" spans="1:11" ht="25.1" customHeight="1" x14ac:dyDescent="0.4">
      <c r="A23" s="574"/>
      <c r="B23" s="574"/>
      <c r="C23" s="575" t="s">
        <v>397</v>
      </c>
      <c r="D23" s="696"/>
      <c r="E23" s="697"/>
      <c r="F23" s="694" t="s">
        <v>214</v>
      </c>
      <c r="G23" s="695"/>
      <c r="H23" s="694" t="s">
        <v>174</v>
      </c>
      <c r="I23" s="695"/>
      <c r="J23" s="610" t="s">
        <v>449</v>
      </c>
      <c r="K23" s="576" t="s">
        <v>321</v>
      </c>
    </row>
    <row r="24" spans="1:11" ht="25.1" customHeight="1" x14ac:dyDescent="0.4">
      <c r="A24" s="574"/>
      <c r="B24" s="574"/>
      <c r="C24" s="575" t="s">
        <v>397</v>
      </c>
      <c r="D24" s="696"/>
      <c r="E24" s="697"/>
      <c r="F24" s="694" t="s">
        <v>217</v>
      </c>
      <c r="G24" s="695"/>
      <c r="H24" s="694" t="s">
        <v>145</v>
      </c>
      <c r="I24" s="695"/>
      <c r="J24" s="610" t="s">
        <v>449</v>
      </c>
      <c r="K24" s="576" t="s">
        <v>322</v>
      </c>
    </row>
    <row r="25" spans="1:11" ht="25.1" customHeight="1" x14ac:dyDescent="0.4">
      <c r="A25" s="574"/>
      <c r="B25" s="574"/>
      <c r="C25" s="575" t="s">
        <v>397</v>
      </c>
      <c r="D25" s="696"/>
      <c r="E25" s="697"/>
      <c r="F25" s="694" t="s">
        <v>174</v>
      </c>
      <c r="G25" s="695"/>
      <c r="H25" s="694" t="s">
        <v>145</v>
      </c>
      <c r="I25" s="695"/>
      <c r="J25" s="610" t="s">
        <v>448</v>
      </c>
      <c r="K25" s="576" t="s">
        <v>323</v>
      </c>
    </row>
    <row r="26" spans="1:11" ht="25.1" customHeight="1" x14ac:dyDescent="0.4">
      <c r="A26" s="574"/>
      <c r="B26" s="574"/>
      <c r="C26" s="575" t="s">
        <v>397</v>
      </c>
      <c r="D26" s="696"/>
      <c r="E26" s="697"/>
      <c r="F26" s="694" t="s">
        <v>214</v>
      </c>
      <c r="G26" s="695"/>
      <c r="H26" s="694" t="s">
        <v>217</v>
      </c>
      <c r="I26" s="695"/>
      <c r="J26" s="610" t="s">
        <v>447</v>
      </c>
      <c r="K26" s="576" t="s">
        <v>324</v>
      </c>
    </row>
    <row r="27" spans="1:11" ht="25.1" customHeight="1" x14ac:dyDescent="0.4">
      <c r="A27" s="574"/>
      <c r="B27" s="574"/>
      <c r="C27" s="575" t="s">
        <v>398</v>
      </c>
      <c r="D27" s="696"/>
      <c r="E27" s="697"/>
      <c r="F27" s="694" t="s">
        <v>169</v>
      </c>
      <c r="G27" s="695"/>
      <c r="H27" s="694" t="s">
        <v>215</v>
      </c>
      <c r="I27" s="695"/>
      <c r="J27" s="610" t="s">
        <v>456</v>
      </c>
      <c r="K27" s="576" t="s">
        <v>325</v>
      </c>
    </row>
    <row r="28" spans="1:11" ht="25.1" customHeight="1" x14ac:dyDescent="0.4">
      <c r="A28" s="574"/>
      <c r="B28" s="574"/>
      <c r="C28" s="575" t="s">
        <v>398</v>
      </c>
      <c r="D28" s="696"/>
      <c r="E28" s="697"/>
      <c r="F28" s="726" t="s">
        <v>218</v>
      </c>
      <c r="G28" s="727"/>
      <c r="H28" s="726" t="s">
        <v>170</v>
      </c>
      <c r="I28" s="727"/>
      <c r="J28" s="612" t="s">
        <v>457</v>
      </c>
      <c r="K28" s="576" t="s">
        <v>326</v>
      </c>
    </row>
    <row r="29" spans="1:11" ht="25.1" customHeight="1" x14ac:dyDescent="0.4">
      <c r="A29" s="574"/>
      <c r="B29" s="574"/>
      <c r="C29" s="575" t="s">
        <v>398</v>
      </c>
      <c r="D29" s="735"/>
      <c r="E29" s="737"/>
      <c r="F29" s="728" t="s">
        <v>215</v>
      </c>
      <c r="G29" s="728"/>
      <c r="H29" s="728" t="s">
        <v>218</v>
      </c>
      <c r="I29" s="728"/>
      <c r="J29" s="608" t="s">
        <v>458</v>
      </c>
      <c r="K29" s="576" t="s">
        <v>327</v>
      </c>
    </row>
    <row r="30" spans="1:11" ht="25.1" customHeight="1" x14ac:dyDescent="0.4">
      <c r="A30" s="574"/>
      <c r="B30" s="574"/>
      <c r="C30" s="575" t="s">
        <v>398</v>
      </c>
      <c r="D30" s="735"/>
      <c r="E30" s="736"/>
      <c r="F30" s="713" t="s">
        <v>170</v>
      </c>
      <c r="G30" s="714"/>
      <c r="H30" s="694" t="s">
        <v>169</v>
      </c>
      <c r="I30" s="695"/>
      <c r="J30" s="609" t="s">
        <v>459</v>
      </c>
      <c r="K30" s="576" t="s">
        <v>328</v>
      </c>
    </row>
    <row r="31" spans="1:11" ht="25.1" customHeight="1" x14ac:dyDescent="0.4">
      <c r="A31" s="574"/>
      <c r="B31" s="574"/>
      <c r="C31" s="575" t="s">
        <v>398</v>
      </c>
      <c r="D31" s="735"/>
      <c r="E31" s="736"/>
      <c r="F31" s="726" t="s">
        <v>218</v>
      </c>
      <c r="G31" s="727"/>
      <c r="H31" s="694" t="s">
        <v>169</v>
      </c>
      <c r="I31" s="695"/>
      <c r="J31" s="610" t="s">
        <v>460</v>
      </c>
      <c r="K31" s="576" t="s">
        <v>329</v>
      </c>
    </row>
    <row r="32" spans="1:11" ht="25.1" customHeight="1" x14ac:dyDescent="0.4">
      <c r="A32" s="574"/>
      <c r="B32" s="574"/>
      <c r="C32" s="575" t="s">
        <v>398</v>
      </c>
      <c r="D32" s="735"/>
      <c r="E32" s="736"/>
      <c r="F32" s="728" t="s">
        <v>215</v>
      </c>
      <c r="G32" s="728"/>
      <c r="H32" s="726" t="s">
        <v>170</v>
      </c>
      <c r="I32" s="727"/>
      <c r="J32" s="610" t="s">
        <v>461</v>
      </c>
      <c r="K32" s="576" t="s">
        <v>330</v>
      </c>
    </row>
    <row r="33" spans="1:11" ht="25.1" customHeight="1" x14ac:dyDescent="0.4">
      <c r="A33" s="574"/>
      <c r="B33" s="574"/>
      <c r="C33" s="575" t="s">
        <v>399</v>
      </c>
      <c r="D33" s="735"/>
      <c r="E33" s="736"/>
      <c r="F33" s="694" t="s">
        <v>222</v>
      </c>
      <c r="G33" s="695"/>
      <c r="H33" s="694" t="s">
        <v>213</v>
      </c>
      <c r="I33" s="695"/>
      <c r="J33" s="610" t="s">
        <v>468</v>
      </c>
      <c r="K33" s="576" t="s">
        <v>331</v>
      </c>
    </row>
    <row r="34" spans="1:11" ht="25.1" customHeight="1" x14ac:dyDescent="0.4">
      <c r="A34" s="574"/>
      <c r="B34" s="574"/>
      <c r="C34" s="575" t="s">
        <v>399</v>
      </c>
      <c r="D34" s="735"/>
      <c r="E34" s="736"/>
      <c r="F34" s="694" t="s">
        <v>171</v>
      </c>
      <c r="G34" s="695"/>
      <c r="H34" s="694" t="s">
        <v>219</v>
      </c>
      <c r="I34" s="695"/>
      <c r="J34" s="610" t="s">
        <v>469</v>
      </c>
      <c r="K34" s="576" t="s">
        <v>332</v>
      </c>
    </row>
    <row r="35" spans="1:11" ht="25.1" customHeight="1" x14ac:dyDescent="0.4">
      <c r="A35" s="574"/>
      <c r="B35" s="574"/>
      <c r="C35" s="575" t="s">
        <v>399</v>
      </c>
      <c r="D35" s="735"/>
      <c r="E35" s="736"/>
      <c r="F35" s="694" t="s">
        <v>213</v>
      </c>
      <c r="G35" s="695"/>
      <c r="H35" s="694" t="s">
        <v>171</v>
      </c>
      <c r="I35" s="695"/>
      <c r="J35" s="610" t="s">
        <v>470</v>
      </c>
      <c r="K35" s="576" t="s">
        <v>333</v>
      </c>
    </row>
    <row r="36" spans="1:11" ht="25.1" customHeight="1" x14ac:dyDescent="0.4">
      <c r="A36" s="574"/>
      <c r="B36" s="574"/>
      <c r="C36" s="575" t="s">
        <v>399</v>
      </c>
      <c r="D36" s="735"/>
      <c r="E36" s="736"/>
      <c r="F36" s="694" t="s">
        <v>219</v>
      </c>
      <c r="G36" s="695"/>
      <c r="H36" s="694" t="s">
        <v>222</v>
      </c>
      <c r="I36" s="695"/>
      <c r="J36" s="610" t="s">
        <v>471</v>
      </c>
      <c r="K36" s="576" t="s">
        <v>334</v>
      </c>
    </row>
    <row r="37" spans="1:11" ht="25.1" customHeight="1" x14ac:dyDescent="0.4">
      <c r="A37" s="574"/>
      <c r="B37" s="574"/>
      <c r="C37" s="575" t="s">
        <v>399</v>
      </c>
      <c r="D37" s="735"/>
      <c r="E37" s="736"/>
      <c r="F37" s="694" t="s">
        <v>171</v>
      </c>
      <c r="G37" s="695"/>
      <c r="H37" s="694" t="s">
        <v>222</v>
      </c>
      <c r="I37" s="695"/>
      <c r="J37" s="610" t="s">
        <v>472</v>
      </c>
      <c r="K37" s="576" t="s">
        <v>335</v>
      </c>
    </row>
    <row r="38" spans="1:11" ht="25.1" customHeight="1" x14ac:dyDescent="0.4">
      <c r="A38" s="574"/>
      <c r="B38" s="574"/>
      <c r="C38" s="575" t="s">
        <v>399</v>
      </c>
      <c r="D38" s="735"/>
      <c r="E38" s="736"/>
      <c r="F38" s="694" t="s">
        <v>213</v>
      </c>
      <c r="G38" s="695"/>
      <c r="H38" s="694" t="s">
        <v>219</v>
      </c>
      <c r="I38" s="695"/>
      <c r="J38" s="610" t="s">
        <v>473</v>
      </c>
      <c r="K38" s="576" t="s">
        <v>336</v>
      </c>
    </row>
    <row r="39" spans="1:11" ht="25.1" customHeight="1" x14ac:dyDescent="0.4">
      <c r="A39" s="574"/>
      <c r="B39" s="574"/>
      <c r="C39" s="575" t="s">
        <v>400</v>
      </c>
      <c r="D39" s="735"/>
      <c r="E39" s="736"/>
      <c r="F39" s="694" t="s">
        <v>221</v>
      </c>
      <c r="G39" s="695"/>
      <c r="H39" s="694" t="s">
        <v>220</v>
      </c>
      <c r="I39" s="695"/>
      <c r="J39" s="610" t="s">
        <v>474</v>
      </c>
      <c r="K39" s="576" t="s">
        <v>337</v>
      </c>
    </row>
    <row r="40" spans="1:11" ht="25.1" customHeight="1" x14ac:dyDescent="0.4">
      <c r="A40" s="574"/>
      <c r="B40" s="574"/>
      <c r="C40" s="575" t="s">
        <v>400</v>
      </c>
      <c r="D40" s="735"/>
      <c r="E40" s="736"/>
      <c r="F40" s="694" t="s">
        <v>220</v>
      </c>
      <c r="G40" s="695"/>
      <c r="H40" s="694" t="s">
        <v>216</v>
      </c>
      <c r="I40" s="695"/>
      <c r="J40" s="610" t="s">
        <v>481</v>
      </c>
      <c r="K40" s="576" t="s">
        <v>338</v>
      </c>
    </row>
    <row r="41" spans="1:11" ht="25.1" customHeight="1" x14ac:dyDescent="0.4">
      <c r="A41" s="574"/>
      <c r="B41" s="574"/>
      <c r="C41" s="575" t="s">
        <v>400</v>
      </c>
      <c r="D41" s="735"/>
      <c r="E41" s="736"/>
      <c r="F41" s="694" t="s">
        <v>216</v>
      </c>
      <c r="G41" s="695"/>
      <c r="H41" s="694" t="s">
        <v>221</v>
      </c>
      <c r="I41" s="695"/>
      <c r="J41" s="610" t="s">
        <v>482</v>
      </c>
      <c r="K41" s="576" t="s">
        <v>339</v>
      </c>
    </row>
    <row r="42" spans="1:11" ht="25.1" customHeight="1" x14ac:dyDescent="0.4">
      <c r="A42" s="574"/>
      <c r="B42" s="574"/>
      <c r="C42" s="575" t="s">
        <v>412</v>
      </c>
      <c r="D42" s="696"/>
      <c r="E42" s="697"/>
      <c r="F42" s="694" t="s">
        <v>145</v>
      </c>
      <c r="G42" s="695"/>
      <c r="H42" s="694" t="s">
        <v>219</v>
      </c>
      <c r="I42" s="695"/>
      <c r="J42" s="610" t="s">
        <v>486</v>
      </c>
      <c r="K42" s="576" t="s">
        <v>340</v>
      </c>
    </row>
    <row r="43" spans="1:11" ht="25.1" customHeight="1" x14ac:dyDescent="0.4">
      <c r="A43" s="574"/>
      <c r="B43" s="574"/>
      <c r="C43" s="575" t="s">
        <v>412</v>
      </c>
      <c r="D43" s="696"/>
      <c r="E43" s="697"/>
      <c r="F43" s="726" t="s">
        <v>218</v>
      </c>
      <c r="G43" s="727"/>
      <c r="H43" s="694" t="s">
        <v>216</v>
      </c>
      <c r="I43" s="695"/>
      <c r="J43" s="610" t="s">
        <v>459</v>
      </c>
      <c r="K43" s="576" t="s">
        <v>341</v>
      </c>
    </row>
    <row r="44" spans="1:11" ht="25.1" customHeight="1" x14ac:dyDescent="0.4">
      <c r="A44" s="574"/>
      <c r="B44" s="574"/>
      <c r="C44" s="580" t="s">
        <v>401</v>
      </c>
      <c r="D44" s="696"/>
      <c r="E44" s="697"/>
      <c r="F44" s="694" t="s">
        <v>145</v>
      </c>
      <c r="G44" s="695"/>
      <c r="H44" s="694" t="s">
        <v>216</v>
      </c>
      <c r="I44" s="695"/>
      <c r="J44" s="610" t="s">
        <v>485</v>
      </c>
      <c r="K44" s="576" t="s">
        <v>342</v>
      </c>
    </row>
    <row r="45" spans="1:11" ht="25.1" customHeight="1" x14ac:dyDescent="0.4">
      <c r="A45" s="577" t="s">
        <v>284</v>
      </c>
      <c r="B45" s="578"/>
      <c r="C45" s="579" t="s">
        <v>287</v>
      </c>
      <c r="D45" s="690"/>
      <c r="E45" s="691"/>
      <c r="F45" s="688" t="s">
        <v>223</v>
      </c>
      <c r="G45" s="689"/>
      <c r="H45" s="688" t="s">
        <v>224</v>
      </c>
      <c r="I45" s="689"/>
      <c r="J45" s="611" t="s">
        <v>474</v>
      </c>
      <c r="K45" s="576" t="s">
        <v>343</v>
      </c>
    </row>
    <row r="46" spans="1:11" ht="25.1" customHeight="1" x14ac:dyDescent="0.4">
      <c r="A46" s="578"/>
      <c r="B46" s="578"/>
      <c r="C46" s="579" t="s">
        <v>287</v>
      </c>
      <c r="D46" s="690"/>
      <c r="E46" s="691"/>
      <c r="F46" s="688" t="s">
        <v>224</v>
      </c>
      <c r="G46" s="689"/>
      <c r="H46" s="688" t="s">
        <v>148</v>
      </c>
      <c r="I46" s="689"/>
      <c r="J46" s="611" t="s">
        <v>490</v>
      </c>
      <c r="K46" s="576" t="s">
        <v>344</v>
      </c>
    </row>
    <row r="47" spans="1:11" ht="25.1" customHeight="1" x14ac:dyDescent="0.4">
      <c r="A47" s="578"/>
      <c r="B47" s="578"/>
      <c r="C47" s="579" t="s">
        <v>287</v>
      </c>
      <c r="D47" s="690"/>
      <c r="E47" s="691"/>
      <c r="F47" s="688" t="s">
        <v>148</v>
      </c>
      <c r="G47" s="689"/>
      <c r="H47" s="688" t="s">
        <v>223</v>
      </c>
      <c r="I47" s="689"/>
      <c r="J47" s="611" t="s">
        <v>474</v>
      </c>
      <c r="K47" s="576" t="s">
        <v>345</v>
      </c>
    </row>
    <row r="48" spans="1:11" ht="25.1" customHeight="1" x14ac:dyDescent="0.4">
      <c r="A48" s="580" t="s">
        <v>284</v>
      </c>
      <c r="B48" s="574"/>
      <c r="C48" s="575" t="s">
        <v>413</v>
      </c>
      <c r="D48" s="696"/>
      <c r="E48" s="697"/>
      <c r="F48" s="694" t="s">
        <v>177</v>
      </c>
      <c r="G48" s="695"/>
      <c r="H48" s="694" t="s">
        <v>228</v>
      </c>
      <c r="I48" s="695"/>
      <c r="J48" s="610" t="s">
        <v>492</v>
      </c>
      <c r="K48" s="576" t="s">
        <v>346</v>
      </c>
    </row>
    <row r="49" spans="1:11" ht="25.1" customHeight="1" x14ac:dyDescent="0.4">
      <c r="A49" s="574"/>
      <c r="B49" s="574"/>
      <c r="C49" s="575" t="s">
        <v>413</v>
      </c>
      <c r="D49" s="696"/>
      <c r="E49" s="697"/>
      <c r="F49" s="694" t="s">
        <v>228</v>
      </c>
      <c r="G49" s="695"/>
      <c r="H49" s="694" t="s">
        <v>180</v>
      </c>
      <c r="I49" s="695"/>
      <c r="J49" s="610" t="s">
        <v>493</v>
      </c>
      <c r="K49" s="576" t="s">
        <v>347</v>
      </c>
    </row>
    <row r="50" spans="1:11" ht="25.1" customHeight="1" x14ac:dyDescent="0.4">
      <c r="A50" s="574"/>
      <c r="B50" s="574"/>
      <c r="C50" s="575" t="s">
        <v>413</v>
      </c>
      <c r="D50" s="696"/>
      <c r="E50" s="697"/>
      <c r="F50" s="694" t="s">
        <v>180</v>
      </c>
      <c r="G50" s="695"/>
      <c r="H50" s="694" t="s">
        <v>177</v>
      </c>
      <c r="I50" s="695"/>
      <c r="J50" s="610" t="s">
        <v>494</v>
      </c>
      <c r="K50" s="576" t="s">
        <v>348</v>
      </c>
    </row>
    <row r="51" spans="1:11" ht="25.1" customHeight="1" x14ac:dyDescent="0.4">
      <c r="A51" s="574"/>
      <c r="B51" s="574"/>
      <c r="C51" s="575" t="s">
        <v>414</v>
      </c>
      <c r="D51" s="696"/>
      <c r="E51" s="697"/>
      <c r="F51" s="694" t="s">
        <v>227</v>
      </c>
      <c r="G51" s="695"/>
      <c r="H51" s="694" t="s">
        <v>225</v>
      </c>
      <c r="I51" s="695"/>
      <c r="J51" s="610" t="s">
        <v>495</v>
      </c>
      <c r="K51" s="576" t="s">
        <v>349</v>
      </c>
    </row>
    <row r="52" spans="1:11" ht="25.1" customHeight="1" x14ac:dyDescent="0.4">
      <c r="A52" s="574"/>
      <c r="B52" s="574"/>
      <c r="C52" s="575" t="s">
        <v>414</v>
      </c>
      <c r="D52" s="696"/>
      <c r="E52" s="697"/>
      <c r="F52" s="694" t="s">
        <v>225</v>
      </c>
      <c r="G52" s="695"/>
      <c r="H52" s="694" t="s">
        <v>176</v>
      </c>
      <c r="I52" s="695"/>
      <c r="J52" s="610" t="s">
        <v>496</v>
      </c>
      <c r="K52" s="576" t="s">
        <v>350</v>
      </c>
    </row>
    <row r="53" spans="1:11" ht="25.1" customHeight="1" x14ac:dyDescent="0.4">
      <c r="A53" s="574"/>
      <c r="B53" s="574"/>
      <c r="C53" s="575" t="s">
        <v>414</v>
      </c>
      <c r="D53" s="696"/>
      <c r="E53" s="697"/>
      <c r="F53" s="694" t="s">
        <v>176</v>
      </c>
      <c r="G53" s="695"/>
      <c r="H53" s="694" t="s">
        <v>227</v>
      </c>
      <c r="I53" s="695"/>
      <c r="J53" s="610" t="s">
        <v>497</v>
      </c>
      <c r="K53" s="576" t="s">
        <v>351</v>
      </c>
    </row>
    <row r="54" spans="1:11" ht="25.1" customHeight="1" x14ac:dyDescent="0.4">
      <c r="A54" s="574"/>
      <c r="B54" s="574"/>
      <c r="C54" s="575" t="s">
        <v>415</v>
      </c>
      <c r="D54" s="696"/>
      <c r="E54" s="697"/>
      <c r="F54" s="694" t="s">
        <v>229</v>
      </c>
      <c r="G54" s="695"/>
      <c r="H54" s="694" t="s">
        <v>226</v>
      </c>
      <c r="I54" s="695"/>
      <c r="J54" s="610" t="s">
        <v>497</v>
      </c>
      <c r="K54" s="576" t="s">
        <v>352</v>
      </c>
    </row>
    <row r="55" spans="1:11" ht="25.1" customHeight="1" x14ac:dyDescent="0.4">
      <c r="A55" s="574"/>
      <c r="B55" s="574"/>
      <c r="C55" s="575" t="s">
        <v>415</v>
      </c>
      <c r="D55" s="696"/>
      <c r="E55" s="697"/>
      <c r="F55" s="694" t="s">
        <v>226</v>
      </c>
      <c r="G55" s="695"/>
      <c r="H55" s="694" t="s">
        <v>179</v>
      </c>
      <c r="I55" s="695"/>
      <c r="J55" s="610" t="s">
        <v>496</v>
      </c>
      <c r="K55" s="576" t="s">
        <v>353</v>
      </c>
    </row>
    <row r="56" spans="1:11" ht="25.1" customHeight="1" x14ac:dyDescent="0.4">
      <c r="A56" s="574"/>
      <c r="B56" s="574"/>
      <c r="C56" s="575" t="s">
        <v>415</v>
      </c>
      <c r="D56" s="696"/>
      <c r="E56" s="697"/>
      <c r="F56" s="694" t="s">
        <v>179</v>
      </c>
      <c r="G56" s="695"/>
      <c r="H56" s="694" t="s">
        <v>229</v>
      </c>
      <c r="I56" s="695"/>
      <c r="J56" s="610" t="s">
        <v>498</v>
      </c>
      <c r="K56" s="576" t="s">
        <v>354</v>
      </c>
    </row>
    <row r="57" spans="1:11" ht="25.1" customHeight="1" x14ac:dyDescent="0.4">
      <c r="A57" s="574"/>
      <c r="B57" s="574"/>
      <c r="C57" s="580" t="s">
        <v>416</v>
      </c>
      <c r="D57" s="696"/>
      <c r="E57" s="697"/>
      <c r="F57" s="694" t="s">
        <v>176</v>
      </c>
      <c r="G57" s="695"/>
      <c r="H57" s="694" t="s">
        <v>179</v>
      </c>
      <c r="I57" s="695"/>
      <c r="J57" s="610" t="s">
        <v>500</v>
      </c>
      <c r="K57" s="576" t="s">
        <v>355</v>
      </c>
    </row>
    <row r="58" spans="1:11" ht="25.1" customHeight="1" x14ac:dyDescent="0.4">
      <c r="A58" s="574"/>
      <c r="B58" s="574"/>
      <c r="C58" s="580" t="s">
        <v>416</v>
      </c>
      <c r="D58" s="696"/>
      <c r="E58" s="697"/>
      <c r="F58" s="694" t="s">
        <v>179</v>
      </c>
      <c r="G58" s="695"/>
      <c r="H58" s="694" t="s">
        <v>180</v>
      </c>
      <c r="I58" s="695"/>
      <c r="J58" s="610" t="s">
        <v>496</v>
      </c>
      <c r="K58" s="576" t="s">
        <v>356</v>
      </c>
    </row>
    <row r="59" spans="1:11" ht="25.1" customHeight="1" x14ac:dyDescent="0.4">
      <c r="A59" s="574"/>
      <c r="B59" s="574"/>
      <c r="C59" s="580" t="s">
        <v>416</v>
      </c>
      <c r="D59" s="696"/>
      <c r="E59" s="697"/>
      <c r="F59" s="694" t="s">
        <v>180</v>
      </c>
      <c r="G59" s="695"/>
      <c r="H59" s="694" t="s">
        <v>176</v>
      </c>
      <c r="I59" s="695"/>
      <c r="J59" s="610" t="s">
        <v>500</v>
      </c>
      <c r="K59" s="576" t="s">
        <v>357</v>
      </c>
    </row>
    <row r="60" spans="1:11" ht="25.1" customHeight="1" x14ac:dyDescent="0.4">
      <c r="A60" s="577" t="s">
        <v>284</v>
      </c>
      <c r="B60" s="578"/>
      <c r="C60" s="579" t="s">
        <v>288</v>
      </c>
      <c r="D60" s="690"/>
      <c r="E60" s="691"/>
      <c r="F60" s="688" t="s">
        <v>150</v>
      </c>
      <c r="G60" s="689"/>
      <c r="H60" s="688" t="s">
        <v>152</v>
      </c>
      <c r="I60" s="689"/>
      <c r="J60" s="611" t="s">
        <v>506</v>
      </c>
      <c r="K60" s="576" t="s">
        <v>358</v>
      </c>
    </row>
    <row r="61" spans="1:11" ht="25.1" customHeight="1" x14ac:dyDescent="0.4">
      <c r="A61" s="578"/>
      <c r="B61" s="578"/>
      <c r="C61" s="579" t="s">
        <v>288</v>
      </c>
      <c r="D61" s="690"/>
      <c r="E61" s="691"/>
      <c r="F61" s="688" t="s">
        <v>152</v>
      </c>
      <c r="G61" s="689"/>
      <c r="H61" s="688" t="s">
        <v>181</v>
      </c>
      <c r="I61" s="689"/>
      <c r="J61" s="611" t="s">
        <v>499</v>
      </c>
      <c r="K61" s="576" t="s">
        <v>359</v>
      </c>
    </row>
    <row r="62" spans="1:11" ht="25.1" customHeight="1" x14ac:dyDescent="0.4">
      <c r="A62" s="578"/>
      <c r="B62" s="578"/>
      <c r="C62" s="579" t="s">
        <v>288</v>
      </c>
      <c r="D62" s="690"/>
      <c r="E62" s="691"/>
      <c r="F62" s="688" t="s">
        <v>181</v>
      </c>
      <c r="G62" s="689"/>
      <c r="H62" s="688" t="s">
        <v>150</v>
      </c>
      <c r="I62" s="689"/>
      <c r="J62" s="611" t="s">
        <v>505</v>
      </c>
      <c r="K62" s="576" t="s">
        <v>360</v>
      </c>
    </row>
    <row r="63" spans="1:11" ht="25.1" customHeight="1" x14ac:dyDescent="0.4">
      <c r="A63" s="580" t="s">
        <v>284</v>
      </c>
      <c r="B63" s="574"/>
      <c r="C63" s="575" t="s">
        <v>289</v>
      </c>
      <c r="D63" s="696"/>
      <c r="E63" s="697"/>
      <c r="F63" s="694" t="s">
        <v>236</v>
      </c>
      <c r="G63" s="695"/>
      <c r="H63" s="694" t="s">
        <v>108</v>
      </c>
      <c r="I63" s="695"/>
      <c r="J63" s="610" t="s">
        <v>513</v>
      </c>
      <c r="K63" s="576" t="s">
        <v>361</v>
      </c>
    </row>
    <row r="64" spans="1:11" ht="25.1" customHeight="1" x14ac:dyDescent="0.4">
      <c r="A64" s="574"/>
      <c r="B64" s="574"/>
      <c r="C64" s="575" t="s">
        <v>289</v>
      </c>
      <c r="D64" s="696"/>
      <c r="E64" s="697"/>
      <c r="F64" s="694" t="s">
        <v>234</v>
      </c>
      <c r="G64" s="695"/>
      <c r="H64" s="694" t="s">
        <v>183</v>
      </c>
      <c r="I64" s="695"/>
      <c r="J64" s="610" t="s">
        <v>514</v>
      </c>
      <c r="K64" s="576" t="s">
        <v>362</v>
      </c>
    </row>
    <row r="65" spans="1:11" ht="25.1" customHeight="1" x14ac:dyDescent="0.4">
      <c r="A65" s="574"/>
      <c r="B65" s="574"/>
      <c r="C65" s="575" t="s">
        <v>290</v>
      </c>
      <c r="D65" s="696"/>
      <c r="E65" s="697"/>
      <c r="F65" s="694" t="s">
        <v>235</v>
      </c>
      <c r="G65" s="695"/>
      <c r="H65" s="694" t="s">
        <v>105</v>
      </c>
      <c r="I65" s="695"/>
      <c r="J65" s="610" t="s">
        <v>512</v>
      </c>
      <c r="K65" s="576" t="s">
        <v>363</v>
      </c>
    </row>
    <row r="66" spans="1:11" ht="25.1" customHeight="1" x14ac:dyDescent="0.4">
      <c r="A66" s="574"/>
      <c r="B66" s="574"/>
      <c r="C66" s="575" t="s">
        <v>290</v>
      </c>
      <c r="D66" s="696"/>
      <c r="E66" s="697"/>
      <c r="F66" s="694" t="s">
        <v>104</v>
      </c>
      <c r="G66" s="695"/>
      <c r="H66" s="694" t="s">
        <v>237</v>
      </c>
      <c r="I66" s="695"/>
      <c r="J66" s="610" t="s">
        <v>515</v>
      </c>
      <c r="K66" s="576" t="s">
        <v>364</v>
      </c>
    </row>
    <row r="67" spans="1:11" ht="25.1" customHeight="1" x14ac:dyDescent="0.4">
      <c r="A67" s="574"/>
      <c r="B67" s="574"/>
      <c r="C67" s="575" t="s">
        <v>290</v>
      </c>
      <c r="D67" s="696"/>
      <c r="E67" s="697"/>
      <c r="F67" s="694" t="s">
        <v>107</v>
      </c>
      <c r="G67" s="695"/>
      <c r="H67" s="694" t="s">
        <v>236</v>
      </c>
      <c r="I67" s="695"/>
      <c r="J67" s="610" t="s">
        <v>507</v>
      </c>
      <c r="K67" s="576" t="s">
        <v>365</v>
      </c>
    </row>
    <row r="68" spans="1:11" ht="25.1" customHeight="1" x14ac:dyDescent="0.4">
      <c r="A68" s="574"/>
      <c r="B68" s="574"/>
      <c r="C68" s="575" t="s">
        <v>290</v>
      </c>
      <c r="D68" s="696"/>
      <c r="E68" s="697"/>
      <c r="F68" s="694" t="s">
        <v>182</v>
      </c>
      <c r="G68" s="695"/>
      <c r="H68" s="694" t="s">
        <v>234</v>
      </c>
      <c r="I68" s="695"/>
      <c r="J68" s="610" t="s">
        <v>510</v>
      </c>
      <c r="K68" s="576" t="s">
        <v>402</v>
      </c>
    </row>
    <row r="69" spans="1:11" ht="25.1" customHeight="1" x14ac:dyDescent="0.4">
      <c r="A69" s="574"/>
      <c r="B69" s="574"/>
      <c r="C69" s="575" t="s">
        <v>291</v>
      </c>
      <c r="D69" s="696"/>
      <c r="E69" s="697"/>
      <c r="F69" s="694" t="s">
        <v>107</v>
      </c>
      <c r="G69" s="695"/>
      <c r="H69" s="694" t="s">
        <v>235</v>
      </c>
      <c r="I69" s="695"/>
      <c r="J69" s="610" t="s">
        <v>508</v>
      </c>
      <c r="K69" s="576" t="s">
        <v>403</v>
      </c>
    </row>
    <row r="70" spans="1:11" ht="25.1" customHeight="1" x14ac:dyDescent="0.4">
      <c r="A70" s="574"/>
      <c r="B70" s="574"/>
      <c r="C70" s="575" t="s">
        <v>291</v>
      </c>
      <c r="D70" s="696"/>
      <c r="E70" s="697"/>
      <c r="F70" s="694" t="s">
        <v>182</v>
      </c>
      <c r="G70" s="695"/>
      <c r="H70" s="694" t="s">
        <v>237</v>
      </c>
      <c r="I70" s="695"/>
      <c r="J70" s="610" t="s">
        <v>510</v>
      </c>
      <c r="K70" s="576" t="s">
        <v>404</v>
      </c>
    </row>
    <row r="71" spans="1:11" ht="34" customHeight="1" x14ac:dyDescent="0.4">
      <c r="A71" s="574"/>
      <c r="B71" s="574"/>
      <c r="C71" s="580" t="s">
        <v>292</v>
      </c>
      <c r="D71" s="696"/>
      <c r="E71" s="697"/>
      <c r="F71" s="694" t="s">
        <v>182</v>
      </c>
      <c r="G71" s="695"/>
      <c r="H71" s="694" t="s">
        <v>107</v>
      </c>
      <c r="I71" s="695"/>
      <c r="J71" s="610" t="s">
        <v>509</v>
      </c>
      <c r="K71" s="576" t="s">
        <v>405</v>
      </c>
    </row>
    <row r="72" spans="1:11" ht="25.1" customHeight="1" x14ac:dyDescent="0.4">
      <c r="A72" s="577" t="s">
        <v>284</v>
      </c>
      <c r="B72" s="578"/>
      <c r="C72" s="579" t="s">
        <v>293</v>
      </c>
      <c r="D72" s="690"/>
      <c r="E72" s="691"/>
      <c r="F72" s="688" t="s">
        <v>238</v>
      </c>
      <c r="G72" s="689"/>
      <c r="H72" s="688" t="s">
        <v>240</v>
      </c>
      <c r="I72" s="689"/>
      <c r="J72" s="611" t="s">
        <v>517</v>
      </c>
      <c r="K72" s="576" t="s">
        <v>406</v>
      </c>
    </row>
    <row r="73" spans="1:11" ht="25.1" customHeight="1" x14ac:dyDescent="0.4">
      <c r="A73" s="578"/>
      <c r="B73" s="578"/>
      <c r="C73" s="579" t="s">
        <v>293</v>
      </c>
      <c r="D73" s="690"/>
      <c r="E73" s="691"/>
      <c r="F73" s="688" t="s">
        <v>160</v>
      </c>
      <c r="G73" s="689"/>
      <c r="H73" s="688" t="s">
        <v>239</v>
      </c>
      <c r="I73" s="689"/>
      <c r="J73" s="611" t="s">
        <v>512</v>
      </c>
      <c r="K73" s="576" t="s">
        <v>407</v>
      </c>
    </row>
    <row r="74" spans="1:11" ht="25.1" customHeight="1" x14ac:dyDescent="0.4">
      <c r="A74" s="578"/>
      <c r="B74" s="578"/>
      <c r="C74" s="579" t="s">
        <v>293</v>
      </c>
      <c r="D74" s="690"/>
      <c r="E74" s="691"/>
      <c r="F74" s="688" t="s">
        <v>239</v>
      </c>
      <c r="G74" s="689"/>
      <c r="H74" s="688" t="s">
        <v>238</v>
      </c>
      <c r="I74" s="689"/>
      <c r="J74" s="611" t="s">
        <v>510</v>
      </c>
      <c r="K74" s="576" t="s">
        <v>408</v>
      </c>
    </row>
    <row r="75" spans="1:11" ht="25.1" customHeight="1" x14ac:dyDescent="0.4">
      <c r="A75" s="578"/>
      <c r="B75" s="578"/>
      <c r="C75" s="579" t="s">
        <v>293</v>
      </c>
      <c r="D75" s="690"/>
      <c r="E75" s="691"/>
      <c r="F75" s="688" t="s">
        <v>240</v>
      </c>
      <c r="G75" s="689"/>
      <c r="H75" s="688" t="s">
        <v>184</v>
      </c>
      <c r="I75" s="689"/>
      <c r="J75" s="611" t="s">
        <v>518</v>
      </c>
      <c r="K75" s="576" t="s">
        <v>409</v>
      </c>
    </row>
    <row r="76" spans="1:11" ht="25.1" customHeight="1" x14ac:dyDescent="0.4">
      <c r="A76" s="578"/>
      <c r="B76" s="578"/>
      <c r="C76" s="579" t="s">
        <v>293</v>
      </c>
      <c r="D76" s="690"/>
      <c r="E76" s="691"/>
      <c r="F76" s="688" t="s">
        <v>184</v>
      </c>
      <c r="G76" s="689"/>
      <c r="H76" s="688" t="s">
        <v>239</v>
      </c>
      <c r="I76" s="689"/>
      <c r="J76" s="611" t="s">
        <v>519</v>
      </c>
      <c r="K76" s="576" t="s">
        <v>410</v>
      </c>
    </row>
    <row r="77" spans="1:11" ht="25.1" customHeight="1" x14ac:dyDescent="0.4">
      <c r="A77" s="578"/>
      <c r="B77" s="578"/>
      <c r="C77" s="579" t="s">
        <v>293</v>
      </c>
      <c r="D77" s="690"/>
      <c r="E77" s="691"/>
      <c r="F77" s="688" t="s">
        <v>238</v>
      </c>
      <c r="G77" s="689"/>
      <c r="H77" s="688" t="s">
        <v>160</v>
      </c>
      <c r="I77" s="689"/>
      <c r="J77" s="611" t="s">
        <v>517</v>
      </c>
      <c r="K77" s="576" t="s">
        <v>411</v>
      </c>
    </row>
    <row r="78" spans="1:11" ht="25.1" customHeight="1" x14ac:dyDescent="0.4">
      <c r="A78" s="578"/>
      <c r="B78" s="578"/>
      <c r="C78" s="579" t="s">
        <v>293</v>
      </c>
      <c r="D78" s="690"/>
      <c r="E78" s="691"/>
      <c r="F78" s="688" t="s">
        <v>160</v>
      </c>
      <c r="G78" s="689"/>
      <c r="H78" s="688" t="s">
        <v>184</v>
      </c>
      <c r="I78" s="689"/>
      <c r="J78" s="611" t="s">
        <v>522</v>
      </c>
      <c r="K78" s="576" t="s">
        <v>417</v>
      </c>
    </row>
    <row r="79" spans="1:11" ht="25.1" customHeight="1" x14ac:dyDescent="0.4">
      <c r="A79" s="578"/>
      <c r="B79" s="578"/>
      <c r="C79" s="579" t="s">
        <v>293</v>
      </c>
      <c r="D79" s="690"/>
      <c r="E79" s="691"/>
      <c r="F79" s="688" t="s">
        <v>239</v>
      </c>
      <c r="G79" s="689"/>
      <c r="H79" s="688" t="s">
        <v>240</v>
      </c>
      <c r="I79" s="689"/>
      <c r="J79" s="611" t="s">
        <v>522</v>
      </c>
      <c r="K79" s="576" t="s">
        <v>418</v>
      </c>
    </row>
    <row r="80" spans="1:11" ht="25.1" customHeight="1" x14ac:dyDescent="0.4">
      <c r="A80" s="578"/>
      <c r="B80" s="578"/>
      <c r="C80" s="579" t="s">
        <v>293</v>
      </c>
      <c r="D80" s="690"/>
      <c r="E80" s="691"/>
      <c r="F80" s="688" t="s">
        <v>184</v>
      </c>
      <c r="G80" s="689"/>
      <c r="H80" s="688" t="s">
        <v>238</v>
      </c>
      <c r="I80" s="689"/>
      <c r="J80" s="611" t="s">
        <v>520</v>
      </c>
      <c r="K80" s="576" t="s">
        <v>419</v>
      </c>
    </row>
    <row r="81" spans="1:11" ht="25.1" customHeight="1" x14ac:dyDescent="0.4">
      <c r="A81" s="578"/>
      <c r="B81" s="578"/>
      <c r="C81" s="579" t="s">
        <v>293</v>
      </c>
      <c r="D81" s="690"/>
      <c r="E81" s="691"/>
      <c r="F81" s="688" t="s">
        <v>240</v>
      </c>
      <c r="G81" s="689"/>
      <c r="H81" s="688" t="s">
        <v>160</v>
      </c>
      <c r="I81" s="689"/>
      <c r="J81" s="611" t="s">
        <v>521</v>
      </c>
      <c r="K81" s="576" t="s">
        <v>420</v>
      </c>
    </row>
    <row r="82" spans="1:11" ht="25.4" customHeight="1" x14ac:dyDescent="0.4">
      <c r="A82" s="717"/>
      <c r="B82" s="718"/>
      <c r="C82" s="718"/>
      <c r="D82" s="718"/>
      <c r="E82" s="718"/>
      <c r="F82" s="718"/>
      <c r="G82" s="718"/>
      <c r="H82" s="718"/>
      <c r="I82" s="718"/>
      <c r="J82" s="718"/>
      <c r="K82" s="719"/>
    </row>
    <row r="83" spans="1:11" ht="25" customHeight="1" x14ac:dyDescent="0.3">
      <c r="A83" s="720" t="s">
        <v>311</v>
      </c>
      <c r="B83" s="721"/>
      <c r="C83" s="721"/>
      <c r="D83" s="721"/>
      <c r="E83" s="721"/>
      <c r="F83" s="721"/>
      <c r="G83" s="721"/>
      <c r="H83" s="721"/>
      <c r="I83" s="721"/>
      <c r="J83" s="721"/>
      <c r="K83" s="722"/>
    </row>
    <row r="84" spans="1:11" ht="35.15" customHeight="1" x14ac:dyDescent="0.3">
      <c r="A84" s="723" t="s">
        <v>166</v>
      </c>
      <c r="B84" s="724"/>
      <c r="C84" s="724"/>
      <c r="D84" s="724"/>
      <c r="E84" s="724"/>
      <c r="F84" s="724"/>
      <c r="G84" s="724"/>
      <c r="H84" s="724"/>
      <c r="I84" s="724"/>
      <c r="J84" s="724"/>
      <c r="K84" s="725"/>
    </row>
    <row r="85" spans="1:11" ht="146.25" customHeight="1" x14ac:dyDescent="0.3">
      <c r="A85" s="708" t="s">
        <v>366</v>
      </c>
      <c r="B85" s="709"/>
      <c r="C85" s="709"/>
      <c r="D85" s="709"/>
      <c r="E85" s="709"/>
      <c r="F85" s="709"/>
      <c r="G85" s="709"/>
      <c r="H85" s="709"/>
      <c r="I85" s="709"/>
      <c r="J85" s="709"/>
      <c r="K85" s="710"/>
    </row>
    <row r="86" spans="1:11" ht="79.400000000000006" customHeight="1" x14ac:dyDescent="0.3">
      <c r="A86" s="569" t="s">
        <v>367</v>
      </c>
      <c r="B86" s="569" t="s">
        <v>315</v>
      </c>
      <c r="C86" s="711" t="s">
        <v>137</v>
      </c>
      <c r="D86" s="712"/>
      <c r="E86" s="711" t="s">
        <v>316</v>
      </c>
      <c r="F86" s="712"/>
      <c r="G86" s="711" t="s">
        <v>167</v>
      </c>
      <c r="H86" s="712"/>
      <c r="I86" s="568" t="s">
        <v>167</v>
      </c>
      <c r="J86" s="568" t="s">
        <v>312</v>
      </c>
      <c r="K86" s="569" t="s">
        <v>317</v>
      </c>
    </row>
    <row r="87" spans="1:11" ht="25.1" customHeight="1" x14ac:dyDescent="0.4">
      <c r="A87" s="570" t="s">
        <v>298</v>
      </c>
      <c r="B87" s="571"/>
      <c r="C87" s="713" t="s">
        <v>296</v>
      </c>
      <c r="D87" s="714"/>
      <c r="E87" s="715"/>
      <c r="F87" s="716"/>
      <c r="G87" s="713" t="s">
        <v>232</v>
      </c>
      <c r="H87" s="714"/>
      <c r="I87" s="572" t="s">
        <v>230</v>
      </c>
      <c r="J87" s="609" t="s">
        <v>510</v>
      </c>
      <c r="K87" s="581" t="s">
        <v>120</v>
      </c>
    </row>
    <row r="88" spans="1:11" ht="25.1" customHeight="1" x14ac:dyDescent="0.4">
      <c r="A88" s="574"/>
      <c r="B88" s="574"/>
      <c r="C88" s="694" t="s">
        <v>296</v>
      </c>
      <c r="D88" s="695"/>
      <c r="E88" s="696"/>
      <c r="F88" s="697"/>
      <c r="G88" s="694" t="s">
        <v>230</v>
      </c>
      <c r="H88" s="695"/>
      <c r="I88" s="575" t="s">
        <v>178</v>
      </c>
      <c r="J88" s="610" t="s">
        <v>517</v>
      </c>
      <c r="K88" s="582" t="s">
        <v>121</v>
      </c>
    </row>
    <row r="89" spans="1:11" ht="25.1" customHeight="1" x14ac:dyDescent="0.4">
      <c r="A89" s="574"/>
      <c r="B89" s="574"/>
      <c r="C89" s="694" t="s">
        <v>296</v>
      </c>
      <c r="D89" s="695"/>
      <c r="E89" s="696"/>
      <c r="F89" s="697"/>
      <c r="G89" s="694" t="s">
        <v>178</v>
      </c>
      <c r="H89" s="695"/>
      <c r="I89" s="575" t="s">
        <v>232</v>
      </c>
      <c r="J89" s="610" t="s">
        <v>520</v>
      </c>
      <c r="K89" s="582" t="s">
        <v>123</v>
      </c>
    </row>
    <row r="90" spans="1:11" ht="25.1" customHeight="1" x14ac:dyDescent="0.4">
      <c r="A90" s="574"/>
      <c r="B90" s="574"/>
      <c r="C90" s="694" t="s">
        <v>297</v>
      </c>
      <c r="D90" s="695"/>
      <c r="E90" s="696"/>
      <c r="F90" s="697"/>
      <c r="G90" s="694" t="s">
        <v>231</v>
      </c>
      <c r="H90" s="695"/>
      <c r="I90" s="575" t="s">
        <v>175</v>
      </c>
      <c r="J90" s="610" t="s">
        <v>529</v>
      </c>
      <c r="K90" s="582" t="s">
        <v>124</v>
      </c>
    </row>
    <row r="91" spans="1:11" ht="25.1" customHeight="1" x14ac:dyDescent="0.4">
      <c r="A91" s="574"/>
      <c r="B91" s="574"/>
      <c r="C91" s="694" t="s">
        <v>297</v>
      </c>
      <c r="D91" s="695"/>
      <c r="E91" s="696"/>
      <c r="F91" s="697"/>
      <c r="G91" s="694" t="s">
        <v>175</v>
      </c>
      <c r="H91" s="695"/>
      <c r="I91" s="575" t="s">
        <v>106</v>
      </c>
      <c r="J91" s="610" t="s">
        <v>525</v>
      </c>
      <c r="K91" s="582" t="s">
        <v>125</v>
      </c>
    </row>
    <row r="92" spans="1:11" ht="25.1" customHeight="1" x14ac:dyDescent="0.4">
      <c r="A92" s="574"/>
      <c r="B92" s="574"/>
      <c r="C92" s="694" t="s">
        <v>297</v>
      </c>
      <c r="D92" s="695"/>
      <c r="E92" s="696"/>
      <c r="F92" s="697"/>
      <c r="G92" s="694" t="s">
        <v>106</v>
      </c>
      <c r="H92" s="695"/>
      <c r="I92" s="575" t="s">
        <v>231</v>
      </c>
      <c r="J92" s="610" t="s">
        <v>530</v>
      </c>
      <c r="K92" s="582" t="s">
        <v>126</v>
      </c>
    </row>
    <row r="93" spans="1:11" ht="31.85" customHeight="1" x14ac:dyDescent="0.3">
      <c r="A93" s="583"/>
      <c r="B93" s="583"/>
      <c r="C93" s="698" t="s">
        <v>299</v>
      </c>
      <c r="D93" s="699"/>
      <c r="E93" s="706"/>
      <c r="F93" s="707"/>
      <c r="G93" s="694" t="s">
        <v>178</v>
      </c>
      <c r="H93" s="695"/>
      <c r="I93" s="575" t="s">
        <v>106</v>
      </c>
      <c r="J93" s="610" t="s">
        <v>531</v>
      </c>
      <c r="K93" s="582" t="s">
        <v>127</v>
      </c>
    </row>
    <row r="94" spans="1:11" ht="25.1" customHeight="1" x14ac:dyDescent="0.4">
      <c r="A94" s="577" t="s">
        <v>298</v>
      </c>
      <c r="B94" s="578"/>
      <c r="C94" s="688" t="s">
        <v>300</v>
      </c>
      <c r="D94" s="689"/>
      <c r="E94" s="690"/>
      <c r="F94" s="691"/>
      <c r="G94" s="688" t="s">
        <v>242</v>
      </c>
      <c r="H94" s="689"/>
      <c r="I94" s="579" t="s">
        <v>185</v>
      </c>
      <c r="J94" s="611" t="s">
        <v>520</v>
      </c>
      <c r="K94" s="582" t="s">
        <v>128</v>
      </c>
    </row>
    <row r="95" spans="1:11" ht="25.1" customHeight="1" x14ac:dyDescent="0.4">
      <c r="A95" s="578"/>
      <c r="B95" s="578"/>
      <c r="C95" s="688" t="s">
        <v>300</v>
      </c>
      <c r="D95" s="689"/>
      <c r="E95" s="690"/>
      <c r="F95" s="691"/>
      <c r="G95" s="688" t="s">
        <v>97</v>
      </c>
      <c r="H95" s="689"/>
      <c r="I95" s="579" t="s">
        <v>98</v>
      </c>
      <c r="J95" s="611" t="s">
        <v>513</v>
      </c>
      <c r="K95" s="582" t="s">
        <v>129</v>
      </c>
    </row>
    <row r="96" spans="1:11" ht="25.1" customHeight="1" x14ac:dyDescent="0.4">
      <c r="A96" s="578"/>
      <c r="B96" s="578"/>
      <c r="C96" s="688" t="s">
        <v>300</v>
      </c>
      <c r="D96" s="689"/>
      <c r="E96" s="690"/>
      <c r="F96" s="691"/>
      <c r="G96" s="688" t="s">
        <v>99</v>
      </c>
      <c r="H96" s="689"/>
      <c r="I96" s="579" t="s">
        <v>187</v>
      </c>
      <c r="J96" s="611" t="s">
        <v>512</v>
      </c>
      <c r="K96" s="582" t="s">
        <v>130</v>
      </c>
    </row>
    <row r="97" spans="1:11" ht="25.1" customHeight="1" x14ac:dyDescent="0.4">
      <c r="A97" s="578"/>
      <c r="B97" s="578"/>
      <c r="C97" s="688" t="s">
        <v>300</v>
      </c>
      <c r="D97" s="689"/>
      <c r="E97" s="690"/>
      <c r="F97" s="691"/>
      <c r="G97" s="688" t="s">
        <v>100</v>
      </c>
      <c r="H97" s="689"/>
      <c r="I97" s="579" t="s">
        <v>103</v>
      </c>
      <c r="J97" s="611" t="s">
        <v>520</v>
      </c>
      <c r="K97" s="582" t="s">
        <v>131</v>
      </c>
    </row>
    <row r="98" spans="1:11" ht="25.1" customHeight="1" x14ac:dyDescent="0.4">
      <c r="A98" s="578"/>
      <c r="B98" s="578"/>
      <c r="C98" s="688" t="s">
        <v>300</v>
      </c>
      <c r="D98" s="689"/>
      <c r="E98" s="690"/>
      <c r="F98" s="691"/>
      <c r="G98" s="688" t="s">
        <v>241</v>
      </c>
      <c r="H98" s="689"/>
      <c r="I98" s="579" t="s">
        <v>188</v>
      </c>
      <c r="J98" s="611" t="s">
        <v>521</v>
      </c>
      <c r="K98" s="582" t="s">
        <v>132</v>
      </c>
    </row>
    <row r="99" spans="1:11" ht="25.1" customHeight="1" x14ac:dyDescent="0.4">
      <c r="A99" s="578"/>
      <c r="B99" s="578"/>
      <c r="C99" s="688" t="s">
        <v>301</v>
      </c>
      <c r="D99" s="689"/>
      <c r="E99" s="690"/>
      <c r="F99" s="691"/>
      <c r="G99" s="692" t="s">
        <v>96</v>
      </c>
      <c r="H99" s="693"/>
      <c r="I99" s="646" t="s">
        <v>185</v>
      </c>
      <c r="J99" s="611" t="s">
        <v>539</v>
      </c>
      <c r="K99" s="582" t="s">
        <v>133</v>
      </c>
    </row>
    <row r="100" spans="1:11" ht="25.1" customHeight="1" x14ac:dyDescent="0.4">
      <c r="A100" s="578"/>
      <c r="B100" s="578"/>
      <c r="C100" s="688" t="s">
        <v>301</v>
      </c>
      <c r="D100" s="689"/>
      <c r="E100" s="690"/>
      <c r="F100" s="691"/>
      <c r="G100" s="688" t="s">
        <v>186</v>
      </c>
      <c r="H100" s="705"/>
      <c r="I100" s="647" t="s">
        <v>97</v>
      </c>
      <c r="J100" s="648" t="s">
        <v>535</v>
      </c>
      <c r="K100" s="582" t="s">
        <v>134</v>
      </c>
    </row>
    <row r="101" spans="1:11" ht="25.1" customHeight="1" x14ac:dyDescent="0.4">
      <c r="A101" s="578"/>
      <c r="B101" s="578"/>
      <c r="C101" s="688" t="s">
        <v>301</v>
      </c>
      <c r="D101" s="689"/>
      <c r="E101" s="690"/>
      <c r="F101" s="691"/>
      <c r="G101" s="688" t="s">
        <v>102</v>
      </c>
      <c r="H101" s="689"/>
      <c r="I101" s="651" t="s">
        <v>188</v>
      </c>
      <c r="J101" s="652" t="s">
        <v>540</v>
      </c>
      <c r="K101" s="582" t="s">
        <v>135</v>
      </c>
    </row>
    <row r="102" spans="1:11" ht="25.1" customHeight="1" x14ac:dyDescent="0.4">
      <c r="A102" s="578"/>
      <c r="B102" s="578"/>
      <c r="C102" s="688" t="s">
        <v>301</v>
      </c>
      <c r="D102" s="689"/>
      <c r="E102" s="690"/>
      <c r="F102" s="691"/>
      <c r="G102" s="688" t="s">
        <v>100</v>
      </c>
      <c r="H102" s="705"/>
      <c r="I102" s="647" t="s">
        <v>99</v>
      </c>
      <c r="J102" s="648" t="s">
        <v>536</v>
      </c>
      <c r="K102" s="650" t="s">
        <v>318</v>
      </c>
    </row>
    <row r="103" spans="1:11" ht="25.1" customHeight="1" x14ac:dyDescent="0.4">
      <c r="A103" s="578"/>
      <c r="B103" s="578"/>
      <c r="C103" s="688" t="s">
        <v>302</v>
      </c>
      <c r="D103" s="689"/>
      <c r="E103" s="690"/>
      <c r="F103" s="691"/>
      <c r="G103" s="688" t="s">
        <v>186</v>
      </c>
      <c r="H103" s="705"/>
      <c r="I103" s="654" t="s">
        <v>185</v>
      </c>
      <c r="J103" s="656" t="s">
        <v>513</v>
      </c>
      <c r="K103" s="650" t="s">
        <v>319</v>
      </c>
    </row>
    <row r="104" spans="1:11" ht="25.1" customHeight="1" x14ac:dyDescent="0.4">
      <c r="A104" s="578"/>
      <c r="B104" s="578"/>
      <c r="C104" s="688" t="s">
        <v>302</v>
      </c>
      <c r="D104" s="689"/>
      <c r="E104" s="690"/>
      <c r="F104" s="691"/>
      <c r="G104" s="701" t="s">
        <v>188</v>
      </c>
      <c r="H104" s="702"/>
      <c r="I104" s="649" t="s">
        <v>186</v>
      </c>
      <c r="J104" s="653" t="s">
        <v>526</v>
      </c>
      <c r="K104" s="582" t="s">
        <v>320</v>
      </c>
    </row>
    <row r="105" spans="1:11" ht="33" customHeight="1" x14ac:dyDescent="0.4">
      <c r="A105" s="578"/>
      <c r="B105" s="578"/>
      <c r="C105" s="703" t="s">
        <v>303</v>
      </c>
      <c r="D105" s="704"/>
      <c r="E105" s="690"/>
      <c r="F105" s="691"/>
      <c r="G105" s="701" t="s">
        <v>186</v>
      </c>
      <c r="H105" s="702"/>
      <c r="I105" s="655" t="s">
        <v>188</v>
      </c>
      <c r="J105" s="611" t="s">
        <v>538</v>
      </c>
      <c r="K105" s="582" t="s">
        <v>321</v>
      </c>
    </row>
    <row r="106" spans="1:11" ht="25.1" customHeight="1" x14ac:dyDescent="0.4">
      <c r="A106" s="580" t="s">
        <v>298</v>
      </c>
      <c r="B106" s="574"/>
      <c r="C106" s="694" t="s">
        <v>304</v>
      </c>
      <c r="D106" s="695"/>
      <c r="E106" s="696"/>
      <c r="F106" s="697"/>
      <c r="G106" s="694" t="s">
        <v>115</v>
      </c>
      <c r="H106" s="695"/>
      <c r="I106" s="575" t="s">
        <v>244</v>
      </c>
      <c r="J106" s="610" t="s">
        <v>541</v>
      </c>
      <c r="K106" s="582" t="s">
        <v>322</v>
      </c>
    </row>
    <row r="107" spans="1:11" ht="25.1" customHeight="1" x14ac:dyDescent="0.4">
      <c r="A107" s="574"/>
      <c r="B107" s="574"/>
      <c r="C107" s="694" t="s">
        <v>304</v>
      </c>
      <c r="D107" s="695"/>
      <c r="E107" s="696"/>
      <c r="F107" s="697"/>
      <c r="G107" s="694" t="s">
        <v>245</v>
      </c>
      <c r="H107" s="695"/>
      <c r="I107" s="575" t="s">
        <v>117</v>
      </c>
      <c r="J107" s="610" t="s">
        <v>510</v>
      </c>
      <c r="K107" s="582" t="s">
        <v>323</v>
      </c>
    </row>
    <row r="108" spans="1:11" ht="25.1" customHeight="1" x14ac:dyDescent="0.4">
      <c r="A108" s="574"/>
      <c r="B108" s="574"/>
      <c r="C108" s="694" t="s">
        <v>304</v>
      </c>
      <c r="D108" s="695"/>
      <c r="E108" s="696"/>
      <c r="F108" s="697"/>
      <c r="G108" s="694" t="s">
        <v>248</v>
      </c>
      <c r="H108" s="695"/>
      <c r="I108" s="575" t="s">
        <v>249</v>
      </c>
      <c r="J108" s="610" t="s">
        <v>523</v>
      </c>
      <c r="K108" s="582" t="s">
        <v>324</v>
      </c>
    </row>
    <row r="109" spans="1:11" ht="25.1" customHeight="1" x14ac:dyDescent="0.4">
      <c r="A109" s="574"/>
      <c r="B109" s="574"/>
      <c r="C109" s="694" t="s">
        <v>304</v>
      </c>
      <c r="D109" s="695"/>
      <c r="E109" s="696"/>
      <c r="F109" s="697"/>
      <c r="G109" s="694" t="s">
        <v>243</v>
      </c>
      <c r="H109" s="695"/>
      <c r="I109" s="575" t="s">
        <v>247</v>
      </c>
      <c r="J109" s="610" t="s">
        <v>522</v>
      </c>
      <c r="K109" s="582" t="s">
        <v>325</v>
      </c>
    </row>
    <row r="110" spans="1:11" ht="25.1" customHeight="1" x14ac:dyDescent="0.4">
      <c r="A110" s="574"/>
      <c r="B110" s="574"/>
      <c r="C110" s="694" t="s">
        <v>305</v>
      </c>
      <c r="D110" s="695"/>
      <c r="E110" s="696"/>
      <c r="F110" s="697"/>
      <c r="G110" s="694" t="s">
        <v>114</v>
      </c>
      <c r="H110" s="695"/>
      <c r="I110" s="657" t="s">
        <v>244</v>
      </c>
      <c r="J110" s="612" t="s">
        <v>541</v>
      </c>
      <c r="K110" s="582" t="s">
        <v>326</v>
      </c>
    </row>
    <row r="111" spans="1:11" ht="25.1" customHeight="1" x14ac:dyDescent="0.4">
      <c r="A111" s="574"/>
      <c r="B111" s="574"/>
      <c r="C111" s="694" t="s">
        <v>305</v>
      </c>
      <c r="D111" s="695"/>
      <c r="E111" s="696"/>
      <c r="F111" s="697"/>
      <c r="G111" s="694" t="s">
        <v>246</v>
      </c>
      <c r="H111" s="700"/>
      <c r="I111" s="658" t="s">
        <v>245</v>
      </c>
      <c r="J111" s="661" t="s">
        <v>542</v>
      </c>
      <c r="K111" s="650" t="s">
        <v>327</v>
      </c>
    </row>
    <row r="112" spans="1:11" ht="25.1" customHeight="1" x14ac:dyDescent="0.4">
      <c r="A112" s="574"/>
      <c r="B112" s="574"/>
      <c r="C112" s="694" t="s">
        <v>305</v>
      </c>
      <c r="D112" s="695"/>
      <c r="E112" s="696"/>
      <c r="F112" s="697"/>
      <c r="G112" s="694" t="s">
        <v>116</v>
      </c>
      <c r="H112" s="695"/>
      <c r="I112" s="657" t="s">
        <v>249</v>
      </c>
      <c r="J112" s="659" t="s">
        <v>538</v>
      </c>
      <c r="K112" s="582" t="s">
        <v>328</v>
      </c>
    </row>
    <row r="113" spans="1:11" ht="25.1" customHeight="1" x14ac:dyDescent="0.4">
      <c r="A113" s="574"/>
      <c r="B113" s="574"/>
      <c r="C113" s="694" t="s">
        <v>305</v>
      </c>
      <c r="D113" s="695"/>
      <c r="E113" s="696"/>
      <c r="F113" s="697"/>
      <c r="G113" s="694" t="s">
        <v>191</v>
      </c>
      <c r="H113" s="700"/>
      <c r="I113" s="658" t="s">
        <v>243</v>
      </c>
      <c r="J113" s="661" t="s">
        <v>543</v>
      </c>
      <c r="K113" s="650" t="s">
        <v>329</v>
      </c>
    </row>
    <row r="114" spans="1:11" ht="25.1" customHeight="1" x14ac:dyDescent="0.4">
      <c r="A114" s="574"/>
      <c r="B114" s="574"/>
      <c r="C114" s="694" t="s">
        <v>306</v>
      </c>
      <c r="D114" s="695"/>
      <c r="E114" s="696"/>
      <c r="F114" s="697"/>
      <c r="G114" s="694" t="s">
        <v>245</v>
      </c>
      <c r="H114" s="695"/>
      <c r="I114" s="660" t="s">
        <v>244</v>
      </c>
      <c r="J114" s="659" t="s">
        <v>510</v>
      </c>
      <c r="K114" s="582" t="s">
        <v>330</v>
      </c>
    </row>
    <row r="115" spans="1:11" ht="25.1" customHeight="1" x14ac:dyDescent="0.4">
      <c r="A115" s="574"/>
      <c r="B115" s="574"/>
      <c r="C115" s="694" t="s">
        <v>306</v>
      </c>
      <c r="D115" s="695"/>
      <c r="E115" s="696"/>
      <c r="F115" s="697"/>
      <c r="G115" s="694" t="s">
        <v>116</v>
      </c>
      <c r="H115" s="700"/>
      <c r="I115" s="658" t="s">
        <v>243</v>
      </c>
      <c r="J115" s="661" t="s">
        <v>538</v>
      </c>
      <c r="K115" s="650" t="s">
        <v>331</v>
      </c>
    </row>
    <row r="116" spans="1:11" ht="32.700000000000003" customHeight="1" x14ac:dyDescent="0.4">
      <c r="A116" s="574"/>
      <c r="B116" s="574"/>
      <c r="C116" s="698" t="s">
        <v>307</v>
      </c>
      <c r="D116" s="699"/>
      <c r="E116" s="696"/>
      <c r="F116" s="697"/>
      <c r="G116" s="694" t="s">
        <v>245</v>
      </c>
      <c r="H116" s="700"/>
      <c r="I116" s="658" t="s">
        <v>116</v>
      </c>
      <c r="J116" s="661" t="s">
        <v>522</v>
      </c>
      <c r="K116" s="650" t="s">
        <v>332</v>
      </c>
    </row>
    <row r="117" spans="1:11" ht="25.1" customHeight="1" x14ac:dyDescent="0.4">
      <c r="A117" s="577" t="s">
        <v>298</v>
      </c>
      <c r="B117" s="578"/>
      <c r="C117" s="688" t="s">
        <v>308</v>
      </c>
      <c r="D117" s="689"/>
      <c r="E117" s="690"/>
      <c r="F117" s="691"/>
      <c r="G117" s="688" t="s">
        <v>190</v>
      </c>
      <c r="H117" s="689"/>
      <c r="I117" s="662" t="s">
        <v>189</v>
      </c>
      <c r="J117" s="653" t="s">
        <v>528</v>
      </c>
      <c r="K117" s="582" t="s">
        <v>333</v>
      </c>
    </row>
    <row r="118" spans="1:11" ht="25.1" customHeight="1" x14ac:dyDescent="0.4">
      <c r="A118" s="578"/>
      <c r="B118" s="578"/>
      <c r="C118" s="688" t="s">
        <v>308</v>
      </c>
      <c r="D118" s="689"/>
      <c r="E118" s="690"/>
      <c r="F118" s="691"/>
      <c r="G118" s="688" t="s">
        <v>111</v>
      </c>
      <c r="H118" s="689"/>
      <c r="I118" s="579" t="s">
        <v>112</v>
      </c>
      <c r="J118" s="611" t="s">
        <v>544</v>
      </c>
      <c r="K118" s="582" t="s">
        <v>334</v>
      </c>
    </row>
    <row r="119" spans="1:11" ht="25.1" customHeight="1" x14ac:dyDescent="0.4">
      <c r="A119" s="578"/>
      <c r="B119" s="578"/>
      <c r="C119" s="688" t="s">
        <v>308</v>
      </c>
      <c r="D119" s="689"/>
      <c r="E119" s="690"/>
      <c r="F119" s="691"/>
      <c r="G119" s="688" t="s">
        <v>112</v>
      </c>
      <c r="H119" s="689"/>
      <c r="I119" s="579" t="s">
        <v>190</v>
      </c>
      <c r="J119" s="611" t="s">
        <v>545</v>
      </c>
      <c r="K119" s="582" t="s">
        <v>335</v>
      </c>
    </row>
    <row r="120" spans="1:11" ht="25.1" customHeight="1" x14ac:dyDescent="0.4">
      <c r="A120" s="578"/>
      <c r="B120" s="578"/>
      <c r="C120" s="688" t="s">
        <v>308</v>
      </c>
      <c r="D120" s="689"/>
      <c r="E120" s="690"/>
      <c r="F120" s="691"/>
      <c r="G120" s="688" t="s">
        <v>189</v>
      </c>
      <c r="H120" s="689"/>
      <c r="I120" s="579" t="s">
        <v>110</v>
      </c>
      <c r="J120" s="611" t="s">
        <v>522</v>
      </c>
      <c r="K120" s="582" t="s">
        <v>336</v>
      </c>
    </row>
    <row r="121" spans="1:11" ht="25.1" customHeight="1" x14ac:dyDescent="0.4">
      <c r="A121" s="578"/>
      <c r="B121" s="578"/>
      <c r="C121" s="688" t="s">
        <v>308</v>
      </c>
      <c r="D121" s="689"/>
      <c r="E121" s="690"/>
      <c r="F121" s="691"/>
      <c r="G121" s="688" t="s">
        <v>110</v>
      </c>
      <c r="H121" s="689"/>
      <c r="I121" s="579" t="s">
        <v>112</v>
      </c>
      <c r="J121" s="611" t="s">
        <v>546</v>
      </c>
      <c r="K121" s="582" t="s">
        <v>337</v>
      </c>
    </row>
    <row r="122" spans="1:11" ht="25.1" customHeight="1" x14ac:dyDescent="0.4">
      <c r="A122" s="578"/>
      <c r="B122" s="578"/>
      <c r="C122" s="688" t="s">
        <v>308</v>
      </c>
      <c r="D122" s="689"/>
      <c r="E122" s="690"/>
      <c r="F122" s="691"/>
      <c r="G122" s="688" t="s">
        <v>190</v>
      </c>
      <c r="H122" s="689"/>
      <c r="I122" s="579" t="s">
        <v>111</v>
      </c>
      <c r="J122" s="611" t="s">
        <v>545</v>
      </c>
      <c r="K122" s="582" t="s">
        <v>338</v>
      </c>
    </row>
    <row r="123" spans="1:11" ht="25.1" customHeight="1" x14ac:dyDescent="0.4">
      <c r="A123" s="578"/>
      <c r="B123" s="578"/>
      <c r="C123" s="688" t="s">
        <v>308</v>
      </c>
      <c r="D123" s="689"/>
      <c r="E123" s="690"/>
      <c r="F123" s="691"/>
      <c r="G123" s="688" t="s">
        <v>111</v>
      </c>
      <c r="H123" s="689"/>
      <c r="I123" s="579" t="s">
        <v>110</v>
      </c>
      <c r="J123" s="611" t="s">
        <v>546</v>
      </c>
      <c r="K123" s="582" t="s">
        <v>339</v>
      </c>
    </row>
    <row r="124" spans="1:11" ht="25.1" customHeight="1" x14ac:dyDescent="0.4">
      <c r="A124" s="578"/>
      <c r="B124" s="578"/>
      <c r="C124" s="688" t="s">
        <v>308</v>
      </c>
      <c r="D124" s="689"/>
      <c r="E124" s="690"/>
      <c r="F124" s="691"/>
      <c r="G124" s="688" t="s">
        <v>112</v>
      </c>
      <c r="H124" s="689"/>
      <c r="I124" s="579" t="s">
        <v>189</v>
      </c>
      <c r="J124" s="611" t="s">
        <v>547</v>
      </c>
      <c r="K124" s="582" t="s">
        <v>340</v>
      </c>
    </row>
    <row r="125" spans="1:11" ht="25.1" customHeight="1" x14ac:dyDescent="0.4">
      <c r="A125" s="578"/>
      <c r="B125" s="578"/>
      <c r="C125" s="688" t="s">
        <v>308</v>
      </c>
      <c r="D125" s="689"/>
      <c r="E125" s="690"/>
      <c r="F125" s="691"/>
      <c r="G125" s="688" t="s">
        <v>110</v>
      </c>
      <c r="H125" s="689"/>
      <c r="I125" s="579" t="s">
        <v>190</v>
      </c>
      <c r="J125" s="611" t="s">
        <v>510</v>
      </c>
      <c r="K125" s="582" t="s">
        <v>341</v>
      </c>
    </row>
    <row r="126" spans="1:11" ht="25.1" customHeight="1" x14ac:dyDescent="0.4">
      <c r="A126" s="578"/>
      <c r="B126" s="578"/>
      <c r="C126" s="688" t="s">
        <v>308</v>
      </c>
      <c r="D126" s="689"/>
      <c r="E126" s="690"/>
      <c r="F126" s="691"/>
      <c r="G126" s="688" t="s">
        <v>189</v>
      </c>
      <c r="H126" s="689"/>
      <c r="I126" s="579" t="s">
        <v>111</v>
      </c>
      <c r="J126" s="611" t="s">
        <v>547</v>
      </c>
      <c r="K126" s="582" t="s">
        <v>342</v>
      </c>
    </row>
    <row r="127" spans="1:11" ht="25.1" customHeight="1" x14ac:dyDescent="0.4">
      <c r="A127" s="580" t="s">
        <v>298</v>
      </c>
      <c r="B127" s="574"/>
      <c r="C127" s="694" t="s">
        <v>309</v>
      </c>
      <c r="D127" s="695"/>
      <c r="E127" s="696"/>
      <c r="F127" s="697"/>
      <c r="G127" s="694" t="s">
        <v>192</v>
      </c>
      <c r="H127" s="695"/>
      <c r="I127" s="575" t="s">
        <v>251</v>
      </c>
      <c r="J127" s="610" t="s">
        <v>517</v>
      </c>
      <c r="K127" s="582" t="s">
        <v>343</v>
      </c>
    </row>
    <row r="128" spans="1:11" ht="25.1" customHeight="1" x14ac:dyDescent="0.4">
      <c r="A128" s="574"/>
      <c r="B128" s="574"/>
      <c r="C128" s="694" t="s">
        <v>309</v>
      </c>
      <c r="D128" s="695"/>
      <c r="E128" s="696"/>
      <c r="F128" s="697"/>
      <c r="G128" s="694" t="s">
        <v>251</v>
      </c>
      <c r="H128" s="695"/>
      <c r="I128" s="575" t="s">
        <v>250</v>
      </c>
      <c r="J128" s="610" t="s">
        <v>517</v>
      </c>
      <c r="K128" s="582" t="s">
        <v>344</v>
      </c>
    </row>
    <row r="129" spans="1:11" ht="25.1" customHeight="1" x14ac:dyDescent="0.4">
      <c r="A129" s="574"/>
      <c r="B129" s="574"/>
      <c r="C129" s="694" t="s">
        <v>309</v>
      </c>
      <c r="D129" s="695"/>
      <c r="E129" s="696"/>
      <c r="F129" s="697"/>
      <c r="G129" s="694" t="s">
        <v>250</v>
      </c>
      <c r="H129" s="695"/>
      <c r="I129" s="575" t="s">
        <v>192</v>
      </c>
      <c r="J129" s="610" t="s">
        <v>510</v>
      </c>
      <c r="K129" s="582" t="s">
        <v>345</v>
      </c>
    </row>
    <row r="130" spans="1:11" ht="25.1" customHeight="1" x14ac:dyDescent="0.4">
      <c r="A130" s="577" t="s">
        <v>298</v>
      </c>
      <c r="B130" s="578"/>
      <c r="C130" s="688" t="s">
        <v>310</v>
      </c>
      <c r="D130" s="689"/>
      <c r="E130" s="690"/>
      <c r="F130" s="691"/>
      <c r="G130" s="688" t="s">
        <v>252</v>
      </c>
      <c r="H130" s="689"/>
      <c r="I130" s="579" t="s">
        <v>253</v>
      </c>
      <c r="J130" s="611" t="s">
        <v>525</v>
      </c>
      <c r="K130" s="582" t="s">
        <v>346</v>
      </c>
    </row>
    <row r="131" spans="1:11" ht="25.1" customHeight="1" x14ac:dyDescent="0.4">
      <c r="A131" s="578"/>
      <c r="B131" s="578"/>
      <c r="C131" s="688" t="s">
        <v>310</v>
      </c>
      <c r="D131" s="689"/>
      <c r="E131" s="690"/>
      <c r="F131" s="691"/>
      <c r="G131" s="688" t="s">
        <v>91</v>
      </c>
      <c r="H131" s="689"/>
      <c r="I131" s="669" t="s">
        <v>92</v>
      </c>
      <c r="J131" s="611" t="s">
        <v>389</v>
      </c>
      <c r="K131" s="582" t="s">
        <v>347</v>
      </c>
    </row>
    <row r="132" spans="1:11" ht="25.1" customHeight="1" x14ac:dyDescent="0.4">
      <c r="A132" s="578"/>
      <c r="B132" s="578"/>
      <c r="C132" s="688" t="s">
        <v>310</v>
      </c>
      <c r="D132" s="689"/>
      <c r="E132" s="690"/>
      <c r="F132" s="691"/>
      <c r="G132" s="692" t="s">
        <v>92</v>
      </c>
      <c r="H132" s="693"/>
      <c r="I132" s="579" t="s">
        <v>252</v>
      </c>
      <c r="J132" s="611" t="s">
        <v>389</v>
      </c>
      <c r="K132" s="582" t="s">
        <v>348</v>
      </c>
    </row>
    <row r="133" spans="1:11" ht="25.1" customHeight="1" x14ac:dyDescent="0.4">
      <c r="A133" s="578"/>
      <c r="B133" s="578"/>
      <c r="C133" s="688" t="s">
        <v>310</v>
      </c>
      <c r="D133" s="689"/>
      <c r="E133" s="690"/>
      <c r="F133" s="691"/>
      <c r="G133" s="688" t="s">
        <v>253</v>
      </c>
      <c r="H133" s="689"/>
      <c r="I133" s="669" t="s">
        <v>93</v>
      </c>
      <c r="J133" s="611" t="s">
        <v>389</v>
      </c>
      <c r="K133" s="582" t="s">
        <v>349</v>
      </c>
    </row>
    <row r="134" spans="1:11" ht="25.1" customHeight="1" x14ac:dyDescent="0.4">
      <c r="A134" s="578"/>
      <c r="B134" s="578"/>
      <c r="C134" s="688" t="s">
        <v>310</v>
      </c>
      <c r="D134" s="689"/>
      <c r="E134" s="690"/>
      <c r="F134" s="691"/>
      <c r="G134" s="692" t="s">
        <v>93</v>
      </c>
      <c r="H134" s="693"/>
      <c r="I134" s="669" t="s">
        <v>92</v>
      </c>
      <c r="J134" s="611" t="s">
        <v>389</v>
      </c>
      <c r="K134" s="582" t="s">
        <v>350</v>
      </c>
    </row>
    <row r="135" spans="1:11" ht="25.1" customHeight="1" x14ac:dyDescent="0.4">
      <c r="A135" s="578"/>
      <c r="B135" s="578"/>
      <c r="C135" s="688" t="s">
        <v>310</v>
      </c>
      <c r="D135" s="689"/>
      <c r="E135" s="690"/>
      <c r="F135" s="691"/>
      <c r="G135" s="688" t="s">
        <v>252</v>
      </c>
      <c r="H135" s="689"/>
      <c r="I135" s="579" t="s">
        <v>91</v>
      </c>
      <c r="J135" s="611" t="s">
        <v>549</v>
      </c>
      <c r="K135" s="582" t="s">
        <v>351</v>
      </c>
    </row>
    <row r="136" spans="1:11" ht="25.1" customHeight="1" x14ac:dyDescent="0.4">
      <c r="A136" s="578"/>
      <c r="B136" s="578"/>
      <c r="C136" s="688" t="s">
        <v>310</v>
      </c>
      <c r="D136" s="689"/>
      <c r="E136" s="690"/>
      <c r="F136" s="691"/>
      <c r="G136" s="688" t="s">
        <v>91</v>
      </c>
      <c r="H136" s="689"/>
      <c r="I136" s="669" t="s">
        <v>93</v>
      </c>
      <c r="J136" s="611" t="s">
        <v>389</v>
      </c>
      <c r="K136" s="582" t="s">
        <v>352</v>
      </c>
    </row>
    <row r="137" spans="1:11" ht="25.1" customHeight="1" x14ac:dyDescent="0.4">
      <c r="A137" s="578"/>
      <c r="B137" s="578"/>
      <c r="C137" s="688" t="s">
        <v>310</v>
      </c>
      <c r="D137" s="689"/>
      <c r="E137" s="690"/>
      <c r="F137" s="691"/>
      <c r="G137" s="692" t="s">
        <v>92</v>
      </c>
      <c r="H137" s="693"/>
      <c r="I137" s="579" t="s">
        <v>253</v>
      </c>
      <c r="J137" s="611" t="s">
        <v>389</v>
      </c>
      <c r="K137" s="582" t="s">
        <v>353</v>
      </c>
    </row>
    <row r="138" spans="1:11" ht="25.1" customHeight="1" x14ac:dyDescent="0.4">
      <c r="A138" s="578"/>
      <c r="B138" s="578"/>
      <c r="C138" s="688" t="s">
        <v>310</v>
      </c>
      <c r="D138" s="689"/>
      <c r="E138" s="690"/>
      <c r="F138" s="691"/>
      <c r="G138" s="692" t="s">
        <v>93</v>
      </c>
      <c r="H138" s="693"/>
      <c r="I138" s="579" t="s">
        <v>252</v>
      </c>
      <c r="J138" s="611" t="s">
        <v>389</v>
      </c>
      <c r="K138" s="582" t="s">
        <v>354</v>
      </c>
    </row>
    <row r="139" spans="1:11" ht="25.1" customHeight="1" x14ac:dyDescent="0.4">
      <c r="A139" s="578"/>
      <c r="B139" s="578"/>
      <c r="C139" s="688" t="s">
        <v>310</v>
      </c>
      <c r="D139" s="689"/>
      <c r="E139" s="690"/>
      <c r="F139" s="691"/>
      <c r="G139" s="688" t="s">
        <v>253</v>
      </c>
      <c r="H139" s="689"/>
      <c r="I139" s="579" t="s">
        <v>91</v>
      </c>
      <c r="J139" s="611" t="s">
        <v>512</v>
      </c>
      <c r="K139" s="582" t="s">
        <v>355</v>
      </c>
    </row>
  </sheetData>
  <mergeCells count="403">
    <mergeCell ref="D59:E59"/>
    <mergeCell ref="F59:G59"/>
    <mergeCell ref="H59:I59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H41:I41"/>
    <mergeCell ref="H40:I40"/>
    <mergeCell ref="H39:I39"/>
    <mergeCell ref="H38:I38"/>
    <mergeCell ref="H37:I37"/>
    <mergeCell ref="H36:I36"/>
    <mergeCell ref="H35:I35"/>
    <mergeCell ref="H29:I29"/>
    <mergeCell ref="F29:G29"/>
    <mergeCell ref="F41:G41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H30:I30"/>
    <mergeCell ref="H31:I31"/>
    <mergeCell ref="F30:G30"/>
    <mergeCell ref="F31:G31"/>
    <mergeCell ref="D5:E5"/>
    <mergeCell ref="F5:G5"/>
    <mergeCell ref="H5:I5"/>
    <mergeCell ref="D6:E6"/>
    <mergeCell ref="F6:G6"/>
    <mergeCell ref="H6:I6"/>
    <mergeCell ref="D10:E10"/>
    <mergeCell ref="F10:G10"/>
    <mergeCell ref="H10:I10"/>
    <mergeCell ref="D13:E13"/>
    <mergeCell ref="F13:G13"/>
    <mergeCell ref="H13:I13"/>
    <mergeCell ref="D14:E14"/>
    <mergeCell ref="F14:G14"/>
    <mergeCell ref="H14:I14"/>
    <mergeCell ref="D11:E11"/>
    <mergeCell ref="A1:K1"/>
    <mergeCell ref="A2:K2"/>
    <mergeCell ref="A3:K3"/>
    <mergeCell ref="D4:E4"/>
    <mergeCell ref="F4:G4"/>
    <mergeCell ref="H4:I4"/>
    <mergeCell ref="D9:E9"/>
    <mergeCell ref="F9:G9"/>
    <mergeCell ref="H9:I9"/>
    <mergeCell ref="D7:E7"/>
    <mergeCell ref="F7:G7"/>
    <mergeCell ref="H7:I7"/>
    <mergeCell ref="D8:E8"/>
    <mergeCell ref="F8:G8"/>
    <mergeCell ref="H8:I8"/>
    <mergeCell ref="F11:G11"/>
    <mergeCell ref="H11:I11"/>
    <mergeCell ref="D12:E12"/>
    <mergeCell ref="F12:G12"/>
    <mergeCell ref="H12:I12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42:E42"/>
    <mergeCell ref="F42:G42"/>
    <mergeCell ref="H42:I42"/>
    <mergeCell ref="D43:E43"/>
    <mergeCell ref="F43:G43"/>
    <mergeCell ref="H43:I43"/>
    <mergeCell ref="D27:E27"/>
    <mergeCell ref="F27:G27"/>
    <mergeCell ref="H27:I27"/>
    <mergeCell ref="D28:E28"/>
    <mergeCell ref="F28:G28"/>
    <mergeCell ref="H28:I28"/>
    <mergeCell ref="H32:I32"/>
    <mergeCell ref="H33:I33"/>
    <mergeCell ref="H34:I34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D44:E44"/>
    <mergeCell ref="F44:G44"/>
    <mergeCell ref="H44:I44"/>
    <mergeCell ref="D47:E47"/>
    <mergeCell ref="F47:G47"/>
    <mergeCell ref="H47:I47"/>
    <mergeCell ref="D48:E48"/>
    <mergeCell ref="F48:G48"/>
    <mergeCell ref="H48:I48"/>
    <mergeCell ref="D45:E45"/>
    <mergeCell ref="F45:G45"/>
    <mergeCell ref="H45:I45"/>
    <mergeCell ref="D46:E46"/>
    <mergeCell ref="F46:G46"/>
    <mergeCell ref="H46:I46"/>
    <mergeCell ref="D51:E51"/>
    <mergeCell ref="F51:G51"/>
    <mergeCell ref="H51:I51"/>
    <mergeCell ref="D52:E52"/>
    <mergeCell ref="F52:G52"/>
    <mergeCell ref="H52:I52"/>
    <mergeCell ref="D49:E49"/>
    <mergeCell ref="F49:G49"/>
    <mergeCell ref="H49:I49"/>
    <mergeCell ref="D50:E50"/>
    <mergeCell ref="F50:G50"/>
    <mergeCell ref="H50:I50"/>
    <mergeCell ref="D60:E60"/>
    <mergeCell ref="F60:G60"/>
    <mergeCell ref="H60:I60"/>
    <mergeCell ref="D63:E63"/>
    <mergeCell ref="F63:G63"/>
    <mergeCell ref="H63:I63"/>
    <mergeCell ref="D64:E64"/>
    <mergeCell ref="F64:G64"/>
    <mergeCell ref="H64:I64"/>
    <mergeCell ref="D61:E61"/>
    <mergeCell ref="F61:G61"/>
    <mergeCell ref="H61:I61"/>
    <mergeCell ref="D62:E62"/>
    <mergeCell ref="F62:G62"/>
    <mergeCell ref="H62:I62"/>
    <mergeCell ref="D67:E67"/>
    <mergeCell ref="F67:G67"/>
    <mergeCell ref="H67:I67"/>
    <mergeCell ref="D68:E68"/>
    <mergeCell ref="F68:G68"/>
    <mergeCell ref="H68:I68"/>
    <mergeCell ref="D65:E65"/>
    <mergeCell ref="F65:G65"/>
    <mergeCell ref="H65:I65"/>
    <mergeCell ref="D66:E66"/>
    <mergeCell ref="F66:G66"/>
    <mergeCell ref="H66:I66"/>
    <mergeCell ref="D71:E71"/>
    <mergeCell ref="F71:G71"/>
    <mergeCell ref="H71:I71"/>
    <mergeCell ref="D72:E72"/>
    <mergeCell ref="F72:G72"/>
    <mergeCell ref="H72:I72"/>
    <mergeCell ref="D69:E69"/>
    <mergeCell ref="F69:G69"/>
    <mergeCell ref="H69:I69"/>
    <mergeCell ref="D70:E70"/>
    <mergeCell ref="F70:G70"/>
    <mergeCell ref="H70:I70"/>
    <mergeCell ref="D75:E75"/>
    <mergeCell ref="F75:G75"/>
    <mergeCell ref="H75:I75"/>
    <mergeCell ref="D76:E76"/>
    <mergeCell ref="F76:G76"/>
    <mergeCell ref="H76:I76"/>
    <mergeCell ref="D73:E73"/>
    <mergeCell ref="F73:G73"/>
    <mergeCell ref="H73:I73"/>
    <mergeCell ref="D74:E74"/>
    <mergeCell ref="F74:G74"/>
    <mergeCell ref="H74:I74"/>
    <mergeCell ref="D79:E79"/>
    <mergeCell ref="F79:G79"/>
    <mergeCell ref="H79:I79"/>
    <mergeCell ref="D80:E80"/>
    <mergeCell ref="F80:G80"/>
    <mergeCell ref="H80:I80"/>
    <mergeCell ref="D77:E77"/>
    <mergeCell ref="F77:G77"/>
    <mergeCell ref="H77:I77"/>
    <mergeCell ref="D78:E78"/>
    <mergeCell ref="F78:G78"/>
    <mergeCell ref="H78:I78"/>
    <mergeCell ref="A85:K85"/>
    <mergeCell ref="C86:D86"/>
    <mergeCell ref="E86:F86"/>
    <mergeCell ref="G86:H86"/>
    <mergeCell ref="C87:D87"/>
    <mergeCell ref="E87:F87"/>
    <mergeCell ref="G87:H87"/>
    <mergeCell ref="D81:E81"/>
    <mergeCell ref="F81:G81"/>
    <mergeCell ref="H81:I81"/>
    <mergeCell ref="A82:K82"/>
    <mergeCell ref="A83:K83"/>
    <mergeCell ref="A84:K84"/>
    <mergeCell ref="C90:D90"/>
    <mergeCell ref="E90:F90"/>
    <mergeCell ref="G90:H90"/>
    <mergeCell ref="C91:D91"/>
    <mergeCell ref="E91:F91"/>
    <mergeCell ref="G91:H91"/>
    <mergeCell ref="C88:D88"/>
    <mergeCell ref="E88:F88"/>
    <mergeCell ref="G88:H88"/>
    <mergeCell ref="C89:D89"/>
    <mergeCell ref="E89:F89"/>
    <mergeCell ref="G89:H89"/>
    <mergeCell ref="C94:D94"/>
    <mergeCell ref="E94:F94"/>
    <mergeCell ref="G94:H94"/>
    <mergeCell ref="C95:D95"/>
    <mergeCell ref="E95:F95"/>
    <mergeCell ref="G95:H95"/>
    <mergeCell ref="C92:D92"/>
    <mergeCell ref="E92:F92"/>
    <mergeCell ref="G92:H92"/>
    <mergeCell ref="C93:D93"/>
    <mergeCell ref="E93:F93"/>
    <mergeCell ref="G93:H93"/>
    <mergeCell ref="C98:D98"/>
    <mergeCell ref="E98:F98"/>
    <mergeCell ref="G98:H98"/>
    <mergeCell ref="C99:D99"/>
    <mergeCell ref="E99:F99"/>
    <mergeCell ref="G99:H99"/>
    <mergeCell ref="C96:D96"/>
    <mergeCell ref="E96:F96"/>
    <mergeCell ref="G96:H96"/>
    <mergeCell ref="C97:D97"/>
    <mergeCell ref="E97:F97"/>
    <mergeCell ref="G97:H97"/>
    <mergeCell ref="C102:D102"/>
    <mergeCell ref="E102:F102"/>
    <mergeCell ref="G102:H102"/>
    <mergeCell ref="C103:D103"/>
    <mergeCell ref="E103:F103"/>
    <mergeCell ref="G103:H103"/>
    <mergeCell ref="C100:D100"/>
    <mergeCell ref="E100:F100"/>
    <mergeCell ref="G100:H100"/>
    <mergeCell ref="C101:D101"/>
    <mergeCell ref="E101:F101"/>
    <mergeCell ref="G101:H101"/>
    <mergeCell ref="C106:D106"/>
    <mergeCell ref="E106:F106"/>
    <mergeCell ref="G106:H106"/>
    <mergeCell ref="C107:D107"/>
    <mergeCell ref="E107:F107"/>
    <mergeCell ref="G107:H107"/>
    <mergeCell ref="C104:D104"/>
    <mergeCell ref="E104:F104"/>
    <mergeCell ref="G104:H104"/>
    <mergeCell ref="C105:D105"/>
    <mergeCell ref="E105:F105"/>
    <mergeCell ref="G105:H105"/>
    <mergeCell ref="C110:D110"/>
    <mergeCell ref="E110:F110"/>
    <mergeCell ref="G110:H110"/>
    <mergeCell ref="C111:D111"/>
    <mergeCell ref="E111:F111"/>
    <mergeCell ref="G111:H111"/>
    <mergeCell ref="C108:D108"/>
    <mergeCell ref="E108:F108"/>
    <mergeCell ref="G108:H108"/>
    <mergeCell ref="C109:D109"/>
    <mergeCell ref="E109:F109"/>
    <mergeCell ref="G109:H109"/>
    <mergeCell ref="C114:D114"/>
    <mergeCell ref="E114:F114"/>
    <mergeCell ref="G114:H114"/>
    <mergeCell ref="C115:D115"/>
    <mergeCell ref="E115:F115"/>
    <mergeCell ref="G115:H115"/>
    <mergeCell ref="C112:D112"/>
    <mergeCell ref="E112:F112"/>
    <mergeCell ref="G112:H112"/>
    <mergeCell ref="C113:D113"/>
    <mergeCell ref="E113:F113"/>
    <mergeCell ref="G113:H113"/>
    <mergeCell ref="C118:D118"/>
    <mergeCell ref="E118:F118"/>
    <mergeCell ref="G118:H118"/>
    <mergeCell ref="C119:D119"/>
    <mergeCell ref="E119:F119"/>
    <mergeCell ref="G119:H119"/>
    <mergeCell ref="C116:D116"/>
    <mergeCell ref="E116:F116"/>
    <mergeCell ref="G116:H116"/>
    <mergeCell ref="C117:D117"/>
    <mergeCell ref="E117:F117"/>
    <mergeCell ref="G117:H117"/>
    <mergeCell ref="C122:D122"/>
    <mergeCell ref="E122:F122"/>
    <mergeCell ref="G122:H122"/>
    <mergeCell ref="C123:D123"/>
    <mergeCell ref="E123:F123"/>
    <mergeCell ref="G123:H123"/>
    <mergeCell ref="C120:D120"/>
    <mergeCell ref="E120:F120"/>
    <mergeCell ref="G120:H120"/>
    <mergeCell ref="C121:D121"/>
    <mergeCell ref="E121:F121"/>
    <mergeCell ref="G121:H121"/>
    <mergeCell ref="C126:D126"/>
    <mergeCell ref="E126:F126"/>
    <mergeCell ref="G126:H126"/>
    <mergeCell ref="C127:D127"/>
    <mergeCell ref="E127:F127"/>
    <mergeCell ref="G127:H127"/>
    <mergeCell ref="C124:D124"/>
    <mergeCell ref="E124:F124"/>
    <mergeCell ref="G124:H124"/>
    <mergeCell ref="C125:D125"/>
    <mergeCell ref="E125:F125"/>
    <mergeCell ref="G125:H125"/>
    <mergeCell ref="C130:D130"/>
    <mergeCell ref="E130:F130"/>
    <mergeCell ref="G130:H130"/>
    <mergeCell ref="C131:D131"/>
    <mergeCell ref="E131:F131"/>
    <mergeCell ref="G131:H131"/>
    <mergeCell ref="C128:D128"/>
    <mergeCell ref="E128:F128"/>
    <mergeCell ref="G128:H128"/>
    <mergeCell ref="C129:D129"/>
    <mergeCell ref="E129:F129"/>
    <mergeCell ref="G129:H129"/>
    <mergeCell ref="C134:D134"/>
    <mergeCell ref="E134:F134"/>
    <mergeCell ref="G134:H134"/>
    <mergeCell ref="C135:D135"/>
    <mergeCell ref="E135:F135"/>
    <mergeCell ref="G135:H135"/>
    <mergeCell ref="C132:D132"/>
    <mergeCell ref="E132:F132"/>
    <mergeCell ref="G132:H132"/>
    <mergeCell ref="C133:D133"/>
    <mergeCell ref="E133:F133"/>
    <mergeCell ref="G133:H133"/>
    <mergeCell ref="C138:D138"/>
    <mergeCell ref="E138:F138"/>
    <mergeCell ref="G138:H138"/>
    <mergeCell ref="C139:D139"/>
    <mergeCell ref="E139:F139"/>
    <mergeCell ref="G139:H139"/>
    <mergeCell ref="C136:D136"/>
    <mergeCell ref="E136:F136"/>
    <mergeCell ref="G136:H136"/>
    <mergeCell ref="C137:D137"/>
    <mergeCell ref="E137:F137"/>
    <mergeCell ref="G137:H137"/>
  </mergeCells>
  <phoneticPr fontId="53" type="noConversion"/>
  <pageMargins left="0.23622047244094491" right="0.23622047244094491" top="0.55118110236220474" bottom="0.55118110236220474" header="0.19685039370078741" footer="0.11811023622047245"/>
  <pageSetup paperSize="9" scale="79" fitToHeight="0" orientation="portrait" r:id="rId1"/>
  <rowBreaks count="4" manualBreakCount="4">
    <brk id="20" max="16383" man="1"/>
    <brk id="59" max="16383" man="1"/>
    <brk id="82" max="16383" man="1"/>
    <brk id="1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EAFD-64CF-4A21-A099-3E8EED9C9A4E}">
  <sheetPr>
    <tabColor rgb="FF92D050"/>
  </sheetPr>
  <dimension ref="A1:AA43"/>
  <sheetViews>
    <sheetView showZeros="0" zoomScaleNormal="100" workbookViewId="0">
      <selection activeCell="J9" sqref="J9"/>
    </sheetView>
  </sheetViews>
  <sheetFormatPr defaultColWidth="8.69140625" defaultRowHeight="12.75" customHeight="1" x14ac:dyDescent="0.3"/>
  <cols>
    <col min="1" max="1" width="5.4609375" style="462" customWidth="1"/>
    <col min="2" max="2" width="4.4609375" style="462" customWidth="1"/>
    <col min="3" max="3" width="8.3046875" style="462" customWidth="1"/>
    <col min="4" max="4" width="11.23046875" style="462" bestFit="1" customWidth="1"/>
    <col min="5" max="5" width="13.3046875" style="462" bestFit="1" customWidth="1"/>
    <col min="6" max="7" width="9.3046875" style="462" customWidth="1"/>
    <col min="8" max="8" width="7.84375" style="462" customWidth="1"/>
    <col min="9" max="9" width="9.84375" style="462" customWidth="1"/>
    <col min="10" max="10" width="8.53515625" style="462" customWidth="1"/>
    <col min="11" max="11" width="6.23046875" style="462" bestFit="1" customWidth="1"/>
    <col min="12" max="14" width="8.69140625" style="462"/>
    <col min="15" max="27" width="11.53515625" style="462" hidden="1" customWidth="1"/>
    <col min="28" max="16384" width="8.69140625" style="462"/>
  </cols>
  <sheetData>
    <row r="1" spans="1:27" ht="25.3" x14ac:dyDescent="0.3">
      <c r="A1" s="738" t="s">
        <v>204</v>
      </c>
      <c r="B1" s="738"/>
      <c r="C1" s="738"/>
      <c r="D1" s="738"/>
      <c r="E1" s="738"/>
      <c r="F1" s="563"/>
      <c r="G1" s="563"/>
      <c r="H1" s="461"/>
      <c r="J1" s="463"/>
      <c r="K1" s="464"/>
      <c r="L1" s="465"/>
      <c r="R1" s="466" t="e">
        <f>IF(O5=1,CONCATENATE(VLOOKUP(O3,Q16:X27,2)),CONCATENATE(VLOOKUP(O3,Q2:AA13,2)))</f>
        <v>#REF!</v>
      </c>
      <c r="S1" s="466" t="e">
        <f>IF(O5=1,CONCATENATE(VLOOKUP(O3,Q16:AA27,3)),CONCATENATE(VLOOKUP(O3,Q2:AA13,3)))</f>
        <v>#REF!</v>
      </c>
      <c r="T1" s="466" t="e">
        <f>IF(O5=1,CONCATENATE(VLOOKUP(O3,Q16:AA27,4)),CONCATENATE(VLOOKUP(O3,Q2:AA13,4)))</f>
        <v>#REF!</v>
      </c>
      <c r="U1" s="466" t="e">
        <f>IF(O5=1,CONCATENATE(VLOOKUP(O3,Q16:AA27,5)),CONCATENATE(VLOOKUP(O3,Q2:AA13,5)))</f>
        <v>#REF!</v>
      </c>
      <c r="V1" s="466" t="e">
        <f>IF(O5=1,CONCATENATE(VLOOKUP(O3,Q16:AA27,6)),CONCATENATE(VLOOKUP(O3,Q2:AA13,6)))</f>
        <v>#REF!</v>
      </c>
      <c r="W1" s="466" t="e">
        <f>IF(O5=1,CONCATENATE(VLOOKUP(O3,Q16:AA27,7)),CONCATENATE(VLOOKUP(O3,Q2:AA13,7)))</f>
        <v>#REF!</v>
      </c>
      <c r="X1" s="466" t="e">
        <f>IF(O5=1,CONCATENATE(VLOOKUP(O3,Q16:AA27,8)),CONCATENATE(VLOOKUP(O3,Q2:AA13,8)))</f>
        <v>#REF!</v>
      </c>
      <c r="Y1" s="466" t="e">
        <f>IF(O5=1,CONCATENATE(VLOOKUP(O3,Q16:AA27,9)),CONCATENATE(VLOOKUP(O3,Q2:AA13,9)))</f>
        <v>#REF!</v>
      </c>
      <c r="Z1" s="466" t="e">
        <f>IF(O5=1,CONCATENATE(VLOOKUP(O3,Q16:AA27,10)),CONCATENATE(VLOOKUP(O3,Q2:AA13,10)))</f>
        <v>#REF!</v>
      </c>
      <c r="AA1" s="466" t="e">
        <f>IF(O5=1,CONCATENATE(VLOOKUP(O3,Q16:AA27,11)),CONCATENATE(VLOOKUP(O3,Q2:AA13,11)))</f>
        <v>#REF!</v>
      </c>
    </row>
    <row r="2" spans="1:27" ht="12.45" x14ac:dyDescent="0.3">
      <c r="A2" s="467" t="s">
        <v>36</v>
      </c>
      <c r="B2" s="468"/>
      <c r="C2" s="468"/>
      <c r="D2" s="468"/>
      <c r="E2" s="468" t="s">
        <v>193</v>
      </c>
      <c r="F2" s="468"/>
      <c r="G2" s="468"/>
      <c r="H2" s="469"/>
      <c r="I2" s="463"/>
      <c r="J2" s="463"/>
      <c r="K2" s="463"/>
      <c r="L2" s="470"/>
      <c r="O2" s="471"/>
      <c r="P2" s="472"/>
      <c r="Q2" s="472" t="s">
        <v>49</v>
      </c>
      <c r="R2" s="473">
        <v>150</v>
      </c>
      <c r="S2" s="473">
        <v>120</v>
      </c>
      <c r="T2" s="473">
        <v>100</v>
      </c>
      <c r="U2" s="473">
        <v>80</v>
      </c>
      <c r="V2" s="473">
        <v>70</v>
      </c>
      <c r="W2" s="473">
        <v>60</v>
      </c>
      <c r="X2" s="473">
        <v>55</v>
      </c>
      <c r="Y2" s="473">
        <v>50</v>
      </c>
      <c r="Z2" s="473">
        <v>45</v>
      </c>
      <c r="AA2" s="473">
        <v>40</v>
      </c>
    </row>
    <row r="3" spans="1:27" ht="12.45" x14ac:dyDescent="0.3">
      <c r="A3" s="474" t="s">
        <v>19</v>
      </c>
      <c r="B3" s="474"/>
      <c r="C3" s="474"/>
      <c r="D3" s="474"/>
      <c r="E3" s="474" t="s">
        <v>16</v>
      </c>
      <c r="F3" s="474"/>
      <c r="G3" s="474"/>
      <c r="H3" s="475"/>
      <c r="I3" s="474"/>
      <c r="J3" s="476" t="s">
        <v>25</v>
      </c>
      <c r="K3" s="474"/>
      <c r="L3" s="477"/>
      <c r="O3" s="472" t="e">
        <f>IF(#REF!="OB","A",IF(#REF!="IX","W",#REF!))</f>
        <v>#REF!</v>
      </c>
      <c r="P3" s="472"/>
      <c r="Q3" s="472" t="s">
        <v>67</v>
      </c>
      <c r="R3" s="473">
        <v>120</v>
      </c>
      <c r="S3" s="473">
        <v>90</v>
      </c>
      <c r="T3" s="473">
        <v>65</v>
      </c>
      <c r="U3" s="473">
        <v>55</v>
      </c>
      <c r="V3" s="473">
        <v>50</v>
      </c>
      <c r="W3" s="473">
        <v>45</v>
      </c>
      <c r="X3" s="473">
        <v>40</v>
      </c>
      <c r="Y3" s="473">
        <v>35</v>
      </c>
      <c r="Z3" s="473">
        <v>25</v>
      </c>
      <c r="AA3" s="473">
        <v>20</v>
      </c>
    </row>
    <row r="4" spans="1:27" ht="12.9" thickBot="1" x14ac:dyDescent="0.35">
      <c r="A4" s="739">
        <v>46135</v>
      </c>
      <c r="B4" s="739"/>
      <c r="C4" s="739"/>
      <c r="D4" s="478"/>
      <c r="E4" s="479" t="s">
        <v>86</v>
      </c>
      <c r="F4" s="479"/>
      <c r="G4" s="479"/>
      <c r="H4" s="481"/>
      <c r="I4" s="480"/>
      <c r="J4" s="482">
        <v>0</v>
      </c>
      <c r="K4" s="480"/>
      <c r="L4" s="483"/>
      <c r="O4" s="472"/>
      <c r="P4" s="472"/>
      <c r="Q4" s="472" t="s">
        <v>68</v>
      </c>
      <c r="R4" s="473">
        <v>90</v>
      </c>
      <c r="S4" s="473">
        <v>60</v>
      </c>
      <c r="T4" s="473">
        <v>45</v>
      </c>
      <c r="U4" s="473">
        <v>34</v>
      </c>
      <c r="V4" s="473">
        <v>27</v>
      </c>
      <c r="W4" s="473">
        <v>22</v>
      </c>
      <c r="X4" s="473">
        <v>18</v>
      </c>
      <c r="Y4" s="473">
        <v>15</v>
      </c>
      <c r="Z4" s="473">
        <v>12</v>
      </c>
      <c r="AA4" s="473">
        <v>9</v>
      </c>
    </row>
    <row r="5" spans="1:27" ht="12.45" x14ac:dyDescent="0.3">
      <c r="A5" s="553"/>
      <c r="B5" s="485" t="s">
        <v>35</v>
      </c>
      <c r="C5" s="485" t="s">
        <v>47</v>
      </c>
      <c r="D5" s="485" t="s">
        <v>30</v>
      </c>
      <c r="E5" s="485" t="s">
        <v>52</v>
      </c>
      <c r="F5" s="485"/>
      <c r="G5" s="485" t="s">
        <v>368</v>
      </c>
      <c r="H5" s="485"/>
      <c r="I5" s="486" t="s">
        <v>53</v>
      </c>
      <c r="J5" s="486" t="s">
        <v>54</v>
      </c>
      <c r="K5" s="486" t="s">
        <v>55</v>
      </c>
      <c r="O5" s="472">
        <v>2</v>
      </c>
      <c r="P5" s="472"/>
      <c r="Q5" s="472" t="s">
        <v>69</v>
      </c>
      <c r="R5" s="473">
        <v>60</v>
      </c>
      <c r="S5" s="473">
        <v>40</v>
      </c>
      <c r="T5" s="473">
        <v>30</v>
      </c>
      <c r="U5" s="473">
        <v>20</v>
      </c>
      <c r="V5" s="473">
        <v>18</v>
      </c>
      <c r="W5" s="473">
        <v>15</v>
      </c>
      <c r="X5" s="473">
        <v>12</v>
      </c>
      <c r="Y5" s="473">
        <v>10</v>
      </c>
      <c r="Z5" s="473">
        <v>8</v>
      </c>
      <c r="AA5" s="473">
        <v>6</v>
      </c>
    </row>
    <row r="6" spans="1:27" ht="12.45" x14ac:dyDescent="0.3">
      <c r="A6" s="489"/>
      <c r="B6" s="489"/>
      <c r="C6" s="489"/>
      <c r="D6" s="489"/>
      <c r="E6" s="489"/>
      <c r="F6" s="489"/>
      <c r="G6" s="489"/>
      <c r="H6" s="489"/>
      <c r="I6" s="489"/>
      <c r="J6" s="489"/>
      <c r="K6" s="489"/>
      <c r="O6" s="472"/>
      <c r="P6" s="472"/>
      <c r="Q6" s="472" t="s">
        <v>70</v>
      </c>
      <c r="R6" s="473">
        <v>40</v>
      </c>
      <c r="S6" s="473">
        <v>25</v>
      </c>
      <c r="T6" s="473">
        <v>18</v>
      </c>
      <c r="U6" s="473">
        <v>13</v>
      </c>
      <c r="V6" s="473">
        <v>10</v>
      </c>
      <c r="W6" s="473">
        <v>8</v>
      </c>
      <c r="X6" s="473">
        <v>6</v>
      </c>
      <c r="Y6" s="473">
        <v>5</v>
      </c>
      <c r="Z6" s="473">
        <v>4</v>
      </c>
      <c r="AA6" s="473">
        <v>3</v>
      </c>
    </row>
    <row r="7" spans="1:27" ht="12.45" x14ac:dyDescent="0.3">
      <c r="A7" s="492" t="s">
        <v>49</v>
      </c>
      <c r="B7" s="493">
        <v>1</v>
      </c>
      <c r="C7" s="494">
        <v>0</v>
      </c>
      <c r="D7" s="494">
        <v>0</v>
      </c>
      <c r="E7" s="495" t="s">
        <v>206</v>
      </c>
      <c r="F7" s="584"/>
      <c r="G7" s="584" t="s">
        <v>369</v>
      </c>
      <c r="H7" s="489"/>
      <c r="I7" s="621" t="s">
        <v>123</v>
      </c>
      <c r="J7" s="622" t="s">
        <v>6</v>
      </c>
      <c r="K7" s="496"/>
      <c r="O7" s="472"/>
      <c r="P7" s="472"/>
      <c r="Q7" s="472" t="s">
        <v>71</v>
      </c>
      <c r="R7" s="473">
        <v>25</v>
      </c>
      <c r="S7" s="473">
        <v>15</v>
      </c>
      <c r="T7" s="473">
        <v>13</v>
      </c>
      <c r="U7" s="473">
        <v>8</v>
      </c>
      <c r="V7" s="473">
        <v>6</v>
      </c>
      <c r="W7" s="473">
        <v>4</v>
      </c>
      <c r="X7" s="473">
        <v>3</v>
      </c>
      <c r="Y7" s="473">
        <v>2</v>
      </c>
      <c r="Z7" s="473">
        <v>1</v>
      </c>
      <c r="AA7" s="473">
        <v>0</v>
      </c>
    </row>
    <row r="8" spans="1:27" ht="12.45" x14ac:dyDescent="0.3">
      <c r="A8" s="492"/>
      <c r="B8" s="497"/>
      <c r="C8" s="498"/>
      <c r="D8" s="498"/>
      <c r="E8" s="498"/>
      <c r="F8" s="498"/>
      <c r="G8" s="498"/>
      <c r="H8" s="489"/>
      <c r="I8" s="623"/>
      <c r="J8" s="623"/>
      <c r="K8" s="499"/>
      <c r="O8" s="472"/>
      <c r="P8" s="472"/>
      <c r="Q8" s="472" t="s">
        <v>72</v>
      </c>
      <c r="R8" s="473">
        <v>15</v>
      </c>
      <c r="S8" s="473">
        <v>10</v>
      </c>
      <c r="T8" s="473">
        <v>7</v>
      </c>
      <c r="U8" s="473">
        <v>5</v>
      </c>
      <c r="V8" s="473">
        <v>4</v>
      </c>
      <c r="W8" s="473">
        <v>3</v>
      </c>
      <c r="X8" s="473">
        <v>2</v>
      </c>
      <c r="Y8" s="473">
        <v>1</v>
      </c>
      <c r="Z8" s="473">
        <v>0</v>
      </c>
      <c r="AA8" s="473">
        <v>0</v>
      </c>
    </row>
    <row r="9" spans="1:27" ht="12.45" x14ac:dyDescent="0.3">
      <c r="A9" s="492" t="s">
        <v>50</v>
      </c>
      <c r="B9" s="493">
        <v>2</v>
      </c>
      <c r="C9" s="494">
        <v>0</v>
      </c>
      <c r="D9" s="494">
        <v>0</v>
      </c>
      <c r="E9" s="495" t="s">
        <v>207</v>
      </c>
      <c r="F9" s="584"/>
      <c r="G9" s="584" t="s">
        <v>369</v>
      </c>
      <c r="H9" s="489"/>
      <c r="I9" s="621" t="s">
        <v>125</v>
      </c>
      <c r="J9" s="622" t="s">
        <v>443</v>
      </c>
      <c r="K9" s="496"/>
      <c r="O9" s="472"/>
      <c r="P9" s="472"/>
      <c r="Q9" s="472" t="s">
        <v>73</v>
      </c>
      <c r="R9" s="473">
        <v>10</v>
      </c>
      <c r="S9" s="473">
        <v>6</v>
      </c>
      <c r="T9" s="473">
        <v>4</v>
      </c>
      <c r="U9" s="473">
        <v>2</v>
      </c>
      <c r="V9" s="473">
        <v>1</v>
      </c>
      <c r="W9" s="473">
        <v>0</v>
      </c>
      <c r="X9" s="473">
        <v>0</v>
      </c>
      <c r="Y9" s="473">
        <v>0</v>
      </c>
      <c r="Z9" s="473">
        <v>0</v>
      </c>
      <c r="AA9" s="473">
        <v>0</v>
      </c>
    </row>
    <row r="10" spans="1:27" ht="12.45" x14ac:dyDescent="0.3">
      <c r="A10" s="492"/>
      <c r="B10" s="497"/>
      <c r="C10" s="498"/>
      <c r="D10" s="498"/>
      <c r="E10" s="498"/>
      <c r="F10" s="498"/>
      <c r="G10" s="498"/>
      <c r="H10" s="489"/>
      <c r="I10" s="623"/>
      <c r="J10" s="623"/>
      <c r="K10" s="499"/>
      <c r="O10" s="472"/>
      <c r="P10" s="472"/>
      <c r="Q10" s="472" t="s">
        <v>74</v>
      </c>
      <c r="R10" s="473">
        <v>6</v>
      </c>
      <c r="S10" s="473">
        <v>3</v>
      </c>
      <c r="T10" s="473">
        <v>2</v>
      </c>
      <c r="U10" s="473">
        <v>1</v>
      </c>
      <c r="V10" s="473">
        <v>0</v>
      </c>
      <c r="W10" s="473">
        <v>0</v>
      </c>
      <c r="X10" s="473">
        <v>0</v>
      </c>
      <c r="Y10" s="473">
        <v>0</v>
      </c>
      <c r="Z10" s="473">
        <v>0</v>
      </c>
      <c r="AA10" s="473">
        <v>0</v>
      </c>
    </row>
    <row r="11" spans="1:27" ht="12.45" x14ac:dyDescent="0.3">
      <c r="A11" s="492" t="s">
        <v>51</v>
      </c>
      <c r="B11" s="493">
        <v>3</v>
      </c>
      <c r="C11" s="494">
        <v>0</v>
      </c>
      <c r="D11" s="494">
        <v>0</v>
      </c>
      <c r="E11" s="495" t="s">
        <v>208</v>
      </c>
      <c r="F11" s="584"/>
      <c r="G11" s="584" t="s">
        <v>369</v>
      </c>
      <c r="H11" s="489"/>
      <c r="I11" s="621" t="s">
        <v>121</v>
      </c>
      <c r="J11" s="622" t="s">
        <v>8</v>
      </c>
      <c r="K11" s="496"/>
      <c r="O11" s="472"/>
      <c r="P11" s="472"/>
      <c r="Q11" s="472" t="s">
        <v>79</v>
      </c>
      <c r="R11" s="473">
        <v>3</v>
      </c>
      <c r="S11" s="473">
        <v>2</v>
      </c>
      <c r="T11" s="473">
        <v>1</v>
      </c>
      <c r="U11" s="473">
        <v>0</v>
      </c>
      <c r="V11" s="473">
        <v>0</v>
      </c>
      <c r="W11" s="473">
        <v>0</v>
      </c>
      <c r="X11" s="473">
        <v>0</v>
      </c>
      <c r="Y11" s="473">
        <v>0</v>
      </c>
      <c r="Z11" s="473">
        <v>0</v>
      </c>
      <c r="AA11" s="473">
        <v>0</v>
      </c>
    </row>
    <row r="12" spans="1:27" ht="12.45" x14ac:dyDescent="0.3">
      <c r="A12" s="492"/>
      <c r="B12" s="497"/>
      <c r="C12" s="498"/>
      <c r="D12" s="498"/>
      <c r="E12" s="498"/>
      <c r="F12" s="498"/>
      <c r="G12" s="498"/>
      <c r="H12" s="489"/>
      <c r="I12" s="624"/>
      <c r="J12" s="624"/>
      <c r="K12" s="499"/>
      <c r="O12" s="472"/>
      <c r="P12" s="472"/>
      <c r="Q12" s="472" t="s">
        <v>75</v>
      </c>
      <c r="R12" s="500">
        <v>0</v>
      </c>
      <c r="S12" s="500">
        <v>0</v>
      </c>
      <c r="T12" s="500">
        <v>0</v>
      </c>
      <c r="U12" s="500">
        <v>0</v>
      </c>
      <c r="V12" s="500">
        <v>0</v>
      </c>
      <c r="W12" s="500">
        <v>0</v>
      </c>
      <c r="X12" s="500">
        <v>0</v>
      </c>
      <c r="Y12" s="500">
        <v>0</v>
      </c>
      <c r="Z12" s="500">
        <v>0</v>
      </c>
      <c r="AA12" s="500">
        <v>0</v>
      </c>
    </row>
    <row r="13" spans="1:27" ht="12.45" x14ac:dyDescent="0.3">
      <c r="A13" s="492" t="s">
        <v>56</v>
      </c>
      <c r="B13" s="493">
        <v>4</v>
      </c>
      <c r="C13" s="494">
        <v>0</v>
      </c>
      <c r="D13" s="494">
        <v>0</v>
      </c>
      <c r="E13" s="495" t="s">
        <v>209</v>
      </c>
      <c r="F13" s="584"/>
      <c r="G13" s="584" t="s">
        <v>369</v>
      </c>
      <c r="H13" s="489"/>
      <c r="I13" s="621" t="s">
        <v>124</v>
      </c>
      <c r="J13" s="622" t="s">
        <v>4</v>
      </c>
      <c r="K13" s="496"/>
      <c r="O13" s="472"/>
      <c r="P13" s="472"/>
      <c r="Q13" s="472" t="s">
        <v>76</v>
      </c>
      <c r="R13" s="500">
        <v>0</v>
      </c>
      <c r="S13" s="500">
        <v>0</v>
      </c>
      <c r="T13" s="500">
        <v>0</v>
      </c>
      <c r="U13" s="500">
        <v>0</v>
      </c>
      <c r="V13" s="500">
        <v>0</v>
      </c>
      <c r="W13" s="500">
        <v>0</v>
      </c>
      <c r="X13" s="500">
        <v>0</v>
      </c>
      <c r="Y13" s="500">
        <v>0</v>
      </c>
      <c r="Z13" s="500">
        <v>0</v>
      </c>
      <c r="AA13" s="500">
        <v>0</v>
      </c>
    </row>
    <row r="14" spans="1:27" ht="12.45" x14ac:dyDescent="0.3">
      <c r="A14" s="492"/>
      <c r="B14" s="497"/>
      <c r="C14" s="498"/>
      <c r="D14" s="498"/>
      <c r="E14" s="498"/>
      <c r="F14" s="498"/>
      <c r="G14" s="498"/>
      <c r="H14" s="489"/>
      <c r="I14" s="623"/>
      <c r="J14" s="623"/>
      <c r="K14" s="499"/>
      <c r="O14" s="472"/>
      <c r="P14" s="472"/>
      <c r="Q14" s="472"/>
      <c r="R14" s="472"/>
      <c r="S14" s="472"/>
      <c r="T14" s="472"/>
      <c r="U14" s="472"/>
      <c r="V14" s="472"/>
      <c r="W14" s="472"/>
      <c r="X14" s="472"/>
      <c r="Y14" s="472"/>
      <c r="Z14" s="472"/>
      <c r="AA14" s="472"/>
    </row>
    <row r="15" spans="1:27" ht="12.45" x14ac:dyDescent="0.3">
      <c r="A15" s="492" t="s">
        <v>280</v>
      </c>
      <c r="B15" s="493">
        <v>5</v>
      </c>
      <c r="C15" s="494">
        <v>0</v>
      </c>
      <c r="D15" s="494">
        <v>0</v>
      </c>
      <c r="E15" s="495" t="s">
        <v>172</v>
      </c>
      <c r="F15" s="584"/>
      <c r="G15" s="584" t="s">
        <v>370</v>
      </c>
      <c r="H15" s="489"/>
      <c r="I15" s="621" t="s">
        <v>120</v>
      </c>
      <c r="J15" s="622" t="s">
        <v>10</v>
      </c>
      <c r="K15" s="496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</row>
    <row r="16" spans="1:27" ht="12.45" x14ac:dyDescent="0.3">
      <c r="A16" s="489"/>
      <c r="B16" s="489"/>
      <c r="C16" s="489"/>
      <c r="D16" s="489"/>
      <c r="E16" s="489"/>
      <c r="F16" s="489"/>
      <c r="G16" s="489"/>
      <c r="H16" s="489"/>
      <c r="I16" s="489"/>
      <c r="J16" s="489"/>
      <c r="K16" s="489"/>
      <c r="O16" s="472"/>
      <c r="P16" s="472"/>
      <c r="Q16" s="472" t="s">
        <v>49</v>
      </c>
      <c r="R16" s="472">
        <v>300</v>
      </c>
      <c r="S16" s="472">
        <v>250</v>
      </c>
      <c r="T16" s="472">
        <v>220</v>
      </c>
      <c r="U16" s="472">
        <v>180</v>
      </c>
      <c r="V16" s="472">
        <v>160</v>
      </c>
      <c r="W16" s="472">
        <v>150</v>
      </c>
      <c r="X16" s="472">
        <v>140</v>
      </c>
      <c r="Y16" s="472">
        <v>130</v>
      </c>
      <c r="Z16" s="472">
        <v>120</v>
      </c>
      <c r="AA16" s="472">
        <v>110</v>
      </c>
    </row>
    <row r="17" spans="1:27" ht="12.45" x14ac:dyDescent="0.3">
      <c r="A17" s="489"/>
      <c r="B17" s="489"/>
      <c r="C17" s="489"/>
      <c r="D17" s="489"/>
      <c r="E17" s="489"/>
      <c r="F17" s="489"/>
      <c r="G17" s="489"/>
      <c r="H17" s="489"/>
      <c r="I17" s="489"/>
      <c r="J17" s="489"/>
      <c r="K17" s="489"/>
      <c r="O17" s="472"/>
      <c r="P17" s="472"/>
      <c r="Q17" s="472" t="s">
        <v>67</v>
      </c>
      <c r="R17" s="472">
        <v>250</v>
      </c>
      <c r="S17" s="472">
        <v>200</v>
      </c>
      <c r="T17" s="472">
        <v>160</v>
      </c>
      <c r="U17" s="472">
        <v>140</v>
      </c>
      <c r="V17" s="472">
        <v>120</v>
      </c>
      <c r="W17" s="472">
        <v>110</v>
      </c>
      <c r="X17" s="472">
        <v>100</v>
      </c>
      <c r="Y17" s="472">
        <v>90</v>
      </c>
      <c r="Z17" s="472">
        <v>80</v>
      </c>
      <c r="AA17" s="472">
        <v>70</v>
      </c>
    </row>
    <row r="18" spans="1:27" ht="18.75" customHeight="1" x14ac:dyDescent="0.3">
      <c r="A18" s="587"/>
      <c r="B18" s="743"/>
      <c r="C18" s="743"/>
      <c r="D18" s="744" t="str">
        <f>E7</f>
        <v>Nagy Mihály</v>
      </c>
      <c r="E18" s="744"/>
      <c r="F18" s="559" t="str">
        <f>E9</f>
        <v>Kalla Konrád</v>
      </c>
      <c r="G18" s="559" t="str">
        <f>E11</f>
        <v>Papp Milán</v>
      </c>
      <c r="H18" s="744" t="str">
        <f>E13</f>
        <v>Tóth Levente</v>
      </c>
      <c r="I18" s="744"/>
      <c r="J18" s="744" t="str">
        <f>E15</f>
        <v>Bálint Máté</v>
      </c>
      <c r="K18" s="744"/>
      <c r="O18" s="472"/>
      <c r="P18" s="472"/>
      <c r="Q18" s="472" t="s">
        <v>68</v>
      </c>
      <c r="R18" s="472">
        <v>200</v>
      </c>
      <c r="S18" s="472">
        <v>150</v>
      </c>
      <c r="T18" s="472">
        <v>130</v>
      </c>
      <c r="U18" s="472">
        <v>110</v>
      </c>
      <c r="V18" s="472">
        <v>95</v>
      </c>
      <c r="W18" s="472">
        <v>80</v>
      </c>
      <c r="X18" s="472">
        <v>70</v>
      </c>
      <c r="Y18" s="472">
        <v>60</v>
      </c>
      <c r="Z18" s="472">
        <v>55</v>
      </c>
      <c r="AA18" s="472">
        <v>50</v>
      </c>
    </row>
    <row r="19" spans="1:27" ht="18.75" customHeight="1" x14ac:dyDescent="0.3">
      <c r="A19" s="501" t="s">
        <v>49</v>
      </c>
      <c r="B19" s="740" t="str">
        <f>E7</f>
        <v>Nagy Mihály</v>
      </c>
      <c r="C19" s="740"/>
      <c r="D19" s="741"/>
      <c r="E19" s="741"/>
      <c r="F19" s="617" t="s">
        <v>429</v>
      </c>
      <c r="G19" s="617" t="s">
        <v>438</v>
      </c>
      <c r="H19" s="742" t="s">
        <v>425</v>
      </c>
      <c r="I19" s="742"/>
      <c r="J19" s="742" t="s">
        <v>439</v>
      </c>
      <c r="K19" s="742"/>
      <c r="O19" s="472"/>
      <c r="P19" s="472"/>
      <c r="Q19" s="472" t="s">
        <v>69</v>
      </c>
      <c r="R19" s="472">
        <v>150</v>
      </c>
      <c r="S19" s="472">
        <v>120</v>
      </c>
      <c r="T19" s="472">
        <v>100</v>
      </c>
      <c r="U19" s="472">
        <v>80</v>
      </c>
      <c r="V19" s="472">
        <v>70</v>
      </c>
      <c r="W19" s="472">
        <v>60</v>
      </c>
      <c r="X19" s="472">
        <v>55</v>
      </c>
      <c r="Y19" s="472">
        <v>50</v>
      </c>
      <c r="Z19" s="472">
        <v>45</v>
      </c>
      <c r="AA19" s="472">
        <v>40</v>
      </c>
    </row>
    <row r="20" spans="1:27" ht="18.75" customHeight="1" x14ac:dyDescent="0.3">
      <c r="A20" s="501" t="s">
        <v>50</v>
      </c>
      <c r="B20" s="740" t="str">
        <f>E9</f>
        <v>Kalla Konrád</v>
      </c>
      <c r="C20" s="740"/>
      <c r="D20" s="745" t="s">
        <v>440</v>
      </c>
      <c r="E20" s="745"/>
      <c r="F20" s="620"/>
      <c r="G20" s="619" t="s">
        <v>426</v>
      </c>
      <c r="H20" s="745" t="s">
        <v>426</v>
      </c>
      <c r="I20" s="745"/>
      <c r="J20" s="742" t="s">
        <v>421</v>
      </c>
      <c r="K20" s="742"/>
      <c r="O20" s="472"/>
      <c r="P20" s="472"/>
      <c r="Q20" s="472" t="s">
        <v>70</v>
      </c>
      <c r="R20" s="472">
        <v>120</v>
      </c>
      <c r="S20" s="472">
        <v>90</v>
      </c>
      <c r="T20" s="472">
        <v>65</v>
      </c>
      <c r="U20" s="472">
        <v>55</v>
      </c>
      <c r="V20" s="472">
        <v>50</v>
      </c>
      <c r="W20" s="472">
        <v>45</v>
      </c>
      <c r="X20" s="472">
        <v>40</v>
      </c>
      <c r="Y20" s="472">
        <v>35</v>
      </c>
      <c r="Z20" s="472">
        <v>25</v>
      </c>
      <c r="AA20" s="472">
        <v>20</v>
      </c>
    </row>
    <row r="21" spans="1:27" ht="18.75" customHeight="1" x14ac:dyDescent="0.3">
      <c r="A21" s="501" t="s">
        <v>51</v>
      </c>
      <c r="B21" s="740" t="str">
        <f>E11</f>
        <v>Papp Milán</v>
      </c>
      <c r="C21" s="740"/>
      <c r="D21" s="745" t="s">
        <v>427</v>
      </c>
      <c r="E21" s="745"/>
      <c r="F21" s="619" t="s">
        <v>423</v>
      </c>
      <c r="G21" s="620"/>
      <c r="H21" s="745" t="s">
        <v>422</v>
      </c>
      <c r="I21" s="745"/>
      <c r="J21" s="745" t="s">
        <v>441</v>
      </c>
      <c r="K21" s="745"/>
      <c r="O21" s="472"/>
      <c r="P21" s="472"/>
      <c r="Q21" s="472" t="s">
        <v>71</v>
      </c>
      <c r="R21" s="472">
        <v>90</v>
      </c>
      <c r="S21" s="472">
        <v>60</v>
      </c>
      <c r="T21" s="472">
        <v>45</v>
      </c>
      <c r="U21" s="472">
        <v>34</v>
      </c>
      <c r="V21" s="472">
        <v>27</v>
      </c>
      <c r="W21" s="472">
        <v>22</v>
      </c>
      <c r="X21" s="472">
        <v>18</v>
      </c>
      <c r="Y21" s="472">
        <v>15</v>
      </c>
      <c r="Z21" s="472">
        <v>12</v>
      </c>
      <c r="AA21" s="472">
        <v>9</v>
      </c>
    </row>
    <row r="22" spans="1:27" ht="18.75" customHeight="1" x14ac:dyDescent="0.3">
      <c r="A22" s="501" t="s">
        <v>56</v>
      </c>
      <c r="B22" s="740" t="str">
        <f>E13</f>
        <v>Tóth Levente</v>
      </c>
      <c r="C22" s="740"/>
      <c r="D22" s="745" t="s">
        <v>432</v>
      </c>
      <c r="E22" s="745"/>
      <c r="F22" s="619" t="s">
        <v>423</v>
      </c>
      <c r="G22" s="619" t="s">
        <v>433</v>
      </c>
      <c r="H22" s="741"/>
      <c r="I22" s="741"/>
      <c r="J22" s="745" t="s">
        <v>428</v>
      </c>
      <c r="K22" s="745"/>
      <c r="O22" s="472"/>
      <c r="P22" s="472"/>
      <c r="Q22" s="472" t="s">
        <v>72</v>
      </c>
      <c r="R22" s="472">
        <v>60</v>
      </c>
      <c r="S22" s="472">
        <v>40</v>
      </c>
      <c r="T22" s="472">
        <v>30</v>
      </c>
      <c r="U22" s="472">
        <v>20</v>
      </c>
      <c r="V22" s="472">
        <v>18</v>
      </c>
      <c r="W22" s="472">
        <v>15</v>
      </c>
      <c r="X22" s="472">
        <v>12</v>
      </c>
      <c r="Y22" s="472">
        <v>10</v>
      </c>
      <c r="Z22" s="472">
        <v>8</v>
      </c>
      <c r="AA22" s="472">
        <v>6</v>
      </c>
    </row>
    <row r="23" spans="1:27" ht="18.75" customHeight="1" x14ac:dyDescent="0.3">
      <c r="A23" s="501" t="s">
        <v>280</v>
      </c>
      <c r="B23" s="740" t="str">
        <f>E15</f>
        <v>Bálint Máté</v>
      </c>
      <c r="C23" s="740"/>
      <c r="D23" s="745" t="s">
        <v>424</v>
      </c>
      <c r="E23" s="745"/>
      <c r="F23" s="619" t="s">
        <v>435</v>
      </c>
      <c r="G23" s="619" t="s">
        <v>430</v>
      </c>
      <c r="H23" s="742" t="s">
        <v>442</v>
      </c>
      <c r="I23" s="742"/>
      <c r="J23" s="741"/>
      <c r="K23" s="741"/>
      <c r="O23" s="472"/>
      <c r="P23" s="472"/>
      <c r="Q23" s="472" t="s">
        <v>73</v>
      </c>
      <c r="R23" s="472">
        <v>40</v>
      </c>
      <c r="S23" s="472">
        <v>25</v>
      </c>
      <c r="T23" s="472">
        <v>18</v>
      </c>
      <c r="U23" s="472">
        <v>13</v>
      </c>
      <c r="V23" s="472">
        <v>8</v>
      </c>
      <c r="W23" s="472">
        <v>7</v>
      </c>
      <c r="X23" s="472">
        <v>6</v>
      </c>
      <c r="Y23" s="472">
        <v>5</v>
      </c>
      <c r="Z23" s="472">
        <v>4</v>
      </c>
      <c r="AA23" s="472">
        <v>3</v>
      </c>
    </row>
    <row r="24" spans="1:27" ht="12.45" x14ac:dyDescent="0.3">
      <c r="A24" s="489"/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O24" s="472"/>
      <c r="P24" s="472"/>
      <c r="Q24" s="472" t="s">
        <v>74</v>
      </c>
      <c r="R24" s="472">
        <v>25</v>
      </c>
      <c r="S24" s="472">
        <v>15</v>
      </c>
      <c r="T24" s="472">
        <v>13</v>
      </c>
      <c r="U24" s="472">
        <v>7</v>
      </c>
      <c r="V24" s="472">
        <v>6</v>
      </c>
      <c r="W24" s="472">
        <v>5</v>
      </c>
      <c r="X24" s="472">
        <v>4</v>
      </c>
      <c r="Y24" s="472">
        <v>3</v>
      </c>
      <c r="Z24" s="472">
        <v>2</v>
      </c>
      <c r="AA24" s="472">
        <v>1</v>
      </c>
    </row>
    <row r="25" spans="1:27" ht="12.45" x14ac:dyDescent="0.3">
      <c r="A25" s="489"/>
      <c r="B25" s="489"/>
      <c r="C25" s="489"/>
      <c r="D25" s="484" t="s">
        <v>58</v>
      </c>
      <c r="E25" s="473" t="s">
        <v>273</v>
      </c>
      <c r="F25" s="473" t="s">
        <v>63</v>
      </c>
      <c r="G25" s="489"/>
      <c r="H25" s="489"/>
      <c r="I25" s="489"/>
      <c r="J25" s="489"/>
      <c r="K25" s="489"/>
      <c r="O25" s="472"/>
      <c r="P25" s="472"/>
      <c r="Q25" s="472" t="s">
        <v>79</v>
      </c>
      <c r="R25" s="472">
        <v>15</v>
      </c>
      <c r="S25" s="472">
        <v>10</v>
      </c>
      <c r="T25" s="472">
        <v>8</v>
      </c>
      <c r="U25" s="472">
        <v>4</v>
      </c>
      <c r="V25" s="472">
        <v>3</v>
      </c>
      <c r="W25" s="472">
        <v>2</v>
      </c>
      <c r="X25" s="472">
        <v>1</v>
      </c>
      <c r="Y25" s="472">
        <v>0</v>
      </c>
      <c r="Z25" s="472">
        <v>0</v>
      </c>
      <c r="AA25" s="472">
        <v>0</v>
      </c>
    </row>
    <row r="26" spans="1:27" ht="12.45" x14ac:dyDescent="0.3">
      <c r="A26" s="489"/>
      <c r="B26" s="489"/>
      <c r="C26" s="489"/>
      <c r="D26" s="487" t="s">
        <v>65</v>
      </c>
      <c r="E26" s="488" t="s">
        <v>61</v>
      </c>
      <c r="F26" s="488" t="s">
        <v>274</v>
      </c>
      <c r="G26" s="489"/>
      <c r="H26" s="489"/>
      <c r="I26" s="489"/>
      <c r="J26" s="489"/>
      <c r="K26" s="489"/>
      <c r="O26" s="472"/>
      <c r="P26" s="472"/>
      <c r="Q26" s="472" t="s">
        <v>75</v>
      </c>
      <c r="R26" s="472">
        <v>10</v>
      </c>
      <c r="S26" s="472">
        <v>6</v>
      </c>
      <c r="T26" s="472">
        <v>4</v>
      </c>
      <c r="U26" s="472">
        <v>2</v>
      </c>
      <c r="V26" s="472">
        <v>1</v>
      </c>
      <c r="W26" s="472">
        <v>0</v>
      </c>
      <c r="X26" s="472">
        <v>0</v>
      </c>
      <c r="Y26" s="472">
        <v>0</v>
      </c>
      <c r="Z26" s="472">
        <v>0</v>
      </c>
      <c r="AA26" s="472">
        <v>0</v>
      </c>
    </row>
    <row r="27" spans="1:27" ht="12.45" x14ac:dyDescent="0.3">
      <c r="A27" s="489"/>
      <c r="B27" s="489"/>
      <c r="C27" s="489"/>
      <c r="D27" s="490" t="s">
        <v>66</v>
      </c>
      <c r="E27" s="491" t="s">
        <v>275</v>
      </c>
      <c r="F27" s="491" t="s">
        <v>64</v>
      </c>
      <c r="G27" s="489"/>
      <c r="H27" s="489"/>
      <c r="I27" s="489"/>
      <c r="J27" s="489"/>
      <c r="K27" s="489"/>
      <c r="O27" s="472"/>
      <c r="P27" s="472"/>
      <c r="Q27" s="472" t="s">
        <v>76</v>
      </c>
      <c r="R27" s="472">
        <v>3</v>
      </c>
      <c r="S27" s="472">
        <v>2</v>
      </c>
      <c r="T27" s="472">
        <v>1</v>
      </c>
      <c r="U27" s="472">
        <v>0</v>
      </c>
      <c r="V27" s="472">
        <v>0</v>
      </c>
      <c r="W27" s="472">
        <v>0</v>
      </c>
      <c r="X27" s="472">
        <v>0</v>
      </c>
      <c r="Y27" s="472">
        <v>0</v>
      </c>
      <c r="Z27" s="472">
        <v>0</v>
      </c>
      <c r="AA27" s="472">
        <v>0</v>
      </c>
    </row>
    <row r="28" spans="1:27" ht="12.45" x14ac:dyDescent="0.3">
      <c r="A28" s="489"/>
      <c r="B28" s="489"/>
      <c r="C28" s="489"/>
      <c r="D28" s="484" t="s">
        <v>276</v>
      </c>
      <c r="E28" s="473" t="s">
        <v>60</v>
      </c>
      <c r="F28" s="473" t="s">
        <v>277</v>
      </c>
      <c r="G28" s="489"/>
      <c r="H28" s="489"/>
      <c r="I28" s="489"/>
      <c r="J28" s="489"/>
      <c r="K28" s="489"/>
    </row>
    <row r="29" spans="1:27" ht="12.45" x14ac:dyDescent="0.3">
      <c r="A29" s="489"/>
      <c r="B29" s="489"/>
      <c r="C29" s="489"/>
      <c r="D29" s="487" t="s">
        <v>278</v>
      </c>
      <c r="E29" s="488" t="s">
        <v>62</v>
      </c>
      <c r="F29" s="488" t="s">
        <v>279</v>
      </c>
      <c r="G29" s="489"/>
      <c r="H29" s="489"/>
      <c r="I29" s="489"/>
      <c r="J29" s="489"/>
      <c r="K29" s="489"/>
    </row>
    <row r="30" spans="1:27" ht="12.45" x14ac:dyDescent="0.3">
      <c r="A30" s="489"/>
      <c r="B30" s="489"/>
      <c r="C30" s="489"/>
      <c r="D30" s="489"/>
      <c r="E30" s="489"/>
      <c r="F30" s="489"/>
      <c r="G30" s="489"/>
      <c r="H30" s="489"/>
      <c r="I30" s="489"/>
      <c r="J30" s="489"/>
      <c r="K30" s="489"/>
    </row>
    <row r="31" spans="1:27" ht="12.45" x14ac:dyDescent="0.3">
      <c r="A31" s="489"/>
      <c r="B31" s="489"/>
      <c r="C31" s="489"/>
      <c r="D31" s="489"/>
      <c r="E31" s="489"/>
      <c r="F31" s="489"/>
      <c r="G31" s="489"/>
      <c r="H31" s="489"/>
      <c r="I31" s="489"/>
      <c r="J31" s="489"/>
      <c r="K31" s="489"/>
    </row>
    <row r="32" spans="1:27" ht="12.45" x14ac:dyDescent="0.3">
      <c r="A32" s="489"/>
      <c r="B32" s="489"/>
      <c r="C32" s="489"/>
      <c r="D32" s="489"/>
      <c r="E32" s="489"/>
      <c r="F32" s="489"/>
      <c r="G32" s="489"/>
      <c r="H32" s="489"/>
      <c r="I32" s="489"/>
      <c r="J32" s="502"/>
      <c r="K32" s="489"/>
    </row>
    <row r="33" spans="1:11" ht="12.45" x14ac:dyDescent="0.3">
      <c r="A33" s="503" t="s">
        <v>30</v>
      </c>
      <c r="B33" s="504"/>
      <c r="C33" s="505"/>
      <c r="D33" s="506" t="s">
        <v>2</v>
      </c>
      <c r="E33" s="507" t="s">
        <v>32</v>
      </c>
      <c r="F33" s="507"/>
      <c r="G33" s="507"/>
      <c r="H33" s="507" t="s">
        <v>40</v>
      </c>
      <c r="I33" s="509" t="s">
        <v>41</v>
      </c>
      <c r="J33" s="485"/>
      <c r="K33" s="508"/>
    </row>
    <row r="34" spans="1:11" ht="12.45" x14ac:dyDescent="0.3">
      <c r="A34" s="510" t="s">
        <v>31</v>
      </c>
      <c r="B34" s="511"/>
      <c r="C34" s="512"/>
      <c r="D34" s="513"/>
      <c r="E34" s="555"/>
      <c r="F34" s="555"/>
      <c r="G34" s="555"/>
      <c r="H34" s="514"/>
      <c r="I34" s="515" t="s">
        <v>33</v>
      </c>
      <c r="J34" s="516"/>
      <c r="K34" s="517"/>
    </row>
    <row r="35" spans="1:11" ht="12.45" x14ac:dyDescent="0.3">
      <c r="A35" s="518" t="s">
        <v>38</v>
      </c>
      <c r="B35" s="519"/>
      <c r="C35" s="520"/>
      <c r="D35" s="521"/>
      <c r="E35" s="556"/>
      <c r="F35" s="556"/>
      <c r="G35" s="556"/>
      <c r="H35" s="522"/>
      <c r="I35" s="523"/>
      <c r="J35" s="502"/>
      <c r="K35" s="524"/>
    </row>
    <row r="36" spans="1:11" ht="12.45" x14ac:dyDescent="0.3">
      <c r="A36" s="525"/>
      <c r="B36" s="526"/>
      <c r="C36" s="527"/>
      <c r="D36" s="521"/>
      <c r="E36" s="528"/>
      <c r="F36" s="528"/>
      <c r="G36" s="528"/>
      <c r="H36" s="522"/>
      <c r="I36" s="515" t="s">
        <v>34</v>
      </c>
      <c r="J36" s="516"/>
      <c r="K36" s="517"/>
    </row>
    <row r="37" spans="1:11" ht="12.45" x14ac:dyDescent="0.3">
      <c r="A37" s="529"/>
      <c r="B37" s="530"/>
      <c r="C37" s="531"/>
      <c r="D37" s="521"/>
      <c r="E37" s="528"/>
      <c r="F37" s="528"/>
      <c r="G37" s="528"/>
      <c r="H37" s="522"/>
      <c r="I37" s="532"/>
      <c r="J37" s="489"/>
      <c r="K37" s="533"/>
    </row>
    <row r="38" spans="1:11" ht="12.45" x14ac:dyDescent="0.3">
      <c r="A38" s="534"/>
      <c r="B38" s="535"/>
      <c r="C38" s="536"/>
      <c r="D38" s="521"/>
      <c r="E38" s="528"/>
      <c r="F38" s="528"/>
      <c r="G38" s="528"/>
      <c r="H38" s="522"/>
      <c r="I38" s="518"/>
      <c r="J38" s="502"/>
      <c r="K38" s="524"/>
    </row>
    <row r="39" spans="1:11" ht="12.45" x14ac:dyDescent="0.3">
      <c r="A39" s="537"/>
      <c r="B39" s="538"/>
      <c r="C39" s="531"/>
      <c r="D39" s="521"/>
      <c r="E39" s="528"/>
      <c r="F39" s="528"/>
      <c r="G39" s="528"/>
      <c r="H39" s="522"/>
      <c r="I39" s="515" t="s">
        <v>26</v>
      </c>
      <c r="J39" s="516"/>
      <c r="K39" s="517"/>
    </row>
    <row r="40" spans="1:11" ht="12.45" x14ac:dyDescent="0.3">
      <c r="A40" s="537"/>
      <c r="B40" s="538"/>
      <c r="C40" s="539"/>
      <c r="D40" s="521"/>
      <c r="E40" s="528"/>
      <c r="F40" s="528"/>
      <c r="G40" s="528"/>
      <c r="H40" s="522"/>
      <c r="I40" s="532"/>
      <c r="J40" s="489"/>
      <c r="K40" s="533"/>
    </row>
    <row r="41" spans="1:11" ht="12.45" x14ac:dyDescent="0.3">
      <c r="A41" s="540"/>
      <c r="B41" s="541"/>
      <c r="C41" s="542"/>
      <c r="D41" s="543"/>
      <c r="E41" s="544"/>
      <c r="F41" s="544"/>
      <c r="G41" s="544"/>
      <c r="H41" s="545"/>
      <c r="I41" s="518">
        <f>J4</f>
        <v>0</v>
      </c>
      <c r="J41" s="502"/>
      <c r="K41" s="524"/>
    </row>
    <row r="42" spans="1:11" ht="12.45" x14ac:dyDescent="0.3"/>
    <row r="43" spans="1:11" ht="12.45" x14ac:dyDescent="0.3"/>
  </sheetData>
  <mergeCells count="26">
    <mergeCell ref="B23:C23"/>
    <mergeCell ref="D23:E23"/>
    <mergeCell ref="H23:I23"/>
    <mergeCell ref="J23:K23"/>
    <mergeCell ref="B22:C22"/>
    <mergeCell ref="D22:E22"/>
    <mergeCell ref="H22:I22"/>
    <mergeCell ref="J22:K22"/>
    <mergeCell ref="B21:C21"/>
    <mergeCell ref="D21:E21"/>
    <mergeCell ref="H21:I21"/>
    <mergeCell ref="J21:K21"/>
    <mergeCell ref="B20:C20"/>
    <mergeCell ref="D20:E20"/>
    <mergeCell ref="H20:I20"/>
    <mergeCell ref="J20:K20"/>
    <mergeCell ref="J19:K19"/>
    <mergeCell ref="B18:C18"/>
    <mergeCell ref="D18:E18"/>
    <mergeCell ref="H18:I18"/>
    <mergeCell ref="J18:K18"/>
    <mergeCell ref="A1:E1"/>
    <mergeCell ref="A4:C4"/>
    <mergeCell ref="B19:C19"/>
    <mergeCell ref="D19:E19"/>
    <mergeCell ref="H19:I19"/>
  </mergeCells>
  <conditionalFormatting sqref="E7:G7 E9:G9 E11:G11 E13:G13 E15:G15">
    <cfRule type="cellIs" dxfId="146" priority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8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F452E-8979-4FE2-821D-AC2B02C82885}">
  <sheetPr>
    <tabColor rgb="FF92D050"/>
  </sheetPr>
  <dimension ref="A1:AC41"/>
  <sheetViews>
    <sheetView zoomScaleNormal="100" workbookViewId="0">
      <selection activeCell="I10" sqref="I10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1.23046875" customWidth="1"/>
    <col min="7" max="7" width="10.69140625" customWidth="1"/>
    <col min="8" max="8" width="7.84375" customWidth="1"/>
    <col min="9" max="10" width="8.53515625" customWidth="1"/>
    <col min="11" max="11" width="7.84375" customWidth="1"/>
    <col min="17" max="29" width="0" hidden="1" customWidth="1"/>
  </cols>
  <sheetData>
    <row r="1" spans="1:29" ht="25.3" x14ac:dyDescent="0.3">
      <c r="A1" s="752" t="s">
        <v>204</v>
      </c>
      <c r="B1" s="752"/>
      <c r="C1" s="752"/>
      <c r="D1" s="752"/>
      <c r="E1" s="752"/>
      <c r="F1" s="564"/>
      <c r="G1" s="564"/>
      <c r="H1" s="158"/>
      <c r="J1" s="160"/>
      <c r="K1" s="161"/>
      <c r="L1" s="84"/>
      <c r="T1" s="262" t="e">
        <f>IF(Q5=1,CONCATENATE(VLOOKUP(Q3,S16:Z27,2)),CONCATENATE(VLOOKUP(Q3,S2:AC13,2)))</f>
        <v>#REF!</v>
      </c>
      <c r="U1" s="262" t="e">
        <f>IF(Q5=1,CONCATENATE(VLOOKUP(Q3,S16:AC27,3)),CONCATENATE(VLOOKUP(Q3,S2:AC13,3)))</f>
        <v>#REF!</v>
      </c>
      <c r="V1" s="262" t="e">
        <f>IF(Q5=1,CONCATENATE(VLOOKUP(Q3,S16:AC27,4)),CONCATENATE(VLOOKUP(Q3,S2:AC13,4)))</f>
        <v>#REF!</v>
      </c>
      <c r="W1" s="262" t="e">
        <f>IF(Q5=1,CONCATENATE(VLOOKUP(Q3,S16:AC27,5)),CONCATENATE(VLOOKUP(Q3,S2:AC13,5)))</f>
        <v>#REF!</v>
      </c>
      <c r="X1" s="262" t="e">
        <f>IF(Q5=1,CONCATENATE(VLOOKUP(Q3,S16:AC27,6)),CONCATENATE(VLOOKUP(Q3,S2:AC13,6)))</f>
        <v>#REF!</v>
      </c>
      <c r="Y1" s="262" t="e">
        <f>IF(Q5=1,CONCATENATE(VLOOKUP(Q3,S16:AC27,7)),CONCATENATE(VLOOKUP(Q3,S2:AC13,7)))</f>
        <v>#REF!</v>
      </c>
      <c r="Z1" s="262" t="e">
        <f>IF(Q5=1,CONCATENATE(VLOOKUP(Q3,S16:AC27,8)),CONCATENATE(VLOOKUP(Q3,S2:AC13,8)))</f>
        <v>#REF!</v>
      </c>
      <c r="AA1" s="262" t="e">
        <f>IF(Q5=1,CONCATENATE(VLOOKUP(Q3,S16:AC27,9)),CONCATENATE(VLOOKUP(Q3,S2:AC13,9)))</f>
        <v>#REF!</v>
      </c>
      <c r="AB1" s="262" t="e">
        <f>IF(Q5=1,CONCATENATE(VLOOKUP(Q3,S16:AC27,10)),CONCATENATE(VLOOKUP(Q3,S2:AC13,10)))</f>
        <v>#REF!</v>
      </c>
      <c r="AC1" s="262" t="e">
        <f>IF(Q5=1,CONCATENATE(VLOOKUP(Q3,S16:AC27,11)),CONCATENATE(VLOOKUP(Q3,S2:AC13,11)))</f>
        <v>#REF!</v>
      </c>
    </row>
    <row r="2" spans="1:29" x14ac:dyDescent="0.3">
      <c r="A2" s="162" t="s">
        <v>36</v>
      </c>
      <c r="B2" s="163"/>
      <c r="C2" s="163"/>
      <c r="D2" s="163"/>
      <c r="E2" s="276" t="s">
        <v>194</v>
      </c>
      <c r="F2" s="276"/>
      <c r="G2" s="276"/>
      <c r="H2" s="165"/>
      <c r="I2" s="160"/>
      <c r="J2" s="160"/>
      <c r="K2" s="160"/>
      <c r="L2" s="85"/>
      <c r="Q2" s="257"/>
      <c r="R2" s="256"/>
      <c r="S2" s="256" t="s">
        <v>49</v>
      </c>
      <c r="T2" s="250">
        <v>150</v>
      </c>
      <c r="U2" s="250">
        <v>120</v>
      </c>
      <c r="V2" s="250">
        <v>100</v>
      </c>
      <c r="W2" s="250">
        <v>80</v>
      </c>
      <c r="X2" s="250">
        <v>70</v>
      </c>
      <c r="Y2" s="250">
        <v>60</v>
      </c>
      <c r="Z2" s="250">
        <v>55</v>
      </c>
      <c r="AA2" s="250">
        <v>50</v>
      </c>
      <c r="AB2" s="250">
        <v>45</v>
      </c>
      <c r="AC2" s="250">
        <v>40</v>
      </c>
    </row>
    <row r="3" spans="1:29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86"/>
      <c r="I3" s="48"/>
      <c r="J3" s="49"/>
      <c r="K3" s="49" t="s">
        <v>25</v>
      </c>
      <c r="L3" s="222"/>
      <c r="Q3" s="256" t="e">
        <f>IF(#REF!="OB","A",IF(#REF!="IX","W",#REF!))</f>
        <v>#REF!</v>
      </c>
      <c r="R3" s="256"/>
      <c r="S3" s="256" t="s">
        <v>67</v>
      </c>
      <c r="T3" s="250">
        <v>120</v>
      </c>
      <c r="U3" s="250">
        <v>90</v>
      </c>
      <c r="V3" s="250">
        <v>65</v>
      </c>
      <c r="W3" s="250">
        <v>55</v>
      </c>
      <c r="X3" s="250">
        <v>50</v>
      </c>
      <c r="Y3" s="250">
        <v>45</v>
      </c>
      <c r="Z3" s="250">
        <v>40</v>
      </c>
      <c r="AA3" s="250">
        <v>35</v>
      </c>
      <c r="AB3" s="250">
        <v>25</v>
      </c>
      <c r="AC3" s="250">
        <v>20</v>
      </c>
    </row>
    <row r="4" spans="1:29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8"/>
      <c r="I4" s="169"/>
      <c r="J4" s="259"/>
      <c r="K4" s="171" t="str">
        <f>Altalanos!$E$10</f>
        <v>Sági István</v>
      </c>
      <c r="L4" s="223"/>
      <c r="Q4" s="256"/>
      <c r="R4" s="256"/>
      <c r="S4" s="256" t="s">
        <v>68</v>
      </c>
      <c r="T4" s="250">
        <v>90</v>
      </c>
      <c r="U4" s="250">
        <v>60</v>
      </c>
      <c r="V4" s="250">
        <v>45</v>
      </c>
      <c r="W4" s="250">
        <v>34</v>
      </c>
      <c r="X4" s="250">
        <v>27</v>
      </c>
      <c r="Y4" s="250">
        <v>22</v>
      </c>
      <c r="Z4" s="250">
        <v>18</v>
      </c>
      <c r="AA4" s="250">
        <v>15</v>
      </c>
      <c r="AB4" s="250">
        <v>12</v>
      </c>
      <c r="AC4" s="250">
        <v>9</v>
      </c>
    </row>
    <row r="5" spans="1:29" x14ac:dyDescent="0.3">
      <c r="A5" s="554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219" t="s">
        <v>371</v>
      </c>
      <c r="H5" s="31"/>
      <c r="I5" s="243" t="s">
        <v>53</v>
      </c>
      <c r="J5" s="243" t="s">
        <v>54</v>
      </c>
      <c r="K5" s="243" t="s">
        <v>55</v>
      </c>
      <c r="Q5" s="256">
        <f>IF(OR(Altalanos!$A$8="F1",Altalanos!$A$8="F2",Altalanos!$A$8="N1",Altalanos!$A$8="N2"),1,2)</f>
        <v>2</v>
      </c>
      <c r="R5" s="256"/>
      <c r="S5" s="256" t="s">
        <v>69</v>
      </c>
      <c r="T5" s="250">
        <v>60</v>
      </c>
      <c r="U5" s="250">
        <v>40</v>
      </c>
      <c r="V5" s="250">
        <v>30</v>
      </c>
      <c r="W5" s="250">
        <v>20</v>
      </c>
      <c r="X5" s="250">
        <v>18</v>
      </c>
      <c r="Y5" s="250">
        <v>15</v>
      </c>
      <c r="Z5" s="250">
        <v>12</v>
      </c>
      <c r="AA5" s="250">
        <v>10</v>
      </c>
      <c r="AB5" s="250">
        <v>8</v>
      </c>
      <c r="AC5" s="250">
        <v>6</v>
      </c>
    </row>
    <row r="6" spans="1:29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K6" s="198"/>
      <c r="Q6" s="256"/>
      <c r="R6" s="256"/>
      <c r="S6" s="256" t="s">
        <v>70</v>
      </c>
      <c r="T6" s="250">
        <v>40</v>
      </c>
      <c r="U6" s="250">
        <v>25</v>
      </c>
      <c r="V6" s="250">
        <v>18</v>
      </c>
      <c r="W6" s="250">
        <v>13</v>
      </c>
      <c r="X6" s="250">
        <v>10</v>
      </c>
      <c r="Y6" s="250">
        <v>8</v>
      </c>
      <c r="Z6" s="250">
        <v>6</v>
      </c>
      <c r="AA6" s="250">
        <v>5</v>
      </c>
      <c r="AB6" s="250">
        <v>4</v>
      </c>
      <c r="AC6" s="250">
        <v>3</v>
      </c>
    </row>
    <row r="7" spans="1:29" x14ac:dyDescent="0.3">
      <c r="A7" s="225" t="s">
        <v>49</v>
      </c>
      <c r="B7" s="244"/>
      <c r="C7" s="246" t="str">
        <f>IF($B7="","",VLOOKUP($B7,#REF!,5))</f>
        <v/>
      </c>
      <c r="D7" s="246" t="str">
        <f>IF($B7="","",VLOOKUP($B7,#REF!,15))</f>
        <v/>
      </c>
      <c r="E7" s="294" t="s">
        <v>210</v>
      </c>
      <c r="F7" s="590"/>
      <c r="G7" s="590" t="s">
        <v>369</v>
      </c>
      <c r="H7" s="198"/>
      <c r="I7" s="441" t="s">
        <v>121</v>
      </c>
      <c r="J7" s="258">
        <v>4</v>
      </c>
      <c r="K7" s="263"/>
      <c r="Q7" s="256"/>
      <c r="R7" s="256"/>
      <c r="S7" s="256" t="s">
        <v>71</v>
      </c>
      <c r="T7" s="250">
        <v>25</v>
      </c>
      <c r="U7" s="250">
        <v>15</v>
      </c>
      <c r="V7" s="250">
        <v>13</v>
      </c>
      <c r="W7" s="250">
        <v>8</v>
      </c>
      <c r="X7" s="250">
        <v>6</v>
      </c>
      <c r="Y7" s="250">
        <v>4</v>
      </c>
      <c r="Z7" s="250">
        <v>3</v>
      </c>
      <c r="AA7" s="250">
        <v>2</v>
      </c>
      <c r="AB7" s="250">
        <v>1</v>
      </c>
      <c r="AC7" s="250">
        <v>0</v>
      </c>
    </row>
    <row r="8" spans="1:29" x14ac:dyDescent="0.3">
      <c r="A8" s="225"/>
      <c r="B8" s="245"/>
      <c r="C8" s="247"/>
      <c r="D8" s="247"/>
      <c r="E8" s="247"/>
      <c r="F8" s="247"/>
      <c r="G8" s="247"/>
      <c r="H8" s="198"/>
      <c r="I8" s="225"/>
      <c r="J8" s="225"/>
      <c r="K8" s="264"/>
      <c r="Q8" s="256"/>
      <c r="R8" s="256"/>
      <c r="S8" s="256" t="s">
        <v>72</v>
      </c>
      <c r="T8" s="250">
        <v>15</v>
      </c>
      <c r="U8" s="250">
        <v>10</v>
      </c>
      <c r="V8" s="250">
        <v>7</v>
      </c>
      <c r="W8" s="250">
        <v>5</v>
      </c>
      <c r="X8" s="250">
        <v>4</v>
      </c>
      <c r="Y8" s="250">
        <v>3</v>
      </c>
      <c r="Z8" s="250">
        <v>2</v>
      </c>
      <c r="AA8" s="250">
        <v>1</v>
      </c>
      <c r="AB8" s="250">
        <v>0</v>
      </c>
      <c r="AC8" s="250">
        <v>0</v>
      </c>
    </row>
    <row r="9" spans="1:29" x14ac:dyDescent="0.3">
      <c r="A9" s="225" t="s">
        <v>50</v>
      </c>
      <c r="B9" s="244"/>
      <c r="C9" s="246" t="str">
        <f>IF($B9="","",VLOOKUP($B9,#REF!,5))</f>
        <v/>
      </c>
      <c r="D9" s="246" t="str">
        <f>IF($B9="","",VLOOKUP($B9,#REF!,15))</f>
        <v/>
      </c>
      <c r="E9" s="294" t="s">
        <v>211</v>
      </c>
      <c r="F9" s="590"/>
      <c r="G9" s="590" t="s">
        <v>369</v>
      </c>
      <c r="H9" s="198"/>
      <c r="I9" s="441" t="s">
        <v>124</v>
      </c>
      <c r="J9" s="258">
        <v>0</v>
      </c>
      <c r="K9" s="263"/>
      <c r="Q9" s="256"/>
      <c r="R9" s="256"/>
      <c r="S9" s="256" t="s">
        <v>73</v>
      </c>
      <c r="T9" s="250">
        <v>10</v>
      </c>
      <c r="U9" s="250">
        <v>6</v>
      </c>
      <c r="V9" s="250">
        <v>4</v>
      </c>
      <c r="W9" s="250">
        <v>2</v>
      </c>
      <c r="X9" s="250">
        <v>1</v>
      </c>
      <c r="Y9" s="250">
        <v>0</v>
      </c>
      <c r="Z9" s="250">
        <v>0</v>
      </c>
      <c r="AA9" s="250">
        <v>0</v>
      </c>
      <c r="AB9" s="250">
        <v>0</v>
      </c>
      <c r="AC9" s="250">
        <v>0</v>
      </c>
    </row>
    <row r="10" spans="1:29" x14ac:dyDescent="0.3">
      <c r="A10" s="225"/>
      <c r="B10" s="245"/>
      <c r="C10" s="247"/>
      <c r="D10" s="247"/>
      <c r="E10" s="247"/>
      <c r="F10" s="247"/>
      <c r="G10" s="247"/>
      <c r="H10" s="198"/>
      <c r="I10" s="225"/>
      <c r="J10" s="225"/>
      <c r="K10" s="264"/>
      <c r="Q10" s="256"/>
      <c r="R10" s="256"/>
      <c r="S10" s="256" t="s">
        <v>74</v>
      </c>
      <c r="T10" s="250">
        <v>6</v>
      </c>
      <c r="U10" s="250">
        <v>3</v>
      </c>
      <c r="V10" s="250">
        <v>2</v>
      </c>
      <c r="W10" s="250">
        <v>1</v>
      </c>
      <c r="X10" s="250">
        <v>0</v>
      </c>
      <c r="Y10" s="250">
        <v>0</v>
      </c>
      <c r="Z10" s="250">
        <v>0</v>
      </c>
      <c r="AA10" s="250">
        <v>0</v>
      </c>
      <c r="AB10" s="250">
        <v>0</v>
      </c>
      <c r="AC10" s="250">
        <v>0</v>
      </c>
    </row>
    <row r="11" spans="1:29" x14ac:dyDescent="0.3">
      <c r="A11" s="225" t="s">
        <v>51</v>
      </c>
      <c r="B11" s="244"/>
      <c r="C11" s="246" t="str">
        <f>IF($B11="","",VLOOKUP($B11,#REF!,5))</f>
        <v/>
      </c>
      <c r="D11" s="246" t="str">
        <f>IF($B11="","",VLOOKUP($B11,#REF!,15))</f>
        <v/>
      </c>
      <c r="E11" s="294" t="s">
        <v>150</v>
      </c>
      <c r="F11" s="590"/>
      <c r="G11" s="590" t="s">
        <v>372</v>
      </c>
      <c r="H11" s="198"/>
      <c r="I11" s="441" t="s">
        <v>123</v>
      </c>
      <c r="J11" s="258">
        <v>2</v>
      </c>
      <c r="K11" s="263"/>
      <c r="Q11" s="256"/>
      <c r="R11" s="256"/>
      <c r="S11" s="256" t="s">
        <v>79</v>
      </c>
      <c r="T11" s="250">
        <v>3</v>
      </c>
      <c r="U11" s="250">
        <v>2</v>
      </c>
      <c r="V11" s="250">
        <v>1</v>
      </c>
      <c r="W11" s="250">
        <v>0</v>
      </c>
      <c r="X11" s="250">
        <v>0</v>
      </c>
      <c r="Y11" s="250">
        <v>0</v>
      </c>
      <c r="Z11" s="250">
        <v>0</v>
      </c>
      <c r="AA11" s="250">
        <v>0</v>
      </c>
      <c r="AB11" s="250">
        <v>0</v>
      </c>
      <c r="AC11" s="250">
        <v>0</v>
      </c>
    </row>
    <row r="12" spans="1:29" x14ac:dyDescent="0.3">
      <c r="A12" s="225"/>
      <c r="B12" s="245"/>
      <c r="C12" s="247"/>
      <c r="D12" s="247"/>
      <c r="E12" s="546"/>
      <c r="F12" s="546"/>
      <c r="G12" s="546"/>
      <c r="H12" s="198"/>
      <c r="I12" s="242"/>
      <c r="J12" s="242"/>
      <c r="K12" s="264"/>
      <c r="Q12" s="256"/>
      <c r="R12" s="256"/>
      <c r="S12" s="256" t="s">
        <v>75</v>
      </c>
      <c r="T12" s="261">
        <v>0</v>
      </c>
      <c r="U12" s="261">
        <v>0</v>
      </c>
      <c r="V12" s="261">
        <v>0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</row>
    <row r="13" spans="1:29" x14ac:dyDescent="0.3">
      <c r="A13" s="225" t="s">
        <v>56</v>
      </c>
      <c r="B13" s="244"/>
      <c r="C13" s="246" t="str">
        <f>IF($B13="","",VLOOKUP($B13,#REF!,5))</f>
        <v/>
      </c>
      <c r="D13" s="246" t="str">
        <f>IF($B13="","",VLOOKUP($B13,#REF!,15))</f>
        <v/>
      </c>
      <c r="E13" s="294" t="s">
        <v>173</v>
      </c>
      <c r="F13" s="590"/>
      <c r="G13" s="590" t="s">
        <v>372</v>
      </c>
      <c r="H13" s="198"/>
      <c r="I13" s="441" t="s">
        <v>120</v>
      </c>
      <c r="J13" s="258">
        <v>6</v>
      </c>
      <c r="K13" s="263"/>
      <c r="Q13" s="256"/>
      <c r="R13" s="256"/>
      <c r="S13" s="256" t="s">
        <v>76</v>
      </c>
      <c r="T13" s="261">
        <v>0</v>
      </c>
      <c r="U13" s="261">
        <v>0</v>
      </c>
      <c r="V13" s="261">
        <v>0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</row>
    <row r="14" spans="1:29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Q16" s="256"/>
      <c r="R16" s="256"/>
      <c r="S16" s="256" t="s">
        <v>49</v>
      </c>
      <c r="T16" s="256">
        <v>300</v>
      </c>
      <c r="U16" s="256">
        <v>250</v>
      </c>
      <c r="V16" s="256">
        <v>220</v>
      </c>
      <c r="W16" s="256">
        <v>180</v>
      </c>
      <c r="X16" s="256">
        <v>160</v>
      </c>
      <c r="Y16" s="256">
        <v>150</v>
      </c>
      <c r="Z16" s="256">
        <v>140</v>
      </c>
      <c r="AA16" s="256">
        <v>130</v>
      </c>
      <c r="AB16" s="256">
        <v>120</v>
      </c>
      <c r="AC16" s="256">
        <v>110</v>
      </c>
    </row>
    <row r="17" spans="1:29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Q17" s="256"/>
      <c r="R17" s="256"/>
      <c r="S17" s="256" t="s">
        <v>67</v>
      </c>
      <c r="T17" s="256">
        <v>250</v>
      </c>
      <c r="U17" s="256">
        <v>200</v>
      </c>
      <c r="V17" s="256">
        <v>160</v>
      </c>
      <c r="W17" s="256">
        <v>140</v>
      </c>
      <c r="X17" s="256">
        <v>120</v>
      </c>
      <c r="Y17" s="256">
        <v>110</v>
      </c>
      <c r="Z17" s="256">
        <v>100</v>
      </c>
      <c r="AA17" s="256">
        <v>90</v>
      </c>
      <c r="AB17" s="256">
        <v>80</v>
      </c>
      <c r="AC17" s="256">
        <v>70</v>
      </c>
    </row>
    <row r="18" spans="1:29" ht="18.75" customHeight="1" x14ac:dyDescent="0.3">
      <c r="A18" s="198"/>
      <c r="B18" s="754"/>
      <c r="C18" s="754"/>
      <c r="D18" s="755" t="str">
        <f>E7</f>
        <v>Kovács Kata</v>
      </c>
      <c r="E18" s="755"/>
      <c r="F18" s="565" t="str">
        <f>E9</f>
        <v>Munkácsi Frida</v>
      </c>
      <c r="G18" s="565" t="str">
        <f>E11</f>
        <v>Szabó Anna</v>
      </c>
      <c r="H18" s="755" t="str">
        <f>E13</f>
        <v>Székely Szonja</v>
      </c>
      <c r="I18" s="755"/>
      <c r="J18" s="198"/>
      <c r="K18" s="198"/>
      <c r="Q18" s="256"/>
      <c r="R18" s="256"/>
      <c r="S18" s="256" t="s">
        <v>68</v>
      </c>
      <c r="T18" s="256">
        <v>200</v>
      </c>
      <c r="U18" s="256">
        <v>150</v>
      </c>
      <c r="V18" s="256">
        <v>130</v>
      </c>
      <c r="W18" s="256">
        <v>110</v>
      </c>
      <c r="X18" s="256">
        <v>95</v>
      </c>
      <c r="Y18" s="256">
        <v>80</v>
      </c>
      <c r="Z18" s="256">
        <v>70</v>
      </c>
      <c r="AA18" s="256">
        <v>60</v>
      </c>
      <c r="AB18" s="256">
        <v>55</v>
      </c>
      <c r="AC18" s="256">
        <v>50</v>
      </c>
    </row>
    <row r="19" spans="1:29" ht="18.75" customHeight="1" x14ac:dyDescent="0.3">
      <c r="A19" s="248" t="s">
        <v>49</v>
      </c>
      <c r="B19" s="746" t="str">
        <f>E7</f>
        <v>Kovács Kata</v>
      </c>
      <c r="C19" s="746"/>
      <c r="D19" s="747"/>
      <c r="E19" s="747"/>
      <c r="F19" s="613" t="s">
        <v>431</v>
      </c>
      <c r="G19" s="613" t="s">
        <v>422</v>
      </c>
      <c r="H19" s="748" t="s">
        <v>434</v>
      </c>
      <c r="I19" s="749"/>
      <c r="J19" s="198"/>
      <c r="K19" s="198"/>
      <c r="Q19" s="256"/>
      <c r="R19" s="256"/>
      <c r="S19" s="256" t="s">
        <v>69</v>
      </c>
      <c r="T19" s="256">
        <v>150</v>
      </c>
      <c r="U19" s="256">
        <v>120</v>
      </c>
      <c r="V19" s="256">
        <v>100</v>
      </c>
      <c r="W19" s="256">
        <v>80</v>
      </c>
      <c r="X19" s="256">
        <v>70</v>
      </c>
      <c r="Y19" s="256">
        <v>60</v>
      </c>
      <c r="Z19" s="256">
        <v>55</v>
      </c>
      <c r="AA19" s="256">
        <v>50</v>
      </c>
      <c r="AB19" s="256">
        <v>45</v>
      </c>
      <c r="AC19" s="256">
        <v>40</v>
      </c>
    </row>
    <row r="20" spans="1:29" ht="18.75" customHeight="1" x14ac:dyDescent="0.3">
      <c r="A20" s="248" t="s">
        <v>50</v>
      </c>
      <c r="B20" s="746" t="str">
        <f>E9</f>
        <v>Munkácsi Frida</v>
      </c>
      <c r="C20" s="746"/>
      <c r="D20" s="750" t="s">
        <v>436</v>
      </c>
      <c r="E20" s="751"/>
      <c r="F20" s="591"/>
      <c r="G20" s="604" t="s">
        <v>433</v>
      </c>
      <c r="H20" s="750" t="s">
        <v>421</v>
      </c>
      <c r="I20" s="751"/>
      <c r="J20" s="198"/>
      <c r="K20" s="198"/>
      <c r="Q20" s="256"/>
      <c r="R20" s="256"/>
      <c r="S20" s="256" t="s">
        <v>70</v>
      </c>
      <c r="T20" s="256">
        <v>120</v>
      </c>
      <c r="U20" s="256">
        <v>90</v>
      </c>
      <c r="V20" s="256">
        <v>65</v>
      </c>
      <c r="W20" s="256">
        <v>55</v>
      </c>
      <c r="X20" s="256">
        <v>50</v>
      </c>
      <c r="Y20" s="256">
        <v>45</v>
      </c>
      <c r="Z20" s="256">
        <v>40</v>
      </c>
      <c r="AA20" s="256">
        <v>35</v>
      </c>
      <c r="AB20" s="256">
        <v>25</v>
      </c>
      <c r="AC20" s="256">
        <v>20</v>
      </c>
    </row>
    <row r="21" spans="1:29" ht="18.75" customHeight="1" x14ac:dyDescent="0.3">
      <c r="A21" s="248" t="s">
        <v>51</v>
      </c>
      <c r="B21" s="746" t="str">
        <f>E11</f>
        <v>Szabó Anna</v>
      </c>
      <c r="C21" s="746"/>
      <c r="D21" s="750" t="s">
        <v>433</v>
      </c>
      <c r="E21" s="751"/>
      <c r="F21" s="604" t="s">
        <v>422</v>
      </c>
      <c r="G21" s="591"/>
      <c r="H21" s="750" t="s">
        <v>432</v>
      </c>
      <c r="I21" s="751"/>
      <c r="J21" s="198"/>
      <c r="K21" s="198"/>
      <c r="Q21" s="256"/>
      <c r="R21" s="256"/>
      <c r="S21" s="256" t="s">
        <v>71</v>
      </c>
      <c r="T21" s="256">
        <v>90</v>
      </c>
      <c r="U21" s="256">
        <v>60</v>
      </c>
      <c r="V21" s="256">
        <v>45</v>
      </c>
      <c r="W21" s="256">
        <v>34</v>
      </c>
      <c r="X21" s="256">
        <v>27</v>
      </c>
      <c r="Y21" s="256">
        <v>22</v>
      </c>
      <c r="Z21" s="256">
        <v>18</v>
      </c>
      <c r="AA21" s="256">
        <v>15</v>
      </c>
      <c r="AB21" s="256">
        <v>12</v>
      </c>
      <c r="AC21" s="256">
        <v>9</v>
      </c>
    </row>
    <row r="22" spans="1:29" ht="18.75" customHeight="1" x14ac:dyDescent="0.3">
      <c r="A22" s="248" t="s">
        <v>56</v>
      </c>
      <c r="B22" s="746" t="str">
        <f>E13</f>
        <v>Székely Szonja</v>
      </c>
      <c r="C22" s="746"/>
      <c r="D22" s="750" t="s">
        <v>437</v>
      </c>
      <c r="E22" s="751"/>
      <c r="F22" s="604" t="s">
        <v>435</v>
      </c>
      <c r="G22" s="604" t="s">
        <v>425</v>
      </c>
      <c r="H22" s="747"/>
      <c r="I22" s="747"/>
      <c r="J22" s="198"/>
      <c r="K22" s="198"/>
      <c r="Q22" s="256"/>
      <c r="R22" s="256"/>
      <c r="S22" s="256" t="s">
        <v>72</v>
      </c>
      <c r="T22" s="256">
        <v>60</v>
      </c>
      <c r="U22" s="256">
        <v>40</v>
      </c>
      <c r="V22" s="256">
        <v>30</v>
      </c>
      <c r="W22" s="256">
        <v>20</v>
      </c>
      <c r="X22" s="256">
        <v>18</v>
      </c>
      <c r="Y22" s="256">
        <v>15</v>
      </c>
      <c r="Z22" s="256">
        <v>12</v>
      </c>
      <c r="AA22" s="256">
        <v>10</v>
      </c>
      <c r="AB22" s="256">
        <v>8</v>
      </c>
      <c r="AC22" s="256">
        <v>6</v>
      </c>
    </row>
    <row r="23" spans="1:29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Q23" s="256"/>
      <c r="R23" s="256"/>
      <c r="S23" s="256" t="s">
        <v>73</v>
      </c>
      <c r="T23" s="256">
        <v>40</v>
      </c>
      <c r="U23" s="256">
        <v>25</v>
      </c>
      <c r="V23" s="256">
        <v>18</v>
      </c>
      <c r="W23" s="256">
        <v>13</v>
      </c>
      <c r="X23" s="256">
        <v>8</v>
      </c>
      <c r="Y23" s="256">
        <v>7</v>
      </c>
      <c r="Z23" s="256">
        <v>6</v>
      </c>
      <c r="AA23" s="256">
        <v>5</v>
      </c>
      <c r="AB23" s="256">
        <v>4</v>
      </c>
      <c r="AC23" s="256">
        <v>3</v>
      </c>
    </row>
    <row r="24" spans="1:29" x14ac:dyDescent="0.3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Q24" s="256"/>
      <c r="R24" s="256"/>
      <c r="S24" s="256" t="s">
        <v>74</v>
      </c>
      <c r="T24" s="256">
        <v>25</v>
      </c>
      <c r="U24" s="256">
        <v>15</v>
      </c>
      <c r="V24" s="256">
        <v>13</v>
      </c>
      <c r="W24" s="256">
        <v>7</v>
      </c>
      <c r="X24" s="256">
        <v>6</v>
      </c>
      <c r="Y24" s="256">
        <v>5</v>
      </c>
      <c r="Z24" s="256">
        <v>4</v>
      </c>
      <c r="AA24" s="256">
        <v>3</v>
      </c>
      <c r="AB24" s="256">
        <v>2</v>
      </c>
      <c r="AC24" s="256">
        <v>1</v>
      </c>
    </row>
    <row r="25" spans="1:29" x14ac:dyDescent="0.3">
      <c r="A25" s="198"/>
      <c r="B25" s="198"/>
      <c r="C25" s="249" t="s">
        <v>58</v>
      </c>
      <c r="D25" s="250" t="s">
        <v>64</v>
      </c>
      <c r="E25" s="250" t="s">
        <v>59</v>
      </c>
      <c r="F25" s="250"/>
      <c r="G25" s="250"/>
      <c r="H25" s="198"/>
      <c r="I25" s="198"/>
      <c r="J25" s="198"/>
      <c r="K25" s="198"/>
      <c r="Q25" s="256"/>
      <c r="R25" s="256"/>
      <c r="S25" s="256" t="s">
        <v>79</v>
      </c>
      <c r="T25" s="256">
        <v>15</v>
      </c>
      <c r="U25" s="256">
        <v>10</v>
      </c>
      <c r="V25" s="256">
        <v>8</v>
      </c>
      <c r="W25" s="256">
        <v>4</v>
      </c>
      <c r="X25" s="256">
        <v>3</v>
      </c>
      <c r="Y25" s="256">
        <v>2</v>
      </c>
      <c r="Z25" s="256">
        <v>1</v>
      </c>
      <c r="AA25" s="256">
        <v>0</v>
      </c>
      <c r="AB25" s="256">
        <v>0</v>
      </c>
      <c r="AC25" s="256">
        <v>0</v>
      </c>
    </row>
    <row r="26" spans="1:29" x14ac:dyDescent="0.3">
      <c r="A26" s="198"/>
      <c r="B26" s="198"/>
      <c r="C26" s="251" t="s">
        <v>65</v>
      </c>
      <c r="D26" s="252" t="s">
        <v>60</v>
      </c>
      <c r="E26" s="252" t="s">
        <v>61</v>
      </c>
      <c r="F26" s="252"/>
      <c r="G26" s="252"/>
      <c r="H26" s="198"/>
      <c r="I26" s="198"/>
      <c r="J26" s="198"/>
      <c r="K26" s="198"/>
      <c r="Q26" s="256"/>
      <c r="R26" s="256"/>
      <c r="S26" s="256" t="s">
        <v>75</v>
      </c>
      <c r="T26" s="256">
        <v>10</v>
      </c>
      <c r="U26" s="256">
        <v>6</v>
      </c>
      <c r="V26" s="256">
        <v>4</v>
      </c>
      <c r="W26" s="256">
        <v>2</v>
      </c>
      <c r="X26" s="256">
        <v>1</v>
      </c>
      <c r="Y26" s="256">
        <v>0</v>
      </c>
      <c r="Z26" s="256">
        <v>0</v>
      </c>
      <c r="AA26" s="256">
        <v>0</v>
      </c>
      <c r="AB26" s="256">
        <v>0</v>
      </c>
      <c r="AC26" s="256">
        <v>0</v>
      </c>
    </row>
    <row r="27" spans="1:29" x14ac:dyDescent="0.3">
      <c r="A27" s="198"/>
      <c r="B27" s="198"/>
      <c r="C27" s="253" t="s">
        <v>66</v>
      </c>
      <c r="D27" s="254" t="s">
        <v>62</v>
      </c>
      <c r="E27" s="254" t="s">
        <v>63</v>
      </c>
      <c r="F27" s="254"/>
      <c r="G27" s="254"/>
      <c r="H27" s="198"/>
      <c r="I27" s="198"/>
      <c r="J27" s="198"/>
      <c r="K27" s="198"/>
      <c r="Q27" s="256"/>
      <c r="R27" s="256"/>
      <c r="S27" s="256" t="s">
        <v>76</v>
      </c>
      <c r="T27" s="256">
        <v>3</v>
      </c>
      <c r="U27" s="256">
        <v>2</v>
      </c>
      <c r="V27" s="256">
        <v>1</v>
      </c>
      <c r="W27" s="256">
        <v>0</v>
      </c>
      <c r="X27" s="256">
        <v>0</v>
      </c>
      <c r="Y27" s="256">
        <v>0</v>
      </c>
      <c r="Z27" s="256">
        <v>0</v>
      </c>
      <c r="AA27" s="256">
        <v>0</v>
      </c>
      <c r="AB27" s="256">
        <v>0</v>
      </c>
      <c r="AC27" s="256">
        <v>0</v>
      </c>
    </row>
    <row r="28" spans="1:29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</row>
    <row r="29" spans="1:29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  <c r="K29" s="198"/>
    </row>
    <row r="30" spans="1:29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</row>
    <row r="31" spans="1:29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</row>
    <row r="32" spans="1:29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80"/>
      <c r="K32" s="198"/>
    </row>
    <row r="33" spans="1:11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230" t="s">
        <v>40</v>
      </c>
      <c r="I33" s="128" t="s">
        <v>41</v>
      </c>
      <c r="J33" s="31"/>
      <c r="K33" s="240"/>
    </row>
    <row r="34" spans="1:11" x14ac:dyDescent="0.3">
      <c r="A34" s="209" t="s">
        <v>31</v>
      </c>
      <c r="B34" s="210"/>
      <c r="C34" s="212"/>
      <c r="D34" s="231"/>
      <c r="E34" s="439"/>
      <c r="F34" s="439"/>
      <c r="G34" s="439"/>
      <c r="H34" s="237"/>
      <c r="I34" s="204" t="s">
        <v>33</v>
      </c>
      <c r="J34" s="241"/>
      <c r="K34" s="232"/>
    </row>
    <row r="35" spans="1:11" x14ac:dyDescent="0.3">
      <c r="A35" s="213" t="s">
        <v>38</v>
      </c>
      <c r="B35" s="127"/>
      <c r="C35" s="215"/>
      <c r="D35" s="233"/>
      <c r="E35" s="440"/>
      <c r="F35" s="440"/>
      <c r="G35" s="440"/>
      <c r="H35" s="77"/>
      <c r="I35" s="238"/>
      <c r="J35" s="180"/>
      <c r="K35" s="236"/>
    </row>
    <row r="36" spans="1:11" x14ac:dyDescent="0.3">
      <c r="A36" s="141"/>
      <c r="B36" s="142"/>
      <c r="C36" s="143"/>
      <c r="D36" s="233"/>
      <c r="E36" s="78"/>
      <c r="F36" s="78"/>
      <c r="G36" s="78"/>
      <c r="H36" s="77"/>
      <c r="I36" s="204" t="s">
        <v>34</v>
      </c>
      <c r="J36" s="241"/>
      <c r="K36" s="232"/>
    </row>
    <row r="37" spans="1:11" x14ac:dyDescent="0.3">
      <c r="A37" s="118"/>
      <c r="B37" s="87"/>
      <c r="C37" s="119"/>
      <c r="D37" s="233"/>
      <c r="E37" s="78"/>
      <c r="F37" s="78"/>
      <c r="G37" s="78"/>
      <c r="H37" s="77"/>
      <c r="I37" s="239"/>
      <c r="J37" s="198"/>
      <c r="K37" s="234"/>
    </row>
    <row r="38" spans="1:11" x14ac:dyDescent="0.3">
      <c r="A38" s="130"/>
      <c r="B38" s="144"/>
      <c r="C38" s="150"/>
      <c r="D38" s="233"/>
      <c r="E38" s="78"/>
      <c r="F38" s="78"/>
      <c r="G38" s="78"/>
      <c r="H38" s="77"/>
      <c r="I38" s="213"/>
      <c r="J38" s="180"/>
      <c r="K38" s="236"/>
    </row>
    <row r="39" spans="1:11" x14ac:dyDescent="0.3">
      <c r="A39" s="131"/>
      <c r="B39" s="21"/>
      <c r="C39" s="119"/>
      <c r="D39" s="233"/>
      <c r="E39" s="78"/>
      <c r="F39" s="78"/>
      <c r="G39" s="78"/>
      <c r="H39" s="77"/>
      <c r="I39" s="204" t="s">
        <v>26</v>
      </c>
      <c r="J39" s="241"/>
      <c r="K39" s="232"/>
    </row>
    <row r="40" spans="1:11" x14ac:dyDescent="0.3">
      <c r="A40" s="131"/>
      <c r="B40" s="21"/>
      <c r="C40" s="139"/>
      <c r="D40" s="233"/>
      <c r="E40" s="78"/>
      <c r="F40" s="78"/>
      <c r="G40" s="78"/>
      <c r="H40" s="77"/>
      <c r="I40" s="239"/>
      <c r="J40" s="198"/>
      <c r="K40" s="234"/>
    </row>
    <row r="41" spans="1:11" x14ac:dyDescent="0.3">
      <c r="A41" s="132"/>
      <c r="B41" s="129"/>
      <c r="C41" s="140"/>
      <c r="D41" s="235"/>
      <c r="E41" s="120"/>
      <c r="F41" s="120"/>
      <c r="G41" s="120"/>
      <c r="H41" s="122"/>
      <c r="I41" s="213" t="str">
        <f>K4</f>
        <v>Sági István</v>
      </c>
      <c r="J41" s="180"/>
      <c r="K41" s="236"/>
    </row>
  </sheetData>
  <mergeCells count="17">
    <mergeCell ref="A1:E1"/>
    <mergeCell ref="A4:C4"/>
    <mergeCell ref="B18:C18"/>
    <mergeCell ref="D18:E18"/>
    <mergeCell ref="H18:I18"/>
    <mergeCell ref="B19:C19"/>
    <mergeCell ref="D19:E19"/>
    <mergeCell ref="H19:I19"/>
    <mergeCell ref="H22:I22"/>
    <mergeCell ref="B20:C20"/>
    <mergeCell ref="D20:E20"/>
    <mergeCell ref="H20:I20"/>
    <mergeCell ref="B21:C21"/>
    <mergeCell ref="D21:E21"/>
    <mergeCell ref="H21:I21"/>
    <mergeCell ref="B22:C22"/>
    <mergeCell ref="D22:E22"/>
  </mergeCells>
  <conditionalFormatting sqref="E7:G7 E9:G9 E11:G11 E13:G13">
    <cfRule type="cellIs" dxfId="145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88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80D7-9C2E-4AEA-A9E8-B17FF391C048}">
  <sheetPr>
    <tabColor rgb="FFFFC000"/>
    <pageSetUpPr fitToPage="1"/>
  </sheetPr>
  <dimension ref="A1:AC41"/>
  <sheetViews>
    <sheetView zoomScaleNormal="100" workbookViewId="0">
      <selection activeCell="I13" sqref="I13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3.4609375" bestFit="1" customWidth="1"/>
    <col min="7" max="7" width="14.84375" customWidth="1"/>
    <col min="8" max="8" width="7.84375" customWidth="1"/>
    <col min="9" max="10" width="8.53515625" customWidth="1"/>
    <col min="11" max="11" width="7.84375" customWidth="1"/>
    <col min="17" max="29" width="0" hidden="1" customWidth="1"/>
  </cols>
  <sheetData>
    <row r="1" spans="1:29" ht="25.3" x14ac:dyDescent="0.3">
      <c r="A1" s="752" t="s">
        <v>204</v>
      </c>
      <c r="B1" s="752"/>
      <c r="C1" s="752"/>
      <c r="D1" s="752"/>
      <c r="E1" s="752"/>
      <c r="F1" s="564"/>
      <c r="G1" s="564"/>
      <c r="H1" s="158"/>
      <c r="J1" s="160"/>
      <c r="K1" s="161"/>
      <c r="L1" s="84"/>
      <c r="T1" s="262" t="e">
        <f>IF(Q5=1,CONCATENATE(VLOOKUP(Q3,S16:Z27,2)),CONCATENATE(VLOOKUP(Q3,S2:AC13,2)))</f>
        <v>#REF!</v>
      </c>
      <c r="U1" s="262" t="e">
        <f>IF(Q5=1,CONCATENATE(VLOOKUP(Q3,S16:AC27,3)),CONCATENATE(VLOOKUP(Q3,S2:AC13,3)))</f>
        <v>#REF!</v>
      </c>
      <c r="V1" s="262" t="e">
        <f>IF(Q5=1,CONCATENATE(VLOOKUP(Q3,S16:AC27,4)),CONCATENATE(VLOOKUP(Q3,S2:AC13,4)))</f>
        <v>#REF!</v>
      </c>
      <c r="W1" s="262" t="e">
        <f>IF(Q5=1,CONCATENATE(VLOOKUP(Q3,S16:AC27,5)),CONCATENATE(VLOOKUP(Q3,S2:AC13,5)))</f>
        <v>#REF!</v>
      </c>
      <c r="X1" s="262" t="e">
        <f>IF(Q5=1,CONCATENATE(VLOOKUP(Q3,S16:AC27,6)),CONCATENATE(VLOOKUP(Q3,S2:AC13,6)))</f>
        <v>#REF!</v>
      </c>
      <c r="Y1" s="262" t="e">
        <f>IF(Q5=1,CONCATENATE(VLOOKUP(Q3,S16:AC27,7)),CONCATENATE(VLOOKUP(Q3,S2:AC13,7)))</f>
        <v>#REF!</v>
      </c>
      <c r="Z1" s="262" t="e">
        <f>IF(Q5=1,CONCATENATE(VLOOKUP(Q3,S16:AC27,8)),CONCATENATE(VLOOKUP(Q3,S2:AC13,8)))</f>
        <v>#REF!</v>
      </c>
      <c r="AA1" s="262" t="e">
        <f>IF(Q5=1,CONCATENATE(VLOOKUP(Q3,S16:AC27,9)),CONCATENATE(VLOOKUP(Q3,S2:AC13,9)))</f>
        <v>#REF!</v>
      </c>
      <c r="AB1" s="262" t="e">
        <f>IF(Q5=1,CONCATENATE(VLOOKUP(Q3,S16:AC27,10)),CONCATENATE(VLOOKUP(Q3,S2:AC13,10)))</f>
        <v>#REF!</v>
      </c>
      <c r="AC1" s="262" t="e">
        <f>IF(Q5=1,CONCATENATE(VLOOKUP(Q3,S16:AC27,11)),CONCATENATE(VLOOKUP(Q3,S2:AC13,11)))</f>
        <v>#REF!</v>
      </c>
    </row>
    <row r="2" spans="1:29" x14ac:dyDescent="0.3">
      <c r="A2" s="162" t="s">
        <v>36</v>
      </c>
      <c r="B2" s="163"/>
      <c r="C2" s="163"/>
      <c r="D2" s="163"/>
      <c r="E2" s="276" t="s">
        <v>378</v>
      </c>
      <c r="F2" s="276"/>
      <c r="G2" s="276"/>
      <c r="H2" s="165"/>
      <c r="I2" s="160"/>
      <c r="J2" s="160"/>
      <c r="K2" s="160"/>
      <c r="L2" s="85"/>
      <c r="Q2" s="257"/>
      <c r="R2" s="256"/>
      <c r="S2" s="256" t="s">
        <v>49</v>
      </c>
      <c r="T2" s="250">
        <v>150</v>
      </c>
      <c r="U2" s="250">
        <v>120</v>
      </c>
      <c r="V2" s="250">
        <v>100</v>
      </c>
      <c r="W2" s="250">
        <v>80</v>
      </c>
      <c r="X2" s="250">
        <v>70</v>
      </c>
      <c r="Y2" s="250">
        <v>60</v>
      </c>
      <c r="Z2" s="250">
        <v>55</v>
      </c>
      <c r="AA2" s="250">
        <v>50</v>
      </c>
      <c r="AB2" s="250">
        <v>45</v>
      </c>
      <c r="AC2" s="250">
        <v>40</v>
      </c>
    </row>
    <row r="3" spans="1:29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86"/>
      <c r="I3" s="48"/>
      <c r="J3" s="49"/>
      <c r="K3" s="49" t="s">
        <v>25</v>
      </c>
      <c r="L3" s="222"/>
      <c r="Q3" s="256" t="e">
        <f>IF(#REF!="OB","A",IF(#REF!="IX","W",#REF!))</f>
        <v>#REF!</v>
      </c>
      <c r="R3" s="256"/>
      <c r="S3" s="256" t="s">
        <v>67</v>
      </c>
      <c r="T3" s="250">
        <v>120</v>
      </c>
      <c r="U3" s="250">
        <v>90</v>
      </c>
      <c r="V3" s="250">
        <v>65</v>
      </c>
      <c r="W3" s="250">
        <v>55</v>
      </c>
      <c r="X3" s="250">
        <v>50</v>
      </c>
      <c r="Y3" s="250">
        <v>45</v>
      </c>
      <c r="Z3" s="250">
        <v>40</v>
      </c>
      <c r="AA3" s="250">
        <v>35</v>
      </c>
      <c r="AB3" s="250">
        <v>25</v>
      </c>
      <c r="AC3" s="250">
        <v>20</v>
      </c>
    </row>
    <row r="4" spans="1:29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8"/>
      <c r="I4" s="169"/>
      <c r="J4" s="259"/>
      <c r="K4" s="171" t="str">
        <f>Altalanos!$E$10</f>
        <v>Sági István</v>
      </c>
      <c r="L4" s="223"/>
      <c r="Q4" s="256"/>
      <c r="R4" s="256"/>
      <c r="S4" s="256" t="s">
        <v>68</v>
      </c>
      <c r="T4" s="250">
        <v>90</v>
      </c>
      <c r="U4" s="250">
        <v>60</v>
      </c>
      <c r="V4" s="250">
        <v>45</v>
      </c>
      <c r="W4" s="250">
        <v>34</v>
      </c>
      <c r="X4" s="250">
        <v>27</v>
      </c>
      <c r="Y4" s="250">
        <v>22</v>
      </c>
      <c r="Z4" s="250">
        <v>18</v>
      </c>
      <c r="AA4" s="250">
        <v>15</v>
      </c>
      <c r="AB4" s="250">
        <v>12</v>
      </c>
      <c r="AC4" s="250">
        <v>9</v>
      </c>
    </row>
    <row r="5" spans="1:29" x14ac:dyDescent="0.3">
      <c r="A5" s="554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219" t="s">
        <v>368</v>
      </c>
      <c r="H5" s="31"/>
      <c r="I5" s="243" t="s">
        <v>53</v>
      </c>
      <c r="J5" s="243" t="s">
        <v>54</v>
      </c>
      <c r="K5" s="243" t="s">
        <v>55</v>
      </c>
      <c r="Q5" s="256">
        <f>IF(OR(Altalanos!$A$8="F1",Altalanos!$A$8="F2",Altalanos!$A$8="N1",Altalanos!$A$8="N2"),1,2)</f>
        <v>2</v>
      </c>
      <c r="R5" s="256"/>
      <c r="S5" s="256" t="s">
        <v>69</v>
      </c>
      <c r="T5" s="250">
        <v>60</v>
      </c>
      <c r="U5" s="250">
        <v>40</v>
      </c>
      <c r="V5" s="250">
        <v>30</v>
      </c>
      <c r="W5" s="250">
        <v>20</v>
      </c>
      <c r="X5" s="250">
        <v>18</v>
      </c>
      <c r="Y5" s="250">
        <v>15</v>
      </c>
      <c r="Z5" s="250">
        <v>12</v>
      </c>
      <c r="AA5" s="250">
        <v>10</v>
      </c>
      <c r="AB5" s="250">
        <v>8</v>
      </c>
      <c r="AC5" s="250">
        <v>6</v>
      </c>
    </row>
    <row r="6" spans="1:29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K6" s="198"/>
      <c r="Q6" s="256"/>
      <c r="R6" s="256"/>
      <c r="S6" s="256" t="s">
        <v>70</v>
      </c>
      <c r="T6" s="250">
        <v>40</v>
      </c>
      <c r="U6" s="250">
        <v>25</v>
      </c>
      <c r="V6" s="250">
        <v>18</v>
      </c>
      <c r="W6" s="250">
        <v>13</v>
      </c>
      <c r="X6" s="250">
        <v>10</v>
      </c>
      <c r="Y6" s="250">
        <v>8</v>
      </c>
      <c r="Z6" s="250">
        <v>6</v>
      </c>
      <c r="AA6" s="250">
        <v>5</v>
      </c>
      <c r="AB6" s="250">
        <v>4</v>
      </c>
      <c r="AC6" s="250">
        <v>3</v>
      </c>
    </row>
    <row r="7" spans="1:29" ht="14.6" x14ac:dyDescent="0.3">
      <c r="A7" s="225" t="s">
        <v>49</v>
      </c>
      <c r="B7" s="244"/>
      <c r="C7" s="246" t="str">
        <f>IF($B7="","",VLOOKUP($B7,#REF!,5))</f>
        <v/>
      </c>
      <c r="D7" s="246" t="str">
        <f>IF($B7="","",VLOOKUP($B7,#REF!,15))</f>
        <v/>
      </c>
      <c r="E7" s="457" t="s">
        <v>174</v>
      </c>
      <c r="F7" s="590"/>
      <c r="G7" s="590" t="s">
        <v>372</v>
      </c>
      <c r="H7" s="198"/>
      <c r="I7" s="441" t="s">
        <v>121</v>
      </c>
      <c r="J7" s="258">
        <v>4</v>
      </c>
      <c r="K7" s="263"/>
      <c r="Q7" s="256"/>
      <c r="R7" s="256"/>
      <c r="S7" s="256" t="s">
        <v>71</v>
      </c>
      <c r="T7" s="250">
        <v>25</v>
      </c>
      <c r="U7" s="250">
        <v>15</v>
      </c>
      <c r="V7" s="250">
        <v>13</v>
      </c>
      <c r="W7" s="250">
        <v>8</v>
      </c>
      <c r="X7" s="250">
        <v>6</v>
      </c>
      <c r="Y7" s="250">
        <v>4</v>
      </c>
      <c r="Z7" s="250">
        <v>3</v>
      </c>
      <c r="AA7" s="250">
        <v>2</v>
      </c>
      <c r="AB7" s="250">
        <v>1</v>
      </c>
      <c r="AC7" s="250">
        <v>0</v>
      </c>
    </row>
    <row r="8" spans="1:29" x14ac:dyDescent="0.3">
      <c r="A8" s="225"/>
      <c r="B8" s="245"/>
      <c r="C8" s="247"/>
      <c r="D8" s="247"/>
      <c r="E8" s="247"/>
      <c r="F8" s="247"/>
      <c r="G8" s="247"/>
      <c r="H8" s="198"/>
      <c r="I8" s="225"/>
      <c r="J8" s="225"/>
      <c r="K8" s="264"/>
      <c r="Q8" s="256"/>
      <c r="R8" s="256"/>
      <c r="S8" s="256" t="s">
        <v>72</v>
      </c>
      <c r="T8" s="250">
        <v>15</v>
      </c>
      <c r="U8" s="250">
        <v>10</v>
      </c>
      <c r="V8" s="250">
        <v>7</v>
      </c>
      <c r="W8" s="250">
        <v>5</v>
      </c>
      <c r="X8" s="250">
        <v>4</v>
      </c>
      <c r="Y8" s="250">
        <v>3</v>
      </c>
      <c r="Z8" s="250">
        <v>2</v>
      </c>
      <c r="AA8" s="250">
        <v>1</v>
      </c>
      <c r="AB8" s="250">
        <v>0</v>
      </c>
      <c r="AC8" s="250">
        <v>0</v>
      </c>
    </row>
    <row r="9" spans="1:29" ht="14.6" x14ac:dyDescent="0.3">
      <c r="A9" s="225" t="s">
        <v>50</v>
      </c>
      <c r="B9" s="244"/>
      <c r="C9" s="246" t="str">
        <f>IF($B9="","",VLOOKUP($B9,#REF!,5))</f>
        <v/>
      </c>
      <c r="D9" s="246" t="str">
        <f>IF($B9="","",VLOOKUP($B9,#REF!,15))</f>
        <v/>
      </c>
      <c r="E9" s="457" t="s">
        <v>145</v>
      </c>
      <c r="F9" s="590"/>
      <c r="G9" s="590" t="s">
        <v>379</v>
      </c>
      <c r="H9" s="198"/>
      <c r="I9" s="441" t="s">
        <v>120</v>
      </c>
      <c r="J9" s="258">
        <v>6</v>
      </c>
      <c r="K9" s="263"/>
      <c r="Q9" s="256"/>
      <c r="R9" s="256"/>
      <c r="S9" s="256" t="s">
        <v>73</v>
      </c>
      <c r="T9" s="250">
        <v>10</v>
      </c>
      <c r="U9" s="250">
        <v>6</v>
      </c>
      <c r="V9" s="250">
        <v>4</v>
      </c>
      <c r="W9" s="250">
        <v>2</v>
      </c>
      <c r="X9" s="250">
        <v>1</v>
      </c>
      <c r="Y9" s="250">
        <v>0</v>
      </c>
      <c r="Z9" s="250">
        <v>0</v>
      </c>
      <c r="AA9" s="250">
        <v>0</v>
      </c>
      <c r="AB9" s="250">
        <v>0</v>
      </c>
      <c r="AC9" s="250">
        <v>0</v>
      </c>
    </row>
    <row r="10" spans="1:29" x14ac:dyDescent="0.3">
      <c r="A10" s="225"/>
      <c r="B10" s="245"/>
      <c r="C10" s="247"/>
      <c r="D10" s="247"/>
      <c r="E10" s="247"/>
      <c r="F10" s="247"/>
      <c r="G10" s="247"/>
      <c r="H10" s="198"/>
      <c r="I10" s="225"/>
      <c r="J10" s="225"/>
      <c r="K10" s="264"/>
      <c r="Q10" s="256"/>
      <c r="R10" s="256"/>
      <c r="S10" s="256" t="s">
        <v>74</v>
      </c>
      <c r="T10" s="250">
        <v>6</v>
      </c>
      <c r="U10" s="250">
        <v>3</v>
      </c>
      <c r="V10" s="250">
        <v>2</v>
      </c>
      <c r="W10" s="250">
        <v>1</v>
      </c>
      <c r="X10" s="250">
        <v>0</v>
      </c>
      <c r="Y10" s="250">
        <v>0</v>
      </c>
      <c r="Z10" s="250">
        <v>0</v>
      </c>
      <c r="AA10" s="250">
        <v>0</v>
      </c>
      <c r="AB10" s="250">
        <v>0</v>
      </c>
      <c r="AC10" s="250">
        <v>0</v>
      </c>
    </row>
    <row r="11" spans="1:29" ht="14.6" x14ac:dyDescent="0.3">
      <c r="A11" s="225" t="s">
        <v>51</v>
      </c>
      <c r="B11" s="244"/>
      <c r="C11" s="246" t="str">
        <f>IF($B11="","",VLOOKUP($B11,#REF!,5))</f>
        <v/>
      </c>
      <c r="D11" s="246" t="str">
        <f>IF($B11="","",VLOOKUP($B11,#REF!,15))</f>
        <v/>
      </c>
      <c r="E11" s="457" t="s">
        <v>214</v>
      </c>
      <c r="F11" s="590"/>
      <c r="G11" s="590" t="s">
        <v>380</v>
      </c>
      <c r="H11" s="198"/>
      <c r="I11" s="441" t="s">
        <v>123</v>
      </c>
      <c r="J11" s="258">
        <v>2</v>
      </c>
      <c r="K11" s="263"/>
      <c r="Q11" s="256"/>
      <c r="R11" s="256"/>
      <c r="S11" s="256" t="s">
        <v>79</v>
      </c>
      <c r="T11" s="250">
        <v>3</v>
      </c>
      <c r="U11" s="250">
        <v>2</v>
      </c>
      <c r="V11" s="250">
        <v>1</v>
      </c>
      <c r="W11" s="250">
        <v>0</v>
      </c>
      <c r="X11" s="250">
        <v>0</v>
      </c>
      <c r="Y11" s="250">
        <v>0</v>
      </c>
      <c r="Z11" s="250">
        <v>0</v>
      </c>
      <c r="AA11" s="250">
        <v>0</v>
      </c>
      <c r="AB11" s="250">
        <v>0</v>
      </c>
      <c r="AC11" s="250">
        <v>0</v>
      </c>
    </row>
    <row r="12" spans="1:29" x14ac:dyDescent="0.3">
      <c r="A12" s="225"/>
      <c r="B12" s="245"/>
      <c r="C12" s="247"/>
      <c r="D12" s="247"/>
      <c r="E12" s="546"/>
      <c r="F12" s="546"/>
      <c r="G12" s="546"/>
      <c r="H12" s="198"/>
      <c r="I12" s="242"/>
      <c r="J12" s="242"/>
      <c r="K12" s="264"/>
      <c r="Q12" s="256"/>
      <c r="R12" s="256"/>
      <c r="S12" s="256" t="s">
        <v>75</v>
      </c>
      <c r="T12" s="261">
        <v>0</v>
      </c>
      <c r="U12" s="261">
        <v>0</v>
      </c>
      <c r="V12" s="261">
        <v>0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</row>
    <row r="13" spans="1:29" ht="14.6" x14ac:dyDescent="0.3">
      <c r="A13" s="225" t="s">
        <v>56</v>
      </c>
      <c r="B13" s="244"/>
      <c r="C13" s="246" t="str">
        <f>IF($B13="","",VLOOKUP($B13,#REF!,5))</f>
        <v/>
      </c>
      <c r="D13" s="246" t="str">
        <f>IF($B13="","",VLOOKUP($B13,#REF!,15))</f>
        <v/>
      </c>
      <c r="E13" s="457" t="s">
        <v>217</v>
      </c>
      <c r="F13" s="590"/>
      <c r="G13" s="590" t="s">
        <v>381</v>
      </c>
      <c r="H13" s="198"/>
      <c r="I13" s="441" t="s">
        <v>124</v>
      </c>
      <c r="J13" s="258">
        <v>0</v>
      </c>
      <c r="K13" s="263"/>
      <c r="Q13" s="256"/>
      <c r="R13" s="256"/>
      <c r="S13" s="256" t="s">
        <v>76</v>
      </c>
      <c r="T13" s="261">
        <v>0</v>
      </c>
      <c r="U13" s="261">
        <v>0</v>
      </c>
      <c r="V13" s="261">
        <v>0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</row>
    <row r="14" spans="1:29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Q16" s="256"/>
      <c r="R16" s="256"/>
      <c r="S16" s="256" t="s">
        <v>49</v>
      </c>
      <c r="T16" s="256">
        <v>300</v>
      </c>
      <c r="U16" s="256">
        <v>250</v>
      </c>
      <c r="V16" s="256">
        <v>220</v>
      </c>
      <c r="W16" s="256">
        <v>180</v>
      </c>
      <c r="X16" s="256">
        <v>160</v>
      </c>
      <c r="Y16" s="256">
        <v>150</v>
      </c>
      <c r="Z16" s="256">
        <v>140</v>
      </c>
      <c r="AA16" s="256">
        <v>130</v>
      </c>
      <c r="AB16" s="256">
        <v>120</v>
      </c>
      <c r="AC16" s="256">
        <v>110</v>
      </c>
    </row>
    <row r="17" spans="1:29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Q17" s="256"/>
      <c r="R17" s="256"/>
      <c r="S17" s="256" t="s">
        <v>67</v>
      </c>
      <c r="T17" s="256">
        <v>250</v>
      </c>
      <c r="U17" s="256">
        <v>200</v>
      </c>
      <c r="V17" s="256">
        <v>160</v>
      </c>
      <c r="W17" s="256">
        <v>140</v>
      </c>
      <c r="X17" s="256">
        <v>120</v>
      </c>
      <c r="Y17" s="256">
        <v>110</v>
      </c>
      <c r="Z17" s="256">
        <v>100</v>
      </c>
      <c r="AA17" s="256">
        <v>90</v>
      </c>
      <c r="AB17" s="256">
        <v>80</v>
      </c>
      <c r="AC17" s="256">
        <v>70</v>
      </c>
    </row>
    <row r="18" spans="1:29" ht="18.75" customHeight="1" x14ac:dyDescent="0.3">
      <c r="A18" s="198"/>
      <c r="B18" s="754"/>
      <c r="C18" s="754"/>
      <c r="D18" s="755" t="s">
        <v>174</v>
      </c>
      <c r="E18" s="755"/>
      <c r="F18" s="605" t="s">
        <v>145</v>
      </c>
      <c r="G18" s="605" t="s">
        <v>214</v>
      </c>
      <c r="H18" s="755" t="s">
        <v>217</v>
      </c>
      <c r="I18" s="755"/>
      <c r="J18" s="198"/>
      <c r="K18" s="198"/>
      <c r="Q18" s="256"/>
      <c r="R18" s="256"/>
      <c r="S18" s="256" t="s">
        <v>68</v>
      </c>
      <c r="T18" s="256">
        <v>200</v>
      </c>
      <c r="U18" s="256">
        <v>150</v>
      </c>
      <c r="V18" s="256">
        <v>130</v>
      </c>
      <c r="W18" s="256">
        <v>110</v>
      </c>
      <c r="X18" s="256">
        <v>95</v>
      </c>
      <c r="Y18" s="256">
        <v>80</v>
      </c>
      <c r="Z18" s="256">
        <v>70</v>
      </c>
      <c r="AA18" s="256">
        <v>60</v>
      </c>
      <c r="AB18" s="256">
        <v>55</v>
      </c>
      <c r="AC18" s="256">
        <v>50</v>
      </c>
    </row>
    <row r="19" spans="1:29" ht="18.75" customHeight="1" x14ac:dyDescent="0.3">
      <c r="A19" s="248" t="s">
        <v>49</v>
      </c>
      <c r="B19" s="746" t="s">
        <v>174</v>
      </c>
      <c r="C19" s="746"/>
      <c r="D19" s="747"/>
      <c r="E19" s="747"/>
      <c r="F19" s="613" t="s">
        <v>448</v>
      </c>
      <c r="G19" s="613" t="s">
        <v>446</v>
      </c>
      <c r="H19" s="748" t="s">
        <v>445</v>
      </c>
      <c r="I19" s="749"/>
      <c r="J19" s="198"/>
      <c r="K19" s="198"/>
      <c r="Q19" s="256"/>
      <c r="R19" s="256"/>
      <c r="S19" s="256" t="s">
        <v>69</v>
      </c>
      <c r="T19" s="256">
        <v>150</v>
      </c>
      <c r="U19" s="256">
        <v>120</v>
      </c>
      <c r="V19" s="256">
        <v>100</v>
      </c>
      <c r="W19" s="256">
        <v>80</v>
      </c>
      <c r="X19" s="256">
        <v>70</v>
      </c>
      <c r="Y19" s="256">
        <v>60</v>
      </c>
      <c r="Z19" s="256">
        <v>55</v>
      </c>
      <c r="AA19" s="256">
        <v>50</v>
      </c>
      <c r="AB19" s="256">
        <v>45</v>
      </c>
      <c r="AC19" s="256">
        <v>40</v>
      </c>
    </row>
    <row r="20" spans="1:29" ht="18.75" customHeight="1" x14ac:dyDescent="0.3">
      <c r="A20" s="248" t="s">
        <v>50</v>
      </c>
      <c r="B20" s="746" t="s">
        <v>145</v>
      </c>
      <c r="C20" s="746"/>
      <c r="D20" s="750" t="s">
        <v>452</v>
      </c>
      <c r="E20" s="751"/>
      <c r="F20" s="591"/>
      <c r="G20" s="604" t="s">
        <v>444</v>
      </c>
      <c r="H20" s="750" t="s">
        <v>446</v>
      </c>
      <c r="I20" s="751"/>
      <c r="J20" s="198"/>
      <c r="K20" s="198"/>
      <c r="Q20" s="256"/>
      <c r="R20" s="256"/>
      <c r="S20" s="256" t="s">
        <v>70</v>
      </c>
      <c r="T20" s="256">
        <v>120</v>
      </c>
      <c r="U20" s="256">
        <v>90</v>
      </c>
      <c r="V20" s="256">
        <v>65</v>
      </c>
      <c r="W20" s="256">
        <v>55</v>
      </c>
      <c r="X20" s="256">
        <v>50</v>
      </c>
      <c r="Y20" s="256">
        <v>45</v>
      </c>
      <c r="Z20" s="256">
        <v>40</v>
      </c>
      <c r="AA20" s="256">
        <v>35</v>
      </c>
      <c r="AB20" s="256">
        <v>25</v>
      </c>
      <c r="AC20" s="256">
        <v>20</v>
      </c>
    </row>
    <row r="21" spans="1:29" ht="18.75" customHeight="1" x14ac:dyDescent="0.3">
      <c r="A21" s="248" t="s">
        <v>51</v>
      </c>
      <c r="B21" s="746" t="s">
        <v>214</v>
      </c>
      <c r="C21" s="746"/>
      <c r="D21" s="750" t="s">
        <v>449</v>
      </c>
      <c r="E21" s="751"/>
      <c r="F21" s="604" t="s">
        <v>451</v>
      </c>
      <c r="G21" s="591"/>
      <c r="H21" s="750" t="s">
        <v>447</v>
      </c>
      <c r="I21" s="751"/>
      <c r="J21" s="198"/>
      <c r="K21" s="198"/>
      <c r="Q21" s="256"/>
      <c r="R21" s="256"/>
      <c r="S21" s="256" t="s">
        <v>71</v>
      </c>
      <c r="T21" s="256">
        <v>90</v>
      </c>
      <c r="U21" s="256">
        <v>60</v>
      </c>
      <c r="V21" s="256">
        <v>45</v>
      </c>
      <c r="W21" s="256">
        <v>34</v>
      </c>
      <c r="X21" s="256">
        <v>27</v>
      </c>
      <c r="Y21" s="256">
        <v>22</v>
      </c>
      <c r="Z21" s="256">
        <v>18</v>
      </c>
      <c r="AA21" s="256">
        <v>15</v>
      </c>
      <c r="AB21" s="256">
        <v>12</v>
      </c>
      <c r="AC21" s="256">
        <v>9</v>
      </c>
    </row>
    <row r="22" spans="1:29" ht="18.75" customHeight="1" x14ac:dyDescent="0.3">
      <c r="A22" s="248" t="s">
        <v>56</v>
      </c>
      <c r="B22" s="746" t="s">
        <v>217</v>
      </c>
      <c r="C22" s="746"/>
      <c r="D22" s="756" t="s">
        <v>450</v>
      </c>
      <c r="E22" s="757"/>
      <c r="F22" s="604" t="s">
        <v>449</v>
      </c>
      <c r="G22" s="604" t="s">
        <v>453</v>
      </c>
      <c r="H22" s="747"/>
      <c r="I22" s="747"/>
      <c r="J22" s="198"/>
      <c r="K22" s="198"/>
      <c r="Q22" s="256"/>
      <c r="R22" s="256"/>
      <c r="S22" s="256" t="s">
        <v>72</v>
      </c>
      <c r="T22" s="256">
        <v>60</v>
      </c>
      <c r="U22" s="256">
        <v>40</v>
      </c>
      <c r="V22" s="256">
        <v>30</v>
      </c>
      <c r="W22" s="256">
        <v>20</v>
      </c>
      <c r="X22" s="256">
        <v>18</v>
      </c>
      <c r="Y22" s="256">
        <v>15</v>
      </c>
      <c r="Z22" s="256">
        <v>12</v>
      </c>
      <c r="AA22" s="256">
        <v>10</v>
      </c>
      <c r="AB22" s="256">
        <v>8</v>
      </c>
      <c r="AC22" s="256">
        <v>6</v>
      </c>
    </row>
    <row r="23" spans="1:29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Q23" s="256"/>
      <c r="R23" s="256"/>
      <c r="S23" s="256" t="s">
        <v>73</v>
      </c>
      <c r="T23" s="256">
        <v>40</v>
      </c>
      <c r="U23" s="256">
        <v>25</v>
      </c>
      <c r="V23" s="256">
        <v>18</v>
      </c>
      <c r="W23" s="256">
        <v>13</v>
      </c>
      <c r="X23" s="256">
        <v>8</v>
      </c>
      <c r="Y23" s="256">
        <v>7</v>
      </c>
      <c r="Z23" s="256">
        <v>6</v>
      </c>
      <c r="AA23" s="256">
        <v>5</v>
      </c>
      <c r="AB23" s="256">
        <v>4</v>
      </c>
      <c r="AC23" s="256">
        <v>3</v>
      </c>
    </row>
    <row r="24" spans="1:29" x14ac:dyDescent="0.3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Q24" s="256"/>
      <c r="R24" s="256"/>
      <c r="S24" s="256" t="s">
        <v>74</v>
      </c>
      <c r="T24" s="256">
        <v>25</v>
      </c>
      <c r="U24" s="256">
        <v>15</v>
      </c>
      <c r="V24" s="256">
        <v>13</v>
      </c>
      <c r="W24" s="256">
        <v>7</v>
      </c>
      <c r="X24" s="256">
        <v>6</v>
      </c>
      <c r="Y24" s="256">
        <v>5</v>
      </c>
      <c r="Z24" s="256">
        <v>4</v>
      </c>
      <c r="AA24" s="256">
        <v>3</v>
      </c>
      <c r="AB24" s="256">
        <v>2</v>
      </c>
      <c r="AC24" s="256">
        <v>1</v>
      </c>
    </row>
    <row r="25" spans="1:29" x14ac:dyDescent="0.3">
      <c r="A25" s="198"/>
      <c r="B25" s="198"/>
      <c r="C25" s="249" t="s">
        <v>58</v>
      </c>
      <c r="D25" s="250" t="s">
        <v>64</v>
      </c>
      <c r="E25" s="250" t="s">
        <v>59</v>
      </c>
      <c r="F25" s="250"/>
      <c r="G25" s="250"/>
      <c r="H25" s="198"/>
      <c r="I25" s="198"/>
      <c r="J25" s="198"/>
      <c r="K25" s="198"/>
      <c r="Q25" s="256"/>
      <c r="R25" s="256"/>
      <c r="S25" s="256" t="s">
        <v>79</v>
      </c>
      <c r="T25" s="256">
        <v>15</v>
      </c>
      <c r="U25" s="256">
        <v>10</v>
      </c>
      <c r="V25" s="256">
        <v>8</v>
      </c>
      <c r="W25" s="256">
        <v>4</v>
      </c>
      <c r="X25" s="256">
        <v>3</v>
      </c>
      <c r="Y25" s="256">
        <v>2</v>
      </c>
      <c r="Z25" s="256">
        <v>1</v>
      </c>
      <c r="AA25" s="256">
        <v>0</v>
      </c>
      <c r="AB25" s="256">
        <v>0</v>
      </c>
      <c r="AC25" s="256">
        <v>0</v>
      </c>
    </row>
    <row r="26" spans="1:29" x14ac:dyDescent="0.3">
      <c r="A26" s="198"/>
      <c r="B26" s="198"/>
      <c r="C26" s="251" t="s">
        <v>65</v>
      </c>
      <c r="D26" s="252" t="s">
        <v>60</v>
      </c>
      <c r="E26" s="252" t="s">
        <v>61</v>
      </c>
      <c r="F26" s="252"/>
      <c r="G26" s="252"/>
      <c r="H26" s="198"/>
      <c r="I26" s="198"/>
      <c r="J26" s="198"/>
      <c r="K26" s="198"/>
      <c r="Q26" s="256"/>
      <c r="R26" s="256"/>
      <c r="S26" s="256" t="s">
        <v>75</v>
      </c>
      <c r="T26" s="256">
        <v>10</v>
      </c>
      <c r="U26" s="256">
        <v>6</v>
      </c>
      <c r="V26" s="256">
        <v>4</v>
      </c>
      <c r="W26" s="256">
        <v>2</v>
      </c>
      <c r="X26" s="256">
        <v>1</v>
      </c>
      <c r="Y26" s="256">
        <v>0</v>
      </c>
      <c r="Z26" s="256">
        <v>0</v>
      </c>
      <c r="AA26" s="256">
        <v>0</v>
      </c>
      <c r="AB26" s="256">
        <v>0</v>
      </c>
      <c r="AC26" s="256">
        <v>0</v>
      </c>
    </row>
    <row r="27" spans="1:29" x14ac:dyDescent="0.3">
      <c r="A27" s="198"/>
      <c r="B27" s="198"/>
      <c r="C27" s="253" t="s">
        <v>66</v>
      </c>
      <c r="D27" s="254" t="s">
        <v>62</v>
      </c>
      <c r="E27" s="254" t="s">
        <v>63</v>
      </c>
      <c r="F27" s="254"/>
      <c r="G27" s="254"/>
      <c r="H27" s="198"/>
      <c r="I27" s="198"/>
      <c r="J27" s="198"/>
      <c r="K27" s="198"/>
      <c r="Q27" s="256"/>
      <c r="R27" s="256"/>
      <c r="S27" s="256" t="s">
        <v>76</v>
      </c>
      <c r="T27" s="256">
        <v>3</v>
      </c>
      <c r="U27" s="256">
        <v>2</v>
      </c>
      <c r="V27" s="256">
        <v>1</v>
      </c>
      <c r="W27" s="256">
        <v>0</v>
      </c>
      <c r="X27" s="256">
        <v>0</v>
      </c>
      <c r="Y27" s="256">
        <v>0</v>
      </c>
      <c r="Z27" s="256">
        <v>0</v>
      </c>
      <c r="AA27" s="256">
        <v>0</v>
      </c>
      <c r="AB27" s="256">
        <v>0</v>
      </c>
      <c r="AC27" s="256">
        <v>0</v>
      </c>
    </row>
    <row r="28" spans="1:29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</row>
    <row r="29" spans="1:29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  <c r="K29" s="198"/>
    </row>
    <row r="30" spans="1:29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</row>
    <row r="31" spans="1:29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</row>
    <row r="32" spans="1:29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80"/>
      <c r="K32" s="198"/>
    </row>
    <row r="33" spans="1:11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230" t="s">
        <v>40</v>
      </c>
      <c r="I33" s="128" t="s">
        <v>41</v>
      </c>
      <c r="J33" s="31"/>
      <c r="K33" s="240"/>
    </row>
    <row r="34" spans="1:11" x14ac:dyDescent="0.3">
      <c r="A34" s="209" t="s">
        <v>31</v>
      </c>
      <c r="B34" s="210"/>
      <c r="C34" s="212"/>
      <c r="D34" s="231"/>
      <c r="E34" s="439"/>
      <c r="F34" s="439"/>
      <c r="G34" s="439"/>
      <c r="H34" s="237"/>
      <c r="I34" s="204" t="s">
        <v>33</v>
      </c>
      <c r="J34" s="241"/>
      <c r="K34" s="232"/>
    </row>
    <row r="35" spans="1:11" x14ac:dyDescent="0.3">
      <c r="A35" s="213" t="s">
        <v>38</v>
      </c>
      <c r="B35" s="127"/>
      <c r="C35" s="215"/>
      <c r="D35" s="233"/>
      <c r="E35" s="440"/>
      <c r="F35" s="440"/>
      <c r="G35" s="440"/>
      <c r="H35" s="77"/>
      <c r="I35" s="238"/>
      <c r="J35" s="180"/>
      <c r="K35" s="236"/>
    </row>
    <row r="36" spans="1:11" x14ac:dyDescent="0.3">
      <c r="A36" s="141"/>
      <c r="B36" s="142"/>
      <c r="C36" s="143"/>
      <c r="D36" s="233"/>
      <c r="E36" s="78"/>
      <c r="F36" s="78"/>
      <c r="G36" s="78"/>
      <c r="H36" s="77"/>
      <c r="I36" s="204" t="s">
        <v>34</v>
      </c>
      <c r="J36" s="241"/>
      <c r="K36" s="232"/>
    </row>
    <row r="37" spans="1:11" x14ac:dyDescent="0.3">
      <c r="A37" s="118"/>
      <c r="B37" s="87"/>
      <c r="C37" s="119"/>
      <c r="D37" s="233"/>
      <c r="E37" s="78"/>
      <c r="F37" s="78"/>
      <c r="G37" s="78"/>
      <c r="H37" s="77"/>
      <c r="I37" s="239"/>
      <c r="J37" s="198"/>
      <c r="K37" s="234"/>
    </row>
    <row r="38" spans="1:11" x14ac:dyDescent="0.3">
      <c r="A38" s="130"/>
      <c r="B38" s="144"/>
      <c r="C38" s="150"/>
      <c r="D38" s="233"/>
      <c r="E38" s="78"/>
      <c r="F38" s="78"/>
      <c r="G38" s="78"/>
      <c r="H38" s="77"/>
      <c r="I38" s="213"/>
      <c r="J38" s="180"/>
      <c r="K38" s="236"/>
    </row>
    <row r="39" spans="1:11" x14ac:dyDescent="0.3">
      <c r="A39" s="131"/>
      <c r="B39" s="21"/>
      <c r="C39" s="119"/>
      <c r="D39" s="233"/>
      <c r="E39" s="78"/>
      <c r="F39" s="78"/>
      <c r="G39" s="78"/>
      <c r="H39" s="77"/>
      <c r="I39" s="204" t="s">
        <v>26</v>
      </c>
      <c r="J39" s="241"/>
      <c r="K39" s="232"/>
    </row>
    <row r="40" spans="1:11" x14ac:dyDescent="0.3">
      <c r="A40" s="131"/>
      <c r="B40" s="21"/>
      <c r="C40" s="139"/>
      <c r="D40" s="233"/>
      <c r="E40" s="78"/>
      <c r="F40" s="78"/>
      <c r="G40" s="78"/>
      <c r="H40" s="77"/>
      <c r="I40" s="239"/>
      <c r="J40" s="198"/>
      <c r="K40" s="234"/>
    </row>
    <row r="41" spans="1:11" x14ac:dyDescent="0.3">
      <c r="A41" s="132"/>
      <c r="B41" s="129"/>
      <c r="C41" s="140"/>
      <c r="D41" s="235"/>
      <c r="E41" s="120"/>
      <c r="F41" s="120"/>
      <c r="G41" s="120"/>
      <c r="H41" s="122"/>
      <c r="I41" s="213" t="str">
        <f>K4</f>
        <v>Sági István</v>
      </c>
      <c r="J41" s="180"/>
      <c r="K41" s="236"/>
    </row>
  </sheetData>
  <mergeCells count="17">
    <mergeCell ref="B19:C19"/>
    <mergeCell ref="D19:E19"/>
    <mergeCell ref="H19:I19"/>
    <mergeCell ref="A1:E1"/>
    <mergeCell ref="A4:C4"/>
    <mergeCell ref="B18:C18"/>
    <mergeCell ref="D18:E18"/>
    <mergeCell ref="H18:I18"/>
    <mergeCell ref="B22:C22"/>
    <mergeCell ref="D22:E22"/>
    <mergeCell ref="H22:I22"/>
    <mergeCell ref="B20:C20"/>
    <mergeCell ref="D20:E20"/>
    <mergeCell ref="H20:I20"/>
    <mergeCell ref="B21:C21"/>
    <mergeCell ref="D21:E21"/>
    <mergeCell ref="H21:I21"/>
  </mergeCells>
  <conditionalFormatting sqref="E7:G7 E9:G9 E11:G11 E13:G13">
    <cfRule type="cellIs" dxfId="144" priority="3" stopIfTrue="1" operator="equal">
      <formula>"Bye"</formula>
    </cfRule>
  </conditionalFormatting>
  <conditionalFormatting sqref="F18:G18">
    <cfRule type="cellIs" dxfId="143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fitToWidth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C00D-24B3-4771-B4E5-E9F79CA3025F}">
  <sheetPr>
    <tabColor rgb="FFFFC000"/>
  </sheetPr>
  <dimension ref="A1:AC41"/>
  <sheetViews>
    <sheetView zoomScaleNormal="100" workbookViewId="0">
      <selection activeCell="K18" sqref="K18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3.4609375" bestFit="1" customWidth="1"/>
    <col min="7" max="7" width="14.84375" customWidth="1"/>
    <col min="8" max="8" width="7.84375" customWidth="1"/>
    <col min="9" max="10" width="8.53515625" customWidth="1"/>
    <col min="11" max="11" width="7.84375" customWidth="1"/>
    <col min="17" max="29" width="0" hidden="1" customWidth="1"/>
  </cols>
  <sheetData>
    <row r="1" spans="1:29" ht="25.3" x14ac:dyDescent="0.3">
      <c r="A1" s="752" t="s">
        <v>204</v>
      </c>
      <c r="B1" s="752"/>
      <c r="C1" s="752"/>
      <c r="D1" s="752"/>
      <c r="E1" s="752"/>
      <c r="F1" s="564"/>
      <c r="G1" s="564"/>
      <c r="H1" s="158"/>
      <c r="J1" s="160"/>
      <c r="K1" s="161"/>
      <c r="L1" s="84"/>
      <c r="T1" s="262" t="e">
        <f>IF(Q5=1,CONCATENATE(VLOOKUP(Q3,S16:Z27,2)),CONCATENATE(VLOOKUP(Q3,S2:AC13,2)))</f>
        <v>#REF!</v>
      </c>
      <c r="U1" s="262" t="e">
        <f>IF(Q5=1,CONCATENATE(VLOOKUP(Q3,S16:AC27,3)),CONCATENATE(VLOOKUP(Q3,S2:AC13,3)))</f>
        <v>#REF!</v>
      </c>
      <c r="V1" s="262" t="e">
        <f>IF(Q5=1,CONCATENATE(VLOOKUP(Q3,S16:AC27,4)),CONCATENATE(VLOOKUP(Q3,S2:AC13,4)))</f>
        <v>#REF!</v>
      </c>
      <c r="W1" s="262" t="e">
        <f>IF(Q5=1,CONCATENATE(VLOOKUP(Q3,S16:AC27,5)),CONCATENATE(VLOOKUP(Q3,S2:AC13,5)))</f>
        <v>#REF!</v>
      </c>
      <c r="X1" s="262" t="e">
        <f>IF(Q5=1,CONCATENATE(VLOOKUP(Q3,S16:AC27,6)),CONCATENATE(VLOOKUP(Q3,S2:AC13,6)))</f>
        <v>#REF!</v>
      </c>
      <c r="Y1" s="262" t="e">
        <f>IF(Q5=1,CONCATENATE(VLOOKUP(Q3,S16:AC27,7)),CONCATENATE(VLOOKUP(Q3,S2:AC13,7)))</f>
        <v>#REF!</v>
      </c>
      <c r="Z1" s="262" t="e">
        <f>IF(Q5=1,CONCATENATE(VLOOKUP(Q3,S16:AC27,8)),CONCATENATE(VLOOKUP(Q3,S2:AC13,8)))</f>
        <v>#REF!</v>
      </c>
      <c r="AA1" s="262" t="e">
        <f>IF(Q5=1,CONCATENATE(VLOOKUP(Q3,S16:AC27,9)),CONCATENATE(VLOOKUP(Q3,S2:AC13,9)))</f>
        <v>#REF!</v>
      </c>
      <c r="AB1" s="262" t="e">
        <f>IF(Q5=1,CONCATENATE(VLOOKUP(Q3,S16:AC27,10)),CONCATENATE(VLOOKUP(Q3,S2:AC13,10)))</f>
        <v>#REF!</v>
      </c>
      <c r="AC1" s="262" t="e">
        <f>IF(Q5=1,CONCATENATE(VLOOKUP(Q3,S16:AC27,11)),CONCATENATE(VLOOKUP(Q3,S2:AC13,11)))</f>
        <v>#REF!</v>
      </c>
    </row>
    <row r="2" spans="1:29" x14ac:dyDescent="0.3">
      <c r="A2" s="162" t="s">
        <v>36</v>
      </c>
      <c r="B2" s="163"/>
      <c r="C2" s="163"/>
      <c r="D2" s="163"/>
      <c r="E2" s="276" t="s">
        <v>382</v>
      </c>
      <c r="F2" s="276"/>
      <c r="G2" s="276"/>
      <c r="H2" s="165"/>
      <c r="I2" s="160"/>
      <c r="J2" s="160"/>
      <c r="K2" s="160"/>
      <c r="L2" s="85"/>
      <c r="Q2" s="257"/>
      <c r="R2" s="256"/>
      <c r="S2" s="256" t="s">
        <v>49</v>
      </c>
      <c r="T2" s="250">
        <v>150</v>
      </c>
      <c r="U2" s="250">
        <v>120</v>
      </c>
      <c r="V2" s="250">
        <v>100</v>
      </c>
      <c r="W2" s="250">
        <v>80</v>
      </c>
      <c r="X2" s="250">
        <v>70</v>
      </c>
      <c r="Y2" s="250">
        <v>60</v>
      </c>
      <c r="Z2" s="250">
        <v>55</v>
      </c>
      <c r="AA2" s="250">
        <v>50</v>
      </c>
      <c r="AB2" s="250">
        <v>45</v>
      </c>
      <c r="AC2" s="250">
        <v>40</v>
      </c>
    </row>
    <row r="3" spans="1:29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86"/>
      <c r="I3" s="48"/>
      <c r="J3" s="49"/>
      <c r="K3" s="49" t="s">
        <v>25</v>
      </c>
      <c r="L3" s="222"/>
      <c r="Q3" s="256" t="e">
        <f>IF(#REF!="OB","A",IF(#REF!="IX","W",#REF!))</f>
        <v>#REF!</v>
      </c>
      <c r="R3" s="256"/>
      <c r="S3" s="256" t="s">
        <v>67</v>
      </c>
      <c r="T3" s="250">
        <v>120</v>
      </c>
      <c r="U3" s="250">
        <v>90</v>
      </c>
      <c r="V3" s="250">
        <v>65</v>
      </c>
      <c r="W3" s="250">
        <v>55</v>
      </c>
      <c r="X3" s="250">
        <v>50</v>
      </c>
      <c r="Y3" s="250">
        <v>45</v>
      </c>
      <c r="Z3" s="250">
        <v>40</v>
      </c>
      <c r="AA3" s="250">
        <v>35</v>
      </c>
      <c r="AB3" s="250">
        <v>25</v>
      </c>
      <c r="AC3" s="250">
        <v>20</v>
      </c>
    </row>
    <row r="4" spans="1:29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8"/>
      <c r="I4" s="169"/>
      <c r="J4" s="259"/>
      <c r="K4" s="171" t="str">
        <f>Altalanos!$E$10</f>
        <v>Sági István</v>
      </c>
      <c r="L4" s="223"/>
      <c r="Q4" s="256"/>
      <c r="R4" s="256"/>
      <c r="S4" s="256" t="s">
        <v>68</v>
      </c>
      <c r="T4" s="250">
        <v>90</v>
      </c>
      <c r="U4" s="250">
        <v>60</v>
      </c>
      <c r="V4" s="250">
        <v>45</v>
      </c>
      <c r="W4" s="250">
        <v>34</v>
      </c>
      <c r="X4" s="250">
        <v>27</v>
      </c>
      <c r="Y4" s="250">
        <v>22</v>
      </c>
      <c r="Z4" s="250">
        <v>18</v>
      </c>
      <c r="AA4" s="250">
        <v>15</v>
      </c>
      <c r="AB4" s="250">
        <v>12</v>
      </c>
      <c r="AC4" s="250">
        <v>9</v>
      </c>
    </row>
    <row r="5" spans="1:29" x14ac:dyDescent="0.3">
      <c r="A5" s="554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219" t="s">
        <v>368</v>
      </c>
      <c r="H5" s="31"/>
      <c r="I5" s="243" t="s">
        <v>53</v>
      </c>
      <c r="J5" s="243" t="s">
        <v>54</v>
      </c>
      <c r="K5" s="243" t="s">
        <v>55</v>
      </c>
      <c r="Q5" s="256">
        <f>IF(OR(Altalanos!$A$8="F1",Altalanos!$A$8="F2",Altalanos!$A$8="N1",Altalanos!$A$8="N2"),1,2)</f>
        <v>2</v>
      </c>
      <c r="R5" s="256"/>
      <c r="S5" s="256" t="s">
        <v>69</v>
      </c>
      <c r="T5" s="250">
        <v>60</v>
      </c>
      <c r="U5" s="250">
        <v>40</v>
      </c>
      <c r="V5" s="250">
        <v>30</v>
      </c>
      <c r="W5" s="250">
        <v>20</v>
      </c>
      <c r="X5" s="250">
        <v>18</v>
      </c>
      <c r="Y5" s="250">
        <v>15</v>
      </c>
      <c r="Z5" s="250">
        <v>12</v>
      </c>
      <c r="AA5" s="250">
        <v>10</v>
      </c>
      <c r="AB5" s="250">
        <v>8</v>
      </c>
      <c r="AC5" s="250">
        <v>6</v>
      </c>
    </row>
    <row r="6" spans="1:29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K6" s="198"/>
      <c r="Q6" s="256"/>
      <c r="R6" s="256"/>
      <c r="S6" s="256" t="s">
        <v>70</v>
      </c>
      <c r="T6" s="250">
        <v>40</v>
      </c>
      <c r="U6" s="250">
        <v>25</v>
      </c>
      <c r="V6" s="250">
        <v>18</v>
      </c>
      <c r="W6" s="250">
        <v>13</v>
      </c>
      <c r="X6" s="250">
        <v>10</v>
      </c>
      <c r="Y6" s="250">
        <v>8</v>
      </c>
      <c r="Z6" s="250">
        <v>6</v>
      </c>
      <c r="AA6" s="250">
        <v>5</v>
      </c>
      <c r="AB6" s="250">
        <v>4</v>
      </c>
      <c r="AC6" s="250">
        <v>3</v>
      </c>
    </row>
    <row r="7" spans="1:29" ht="14.6" x14ac:dyDescent="0.3">
      <c r="A7" s="225" t="s">
        <v>49</v>
      </c>
      <c r="B7" s="244"/>
      <c r="C7" s="246" t="str">
        <f>IF($B7="","",VLOOKUP($B7,#REF!,5))</f>
        <v/>
      </c>
      <c r="D7" s="246" t="str">
        <f>IF($B7="","",VLOOKUP($B7,#REF!,15))</f>
        <v/>
      </c>
      <c r="E7" s="457" t="s">
        <v>218</v>
      </c>
      <c r="F7" s="590"/>
      <c r="G7" s="590" t="s">
        <v>381</v>
      </c>
      <c r="H7" s="198"/>
      <c r="I7" s="441" t="s">
        <v>120</v>
      </c>
      <c r="J7" s="258">
        <v>6</v>
      </c>
      <c r="K7" s="263"/>
      <c r="Q7" s="256"/>
      <c r="R7" s="256"/>
      <c r="S7" s="256" t="s">
        <v>71</v>
      </c>
      <c r="T7" s="250">
        <v>25</v>
      </c>
      <c r="U7" s="250">
        <v>15</v>
      </c>
      <c r="V7" s="250">
        <v>13</v>
      </c>
      <c r="W7" s="250">
        <v>8</v>
      </c>
      <c r="X7" s="250">
        <v>6</v>
      </c>
      <c r="Y7" s="250">
        <v>4</v>
      </c>
      <c r="Z7" s="250">
        <v>3</v>
      </c>
      <c r="AA7" s="250">
        <v>2</v>
      </c>
      <c r="AB7" s="250">
        <v>1</v>
      </c>
      <c r="AC7" s="250">
        <v>0</v>
      </c>
    </row>
    <row r="8" spans="1:29" x14ac:dyDescent="0.3">
      <c r="A8" s="225"/>
      <c r="B8" s="245"/>
      <c r="C8" s="247"/>
      <c r="D8" s="247"/>
      <c r="E8" s="247"/>
      <c r="F8" s="247"/>
      <c r="G8" s="247"/>
      <c r="H8" s="198"/>
      <c r="I8" s="225"/>
      <c r="J8" s="225"/>
      <c r="K8" s="264"/>
      <c r="Q8" s="256"/>
      <c r="R8" s="256"/>
      <c r="S8" s="256" t="s">
        <v>72</v>
      </c>
      <c r="T8" s="250">
        <v>15</v>
      </c>
      <c r="U8" s="250">
        <v>10</v>
      </c>
      <c r="V8" s="250">
        <v>7</v>
      </c>
      <c r="W8" s="250">
        <v>5</v>
      </c>
      <c r="X8" s="250">
        <v>4</v>
      </c>
      <c r="Y8" s="250">
        <v>3</v>
      </c>
      <c r="Z8" s="250">
        <v>2</v>
      </c>
      <c r="AA8" s="250">
        <v>1</v>
      </c>
      <c r="AB8" s="250">
        <v>0</v>
      </c>
      <c r="AC8" s="250">
        <v>0</v>
      </c>
    </row>
    <row r="9" spans="1:29" ht="14.6" x14ac:dyDescent="0.3">
      <c r="A9" s="225" t="s">
        <v>50</v>
      </c>
      <c r="B9" s="244"/>
      <c r="C9" s="246" t="str">
        <f>IF($B9="","",VLOOKUP($B9,#REF!,5))</f>
        <v/>
      </c>
      <c r="D9" s="246" t="str">
        <f>IF($B9="","",VLOOKUP($B9,#REF!,15))</f>
        <v/>
      </c>
      <c r="E9" s="457" t="s">
        <v>169</v>
      </c>
      <c r="F9" s="590"/>
      <c r="G9" s="590" t="s">
        <v>380</v>
      </c>
      <c r="H9" s="198"/>
      <c r="I9" s="441" t="s">
        <v>123</v>
      </c>
      <c r="J9" s="258">
        <v>2</v>
      </c>
      <c r="K9" s="263"/>
      <c r="Q9" s="256"/>
      <c r="R9" s="256"/>
      <c r="S9" s="256" t="s">
        <v>73</v>
      </c>
      <c r="T9" s="250">
        <v>10</v>
      </c>
      <c r="U9" s="250">
        <v>6</v>
      </c>
      <c r="V9" s="250">
        <v>4</v>
      </c>
      <c r="W9" s="250">
        <v>2</v>
      </c>
      <c r="X9" s="250">
        <v>1</v>
      </c>
      <c r="Y9" s="250">
        <v>0</v>
      </c>
      <c r="Z9" s="250">
        <v>0</v>
      </c>
      <c r="AA9" s="250">
        <v>0</v>
      </c>
      <c r="AB9" s="250">
        <v>0</v>
      </c>
      <c r="AC9" s="250">
        <v>0</v>
      </c>
    </row>
    <row r="10" spans="1:29" x14ac:dyDescent="0.3">
      <c r="A10" s="225"/>
      <c r="B10" s="245"/>
      <c r="C10" s="247"/>
      <c r="D10" s="247"/>
      <c r="E10" s="247"/>
      <c r="F10" s="247"/>
      <c r="G10" s="247"/>
      <c r="H10" s="198"/>
      <c r="I10" s="225"/>
      <c r="J10" s="225"/>
      <c r="K10" s="264"/>
      <c r="Q10" s="256"/>
      <c r="R10" s="256"/>
      <c r="S10" s="256" t="s">
        <v>74</v>
      </c>
      <c r="T10" s="250">
        <v>6</v>
      </c>
      <c r="U10" s="250">
        <v>3</v>
      </c>
      <c r="V10" s="250">
        <v>2</v>
      </c>
      <c r="W10" s="250">
        <v>1</v>
      </c>
      <c r="X10" s="250">
        <v>0</v>
      </c>
      <c r="Y10" s="250">
        <v>0</v>
      </c>
      <c r="Z10" s="250">
        <v>0</v>
      </c>
      <c r="AA10" s="250">
        <v>0</v>
      </c>
      <c r="AB10" s="250">
        <v>0</v>
      </c>
      <c r="AC10" s="250">
        <v>0</v>
      </c>
    </row>
    <row r="11" spans="1:29" ht="14.6" x14ac:dyDescent="0.3">
      <c r="A11" s="225" t="s">
        <v>51</v>
      </c>
      <c r="B11" s="244"/>
      <c r="C11" s="246" t="str">
        <f>IF($B11="","",VLOOKUP($B11,#REF!,5))</f>
        <v/>
      </c>
      <c r="D11" s="246" t="str">
        <f>IF($B11="","",VLOOKUP($B11,#REF!,15))</f>
        <v/>
      </c>
      <c r="E11" s="457" t="s">
        <v>215</v>
      </c>
      <c r="F11" s="590"/>
      <c r="G11" s="590" t="s">
        <v>380</v>
      </c>
      <c r="H11" s="198"/>
      <c r="I11" s="441" t="s">
        <v>121</v>
      </c>
      <c r="J11" s="258">
        <v>4</v>
      </c>
      <c r="K11" s="263"/>
      <c r="Q11" s="256"/>
      <c r="R11" s="256"/>
      <c r="S11" s="256" t="s">
        <v>79</v>
      </c>
      <c r="T11" s="250">
        <v>3</v>
      </c>
      <c r="U11" s="250">
        <v>2</v>
      </c>
      <c r="V11" s="250">
        <v>1</v>
      </c>
      <c r="W11" s="250">
        <v>0</v>
      </c>
      <c r="X11" s="250">
        <v>0</v>
      </c>
      <c r="Y11" s="250">
        <v>0</v>
      </c>
      <c r="Z11" s="250">
        <v>0</v>
      </c>
      <c r="AA11" s="250">
        <v>0</v>
      </c>
      <c r="AB11" s="250">
        <v>0</v>
      </c>
      <c r="AC11" s="250">
        <v>0</v>
      </c>
    </row>
    <row r="12" spans="1:29" x14ac:dyDescent="0.3">
      <c r="A12" s="225"/>
      <c r="B12" s="245"/>
      <c r="C12" s="247"/>
      <c r="D12" s="247"/>
      <c r="E12" s="546"/>
      <c r="F12" s="546"/>
      <c r="G12" s="546"/>
      <c r="H12" s="198"/>
      <c r="I12" s="242"/>
      <c r="J12" s="242"/>
      <c r="K12" s="264"/>
      <c r="Q12" s="256"/>
      <c r="R12" s="256"/>
      <c r="S12" s="256" t="s">
        <v>75</v>
      </c>
      <c r="T12" s="261">
        <v>0</v>
      </c>
      <c r="U12" s="261">
        <v>0</v>
      </c>
      <c r="V12" s="261">
        <v>0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</row>
    <row r="13" spans="1:29" ht="14.6" x14ac:dyDescent="0.3">
      <c r="A13" s="225" t="s">
        <v>56</v>
      </c>
      <c r="B13" s="244"/>
      <c r="C13" s="246" t="str">
        <f>IF($B13="","",VLOOKUP($B13,#REF!,5))</f>
        <v/>
      </c>
      <c r="D13" s="246" t="str">
        <f>IF($B13="","",VLOOKUP($B13,#REF!,15))</f>
        <v/>
      </c>
      <c r="E13" s="457" t="s">
        <v>170</v>
      </c>
      <c r="F13" s="590"/>
      <c r="G13" s="590" t="s">
        <v>381</v>
      </c>
      <c r="H13" s="198"/>
      <c r="I13" s="441" t="s">
        <v>124</v>
      </c>
      <c r="J13" s="258">
        <v>0</v>
      </c>
      <c r="K13" s="263"/>
      <c r="Q13" s="256"/>
      <c r="R13" s="256"/>
      <c r="S13" s="256" t="s">
        <v>76</v>
      </c>
      <c r="T13" s="261">
        <v>0</v>
      </c>
      <c r="U13" s="261">
        <v>0</v>
      </c>
      <c r="V13" s="261">
        <v>0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</row>
    <row r="14" spans="1:29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Q16" s="256"/>
      <c r="R16" s="256"/>
      <c r="S16" s="256" t="s">
        <v>49</v>
      </c>
      <c r="T16" s="256">
        <v>300</v>
      </c>
      <c r="U16" s="256">
        <v>250</v>
      </c>
      <c r="V16" s="256">
        <v>220</v>
      </c>
      <c r="W16" s="256">
        <v>180</v>
      </c>
      <c r="X16" s="256">
        <v>160</v>
      </c>
      <c r="Y16" s="256">
        <v>150</v>
      </c>
      <c r="Z16" s="256">
        <v>140</v>
      </c>
      <c r="AA16" s="256">
        <v>130</v>
      </c>
      <c r="AB16" s="256">
        <v>120</v>
      </c>
      <c r="AC16" s="256">
        <v>110</v>
      </c>
    </row>
    <row r="17" spans="1:29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Q17" s="256"/>
      <c r="R17" s="256"/>
      <c r="S17" s="256" t="s">
        <v>67</v>
      </c>
      <c r="T17" s="256">
        <v>250</v>
      </c>
      <c r="U17" s="256">
        <v>200</v>
      </c>
      <c r="V17" s="256">
        <v>160</v>
      </c>
      <c r="W17" s="256">
        <v>140</v>
      </c>
      <c r="X17" s="256">
        <v>120</v>
      </c>
      <c r="Y17" s="256">
        <v>110</v>
      </c>
      <c r="Z17" s="256">
        <v>100</v>
      </c>
      <c r="AA17" s="256">
        <v>90</v>
      </c>
      <c r="AB17" s="256">
        <v>80</v>
      </c>
      <c r="AC17" s="256">
        <v>70</v>
      </c>
    </row>
    <row r="18" spans="1:29" ht="18.75" customHeight="1" x14ac:dyDescent="0.3">
      <c r="A18" s="198"/>
      <c r="B18" s="754"/>
      <c r="C18" s="754"/>
      <c r="D18" s="755" t="s">
        <v>218</v>
      </c>
      <c r="E18" s="755"/>
      <c r="F18" s="605" t="s">
        <v>169</v>
      </c>
      <c r="G18" s="605" t="s">
        <v>215</v>
      </c>
      <c r="H18" s="755" t="s">
        <v>170</v>
      </c>
      <c r="I18" s="755"/>
      <c r="J18" s="198"/>
      <c r="K18" s="198"/>
      <c r="Q18" s="256"/>
      <c r="R18" s="256"/>
      <c r="S18" s="256" t="s">
        <v>68</v>
      </c>
      <c r="T18" s="256">
        <v>200</v>
      </c>
      <c r="U18" s="256">
        <v>150</v>
      </c>
      <c r="V18" s="256">
        <v>130</v>
      </c>
      <c r="W18" s="256">
        <v>110</v>
      </c>
      <c r="X18" s="256">
        <v>95</v>
      </c>
      <c r="Y18" s="256">
        <v>80</v>
      </c>
      <c r="Z18" s="256">
        <v>70</v>
      </c>
      <c r="AA18" s="256">
        <v>60</v>
      </c>
      <c r="AB18" s="256">
        <v>55</v>
      </c>
      <c r="AC18" s="256">
        <v>50</v>
      </c>
    </row>
    <row r="19" spans="1:29" ht="18.75" customHeight="1" x14ac:dyDescent="0.3">
      <c r="A19" s="248" t="s">
        <v>49</v>
      </c>
      <c r="B19" s="746" t="s">
        <v>218</v>
      </c>
      <c r="C19" s="746"/>
      <c r="D19" s="747"/>
      <c r="E19" s="747"/>
      <c r="F19" s="613" t="s">
        <v>460</v>
      </c>
      <c r="G19" s="613" t="s">
        <v>462</v>
      </c>
      <c r="H19" s="748" t="s">
        <v>457</v>
      </c>
      <c r="I19" s="749"/>
      <c r="J19" s="198"/>
      <c r="K19" s="198"/>
      <c r="Q19" s="256"/>
      <c r="R19" s="256"/>
      <c r="S19" s="256" t="s">
        <v>69</v>
      </c>
      <c r="T19" s="256">
        <v>150</v>
      </c>
      <c r="U19" s="256">
        <v>120</v>
      </c>
      <c r="V19" s="256">
        <v>100</v>
      </c>
      <c r="W19" s="256">
        <v>80</v>
      </c>
      <c r="X19" s="256">
        <v>70</v>
      </c>
      <c r="Y19" s="256">
        <v>60</v>
      </c>
      <c r="Z19" s="256">
        <v>55</v>
      </c>
      <c r="AA19" s="256">
        <v>50</v>
      </c>
      <c r="AB19" s="256">
        <v>45</v>
      </c>
      <c r="AC19" s="256">
        <v>40</v>
      </c>
    </row>
    <row r="20" spans="1:29" ht="18.75" customHeight="1" x14ac:dyDescent="0.3">
      <c r="A20" s="248" t="s">
        <v>50</v>
      </c>
      <c r="B20" s="746" t="s">
        <v>169</v>
      </c>
      <c r="C20" s="746"/>
      <c r="D20" s="750" t="s">
        <v>466</v>
      </c>
      <c r="E20" s="751"/>
      <c r="F20" s="591"/>
      <c r="G20" s="604" t="s">
        <v>456</v>
      </c>
      <c r="H20" s="750" t="s">
        <v>465</v>
      </c>
      <c r="I20" s="751"/>
      <c r="J20" s="198"/>
      <c r="K20" s="198"/>
      <c r="Q20" s="256"/>
      <c r="R20" s="256"/>
      <c r="S20" s="256" t="s">
        <v>70</v>
      </c>
      <c r="T20" s="256">
        <v>120</v>
      </c>
      <c r="U20" s="256">
        <v>90</v>
      </c>
      <c r="V20" s="256">
        <v>65</v>
      </c>
      <c r="W20" s="256">
        <v>55</v>
      </c>
      <c r="X20" s="256">
        <v>50</v>
      </c>
      <c r="Y20" s="256">
        <v>45</v>
      </c>
      <c r="Z20" s="256">
        <v>40</v>
      </c>
      <c r="AA20" s="256">
        <v>35</v>
      </c>
      <c r="AB20" s="256">
        <v>25</v>
      </c>
      <c r="AC20" s="256">
        <v>20</v>
      </c>
    </row>
    <row r="21" spans="1:29" ht="18.75" customHeight="1" x14ac:dyDescent="0.3">
      <c r="A21" s="248" t="s">
        <v>51</v>
      </c>
      <c r="B21" s="746" t="s">
        <v>215</v>
      </c>
      <c r="C21" s="746"/>
      <c r="D21" s="750" t="s">
        <v>458</v>
      </c>
      <c r="E21" s="751"/>
      <c r="F21" s="604" t="s">
        <v>464</v>
      </c>
      <c r="G21" s="591"/>
      <c r="H21" s="750" t="s">
        <v>461</v>
      </c>
      <c r="I21" s="751"/>
      <c r="J21" s="198"/>
      <c r="K21" s="198"/>
      <c r="Q21" s="256"/>
      <c r="R21" s="256"/>
      <c r="S21" s="256" t="s">
        <v>71</v>
      </c>
      <c r="T21" s="256">
        <v>90</v>
      </c>
      <c r="U21" s="256">
        <v>60</v>
      </c>
      <c r="V21" s="256">
        <v>45</v>
      </c>
      <c r="W21" s="256">
        <v>34</v>
      </c>
      <c r="X21" s="256">
        <v>27</v>
      </c>
      <c r="Y21" s="256">
        <v>22</v>
      </c>
      <c r="Z21" s="256">
        <v>18</v>
      </c>
      <c r="AA21" s="256">
        <v>15</v>
      </c>
      <c r="AB21" s="256">
        <v>12</v>
      </c>
      <c r="AC21" s="256">
        <v>9</v>
      </c>
    </row>
    <row r="22" spans="1:29" ht="18.75" customHeight="1" x14ac:dyDescent="0.3">
      <c r="A22" s="248" t="s">
        <v>56</v>
      </c>
      <c r="B22" s="746" t="s">
        <v>170</v>
      </c>
      <c r="C22" s="746"/>
      <c r="D22" s="750" t="s">
        <v>463</v>
      </c>
      <c r="E22" s="751"/>
      <c r="F22" s="604" t="s">
        <v>459</v>
      </c>
      <c r="G22" s="604" t="s">
        <v>467</v>
      </c>
      <c r="H22" s="747"/>
      <c r="I22" s="747"/>
      <c r="J22" s="198"/>
      <c r="K22" s="198"/>
      <c r="Q22" s="256"/>
      <c r="R22" s="256"/>
      <c r="S22" s="256" t="s">
        <v>72</v>
      </c>
      <c r="T22" s="256">
        <v>60</v>
      </c>
      <c r="U22" s="256">
        <v>40</v>
      </c>
      <c r="V22" s="256">
        <v>30</v>
      </c>
      <c r="W22" s="256">
        <v>20</v>
      </c>
      <c r="X22" s="256">
        <v>18</v>
      </c>
      <c r="Y22" s="256">
        <v>15</v>
      </c>
      <c r="Z22" s="256">
        <v>12</v>
      </c>
      <c r="AA22" s="256">
        <v>10</v>
      </c>
      <c r="AB22" s="256">
        <v>8</v>
      </c>
      <c r="AC22" s="256">
        <v>6</v>
      </c>
    </row>
    <row r="23" spans="1:29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Q23" s="256"/>
      <c r="R23" s="256"/>
      <c r="S23" s="256" t="s">
        <v>73</v>
      </c>
      <c r="T23" s="256">
        <v>40</v>
      </c>
      <c r="U23" s="256">
        <v>25</v>
      </c>
      <c r="V23" s="256">
        <v>18</v>
      </c>
      <c r="W23" s="256">
        <v>13</v>
      </c>
      <c r="X23" s="256">
        <v>8</v>
      </c>
      <c r="Y23" s="256">
        <v>7</v>
      </c>
      <c r="Z23" s="256">
        <v>6</v>
      </c>
      <c r="AA23" s="256">
        <v>5</v>
      </c>
      <c r="AB23" s="256">
        <v>4</v>
      </c>
      <c r="AC23" s="256">
        <v>3</v>
      </c>
    </row>
    <row r="24" spans="1:29" x14ac:dyDescent="0.3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Q24" s="256"/>
      <c r="R24" s="256"/>
      <c r="S24" s="256" t="s">
        <v>74</v>
      </c>
      <c r="T24" s="256">
        <v>25</v>
      </c>
      <c r="U24" s="256">
        <v>15</v>
      </c>
      <c r="V24" s="256">
        <v>13</v>
      </c>
      <c r="W24" s="256">
        <v>7</v>
      </c>
      <c r="X24" s="256">
        <v>6</v>
      </c>
      <c r="Y24" s="256">
        <v>5</v>
      </c>
      <c r="Z24" s="256">
        <v>4</v>
      </c>
      <c r="AA24" s="256">
        <v>3</v>
      </c>
      <c r="AB24" s="256">
        <v>2</v>
      </c>
      <c r="AC24" s="256">
        <v>1</v>
      </c>
    </row>
    <row r="25" spans="1:29" x14ac:dyDescent="0.3">
      <c r="A25" s="198"/>
      <c r="B25" s="198"/>
      <c r="C25" s="249" t="s">
        <v>58</v>
      </c>
      <c r="D25" s="250" t="s">
        <v>64</v>
      </c>
      <c r="E25" s="250" t="s">
        <v>59</v>
      </c>
      <c r="F25" s="250"/>
      <c r="G25" s="250"/>
      <c r="H25" s="198"/>
      <c r="I25" s="198"/>
      <c r="J25" s="198"/>
      <c r="K25" s="198"/>
      <c r="Q25" s="256"/>
      <c r="R25" s="256"/>
      <c r="S25" s="256" t="s">
        <v>79</v>
      </c>
      <c r="T25" s="256">
        <v>15</v>
      </c>
      <c r="U25" s="256">
        <v>10</v>
      </c>
      <c r="V25" s="256">
        <v>8</v>
      </c>
      <c r="W25" s="256">
        <v>4</v>
      </c>
      <c r="X25" s="256">
        <v>3</v>
      </c>
      <c r="Y25" s="256">
        <v>2</v>
      </c>
      <c r="Z25" s="256">
        <v>1</v>
      </c>
      <c r="AA25" s="256">
        <v>0</v>
      </c>
      <c r="AB25" s="256">
        <v>0</v>
      </c>
      <c r="AC25" s="256">
        <v>0</v>
      </c>
    </row>
    <row r="26" spans="1:29" x14ac:dyDescent="0.3">
      <c r="A26" s="198"/>
      <c r="B26" s="198"/>
      <c r="C26" s="251" t="s">
        <v>65</v>
      </c>
      <c r="D26" s="252" t="s">
        <v>60</v>
      </c>
      <c r="E26" s="252" t="s">
        <v>61</v>
      </c>
      <c r="F26" s="252"/>
      <c r="G26" s="252"/>
      <c r="H26" s="198"/>
      <c r="I26" s="198"/>
      <c r="J26" s="198"/>
      <c r="K26" s="198"/>
      <c r="Q26" s="256"/>
      <c r="R26" s="256"/>
      <c r="S26" s="256" t="s">
        <v>75</v>
      </c>
      <c r="T26" s="256">
        <v>10</v>
      </c>
      <c r="U26" s="256">
        <v>6</v>
      </c>
      <c r="V26" s="256">
        <v>4</v>
      </c>
      <c r="W26" s="256">
        <v>2</v>
      </c>
      <c r="X26" s="256">
        <v>1</v>
      </c>
      <c r="Y26" s="256">
        <v>0</v>
      </c>
      <c r="Z26" s="256">
        <v>0</v>
      </c>
      <c r="AA26" s="256">
        <v>0</v>
      </c>
      <c r="AB26" s="256">
        <v>0</v>
      </c>
      <c r="AC26" s="256">
        <v>0</v>
      </c>
    </row>
    <row r="27" spans="1:29" x14ac:dyDescent="0.3">
      <c r="A27" s="198"/>
      <c r="B27" s="198"/>
      <c r="C27" s="253" t="s">
        <v>66</v>
      </c>
      <c r="D27" s="254" t="s">
        <v>62</v>
      </c>
      <c r="E27" s="254" t="s">
        <v>63</v>
      </c>
      <c r="F27" s="254"/>
      <c r="G27" s="254"/>
      <c r="H27" s="198"/>
      <c r="I27" s="198"/>
      <c r="J27" s="198"/>
      <c r="K27" s="198"/>
      <c r="Q27" s="256"/>
      <c r="R27" s="256"/>
      <c r="S27" s="256" t="s">
        <v>76</v>
      </c>
      <c r="T27" s="256">
        <v>3</v>
      </c>
      <c r="U27" s="256">
        <v>2</v>
      </c>
      <c r="V27" s="256">
        <v>1</v>
      </c>
      <c r="W27" s="256">
        <v>0</v>
      </c>
      <c r="X27" s="256">
        <v>0</v>
      </c>
      <c r="Y27" s="256">
        <v>0</v>
      </c>
      <c r="Z27" s="256">
        <v>0</v>
      </c>
      <c r="AA27" s="256">
        <v>0</v>
      </c>
      <c r="AB27" s="256">
        <v>0</v>
      </c>
      <c r="AC27" s="256">
        <v>0</v>
      </c>
    </row>
    <row r="28" spans="1:29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</row>
    <row r="29" spans="1:29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  <c r="K29" s="198"/>
    </row>
    <row r="30" spans="1:29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</row>
    <row r="31" spans="1:29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</row>
    <row r="32" spans="1:29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80"/>
      <c r="K32" s="198"/>
    </row>
    <row r="33" spans="1:11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230" t="s">
        <v>40</v>
      </c>
      <c r="I33" s="128" t="s">
        <v>41</v>
      </c>
      <c r="J33" s="31"/>
      <c r="K33" s="240"/>
    </row>
    <row r="34" spans="1:11" x14ac:dyDescent="0.3">
      <c r="A34" s="209" t="s">
        <v>31</v>
      </c>
      <c r="B34" s="210"/>
      <c r="C34" s="212"/>
      <c r="D34" s="231"/>
      <c r="E34" s="439"/>
      <c r="F34" s="439"/>
      <c r="G34" s="439"/>
      <c r="H34" s="237"/>
      <c r="I34" s="204" t="s">
        <v>33</v>
      </c>
      <c r="J34" s="241"/>
      <c r="K34" s="232"/>
    </row>
    <row r="35" spans="1:11" x14ac:dyDescent="0.3">
      <c r="A35" s="213" t="s">
        <v>38</v>
      </c>
      <c r="B35" s="127"/>
      <c r="C35" s="215"/>
      <c r="D35" s="233"/>
      <c r="E35" s="440"/>
      <c r="F35" s="440"/>
      <c r="G35" s="440"/>
      <c r="H35" s="77"/>
      <c r="I35" s="238"/>
      <c r="J35" s="180"/>
      <c r="K35" s="236"/>
    </row>
    <row r="36" spans="1:11" x14ac:dyDescent="0.3">
      <c r="A36" s="141"/>
      <c r="B36" s="142"/>
      <c r="C36" s="143"/>
      <c r="D36" s="233"/>
      <c r="E36" s="78"/>
      <c r="F36" s="78"/>
      <c r="G36" s="78"/>
      <c r="H36" s="77"/>
      <c r="I36" s="204" t="s">
        <v>34</v>
      </c>
      <c r="J36" s="241"/>
      <c r="K36" s="232"/>
    </row>
    <row r="37" spans="1:11" x14ac:dyDescent="0.3">
      <c r="A37" s="118"/>
      <c r="B37" s="87"/>
      <c r="C37" s="119"/>
      <c r="D37" s="233"/>
      <c r="E37" s="78"/>
      <c r="F37" s="78"/>
      <c r="G37" s="78"/>
      <c r="H37" s="77"/>
      <c r="I37" s="239"/>
      <c r="J37" s="198"/>
      <c r="K37" s="234"/>
    </row>
    <row r="38" spans="1:11" x14ac:dyDescent="0.3">
      <c r="A38" s="130"/>
      <c r="B38" s="144"/>
      <c r="C38" s="150"/>
      <c r="D38" s="233"/>
      <c r="E38" s="78"/>
      <c r="F38" s="78"/>
      <c r="G38" s="78"/>
      <c r="H38" s="77"/>
      <c r="I38" s="213"/>
      <c r="J38" s="180"/>
      <c r="K38" s="236"/>
    </row>
    <row r="39" spans="1:11" x14ac:dyDescent="0.3">
      <c r="A39" s="131"/>
      <c r="B39" s="21"/>
      <c r="C39" s="119"/>
      <c r="D39" s="233"/>
      <c r="E39" s="78"/>
      <c r="F39" s="78"/>
      <c r="G39" s="78"/>
      <c r="H39" s="77"/>
      <c r="I39" s="204" t="s">
        <v>26</v>
      </c>
      <c r="J39" s="241"/>
      <c r="K39" s="232"/>
    </row>
    <row r="40" spans="1:11" x14ac:dyDescent="0.3">
      <c r="A40" s="131"/>
      <c r="B40" s="21"/>
      <c r="C40" s="139"/>
      <c r="D40" s="233"/>
      <c r="E40" s="78"/>
      <c r="F40" s="78"/>
      <c r="G40" s="78"/>
      <c r="H40" s="77"/>
      <c r="I40" s="239"/>
      <c r="J40" s="198"/>
      <c r="K40" s="234"/>
    </row>
    <row r="41" spans="1:11" x14ac:dyDescent="0.3">
      <c r="A41" s="132"/>
      <c r="B41" s="129"/>
      <c r="C41" s="140"/>
      <c r="D41" s="235"/>
      <c r="E41" s="120"/>
      <c r="F41" s="120"/>
      <c r="G41" s="120"/>
      <c r="H41" s="122"/>
      <c r="I41" s="213" t="str">
        <f>K4</f>
        <v>Sági István</v>
      </c>
      <c r="J41" s="180"/>
      <c r="K41" s="236"/>
    </row>
  </sheetData>
  <mergeCells count="17">
    <mergeCell ref="B22:C22"/>
    <mergeCell ref="D22:E22"/>
    <mergeCell ref="H22:I22"/>
    <mergeCell ref="B20:C20"/>
    <mergeCell ref="D20:E20"/>
    <mergeCell ref="H20:I20"/>
    <mergeCell ref="B21:C21"/>
    <mergeCell ref="D21:E21"/>
    <mergeCell ref="H21:I21"/>
    <mergeCell ref="B19:C19"/>
    <mergeCell ref="D19:E19"/>
    <mergeCell ref="H19:I19"/>
    <mergeCell ref="A1:E1"/>
    <mergeCell ref="A4:C4"/>
    <mergeCell ref="B18:C18"/>
    <mergeCell ref="D18:E18"/>
    <mergeCell ref="H18:I18"/>
  </mergeCells>
  <conditionalFormatting sqref="E7:G7 E9:G9 E11:G11 E13:G13">
    <cfRule type="cellIs" dxfId="142" priority="5" stopIfTrue="1" operator="equal">
      <formula>"Bye"</formula>
    </cfRule>
  </conditionalFormatting>
  <conditionalFormatting sqref="F18:G18">
    <cfRule type="cellIs" dxfId="141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88" orientation="portrait" r:id="rId1"/>
  <headerFooter alignWithMargins="0"/>
  <colBreaks count="1" manualBreakCount="1">
    <brk id="11" max="40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FDB3-DAC5-47AD-AB31-D69DC4EDDEB4}">
  <sheetPr>
    <tabColor rgb="FFFFC000"/>
  </sheetPr>
  <dimension ref="A1:AC41"/>
  <sheetViews>
    <sheetView zoomScaleNormal="100" workbookViewId="0">
      <selection activeCell="I11" sqref="I11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5.921875" customWidth="1"/>
    <col min="7" max="7" width="14.84375" customWidth="1"/>
    <col min="8" max="8" width="7.84375" customWidth="1"/>
    <col min="9" max="10" width="8.53515625" customWidth="1"/>
    <col min="11" max="11" width="7.84375" customWidth="1"/>
    <col min="17" max="29" width="0" hidden="1" customWidth="1"/>
  </cols>
  <sheetData>
    <row r="1" spans="1:29" ht="25.3" x14ac:dyDescent="0.3">
      <c r="A1" s="752" t="s">
        <v>204</v>
      </c>
      <c r="B1" s="752"/>
      <c r="C1" s="752"/>
      <c r="D1" s="752"/>
      <c r="E1" s="752"/>
      <c r="F1" s="564"/>
      <c r="G1" s="564"/>
      <c r="H1" s="158"/>
      <c r="J1" s="160"/>
      <c r="K1" s="161"/>
      <c r="L1" s="84"/>
      <c r="T1" s="262" t="e">
        <f>IF(Q5=1,CONCATENATE(VLOOKUP(Q3,S16:Z27,2)),CONCATENATE(VLOOKUP(Q3,S2:AC13,2)))</f>
        <v>#REF!</v>
      </c>
      <c r="U1" s="262" t="e">
        <f>IF(Q5=1,CONCATENATE(VLOOKUP(Q3,S16:AC27,3)),CONCATENATE(VLOOKUP(Q3,S2:AC13,3)))</f>
        <v>#REF!</v>
      </c>
      <c r="V1" s="262" t="e">
        <f>IF(Q5=1,CONCATENATE(VLOOKUP(Q3,S16:AC27,4)),CONCATENATE(VLOOKUP(Q3,S2:AC13,4)))</f>
        <v>#REF!</v>
      </c>
      <c r="W1" s="262" t="e">
        <f>IF(Q5=1,CONCATENATE(VLOOKUP(Q3,S16:AC27,5)),CONCATENATE(VLOOKUP(Q3,S2:AC13,5)))</f>
        <v>#REF!</v>
      </c>
      <c r="X1" s="262" t="e">
        <f>IF(Q5=1,CONCATENATE(VLOOKUP(Q3,S16:AC27,6)),CONCATENATE(VLOOKUP(Q3,S2:AC13,6)))</f>
        <v>#REF!</v>
      </c>
      <c r="Y1" s="262" t="e">
        <f>IF(Q5=1,CONCATENATE(VLOOKUP(Q3,S16:AC27,7)),CONCATENATE(VLOOKUP(Q3,S2:AC13,7)))</f>
        <v>#REF!</v>
      </c>
      <c r="Z1" s="262" t="e">
        <f>IF(Q5=1,CONCATENATE(VLOOKUP(Q3,S16:AC27,8)),CONCATENATE(VLOOKUP(Q3,S2:AC13,8)))</f>
        <v>#REF!</v>
      </c>
      <c r="AA1" s="262" t="e">
        <f>IF(Q5=1,CONCATENATE(VLOOKUP(Q3,S16:AC27,9)),CONCATENATE(VLOOKUP(Q3,S2:AC13,9)))</f>
        <v>#REF!</v>
      </c>
      <c r="AB1" s="262" t="e">
        <f>IF(Q5=1,CONCATENATE(VLOOKUP(Q3,S16:AC27,10)),CONCATENATE(VLOOKUP(Q3,S2:AC13,10)))</f>
        <v>#REF!</v>
      </c>
      <c r="AC1" s="262" t="e">
        <f>IF(Q5=1,CONCATENATE(VLOOKUP(Q3,S16:AC27,11)),CONCATENATE(VLOOKUP(Q3,S2:AC13,11)))</f>
        <v>#REF!</v>
      </c>
    </row>
    <row r="2" spans="1:29" x14ac:dyDescent="0.3">
      <c r="A2" s="162" t="s">
        <v>36</v>
      </c>
      <c r="B2" s="163"/>
      <c r="C2" s="163"/>
      <c r="D2" s="163"/>
      <c r="E2" s="276" t="s">
        <v>383</v>
      </c>
      <c r="F2" s="276"/>
      <c r="G2" s="276"/>
      <c r="H2" s="165"/>
      <c r="I2" s="160"/>
      <c r="J2" s="160"/>
      <c r="K2" s="160"/>
      <c r="L2" s="85"/>
      <c r="Q2" s="257"/>
      <c r="R2" s="256"/>
      <c r="S2" s="256" t="s">
        <v>49</v>
      </c>
      <c r="T2" s="250">
        <v>150</v>
      </c>
      <c r="U2" s="250">
        <v>120</v>
      </c>
      <c r="V2" s="250">
        <v>100</v>
      </c>
      <c r="W2" s="250">
        <v>80</v>
      </c>
      <c r="X2" s="250">
        <v>70</v>
      </c>
      <c r="Y2" s="250">
        <v>60</v>
      </c>
      <c r="Z2" s="250">
        <v>55</v>
      </c>
      <c r="AA2" s="250">
        <v>50</v>
      </c>
      <c r="AB2" s="250">
        <v>45</v>
      </c>
      <c r="AC2" s="250">
        <v>40</v>
      </c>
    </row>
    <row r="3" spans="1:29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86"/>
      <c r="I3" s="48"/>
      <c r="J3" s="49"/>
      <c r="K3" s="49" t="s">
        <v>25</v>
      </c>
      <c r="L3" s="222"/>
      <c r="Q3" s="256" t="e">
        <f>IF(#REF!="OB","A",IF(#REF!="IX","W",#REF!))</f>
        <v>#REF!</v>
      </c>
      <c r="R3" s="256"/>
      <c r="S3" s="256" t="s">
        <v>67</v>
      </c>
      <c r="T3" s="250">
        <v>120</v>
      </c>
      <c r="U3" s="250">
        <v>90</v>
      </c>
      <c r="V3" s="250">
        <v>65</v>
      </c>
      <c r="W3" s="250">
        <v>55</v>
      </c>
      <c r="X3" s="250">
        <v>50</v>
      </c>
      <c r="Y3" s="250">
        <v>45</v>
      </c>
      <c r="Z3" s="250">
        <v>40</v>
      </c>
      <c r="AA3" s="250">
        <v>35</v>
      </c>
      <c r="AB3" s="250">
        <v>25</v>
      </c>
      <c r="AC3" s="250">
        <v>20</v>
      </c>
    </row>
    <row r="4" spans="1:29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8"/>
      <c r="I4" s="169"/>
      <c r="J4" s="259"/>
      <c r="K4" s="171" t="str">
        <f>Altalanos!$E$10</f>
        <v>Sági István</v>
      </c>
      <c r="L4" s="223"/>
      <c r="Q4" s="256"/>
      <c r="R4" s="256"/>
      <c r="S4" s="256" t="s">
        <v>68</v>
      </c>
      <c r="T4" s="250">
        <v>90</v>
      </c>
      <c r="U4" s="250">
        <v>60</v>
      </c>
      <c r="V4" s="250">
        <v>45</v>
      </c>
      <c r="W4" s="250">
        <v>34</v>
      </c>
      <c r="X4" s="250">
        <v>27</v>
      </c>
      <c r="Y4" s="250">
        <v>22</v>
      </c>
      <c r="Z4" s="250">
        <v>18</v>
      </c>
      <c r="AA4" s="250">
        <v>15</v>
      </c>
      <c r="AB4" s="250">
        <v>12</v>
      </c>
      <c r="AC4" s="250">
        <v>9</v>
      </c>
    </row>
    <row r="5" spans="1:29" x14ac:dyDescent="0.3">
      <c r="A5" s="554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219" t="s">
        <v>368</v>
      </c>
      <c r="H5" s="31"/>
      <c r="I5" s="243" t="s">
        <v>53</v>
      </c>
      <c r="J5" s="243" t="s">
        <v>54</v>
      </c>
      <c r="K5" s="243" t="s">
        <v>55</v>
      </c>
      <c r="Q5" s="256">
        <f>IF(OR(Altalanos!$A$8="F1",Altalanos!$A$8="F2",Altalanos!$A$8="N1",Altalanos!$A$8="N2"),1,2)</f>
        <v>2</v>
      </c>
      <c r="R5" s="256"/>
      <c r="S5" s="256" t="s">
        <v>69</v>
      </c>
      <c r="T5" s="250">
        <v>60</v>
      </c>
      <c r="U5" s="250">
        <v>40</v>
      </c>
      <c r="V5" s="250">
        <v>30</v>
      </c>
      <c r="W5" s="250">
        <v>20</v>
      </c>
      <c r="X5" s="250">
        <v>18</v>
      </c>
      <c r="Y5" s="250">
        <v>15</v>
      </c>
      <c r="Z5" s="250">
        <v>12</v>
      </c>
      <c r="AA5" s="250">
        <v>10</v>
      </c>
      <c r="AB5" s="250">
        <v>8</v>
      </c>
      <c r="AC5" s="250">
        <v>6</v>
      </c>
    </row>
    <row r="6" spans="1:29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K6" s="198"/>
      <c r="Q6" s="256"/>
      <c r="R6" s="256"/>
      <c r="S6" s="256" t="s">
        <v>70</v>
      </c>
      <c r="T6" s="250">
        <v>40</v>
      </c>
      <c r="U6" s="250">
        <v>25</v>
      </c>
      <c r="V6" s="250">
        <v>18</v>
      </c>
      <c r="W6" s="250">
        <v>13</v>
      </c>
      <c r="X6" s="250">
        <v>10</v>
      </c>
      <c r="Y6" s="250">
        <v>8</v>
      </c>
      <c r="Z6" s="250">
        <v>6</v>
      </c>
      <c r="AA6" s="250">
        <v>5</v>
      </c>
      <c r="AB6" s="250">
        <v>4</v>
      </c>
      <c r="AC6" s="250">
        <v>3</v>
      </c>
    </row>
    <row r="7" spans="1:29" ht="14.6" x14ac:dyDescent="0.3">
      <c r="A7" s="225" t="s">
        <v>49</v>
      </c>
      <c r="B7" s="244"/>
      <c r="C7" s="246" t="str">
        <f>IF($B7="","",VLOOKUP($B7,#REF!,5))</f>
        <v/>
      </c>
      <c r="D7" s="246" t="str">
        <f>IF($B7="","",VLOOKUP($B7,#REF!,15))</f>
        <v/>
      </c>
      <c r="E7" s="457" t="s">
        <v>171</v>
      </c>
      <c r="F7" s="590"/>
      <c r="G7" s="590" t="s">
        <v>381</v>
      </c>
      <c r="H7" s="198"/>
      <c r="I7" s="625" t="s">
        <v>123</v>
      </c>
      <c r="J7" s="631" t="s">
        <v>4</v>
      </c>
      <c r="K7" s="263"/>
      <c r="Q7" s="256"/>
      <c r="R7" s="256"/>
      <c r="S7" s="256" t="s">
        <v>71</v>
      </c>
      <c r="T7" s="250">
        <v>25</v>
      </c>
      <c r="U7" s="250">
        <v>15</v>
      </c>
      <c r="V7" s="250">
        <v>13</v>
      </c>
      <c r="W7" s="250">
        <v>8</v>
      </c>
      <c r="X7" s="250">
        <v>6</v>
      </c>
      <c r="Y7" s="250">
        <v>4</v>
      </c>
      <c r="Z7" s="250">
        <v>3</v>
      </c>
      <c r="AA7" s="250">
        <v>2</v>
      </c>
      <c r="AB7" s="250">
        <v>1</v>
      </c>
      <c r="AC7" s="250">
        <v>0</v>
      </c>
    </row>
    <row r="8" spans="1:29" x14ac:dyDescent="0.3">
      <c r="A8" s="225"/>
      <c r="B8" s="245"/>
      <c r="C8" s="247"/>
      <c r="D8" s="247"/>
      <c r="E8" s="247"/>
      <c r="F8" s="247"/>
      <c r="G8" s="247"/>
      <c r="H8" s="198"/>
      <c r="I8" s="626"/>
      <c r="J8" s="626"/>
      <c r="K8" s="264"/>
      <c r="Q8" s="256"/>
      <c r="R8" s="256"/>
      <c r="S8" s="256" t="s">
        <v>72</v>
      </c>
      <c r="T8" s="250">
        <v>15</v>
      </c>
      <c r="U8" s="250">
        <v>10</v>
      </c>
      <c r="V8" s="250">
        <v>7</v>
      </c>
      <c r="W8" s="250">
        <v>5</v>
      </c>
      <c r="X8" s="250">
        <v>4</v>
      </c>
      <c r="Y8" s="250">
        <v>3</v>
      </c>
      <c r="Z8" s="250">
        <v>2</v>
      </c>
      <c r="AA8" s="250">
        <v>1</v>
      </c>
      <c r="AB8" s="250">
        <v>0</v>
      </c>
      <c r="AC8" s="250">
        <v>0</v>
      </c>
    </row>
    <row r="9" spans="1:29" ht="14.6" x14ac:dyDescent="0.3">
      <c r="A9" s="225" t="s">
        <v>50</v>
      </c>
      <c r="B9" s="244"/>
      <c r="C9" s="246" t="str">
        <f>IF($B9="","",VLOOKUP($B9,#REF!,5))</f>
        <v/>
      </c>
      <c r="D9" s="246" t="str">
        <f>IF($B9="","",VLOOKUP($B9,#REF!,15))</f>
        <v/>
      </c>
      <c r="E9" s="457" t="s">
        <v>222</v>
      </c>
      <c r="F9" s="590"/>
      <c r="G9" s="590" t="s">
        <v>372</v>
      </c>
      <c r="H9" s="198"/>
      <c r="I9" s="625" t="s">
        <v>121</v>
      </c>
      <c r="J9" s="631" t="s">
        <v>6</v>
      </c>
      <c r="K9" s="263"/>
      <c r="Q9" s="256"/>
      <c r="R9" s="256"/>
      <c r="S9" s="256" t="s">
        <v>73</v>
      </c>
      <c r="T9" s="250">
        <v>10</v>
      </c>
      <c r="U9" s="250">
        <v>6</v>
      </c>
      <c r="V9" s="250">
        <v>4</v>
      </c>
      <c r="W9" s="250">
        <v>2</v>
      </c>
      <c r="X9" s="250">
        <v>1</v>
      </c>
      <c r="Y9" s="250">
        <v>0</v>
      </c>
      <c r="Z9" s="250">
        <v>0</v>
      </c>
      <c r="AA9" s="250">
        <v>0</v>
      </c>
      <c r="AB9" s="250">
        <v>0</v>
      </c>
      <c r="AC9" s="250">
        <v>0</v>
      </c>
    </row>
    <row r="10" spans="1:29" x14ac:dyDescent="0.3">
      <c r="A10" s="225"/>
      <c r="B10" s="245"/>
      <c r="C10" s="247"/>
      <c r="D10" s="247"/>
      <c r="E10" s="247"/>
      <c r="F10" s="247"/>
      <c r="G10" s="247"/>
      <c r="H10" s="198"/>
      <c r="I10" s="626"/>
      <c r="J10" s="626"/>
      <c r="K10" s="264"/>
      <c r="Q10" s="256"/>
      <c r="R10" s="256"/>
      <c r="S10" s="256" t="s">
        <v>74</v>
      </c>
      <c r="T10" s="250">
        <v>6</v>
      </c>
      <c r="U10" s="250">
        <v>3</v>
      </c>
      <c r="V10" s="250">
        <v>2</v>
      </c>
      <c r="W10" s="250">
        <v>1</v>
      </c>
      <c r="X10" s="250">
        <v>0</v>
      </c>
      <c r="Y10" s="250">
        <v>0</v>
      </c>
      <c r="Z10" s="250">
        <v>0</v>
      </c>
      <c r="AA10" s="250">
        <v>0</v>
      </c>
      <c r="AB10" s="250">
        <v>0</v>
      </c>
      <c r="AC10" s="250">
        <v>0</v>
      </c>
    </row>
    <row r="11" spans="1:29" ht="14.6" x14ac:dyDescent="0.3">
      <c r="A11" s="225" t="s">
        <v>51</v>
      </c>
      <c r="B11" s="244"/>
      <c r="C11" s="246" t="str">
        <f>IF($B11="","",VLOOKUP($B11,#REF!,5))</f>
        <v/>
      </c>
      <c r="D11" s="246" t="str">
        <f>IF($B11="","",VLOOKUP($B11,#REF!,15))</f>
        <v/>
      </c>
      <c r="E11" s="457" t="s">
        <v>213</v>
      </c>
      <c r="F11" s="590"/>
      <c r="G11" s="590" t="s">
        <v>380</v>
      </c>
      <c r="H11" s="198"/>
      <c r="I11" s="625" t="s">
        <v>124</v>
      </c>
      <c r="J11" s="631" t="s">
        <v>443</v>
      </c>
      <c r="K11" s="263"/>
      <c r="Q11" s="256"/>
      <c r="R11" s="256"/>
      <c r="S11" s="256" t="s">
        <v>79</v>
      </c>
      <c r="T11" s="250">
        <v>3</v>
      </c>
      <c r="U11" s="250">
        <v>2</v>
      </c>
      <c r="V11" s="250">
        <v>1</v>
      </c>
      <c r="W11" s="250">
        <v>0</v>
      </c>
      <c r="X11" s="250">
        <v>0</v>
      </c>
      <c r="Y11" s="250">
        <v>0</v>
      </c>
      <c r="Z11" s="250">
        <v>0</v>
      </c>
      <c r="AA11" s="250">
        <v>0</v>
      </c>
      <c r="AB11" s="250">
        <v>0</v>
      </c>
      <c r="AC11" s="250">
        <v>0</v>
      </c>
    </row>
    <row r="12" spans="1:29" x14ac:dyDescent="0.3">
      <c r="A12" s="225"/>
      <c r="B12" s="245"/>
      <c r="C12" s="247"/>
      <c r="D12" s="247"/>
      <c r="E12" s="546"/>
      <c r="F12" s="546"/>
      <c r="G12" s="546"/>
      <c r="H12" s="198"/>
      <c r="I12" s="627"/>
      <c r="J12" s="627"/>
      <c r="K12" s="264"/>
      <c r="Q12" s="256"/>
      <c r="R12" s="256"/>
      <c r="S12" s="256" t="s">
        <v>75</v>
      </c>
      <c r="T12" s="261">
        <v>0</v>
      </c>
      <c r="U12" s="261">
        <v>0</v>
      </c>
      <c r="V12" s="261">
        <v>0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</row>
    <row r="13" spans="1:29" ht="14.6" x14ac:dyDescent="0.3">
      <c r="A13" s="225" t="s">
        <v>56</v>
      </c>
      <c r="B13" s="244"/>
      <c r="C13" s="246" t="str">
        <f>IF($B13="","",VLOOKUP($B13,#REF!,5))</f>
        <v/>
      </c>
      <c r="D13" s="246" t="str">
        <f>IF($B13="","",VLOOKUP($B13,#REF!,15))</f>
        <v/>
      </c>
      <c r="E13" s="457" t="s">
        <v>219</v>
      </c>
      <c r="F13" s="590"/>
      <c r="G13" s="590" t="s">
        <v>381</v>
      </c>
      <c r="H13" s="198"/>
      <c r="I13" s="625" t="s">
        <v>120</v>
      </c>
      <c r="J13" s="631" t="s">
        <v>8</v>
      </c>
      <c r="K13" s="263"/>
      <c r="Q13" s="256"/>
      <c r="R13" s="256"/>
      <c r="S13" s="256" t="s">
        <v>76</v>
      </c>
      <c r="T13" s="261">
        <v>0</v>
      </c>
      <c r="U13" s="261">
        <v>0</v>
      </c>
      <c r="V13" s="261">
        <v>0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</row>
    <row r="14" spans="1:29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Q16" s="256"/>
      <c r="R16" s="256"/>
      <c r="S16" s="256" t="s">
        <v>49</v>
      </c>
      <c r="T16" s="256">
        <v>300</v>
      </c>
      <c r="U16" s="256">
        <v>250</v>
      </c>
      <c r="V16" s="256">
        <v>220</v>
      </c>
      <c r="W16" s="256">
        <v>180</v>
      </c>
      <c r="X16" s="256">
        <v>160</v>
      </c>
      <c r="Y16" s="256">
        <v>150</v>
      </c>
      <c r="Z16" s="256">
        <v>140</v>
      </c>
      <c r="AA16" s="256">
        <v>130</v>
      </c>
      <c r="AB16" s="256">
        <v>120</v>
      </c>
      <c r="AC16" s="256">
        <v>110</v>
      </c>
    </row>
    <row r="17" spans="1:29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Q17" s="256"/>
      <c r="R17" s="256"/>
      <c r="S17" s="256" t="s">
        <v>67</v>
      </c>
      <c r="T17" s="256">
        <v>250</v>
      </c>
      <c r="U17" s="256">
        <v>200</v>
      </c>
      <c r="V17" s="256">
        <v>160</v>
      </c>
      <c r="W17" s="256">
        <v>140</v>
      </c>
      <c r="X17" s="256">
        <v>120</v>
      </c>
      <c r="Y17" s="256">
        <v>110</v>
      </c>
      <c r="Z17" s="256">
        <v>100</v>
      </c>
      <c r="AA17" s="256">
        <v>90</v>
      </c>
      <c r="AB17" s="256">
        <v>80</v>
      </c>
      <c r="AC17" s="256">
        <v>70</v>
      </c>
    </row>
    <row r="18" spans="1:29" ht="18.75" customHeight="1" x14ac:dyDescent="0.3">
      <c r="A18" s="198"/>
      <c r="B18" s="754"/>
      <c r="C18" s="754"/>
      <c r="D18" s="761" t="s">
        <v>171</v>
      </c>
      <c r="E18" s="761"/>
      <c r="F18" s="605" t="s">
        <v>222</v>
      </c>
      <c r="G18" s="605" t="s">
        <v>213</v>
      </c>
      <c r="H18" s="761" t="s">
        <v>219</v>
      </c>
      <c r="I18" s="761"/>
      <c r="J18" s="198"/>
      <c r="K18" s="198"/>
      <c r="Q18" s="256"/>
      <c r="R18" s="256"/>
      <c r="S18" s="256" t="s">
        <v>68</v>
      </c>
      <c r="T18" s="256">
        <v>200</v>
      </c>
      <c r="U18" s="256">
        <v>150</v>
      </c>
      <c r="V18" s="256">
        <v>130</v>
      </c>
      <c r="W18" s="256">
        <v>110</v>
      </c>
      <c r="X18" s="256">
        <v>95</v>
      </c>
      <c r="Y18" s="256">
        <v>80</v>
      </c>
      <c r="Z18" s="256">
        <v>70</v>
      </c>
      <c r="AA18" s="256">
        <v>60</v>
      </c>
      <c r="AB18" s="256">
        <v>55</v>
      </c>
      <c r="AC18" s="256">
        <v>50</v>
      </c>
    </row>
    <row r="19" spans="1:29" ht="18.75" customHeight="1" x14ac:dyDescent="0.3">
      <c r="A19" s="248" t="s">
        <v>49</v>
      </c>
      <c r="B19" s="746" t="s">
        <v>171</v>
      </c>
      <c r="C19" s="746"/>
      <c r="D19" s="758"/>
      <c r="E19" s="758"/>
      <c r="F19" s="630" t="s">
        <v>479</v>
      </c>
      <c r="G19" s="630" t="s">
        <v>474</v>
      </c>
      <c r="H19" s="759" t="s">
        <v>469</v>
      </c>
      <c r="I19" s="760"/>
      <c r="J19" s="198"/>
      <c r="K19" s="198"/>
      <c r="Q19" s="256"/>
      <c r="R19" s="256"/>
      <c r="S19" s="256" t="s">
        <v>69</v>
      </c>
      <c r="T19" s="256">
        <v>150</v>
      </c>
      <c r="U19" s="256">
        <v>120</v>
      </c>
      <c r="V19" s="256">
        <v>100</v>
      </c>
      <c r="W19" s="256">
        <v>80</v>
      </c>
      <c r="X19" s="256">
        <v>70</v>
      </c>
      <c r="Y19" s="256">
        <v>60</v>
      </c>
      <c r="Z19" s="256">
        <v>55</v>
      </c>
      <c r="AA19" s="256">
        <v>50</v>
      </c>
      <c r="AB19" s="256">
        <v>45</v>
      </c>
      <c r="AC19" s="256">
        <v>40</v>
      </c>
    </row>
    <row r="20" spans="1:29" ht="18.75" customHeight="1" x14ac:dyDescent="0.3">
      <c r="A20" s="248" t="s">
        <v>50</v>
      </c>
      <c r="B20" s="746" t="s">
        <v>222</v>
      </c>
      <c r="C20" s="746"/>
      <c r="D20" s="762" t="s">
        <v>478</v>
      </c>
      <c r="E20" s="763"/>
      <c r="F20" s="629"/>
      <c r="G20" s="628" t="s">
        <v>468</v>
      </c>
      <c r="H20" s="762" t="s">
        <v>477</v>
      </c>
      <c r="I20" s="763"/>
      <c r="J20" s="198"/>
      <c r="K20" s="198"/>
      <c r="Q20" s="256"/>
      <c r="R20" s="256"/>
      <c r="S20" s="256" t="s">
        <v>70</v>
      </c>
      <c r="T20" s="256">
        <v>120</v>
      </c>
      <c r="U20" s="256">
        <v>90</v>
      </c>
      <c r="V20" s="256">
        <v>65</v>
      </c>
      <c r="W20" s="256">
        <v>55</v>
      </c>
      <c r="X20" s="256">
        <v>50</v>
      </c>
      <c r="Y20" s="256">
        <v>45</v>
      </c>
      <c r="Z20" s="256">
        <v>40</v>
      </c>
      <c r="AA20" s="256">
        <v>35</v>
      </c>
      <c r="AB20" s="256">
        <v>25</v>
      </c>
      <c r="AC20" s="256">
        <v>20</v>
      </c>
    </row>
    <row r="21" spans="1:29" ht="18.75" customHeight="1" x14ac:dyDescent="0.3">
      <c r="A21" s="248" t="s">
        <v>51</v>
      </c>
      <c r="B21" s="746" t="s">
        <v>213</v>
      </c>
      <c r="C21" s="746"/>
      <c r="D21" s="762" t="s">
        <v>470</v>
      </c>
      <c r="E21" s="763"/>
      <c r="F21" s="628" t="s">
        <v>475</v>
      </c>
      <c r="G21" s="629"/>
      <c r="H21" s="762" t="s">
        <v>473</v>
      </c>
      <c r="I21" s="763"/>
      <c r="J21" s="198"/>
      <c r="K21" s="198"/>
      <c r="Q21" s="256"/>
      <c r="R21" s="256"/>
      <c r="S21" s="256" t="s">
        <v>71</v>
      </c>
      <c r="T21" s="256">
        <v>90</v>
      </c>
      <c r="U21" s="256">
        <v>60</v>
      </c>
      <c r="V21" s="256">
        <v>45</v>
      </c>
      <c r="W21" s="256">
        <v>34</v>
      </c>
      <c r="X21" s="256">
        <v>27</v>
      </c>
      <c r="Y21" s="256">
        <v>22</v>
      </c>
      <c r="Z21" s="256">
        <v>18</v>
      </c>
      <c r="AA21" s="256">
        <v>15</v>
      </c>
      <c r="AB21" s="256">
        <v>12</v>
      </c>
      <c r="AC21" s="256">
        <v>9</v>
      </c>
    </row>
    <row r="22" spans="1:29" ht="18.75" customHeight="1" x14ac:dyDescent="0.3">
      <c r="A22" s="248" t="s">
        <v>56</v>
      </c>
      <c r="B22" s="746" t="s">
        <v>219</v>
      </c>
      <c r="C22" s="746"/>
      <c r="D22" s="762" t="s">
        <v>476</v>
      </c>
      <c r="E22" s="763"/>
      <c r="F22" s="628" t="s">
        <v>471</v>
      </c>
      <c r="G22" s="628" t="s">
        <v>480</v>
      </c>
      <c r="H22" s="758"/>
      <c r="I22" s="758"/>
      <c r="J22" s="198"/>
      <c r="K22" s="198"/>
      <c r="Q22" s="256"/>
      <c r="R22" s="256"/>
      <c r="S22" s="256" t="s">
        <v>72</v>
      </c>
      <c r="T22" s="256">
        <v>60</v>
      </c>
      <c r="U22" s="256">
        <v>40</v>
      </c>
      <c r="V22" s="256">
        <v>30</v>
      </c>
      <c r="W22" s="256">
        <v>20</v>
      </c>
      <c r="X22" s="256">
        <v>18</v>
      </c>
      <c r="Y22" s="256">
        <v>15</v>
      </c>
      <c r="Z22" s="256">
        <v>12</v>
      </c>
      <c r="AA22" s="256">
        <v>10</v>
      </c>
      <c r="AB22" s="256">
        <v>8</v>
      </c>
      <c r="AC22" s="256">
        <v>6</v>
      </c>
    </row>
    <row r="23" spans="1:29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Q23" s="256"/>
      <c r="R23" s="256"/>
      <c r="S23" s="256" t="s">
        <v>73</v>
      </c>
      <c r="T23" s="256">
        <v>40</v>
      </c>
      <c r="U23" s="256">
        <v>25</v>
      </c>
      <c r="V23" s="256">
        <v>18</v>
      </c>
      <c r="W23" s="256">
        <v>13</v>
      </c>
      <c r="X23" s="256">
        <v>8</v>
      </c>
      <c r="Y23" s="256">
        <v>7</v>
      </c>
      <c r="Z23" s="256">
        <v>6</v>
      </c>
      <c r="AA23" s="256">
        <v>5</v>
      </c>
      <c r="AB23" s="256">
        <v>4</v>
      </c>
      <c r="AC23" s="256">
        <v>3</v>
      </c>
    </row>
    <row r="24" spans="1:29" x14ac:dyDescent="0.3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Q24" s="256"/>
      <c r="R24" s="256"/>
      <c r="S24" s="256" t="s">
        <v>74</v>
      </c>
      <c r="T24" s="256">
        <v>25</v>
      </c>
      <c r="U24" s="256">
        <v>15</v>
      </c>
      <c r="V24" s="256">
        <v>13</v>
      </c>
      <c r="W24" s="256">
        <v>7</v>
      </c>
      <c r="X24" s="256">
        <v>6</v>
      </c>
      <c r="Y24" s="256">
        <v>5</v>
      </c>
      <c r="Z24" s="256">
        <v>4</v>
      </c>
      <c r="AA24" s="256">
        <v>3</v>
      </c>
      <c r="AB24" s="256">
        <v>2</v>
      </c>
      <c r="AC24" s="256">
        <v>1</v>
      </c>
    </row>
    <row r="25" spans="1:29" x14ac:dyDescent="0.3">
      <c r="A25" s="198"/>
      <c r="B25" s="198"/>
      <c r="C25" s="249" t="s">
        <v>58</v>
      </c>
      <c r="D25" s="250" t="s">
        <v>64</v>
      </c>
      <c r="E25" s="250" t="s">
        <v>59</v>
      </c>
      <c r="F25" s="250"/>
      <c r="G25" s="250"/>
      <c r="H25" s="198"/>
      <c r="I25" s="198"/>
      <c r="J25" s="198"/>
      <c r="K25" s="198"/>
      <c r="Q25" s="256"/>
      <c r="R25" s="256"/>
      <c r="S25" s="256" t="s">
        <v>79</v>
      </c>
      <c r="T25" s="256">
        <v>15</v>
      </c>
      <c r="U25" s="256">
        <v>10</v>
      </c>
      <c r="V25" s="256">
        <v>8</v>
      </c>
      <c r="W25" s="256">
        <v>4</v>
      </c>
      <c r="X25" s="256">
        <v>3</v>
      </c>
      <c r="Y25" s="256">
        <v>2</v>
      </c>
      <c r="Z25" s="256">
        <v>1</v>
      </c>
      <c r="AA25" s="256">
        <v>0</v>
      </c>
      <c r="AB25" s="256">
        <v>0</v>
      </c>
      <c r="AC25" s="256">
        <v>0</v>
      </c>
    </row>
    <row r="26" spans="1:29" x14ac:dyDescent="0.3">
      <c r="A26" s="198"/>
      <c r="B26" s="198"/>
      <c r="C26" s="251" t="s">
        <v>65</v>
      </c>
      <c r="D26" s="252" t="s">
        <v>60</v>
      </c>
      <c r="E26" s="252" t="s">
        <v>61</v>
      </c>
      <c r="F26" s="252"/>
      <c r="G26" s="252"/>
      <c r="H26" s="198"/>
      <c r="I26" s="198"/>
      <c r="J26" s="198"/>
      <c r="K26" s="198"/>
      <c r="Q26" s="256"/>
      <c r="R26" s="256"/>
      <c r="S26" s="256" t="s">
        <v>75</v>
      </c>
      <c r="T26" s="256">
        <v>10</v>
      </c>
      <c r="U26" s="256">
        <v>6</v>
      </c>
      <c r="V26" s="256">
        <v>4</v>
      </c>
      <c r="W26" s="256">
        <v>2</v>
      </c>
      <c r="X26" s="256">
        <v>1</v>
      </c>
      <c r="Y26" s="256">
        <v>0</v>
      </c>
      <c r="Z26" s="256">
        <v>0</v>
      </c>
      <c r="AA26" s="256">
        <v>0</v>
      </c>
      <c r="AB26" s="256">
        <v>0</v>
      </c>
      <c r="AC26" s="256">
        <v>0</v>
      </c>
    </row>
    <row r="27" spans="1:29" x14ac:dyDescent="0.3">
      <c r="A27" s="198"/>
      <c r="B27" s="198"/>
      <c r="C27" s="253" t="s">
        <v>66</v>
      </c>
      <c r="D27" s="254" t="s">
        <v>62</v>
      </c>
      <c r="E27" s="254" t="s">
        <v>63</v>
      </c>
      <c r="F27" s="254"/>
      <c r="G27" s="254"/>
      <c r="H27" s="198"/>
      <c r="I27" s="198"/>
      <c r="J27" s="198"/>
      <c r="K27" s="198"/>
      <c r="Q27" s="256"/>
      <c r="R27" s="256"/>
      <c r="S27" s="256" t="s">
        <v>76</v>
      </c>
      <c r="T27" s="256">
        <v>3</v>
      </c>
      <c r="U27" s="256">
        <v>2</v>
      </c>
      <c r="V27" s="256">
        <v>1</v>
      </c>
      <c r="W27" s="256">
        <v>0</v>
      </c>
      <c r="X27" s="256">
        <v>0</v>
      </c>
      <c r="Y27" s="256">
        <v>0</v>
      </c>
      <c r="Z27" s="256">
        <v>0</v>
      </c>
      <c r="AA27" s="256">
        <v>0</v>
      </c>
      <c r="AB27" s="256">
        <v>0</v>
      </c>
      <c r="AC27" s="256">
        <v>0</v>
      </c>
    </row>
    <row r="28" spans="1:29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</row>
    <row r="29" spans="1:29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  <c r="K29" s="198"/>
    </row>
    <row r="30" spans="1:29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</row>
    <row r="31" spans="1:29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</row>
    <row r="32" spans="1:29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80"/>
      <c r="K32" s="198"/>
    </row>
    <row r="33" spans="1:11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230" t="s">
        <v>40</v>
      </c>
      <c r="I33" s="128" t="s">
        <v>41</v>
      </c>
      <c r="J33" s="31"/>
      <c r="K33" s="240"/>
    </row>
    <row r="34" spans="1:11" x14ac:dyDescent="0.3">
      <c r="A34" s="209" t="s">
        <v>31</v>
      </c>
      <c r="B34" s="210"/>
      <c r="C34" s="212"/>
      <c r="D34" s="231"/>
      <c r="E34" s="439"/>
      <c r="F34" s="439"/>
      <c r="G34" s="439"/>
      <c r="H34" s="237"/>
      <c r="I34" s="204" t="s">
        <v>33</v>
      </c>
      <c r="J34" s="241"/>
      <c r="K34" s="232"/>
    </row>
    <row r="35" spans="1:11" x14ac:dyDescent="0.3">
      <c r="A35" s="213" t="s">
        <v>38</v>
      </c>
      <c r="B35" s="127"/>
      <c r="C35" s="215"/>
      <c r="D35" s="233"/>
      <c r="E35" s="440"/>
      <c r="F35" s="440"/>
      <c r="G35" s="440"/>
      <c r="H35" s="77"/>
      <c r="I35" s="238"/>
      <c r="J35" s="180"/>
      <c r="K35" s="236"/>
    </row>
    <row r="36" spans="1:11" x14ac:dyDescent="0.3">
      <c r="A36" s="141"/>
      <c r="B36" s="142"/>
      <c r="C36" s="143"/>
      <c r="D36" s="233"/>
      <c r="E36" s="78"/>
      <c r="F36" s="78"/>
      <c r="G36" s="78"/>
      <c r="H36" s="77"/>
      <c r="I36" s="204" t="s">
        <v>34</v>
      </c>
      <c r="J36" s="241"/>
      <c r="K36" s="232"/>
    </row>
    <row r="37" spans="1:11" x14ac:dyDescent="0.3">
      <c r="A37" s="118"/>
      <c r="B37" s="87"/>
      <c r="C37" s="119"/>
      <c r="D37" s="233"/>
      <c r="E37" s="78"/>
      <c r="F37" s="78"/>
      <c r="G37" s="78"/>
      <c r="H37" s="77"/>
      <c r="I37" s="239"/>
      <c r="J37" s="198"/>
      <c r="K37" s="234"/>
    </row>
    <row r="38" spans="1:11" x14ac:dyDescent="0.3">
      <c r="A38" s="130"/>
      <c r="B38" s="144"/>
      <c r="C38" s="150"/>
      <c r="D38" s="233"/>
      <c r="E38" s="78"/>
      <c r="F38" s="78"/>
      <c r="G38" s="78"/>
      <c r="H38" s="77"/>
      <c r="I38" s="213"/>
      <c r="J38" s="180"/>
      <c r="K38" s="236"/>
    </row>
    <row r="39" spans="1:11" x14ac:dyDescent="0.3">
      <c r="A39" s="131"/>
      <c r="B39" s="21"/>
      <c r="C39" s="119"/>
      <c r="D39" s="233"/>
      <c r="E39" s="78"/>
      <c r="F39" s="78"/>
      <c r="G39" s="78"/>
      <c r="H39" s="77"/>
      <c r="I39" s="204" t="s">
        <v>26</v>
      </c>
      <c r="J39" s="241"/>
      <c r="K39" s="232"/>
    </row>
    <row r="40" spans="1:11" x14ac:dyDescent="0.3">
      <c r="A40" s="131"/>
      <c r="B40" s="21"/>
      <c r="C40" s="139"/>
      <c r="D40" s="233"/>
      <c r="E40" s="78"/>
      <c r="F40" s="78"/>
      <c r="G40" s="78"/>
      <c r="H40" s="77"/>
      <c r="I40" s="239"/>
      <c r="J40" s="198"/>
      <c r="K40" s="234"/>
    </row>
    <row r="41" spans="1:11" x14ac:dyDescent="0.3">
      <c r="A41" s="132"/>
      <c r="B41" s="129"/>
      <c r="C41" s="140"/>
      <c r="D41" s="235"/>
      <c r="E41" s="120"/>
      <c r="F41" s="120"/>
      <c r="G41" s="120"/>
      <c r="H41" s="122"/>
      <c r="I41" s="213" t="str">
        <f>K4</f>
        <v>Sági István</v>
      </c>
      <c r="J41" s="180"/>
      <c r="K41" s="236"/>
    </row>
  </sheetData>
  <mergeCells count="17">
    <mergeCell ref="B22:C22"/>
    <mergeCell ref="D22:E22"/>
    <mergeCell ref="H22:I22"/>
    <mergeCell ref="B20:C20"/>
    <mergeCell ref="D20:E20"/>
    <mergeCell ref="H20:I20"/>
    <mergeCell ref="B21:C21"/>
    <mergeCell ref="D21:E21"/>
    <mergeCell ref="H21:I21"/>
    <mergeCell ref="B19:C19"/>
    <mergeCell ref="D19:E19"/>
    <mergeCell ref="H19:I19"/>
    <mergeCell ref="A1:E1"/>
    <mergeCell ref="A4:C4"/>
    <mergeCell ref="B18:C18"/>
    <mergeCell ref="D18:E18"/>
    <mergeCell ref="H18:I18"/>
  </mergeCells>
  <conditionalFormatting sqref="E7:G7 E9:G9 E11:G11 E13:G13">
    <cfRule type="cellIs" dxfId="140" priority="5" stopIfTrue="1" operator="equal">
      <formula>"Bye"</formula>
    </cfRule>
  </conditionalFormatting>
  <conditionalFormatting sqref="F18:G18">
    <cfRule type="cellIs" dxfId="139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88" orientation="portrait" r:id="rId1"/>
  <headerFooter alignWithMargins="0"/>
  <colBreaks count="1" manualBreakCount="1">
    <brk id="11" max="40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EF67-79D6-4B72-B966-FEC32227CDE1}">
  <sheetPr>
    <tabColor rgb="FFFFC000"/>
  </sheetPr>
  <dimension ref="A1:AF41"/>
  <sheetViews>
    <sheetView zoomScaleNormal="100" workbookViewId="0">
      <selection activeCell="H11" sqref="H11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3.4609375" customWidth="1"/>
    <col min="7" max="7" width="1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IF(T5=1,CONCATENATE(VLOOKUP(T3,V16:AC27,2)),CONCATENATE(VLOOKUP(T3,V2:AF13,2)))</f>
        <v>#REF!</v>
      </c>
      <c r="X1" s="262" t="e">
        <f>IF(T5=1,CONCATENATE(VLOOKUP(T3,V16:AF27,3)),CONCATENATE(VLOOKUP(T3,V2:AF13,3)))</f>
        <v>#REF!</v>
      </c>
      <c r="Y1" s="262" t="e">
        <f>IF(T5=1,CONCATENATE(VLOOKUP(T3,V16:AF27,4)),CONCATENATE(VLOOKUP(T3,V2:AF13,4)))</f>
        <v>#REF!</v>
      </c>
      <c r="Z1" s="262" t="e">
        <f>IF(T5=1,CONCATENATE(VLOOKUP(T3,V16:AF27,5)),CONCATENATE(VLOOKUP(T3,V2:AF13,5)))</f>
        <v>#REF!</v>
      </c>
      <c r="AA1" s="262" t="e">
        <f>IF(T5=1,CONCATENATE(VLOOKUP(T3,V16:AF27,6)),CONCATENATE(VLOOKUP(T3,V2:AF13,6)))</f>
        <v>#REF!</v>
      </c>
      <c r="AB1" s="262" t="e">
        <f>IF(T5=1,CONCATENATE(VLOOKUP(T3,V16:AF27,7)),CONCATENATE(VLOOKUP(T3,V2:AF13,7)))</f>
        <v>#REF!</v>
      </c>
      <c r="AC1" s="262" t="e">
        <f>IF(T5=1,CONCATENATE(VLOOKUP(T3,V16:AF27,8)),CONCATENATE(VLOOKUP(T3,V2:AF13,8)))</f>
        <v>#REF!</v>
      </c>
      <c r="AD1" s="262" t="e">
        <f>IF(T5=1,CONCATENATE(VLOOKUP(T3,V16:AF27,9)),CONCATENATE(VLOOKUP(T3,V2:AF13,9)))</f>
        <v>#REF!</v>
      </c>
      <c r="AE1" s="262" t="e">
        <f>IF(T5=1,CONCATENATE(VLOOKUP(T3,V16:AF27,10)),CONCATENATE(VLOOKUP(T3,V2:AF13,10)))</f>
        <v>#REF!</v>
      </c>
      <c r="AF1" s="262" t="e">
        <f>IF(T5=1,CONCATENATE(VLOOKUP(T3,V16:AF27,11)),CONCATENATE(VLOOKUP(T3,V2:AF13,11)))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384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ht="14.6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457" t="s">
        <v>216</v>
      </c>
      <c r="F7" s="594"/>
      <c r="G7" s="594" t="s">
        <v>381</v>
      </c>
      <c r="H7" s="625" t="s">
        <v>120</v>
      </c>
      <c r="I7" s="631" t="s">
        <v>6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26"/>
      <c r="F8" s="226"/>
      <c r="G8" s="226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ht="14.6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457" t="s">
        <v>221</v>
      </c>
      <c r="F9" s="594"/>
      <c r="G9" s="594" t="s">
        <v>372</v>
      </c>
      <c r="H9" s="625" t="s">
        <v>121</v>
      </c>
      <c r="I9" s="631" t="s">
        <v>4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26"/>
      <c r="F10" s="226"/>
      <c r="G10" s="226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ht="14.6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457" t="s">
        <v>220</v>
      </c>
      <c r="F11" s="594"/>
      <c r="G11" s="594" t="s">
        <v>374</v>
      </c>
      <c r="H11" s="625" t="s">
        <v>123</v>
      </c>
      <c r="I11" s="631" t="s">
        <v>443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Kovács Milán Zétény</v>
      </c>
      <c r="E18" s="755"/>
      <c r="F18" s="565" t="str">
        <f>E9</f>
        <v>Hamar Lőrinc</v>
      </c>
      <c r="G18" s="565" t="str">
        <f>E11</f>
        <v>Oláh Levente László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Kovács Milán Zétény</v>
      </c>
      <c r="C19" s="746"/>
      <c r="D19" s="758"/>
      <c r="E19" s="758"/>
      <c r="F19" s="630" t="s">
        <v>482</v>
      </c>
      <c r="G19" s="630" t="s">
        <v>483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Hamar Lőrinc</v>
      </c>
      <c r="C20" s="746"/>
      <c r="D20" s="762" t="s">
        <v>484</v>
      </c>
      <c r="E20" s="763"/>
      <c r="F20" s="629"/>
      <c r="G20" s="628" t="s">
        <v>474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Oláh Levente László</v>
      </c>
      <c r="C21" s="746"/>
      <c r="D21" s="762" t="s">
        <v>470</v>
      </c>
      <c r="E21" s="763"/>
      <c r="F21" s="628" t="s">
        <v>470</v>
      </c>
      <c r="G21" s="629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T27" s="256"/>
      <c r="U27" s="256"/>
      <c r="V27" s="256" t="s">
        <v>76</v>
      </c>
      <c r="W27" s="256">
        <v>3</v>
      </c>
      <c r="X27" s="256">
        <v>2</v>
      </c>
      <c r="Y27" s="256">
        <v>1</v>
      </c>
      <c r="Z27" s="256">
        <v>0</v>
      </c>
      <c r="AA27" s="256">
        <v>0</v>
      </c>
      <c r="AB27" s="256">
        <v>0</v>
      </c>
      <c r="AC27" s="256">
        <v>0</v>
      </c>
      <c r="AD27" s="256">
        <v>0</v>
      </c>
      <c r="AE27" s="256">
        <v>0</v>
      </c>
      <c r="AF27" s="256">
        <v>0</v>
      </c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32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</row>
    <row r="32" spans="1:32" x14ac:dyDescent="0.3">
      <c r="A32" s="198"/>
      <c r="B32" s="198"/>
      <c r="C32" s="198"/>
      <c r="D32" s="198"/>
      <c r="E32" s="198"/>
      <c r="F32" s="198"/>
      <c r="G32" s="198"/>
      <c r="H32" s="198"/>
      <c r="I32" s="180"/>
      <c r="J32" s="180"/>
    </row>
    <row r="33" spans="1:13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128" t="s">
        <v>41</v>
      </c>
      <c r="I33" s="31"/>
      <c r="J33" s="275"/>
      <c r="K33" s="274"/>
      <c r="M33" s="227"/>
    </row>
    <row r="34" spans="1:13" x14ac:dyDescent="0.3">
      <c r="A34" s="209" t="s">
        <v>31</v>
      </c>
      <c r="B34" s="210"/>
      <c r="C34" s="212"/>
      <c r="D34" s="231"/>
      <c r="E34" s="439"/>
      <c r="F34" s="439"/>
      <c r="G34" s="439"/>
      <c r="H34" s="204" t="s">
        <v>33</v>
      </c>
      <c r="I34" s="241"/>
      <c r="J34" s="234"/>
      <c r="M34" s="228"/>
    </row>
    <row r="35" spans="1:13" x14ac:dyDescent="0.3">
      <c r="A35" s="213" t="s">
        <v>38</v>
      </c>
      <c r="B35" s="127"/>
      <c r="C35" s="215"/>
      <c r="D35" s="233"/>
      <c r="E35" s="440"/>
      <c r="F35" s="440"/>
      <c r="G35" s="440"/>
      <c r="H35" s="238"/>
      <c r="I35" s="180"/>
      <c r="J35" s="236"/>
      <c r="M35" s="117"/>
    </row>
    <row r="36" spans="1:13" x14ac:dyDescent="0.3">
      <c r="A36" s="141"/>
      <c r="B36" s="142"/>
      <c r="C36" s="143"/>
      <c r="D36" s="233"/>
      <c r="E36" s="78"/>
      <c r="F36" s="78"/>
      <c r="G36" s="78"/>
      <c r="H36" s="204" t="s">
        <v>34</v>
      </c>
      <c r="I36" s="241"/>
      <c r="J36" s="232"/>
      <c r="M36" s="228"/>
    </row>
    <row r="37" spans="1:13" x14ac:dyDescent="0.3">
      <c r="A37" s="118"/>
      <c r="B37" s="87"/>
      <c r="C37" s="119"/>
      <c r="D37" s="233"/>
      <c r="E37" s="78"/>
      <c r="F37" s="78"/>
      <c r="G37" s="78"/>
      <c r="H37" s="239"/>
      <c r="I37" s="198"/>
      <c r="J37" s="234"/>
      <c r="M37" s="117"/>
    </row>
    <row r="38" spans="1:13" x14ac:dyDescent="0.3">
      <c r="A38" s="130"/>
      <c r="B38" s="144"/>
      <c r="C38" s="150"/>
      <c r="D38" s="233"/>
      <c r="E38" s="78"/>
      <c r="F38" s="78"/>
      <c r="G38" s="78"/>
      <c r="H38" s="213"/>
      <c r="I38" s="180"/>
      <c r="J38" s="236"/>
      <c r="M38" s="117"/>
    </row>
    <row r="39" spans="1:13" x14ac:dyDescent="0.3">
      <c r="A39" s="131"/>
      <c r="B39" s="21"/>
      <c r="C39" s="119"/>
      <c r="D39" s="233"/>
      <c r="E39" s="78"/>
      <c r="F39" s="78"/>
      <c r="G39" s="78"/>
      <c r="H39" s="204" t="s">
        <v>26</v>
      </c>
      <c r="I39" s="241"/>
      <c r="J39" s="232"/>
      <c r="M39" s="228"/>
    </row>
    <row r="40" spans="1:13" x14ac:dyDescent="0.3">
      <c r="A40" s="131"/>
      <c r="B40" s="21"/>
      <c r="C40" s="139"/>
      <c r="D40" s="233"/>
      <c r="E40" s="78"/>
      <c r="F40" s="78"/>
      <c r="G40" s="78"/>
      <c r="H40" s="239"/>
      <c r="I40" s="198"/>
      <c r="J40" s="234"/>
      <c r="M40" s="117"/>
    </row>
    <row r="41" spans="1:13" x14ac:dyDescent="0.3">
      <c r="A41" s="132"/>
      <c r="B41" s="129"/>
      <c r="C41" s="140"/>
      <c r="D41" s="235"/>
      <c r="E41" s="120"/>
      <c r="F41" s="120"/>
      <c r="G41" s="120"/>
      <c r="H41" s="213" t="str">
        <f>I4</f>
        <v>Sági István</v>
      </c>
      <c r="I41" s="180"/>
      <c r="J41" s="236"/>
      <c r="M41" s="117"/>
    </row>
  </sheetData>
  <mergeCells count="10">
    <mergeCell ref="B20:C20"/>
    <mergeCell ref="D20:E20"/>
    <mergeCell ref="B21:C21"/>
    <mergeCell ref="D21:E21"/>
    <mergeCell ref="A1:E1"/>
    <mergeCell ref="A4:C4"/>
    <mergeCell ref="B18:C18"/>
    <mergeCell ref="D18:E18"/>
    <mergeCell ref="B19:C19"/>
    <mergeCell ref="D19:E19"/>
  </mergeCells>
  <conditionalFormatting sqref="E7:G7 E9:G9 E11:G11">
    <cfRule type="cellIs" dxfId="138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6DF56-FE7E-4475-AC20-34B7ED1C416C}">
  <sheetPr>
    <tabColor rgb="FFFFC000"/>
  </sheetPr>
  <dimension ref="A1:AO140"/>
  <sheetViews>
    <sheetView zoomScaleNormal="100" workbookViewId="0">
      <selection activeCell="K33" sqref="K33"/>
    </sheetView>
  </sheetViews>
  <sheetFormatPr defaultRowHeight="12.45" x14ac:dyDescent="0.3"/>
  <cols>
    <col min="1" max="2" width="3.3046875" customWidth="1"/>
    <col min="3" max="3" width="4.69140625" customWidth="1"/>
    <col min="4" max="4" width="7.3046875" customWidth="1"/>
    <col min="5" max="5" width="4.3046875" customWidth="1"/>
    <col min="6" max="6" width="1.69140625" style="81" customWidth="1"/>
    <col min="7" max="7" width="10.69140625" customWidth="1"/>
    <col min="8" max="8" width="1.69140625" style="81" customWidth="1"/>
    <col min="9" max="9" width="10.69140625" customWidth="1"/>
    <col min="10" max="10" width="1.69140625" style="82" customWidth="1"/>
    <col min="11" max="11" width="10.69140625" customWidth="1"/>
    <col min="12" max="12" width="1.69140625" style="81" customWidth="1"/>
    <col min="13" max="13" width="10.69140625" customWidth="1"/>
    <col min="14" max="14" width="1.69140625" style="82" customWidth="1"/>
    <col min="15" max="15" width="9.15234375" hidden="1" customWidth="1"/>
    <col min="16" max="16" width="8.69140625" customWidth="1"/>
    <col min="17" max="17" width="9.15234375" hidden="1" customWidth="1"/>
    <col min="21" max="23" width="0" hidden="1" customWidth="1"/>
    <col min="24" max="24" width="10.3046875" hidden="1" customWidth="1"/>
    <col min="25" max="30" width="0" hidden="1" customWidth="1"/>
    <col min="31" max="33" width="9.15234375" style="268" customWidth="1"/>
  </cols>
  <sheetData>
    <row r="1" spans="1:41" s="83" customFormat="1" ht="21.75" customHeight="1" x14ac:dyDescent="0.3">
      <c r="A1" s="156" t="str">
        <f>Altalanos!$A$6</f>
        <v>2025/26. DO J-NK-SZ Vármegye</v>
      </c>
      <c r="B1" s="156"/>
      <c r="C1" s="157"/>
      <c r="D1" s="157"/>
      <c r="E1" s="157"/>
      <c r="F1" s="158"/>
      <c r="G1" s="159" t="s">
        <v>37</v>
      </c>
      <c r="H1" s="160"/>
      <c r="I1" s="161"/>
      <c r="J1" s="158"/>
      <c r="K1" s="158" t="s">
        <v>11</v>
      </c>
      <c r="L1" s="158"/>
      <c r="M1" s="157"/>
      <c r="N1" s="158"/>
      <c r="P1" s="199"/>
      <c r="Q1" s="199"/>
      <c r="R1" s="199"/>
      <c r="S1" s="199"/>
      <c r="T1" s="199"/>
      <c r="U1" s="199"/>
      <c r="V1" s="199"/>
      <c r="W1" s="199"/>
      <c r="X1" s="262" t="e">
        <f>IF($U$5=1,CONCATENATE(VLOOKUP($U$3,$W$2:$AD$14,2)),CONCATENATE(VLOOKUP($U$3,$W$16:$AD$25,2)))</f>
        <v>#N/A</v>
      </c>
      <c r="Y1" s="262" t="e">
        <f>IF($U$5=1,CONCATENATE(VLOOKUP($U$3,$W$2:$AD$14,3)),CONCATENATE(VLOOKUP($U$3,$W$16:$AD$25,3)))</f>
        <v>#N/A</v>
      </c>
      <c r="Z1" s="262" t="e">
        <f>IF($U$5=1,CONCATENATE(VLOOKUP($U$3,$W$2:$AD$14,4)),CONCATENATE(VLOOKUP($U$3,$W$16:$AD$25,4)))</f>
        <v>#N/A</v>
      </c>
      <c r="AA1" s="262" t="e">
        <f>IF($U$5=1,CONCATENATE(VLOOKUP($U$3,$W$2:$AD$14,5)),CONCATENATE(VLOOKUP($U$3,$W$16:$AD$25,5)))</f>
        <v>#N/A</v>
      </c>
      <c r="AB1" s="262" t="e">
        <f>IF($U$5=1,CONCATENATE(VLOOKUP($U$3,$W$2:$AD$14,6)),CONCATENATE(VLOOKUP($U$3,$W$16:$AD$25,6)))</f>
        <v>#N/A</v>
      </c>
      <c r="AC1" s="262" t="e">
        <f>IF($U$5=1,CONCATENATE(VLOOKUP($U$3,$W$2:$AD$14,7)),CONCATENATE(VLOOKUP($U$3,$W$16:$AD$25,7)))</f>
        <v>#N/A</v>
      </c>
      <c r="AD1" s="262" t="e">
        <f>IF($U$5=1,CONCATENATE(VLOOKUP($U$3,$W$2:$AD$14,8)),CONCATENATE(VLOOKUP($U$3,$W$16:$AD$25,8)))</f>
        <v>#N/A</v>
      </c>
      <c r="AE1" s="265"/>
      <c r="AF1" s="265"/>
      <c r="AG1" s="265"/>
    </row>
    <row r="2" spans="1:41" s="79" customFormat="1" x14ac:dyDescent="0.3">
      <c r="A2" s="162" t="s">
        <v>36</v>
      </c>
      <c r="B2" s="163"/>
      <c r="C2" s="163"/>
      <c r="D2" s="163"/>
      <c r="E2" s="163" t="s">
        <v>285</v>
      </c>
      <c r="F2" s="165"/>
      <c r="G2" s="160"/>
      <c r="H2" s="160"/>
      <c r="I2" s="160"/>
      <c r="J2" s="165"/>
      <c r="K2" s="164"/>
      <c r="L2" s="165"/>
      <c r="M2" s="164"/>
      <c r="N2" s="165"/>
      <c r="P2" s="192"/>
      <c r="Q2" s="192"/>
      <c r="R2" s="192"/>
      <c r="S2" s="192"/>
      <c r="T2" s="192"/>
      <c r="U2" s="257"/>
      <c r="V2" s="256"/>
      <c r="W2" s="256" t="s">
        <v>49</v>
      </c>
      <c r="X2" s="250">
        <v>300</v>
      </c>
      <c r="Y2" s="250">
        <v>250</v>
      </c>
      <c r="Z2" s="250">
        <v>200</v>
      </c>
      <c r="AA2" s="250">
        <v>150</v>
      </c>
      <c r="AB2" s="250">
        <v>120</v>
      </c>
      <c r="AC2" s="250">
        <v>90</v>
      </c>
      <c r="AD2" s="250">
        <v>40</v>
      </c>
      <c r="AE2" s="242"/>
      <c r="AF2" s="242"/>
      <c r="AG2" s="242"/>
      <c r="AH2" s="192"/>
      <c r="AI2" s="192"/>
      <c r="AJ2" s="192"/>
      <c r="AK2" s="192"/>
      <c r="AL2" s="192"/>
      <c r="AM2" s="192"/>
      <c r="AN2" s="192"/>
      <c r="AO2" s="192"/>
    </row>
    <row r="3" spans="1:41" s="18" customFormat="1" ht="11.25" customHeight="1" x14ac:dyDescent="0.3">
      <c r="A3" s="48" t="s">
        <v>19</v>
      </c>
      <c r="B3" s="48"/>
      <c r="C3" s="48"/>
      <c r="D3" s="48"/>
      <c r="E3" s="48"/>
      <c r="F3" s="86"/>
      <c r="G3" s="48" t="s">
        <v>24</v>
      </c>
      <c r="H3" s="86"/>
      <c r="I3" s="48"/>
      <c r="J3" s="86"/>
      <c r="K3" s="48"/>
      <c r="L3" s="86"/>
      <c r="M3" s="48"/>
      <c r="N3" s="49" t="s">
        <v>25</v>
      </c>
      <c r="P3" s="193"/>
      <c r="Q3" s="193"/>
      <c r="R3" s="193"/>
      <c r="S3" s="193"/>
      <c r="T3" s="193"/>
      <c r="U3" s="256" t="str">
        <f>IF(G4="OB","A",IF(G4="IX","W",IF(G4="","",G4)))</f>
        <v/>
      </c>
      <c r="V3" s="256"/>
      <c r="W3" s="256" t="s">
        <v>50</v>
      </c>
      <c r="X3" s="250">
        <v>280</v>
      </c>
      <c r="Y3" s="250">
        <v>230</v>
      </c>
      <c r="Z3" s="250">
        <v>180</v>
      </c>
      <c r="AA3" s="250">
        <v>140</v>
      </c>
      <c r="AB3" s="250">
        <v>80</v>
      </c>
      <c r="AC3" s="250">
        <v>0</v>
      </c>
      <c r="AD3" s="250">
        <v>0</v>
      </c>
      <c r="AE3" s="242"/>
      <c r="AF3" s="242"/>
      <c r="AG3" s="242"/>
      <c r="AH3" s="193"/>
      <c r="AI3" s="193"/>
      <c r="AJ3" s="193"/>
      <c r="AK3" s="193"/>
      <c r="AL3" s="193"/>
      <c r="AM3" s="193"/>
      <c r="AN3" s="193"/>
      <c r="AO3" s="193"/>
    </row>
    <row r="4" spans="1:41" s="26" customFormat="1" ht="11.25" customHeight="1" thickBot="1" x14ac:dyDescent="0.35">
      <c r="A4" s="753">
        <v>46136</v>
      </c>
      <c r="B4" s="753"/>
      <c r="C4" s="753"/>
      <c r="D4" s="166"/>
      <c r="E4" s="167"/>
      <c r="F4" s="168"/>
      <c r="G4" s="169"/>
      <c r="H4" s="168"/>
      <c r="I4" s="170"/>
      <c r="J4" s="168"/>
      <c r="K4" s="167"/>
      <c r="L4" s="168"/>
      <c r="M4" s="167"/>
      <c r="N4" s="171" t="str">
        <f>Altalanos!$E$10</f>
        <v>Sági István</v>
      </c>
      <c r="P4" s="194"/>
      <c r="Q4" s="194"/>
      <c r="R4" s="194"/>
      <c r="S4" s="194"/>
      <c r="T4" s="194"/>
      <c r="U4" s="256"/>
      <c r="V4" s="256"/>
      <c r="W4" s="256" t="s">
        <v>67</v>
      </c>
      <c r="X4" s="250">
        <v>250</v>
      </c>
      <c r="Y4" s="250">
        <v>200</v>
      </c>
      <c r="Z4" s="250">
        <v>150</v>
      </c>
      <c r="AA4" s="250">
        <v>120</v>
      </c>
      <c r="AB4" s="250">
        <v>90</v>
      </c>
      <c r="AC4" s="250">
        <v>60</v>
      </c>
      <c r="AD4" s="250">
        <v>25</v>
      </c>
      <c r="AE4" s="242"/>
      <c r="AF4" s="242"/>
      <c r="AG4" s="242"/>
      <c r="AH4" s="194"/>
      <c r="AI4" s="194"/>
      <c r="AJ4" s="194"/>
      <c r="AK4" s="194"/>
      <c r="AL4" s="194"/>
      <c r="AM4" s="194"/>
      <c r="AN4" s="194"/>
      <c r="AO4" s="194"/>
    </row>
    <row r="5" spans="1:41" s="18" customFormat="1" x14ac:dyDescent="0.3">
      <c r="A5" s="87"/>
      <c r="B5" s="88" t="s">
        <v>1</v>
      </c>
      <c r="C5" s="152" t="s">
        <v>30</v>
      </c>
      <c r="D5" s="88" t="s">
        <v>29</v>
      </c>
      <c r="E5" s="88" t="s">
        <v>27</v>
      </c>
      <c r="F5" s="89"/>
      <c r="G5" s="88" t="s">
        <v>28</v>
      </c>
      <c r="H5" s="90"/>
      <c r="I5" s="88" t="s">
        <v>43</v>
      </c>
      <c r="J5" s="90"/>
      <c r="K5" s="88" t="s">
        <v>42</v>
      </c>
      <c r="L5" s="90"/>
      <c r="M5" s="88"/>
      <c r="N5" s="91"/>
      <c r="P5" s="193"/>
      <c r="Q5" s="193"/>
      <c r="R5" s="193"/>
      <c r="S5" s="193"/>
      <c r="T5" s="193"/>
      <c r="U5" s="256">
        <f>IF(OR(Altalanos!$A$8="F1",Altalanos!$A$8="F2",Altalanos!$A$8="N1",Altalanos!$A$8="N2"),1,2)</f>
        <v>2</v>
      </c>
      <c r="V5" s="256"/>
      <c r="W5" s="256" t="s">
        <v>68</v>
      </c>
      <c r="X5" s="250">
        <v>200</v>
      </c>
      <c r="Y5" s="250">
        <v>150</v>
      </c>
      <c r="Z5" s="250">
        <v>120</v>
      </c>
      <c r="AA5" s="250">
        <v>90</v>
      </c>
      <c r="AB5" s="250">
        <v>60</v>
      </c>
      <c r="AC5" s="250">
        <v>40</v>
      </c>
      <c r="AD5" s="250">
        <v>15</v>
      </c>
      <c r="AE5" s="242"/>
      <c r="AF5" s="242"/>
      <c r="AG5" s="242"/>
      <c r="AH5" s="193"/>
      <c r="AI5" s="193"/>
      <c r="AJ5" s="193"/>
      <c r="AK5" s="193"/>
      <c r="AL5" s="193"/>
      <c r="AM5" s="193"/>
      <c r="AN5" s="193"/>
      <c r="AO5" s="193"/>
    </row>
    <row r="6" spans="1:41" s="277" customFormat="1" ht="11.25" customHeight="1" thickBot="1" x14ac:dyDescent="0.35">
      <c r="A6" s="278"/>
      <c r="B6" s="279"/>
      <c r="C6" s="279"/>
      <c r="D6" s="279"/>
      <c r="E6" s="279"/>
      <c r="F6" s="280"/>
      <c r="G6" s="279" t="str">
        <f>IF(U3="","",CONCATENATE(VLOOKUP(U3,X1:AD1,3)," pont"))</f>
        <v/>
      </c>
      <c r="H6" s="280"/>
      <c r="I6" s="279" t="str">
        <f>IF(U3="","",CONCATENATE(VLOOKUP(U3,X1:AD1,2)," pont"))</f>
        <v/>
      </c>
      <c r="J6" s="280"/>
      <c r="K6" s="279" t="str">
        <f>IF(U3="","",CONCATENATE(VLOOKUP(U3,X1:AD1,1)," pont"))</f>
        <v/>
      </c>
      <c r="L6" s="280"/>
      <c r="M6" s="279"/>
      <c r="N6" s="281"/>
      <c r="P6" s="282"/>
      <c r="Q6" s="282"/>
      <c r="R6" s="282"/>
      <c r="S6" s="282"/>
      <c r="T6" s="282"/>
      <c r="U6" s="283"/>
      <c r="V6" s="283"/>
      <c r="W6" s="283" t="s">
        <v>69</v>
      </c>
      <c r="X6" s="284">
        <v>150</v>
      </c>
      <c r="Y6" s="284">
        <v>120</v>
      </c>
      <c r="Z6" s="284">
        <v>90</v>
      </c>
      <c r="AA6" s="284">
        <v>60</v>
      </c>
      <c r="AB6" s="284">
        <v>40</v>
      </c>
      <c r="AC6" s="284">
        <v>25</v>
      </c>
      <c r="AD6" s="284">
        <v>10</v>
      </c>
      <c r="AE6" s="285"/>
      <c r="AF6" s="285"/>
      <c r="AG6" s="285"/>
      <c r="AH6" s="282"/>
      <c r="AI6" s="282"/>
      <c r="AJ6" s="282"/>
      <c r="AK6" s="282"/>
      <c r="AL6" s="282"/>
      <c r="AM6" s="282"/>
      <c r="AN6" s="282"/>
      <c r="AO6" s="282"/>
    </row>
    <row r="7" spans="1:41" s="32" customFormat="1" ht="13.1" customHeight="1" x14ac:dyDescent="0.3">
      <c r="A7" s="92">
        <v>1</v>
      </c>
      <c r="B7" s="172" t="str">
        <f>IF($E7="","",VLOOKUP($E7,#REF!,14))</f>
        <v/>
      </c>
      <c r="C7" s="764" t="s">
        <v>385</v>
      </c>
      <c r="D7" s="764"/>
      <c r="E7" s="764"/>
      <c r="F7" s="175"/>
      <c r="G7" s="176"/>
      <c r="H7" s="176"/>
      <c r="I7" s="176"/>
      <c r="J7" s="176"/>
      <c r="K7" s="93"/>
      <c r="L7" s="94"/>
      <c r="M7" s="95"/>
      <c r="N7" s="96"/>
      <c r="O7" s="97"/>
      <c r="P7" s="97"/>
      <c r="Q7" s="195" t="str">
        <f>Birók!L21</f>
        <v>Bíró</v>
      </c>
      <c r="R7" s="97"/>
      <c r="S7" s="97"/>
      <c r="T7" s="97"/>
      <c r="U7" s="256"/>
      <c r="V7" s="256"/>
      <c r="W7" s="256" t="s">
        <v>70</v>
      </c>
      <c r="X7" s="250">
        <v>120</v>
      </c>
      <c r="Y7" s="250">
        <v>90</v>
      </c>
      <c r="Z7" s="250">
        <v>60</v>
      </c>
      <c r="AA7" s="250">
        <v>40</v>
      </c>
      <c r="AB7" s="250">
        <v>25</v>
      </c>
      <c r="AC7" s="250">
        <v>10</v>
      </c>
      <c r="AD7" s="250">
        <v>5</v>
      </c>
      <c r="AE7" s="242"/>
      <c r="AF7" s="242"/>
      <c r="AG7" s="242"/>
      <c r="AH7" s="97"/>
      <c r="AI7" s="97"/>
      <c r="AJ7" s="97"/>
      <c r="AK7" s="97"/>
      <c r="AL7" s="97"/>
      <c r="AM7" s="97"/>
      <c r="AN7" s="97"/>
      <c r="AO7" s="97"/>
    </row>
    <row r="8" spans="1:41" s="32" customFormat="1" ht="13.1" customHeight="1" x14ac:dyDescent="0.3">
      <c r="A8" s="98"/>
      <c r="B8" s="177"/>
      <c r="C8" s="178"/>
      <c r="D8" s="178"/>
      <c r="E8" s="125"/>
      <c r="F8" s="99"/>
      <c r="G8" s="287" t="s">
        <v>145</v>
      </c>
      <c r="H8" s="179"/>
      <c r="I8" s="176"/>
      <c r="J8" s="176"/>
      <c r="K8" s="93"/>
      <c r="L8" s="94"/>
      <c r="M8" s="95"/>
      <c r="N8" s="96"/>
      <c r="O8" s="97"/>
      <c r="P8" s="97"/>
      <c r="Q8" s="196" t="str">
        <f>Birók!L22</f>
        <v xml:space="preserve">I Sági </v>
      </c>
      <c r="R8" s="97"/>
      <c r="S8" s="97"/>
      <c r="T8" s="97"/>
      <c r="U8" s="256"/>
      <c r="V8" s="256"/>
      <c r="W8" s="256" t="s">
        <v>71</v>
      </c>
      <c r="X8" s="250">
        <v>90</v>
      </c>
      <c r="Y8" s="250">
        <v>60</v>
      </c>
      <c r="Z8" s="250">
        <v>40</v>
      </c>
      <c r="AA8" s="250">
        <v>25</v>
      </c>
      <c r="AB8" s="250">
        <v>10</v>
      </c>
      <c r="AC8" s="250">
        <v>5</v>
      </c>
      <c r="AD8" s="250">
        <v>2</v>
      </c>
      <c r="AE8" s="242"/>
      <c r="AF8" s="242"/>
      <c r="AG8" s="242"/>
      <c r="AH8" s="97"/>
      <c r="AI8" s="97"/>
      <c r="AJ8" s="97"/>
      <c r="AK8" s="97"/>
      <c r="AL8" s="97"/>
      <c r="AM8" s="97"/>
      <c r="AN8" s="97"/>
      <c r="AO8" s="97"/>
    </row>
    <row r="9" spans="1:41" s="32" customFormat="1" ht="13.1" customHeight="1" x14ac:dyDescent="0.3">
      <c r="A9" s="98">
        <v>2</v>
      </c>
      <c r="B9" s="172" t="str">
        <f>IF($E9="","",VLOOKUP($E9,#REF!,14))</f>
        <v/>
      </c>
      <c r="C9" s="173" t="str">
        <f>IF($E9="","",VLOOKUP($E9,#REF!,15))</f>
        <v/>
      </c>
      <c r="D9" s="173" t="s">
        <v>389</v>
      </c>
      <c r="E9" s="271"/>
      <c r="F9" s="181"/>
      <c r="G9" s="176"/>
      <c r="H9" s="182"/>
      <c r="I9" s="176"/>
      <c r="J9" s="176"/>
      <c r="K9" s="93"/>
      <c r="L9" s="94"/>
      <c r="M9" s="95"/>
      <c r="N9" s="96"/>
      <c r="O9" s="97"/>
      <c r="P9" s="97"/>
      <c r="Q9" s="196" t="str">
        <f>Birók!L23</f>
        <v xml:space="preserve"> </v>
      </c>
      <c r="R9" s="97"/>
      <c r="S9" s="97"/>
      <c r="T9" s="97"/>
      <c r="U9" s="256"/>
      <c r="V9" s="256"/>
      <c r="W9" s="256" t="s">
        <v>72</v>
      </c>
      <c r="X9" s="250">
        <v>60</v>
      </c>
      <c r="Y9" s="250">
        <v>40</v>
      </c>
      <c r="Z9" s="250">
        <v>25</v>
      </c>
      <c r="AA9" s="250">
        <v>10</v>
      </c>
      <c r="AB9" s="250">
        <v>5</v>
      </c>
      <c r="AC9" s="250">
        <v>2</v>
      </c>
      <c r="AD9" s="250">
        <v>1</v>
      </c>
      <c r="AE9" s="242"/>
      <c r="AF9" s="242"/>
      <c r="AG9" s="242"/>
      <c r="AH9" s="97"/>
      <c r="AI9" s="97"/>
      <c r="AJ9" s="97"/>
      <c r="AK9" s="97"/>
      <c r="AL9" s="97"/>
      <c r="AM9" s="97"/>
      <c r="AN9" s="97"/>
      <c r="AO9" s="97"/>
    </row>
    <row r="10" spans="1:41" s="32" customFormat="1" ht="13.1" customHeight="1" x14ac:dyDescent="0.3">
      <c r="A10" s="98"/>
      <c r="B10" s="177"/>
      <c r="C10" s="178"/>
      <c r="D10" s="178"/>
      <c r="E10" s="272"/>
      <c r="F10" s="183"/>
      <c r="G10" s="273" t="s">
        <v>0</v>
      </c>
      <c r="H10" s="100"/>
      <c r="I10" s="217" t="s">
        <v>454</v>
      </c>
      <c r="J10" s="442"/>
      <c r="K10" s="443"/>
      <c r="L10" s="185"/>
      <c r="M10" s="95"/>
      <c r="N10" s="96"/>
      <c r="O10" s="97"/>
      <c r="P10" s="97"/>
      <c r="Q10" s="196" t="str">
        <f>Birók!L24</f>
        <v xml:space="preserve"> </v>
      </c>
      <c r="R10" s="97"/>
      <c r="S10" s="97"/>
      <c r="T10" s="97"/>
      <c r="U10" s="256"/>
      <c r="V10" s="256"/>
      <c r="W10" s="256" t="s">
        <v>73</v>
      </c>
      <c r="X10" s="250">
        <v>40</v>
      </c>
      <c r="Y10" s="250">
        <v>25</v>
      </c>
      <c r="Z10" s="250">
        <v>15</v>
      </c>
      <c r="AA10" s="250">
        <v>7</v>
      </c>
      <c r="AB10" s="250">
        <v>4</v>
      </c>
      <c r="AC10" s="250">
        <v>1</v>
      </c>
      <c r="AD10" s="250">
        <v>0</v>
      </c>
      <c r="AE10" s="242"/>
      <c r="AF10" s="242"/>
      <c r="AG10" s="242"/>
      <c r="AH10" s="97"/>
      <c r="AI10" s="97"/>
      <c r="AJ10" s="97"/>
      <c r="AK10" s="97"/>
      <c r="AL10" s="97"/>
      <c r="AM10" s="97"/>
      <c r="AN10" s="97"/>
      <c r="AO10" s="97"/>
    </row>
    <row r="11" spans="1:41" s="32" customFormat="1" ht="13.1" customHeight="1" x14ac:dyDescent="0.3">
      <c r="A11" s="98">
        <v>3</v>
      </c>
      <c r="B11" s="172" t="str">
        <f>IF($E11="","",VLOOKUP($E11,#REF!,14))</f>
        <v/>
      </c>
      <c r="C11" s="764" t="s">
        <v>386</v>
      </c>
      <c r="D11" s="764"/>
      <c r="E11" s="764"/>
      <c r="F11" s="175"/>
      <c r="G11" s="176"/>
      <c r="H11" s="186"/>
      <c r="I11" s="443" t="s">
        <v>486</v>
      </c>
      <c r="J11" s="444"/>
      <c r="K11" s="443"/>
      <c r="L11" s="185"/>
      <c r="M11" s="95"/>
      <c r="N11" s="96"/>
      <c r="O11" s="97"/>
      <c r="P11" s="97"/>
      <c r="Q11" s="196" t="str">
        <f>Birók!L25</f>
        <v xml:space="preserve"> </v>
      </c>
      <c r="R11" s="97"/>
      <c r="S11" s="97"/>
      <c r="T11" s="97"/>
      <c r="U11" s="256"/>
      <c r="V11" s="256"/>
      <c r="W11" s="256" t="s">
        <v>74</v>
      </c>
      <c r="X11" s="250">
        <v>25</v>
      </c>
      <c r="Y11" s="250">
        <v>15</v>
      </c>
      <c r="Z11" s="250">
        <v>10</v>
      </c>
      <c r="AA11" s="250">
        <v>6</v>
      </c>
      <c r="AB11" s="250">
        <v>3</v>
      </c>
      <c r="AC11" s="250">
        <v>1</v>
      </c>
      <c r="AD11" s="250">
        <v>0</v>
      </c>
      <c r="AE11" s="242"/>
      <c r="AF11" s="242"/>
      <c r="AG11" s="242"/>
      <c r="AH11" s="97"/>
      <c r="AI11" s="97"/>
      <c r="AJ11" s="97"/>
      <c r="AK11" s="97"/>
      <c r="AL11" s="97"/>
      <c r="AM11" s="97"/>
      <c r="AN11" s="97"/>
      <c r="AO11" s="97"/>
    </row>
    <row r="12" spans="1:41" s="32" customFormat="1" ht="13.1" customHeight="1" x14ac:dyDescent="0.3">
      <c r="A12" s="98"/>
      <c r="B12" s="177"/>
      <c r="C12" s="178"/>
      <c r="D12" s="178"/>
      <c r="E12" s="272"/>
      <c r="F12" s="99"/>
      <c r="G12" s="175" t="s">
        <v>219</v>
      </c>
      <c r="H12" s="187"/>
      <c r="I12" s="443"/>
      <c r="J12" s="444"/>
      <c r="K12" s="443"/>
      <c r="L12" s="185"/>
      <c r="M12" s="95"/>
      <c r="N12" s="96"/>
      <c r="O12" s="97"/>
      <c r="P12" s="97"/>
      <c r="Q12" s="196" t="str">
        <f>Birók!L26</f>
        <v xml:space="preserve"> </v>
      </c>
      <c r="R12" s="97"/>
      <c r="S12" s="97"/>
      <c r="T12" s="97"/>
      <c r="U12" s="256"/>
      <c r="V12" s="256"/>
      <c r="W12" s="256" t="s">
        <v>79</v>
      </c>
      <c r="X12" s="250">
        <v>15</v>
      </c>
      <c r="Y12" s="250">
        <v>10</v>
      </c>
      <c r="Z12" s="250">
        <v>6</v>
      </c>
      <c r="AA12" s="250">
        <v>3</v>
      </c>
      <c r="AB12" s="250">
        <v>1</v>
      </c>
      <c r="AC12" s="250">
        <v>0</v>
      </c>
      <c r="AD12" s="250">
        <v>0</v>
      </c>
      <c r="AE12" s="242"/>
      <c r="AF12" s="242"/>
      <c r="AG12" s="242"/>
      <c r="AH12" s="97"/>
      <c r="AI12" s="97"/>
      <c r="AJ12" s="97"/>
      <c r="AK12" s="97"/>
      <c r="AL12" s="97"/>
      <c r="AM12" s="97"/>
      <c r="AN12" s="97"/>
      <c r="AO12" s="97"/>
    </row>
    <row r="13" spans="1:41" s="32" customFormat="1" ht="13.1" customHeight="1" x14ac:dyDescent="0.3">
      <c r="A13" s="98">
        <v>4</v>
      </c>
      <c r="B13" s="172" t="str">
        <f>IF($E13="","",VLOOKUP($E13,#REF!,14))</f>
        <v/>
      </c>
      <c r="C13" s="173" t="str">
        <f>IF($E13="","",VLOOKUP($E13,#REF!,15))</f>
        <v/>
      </c>
      <c r="D13" s="173" t="s">
        <v>389</v>
      </c>
      <c r="E13" s="271"/>
      <c r="F13" s="188"/>
      <c r="G13" s="176"/>
      <c r="H13" s="176"/>
      <c r="I13" s="443"/>
      <c r="J13" s="444"/>
      <c r="K13" s="443"/>
      <c r="L13" s="185"/>
      <c r="M13" s="95"/>
      <c r="N13" s="96"/>
      <c r="O13" s="97"/>
      <c r="P13" s="97"/>
      <c r="Q13" s="196" t="str">
        <f>Birók!L27</f>
        <v xml:space="preserve"> </v>
      </c>
      <c r="R13" s="97"/>
      <c r="S13" s="97"/>
      <c r="T13" s="97"/>
      <c r="U13" s="256"/>
      <c r="V13" s="256"/>
      <c r="W13" s="256" t="s">
        <v>75</v>
      </c>
      <c r="X13" s="250">
        <v>10</v>
      </c>
      <c r="Y13" s="250">
        <v>6</v>
      </c>
      <c r="Z13" s="250">
        <v>3</v>
      </c>
      <c r="AA13" s="250">
        <v>1</v>
      </c>
      <c r="AB13" s="250">
        <v>0</v>
      </c>
      <c r="AC13" s="250">
        <v>0</v>
      </c>
      <c r="AD13" s="250">
        <v>0</v>
      </c>
      <c r="AE13" s="242"/>
      <c r="AF13" s="242"/>
      <c r="AG13" s="242"/>
      <c r="AH13" s="97"/>
      <c r="AI13" s="97"/>
      <c r="AJ13" s="97"/>
      <c r="AK13" s="97"/>
      <c r="AL13" s="97"/>
      <c r="AM13" s="97"/>
      <c r="AN13" s="97"/>
      <c r="AO13" s="97"/>
    </row>
    <row r="14" spans="1:41" s="32" customFormat="1" ht="13.1" customHeight="1" x14ac:dyDescent="0.3">
      <c r="A14" s="98"/>
      <c r="B14" s="177"/>
      <c r="C14" s="178"/>
      <c r="D14" s="178"/>
      <c r="E14" s="272"/>
      <c r="F14" s="183"/>
      <c r="G14" s="176"/>
      <c r="H14" s="176"/>
      <c r="I14" s="446" t="s">
        <v>0</v>
      </c>
      <c r="J14" s="447"/>
      <c r="K14" s="448" t="s">
        <v>454</v>
      </c>
      <c r="L14" s="184"/>
      <c r="M14" s="95"/>
      <c r="N14" s="96"/>
      <c r="O14" s="97"/>
      <c r="P14" s="97"/>
      <c r="Q14" s="196" t="str">
        <f>Birók!L28</f>
        <v xml:space="preserve"> </v>
      </c>
      <c r="R14" s="97"/>
      <c r="S14" s="97"/>
      <c r="T14" s="97"/>
      <c r="U14" s="256"/>
      <c r="V14" s="256"/>
      <c r="W14" s="256" t="s">
        <v>76</v>
      </c>
      <c r="X14" s="250">
        <v>3</v>
      </c>
      <c r="Y14" s="250">
        <v>2</v>
      </c>
      <c r="Z14" s="250">
        <v>1</v>
      </c>
      <c r="AA14" s="250">
        <v>0</v>
      </c>
      <c r="AB14" s="250">
        <v>0</v>
      </c>
      <c r="AC14" s="250">
        <v>0</v>
      </c>
      <c r="AD14" s="250">
        <v>0</v>
      </c>
      <c r="AE14" s="242"/>
      <c r="AF14" s="242"/>
      <c r="AG14" s="242"/>
      <c r="AH14" s="97"/>
      <c r="AI14" s="97"/>
      <c r="AJ14" s="97"/>
      <c r="AK14" s="97"/>
      <c r="AL14" s="97"/>
      <c r="AM14" s="97"/>
      <c r="AN14" s="97"/>
      <c r="AO14" s="97"/>
    </row>
    <row r="15" spans="1:41" s="32" customFormat="1" ht="13.1" customHeight="1" x14ac:dyDescent="0.3">
      <c r="A15" s="216">
        <v>5</v>
      </c>
      <c r="B15" s="172" t="str">
        <f>IF($E15="","",VLOOKUP($E15,#REF!,14))</f>
        <v/>
      </c>
      <c r="C15" s="764" t="s">
        <v>387</v>
      </c>
      <c r="D15" s="764"/>
      <c r="E15" s="764"/>
      <c r="F15" s="189"/>
      <c r="G15" s="176"/>
      <c r="H15" s="176"/>
      <c r="I15" s="443"/>
      <c r="J15" s="444"/>
      <c r="K15" s="443" t="s">
        <v>485</v>
      </c>
      <c r="L15" s="185"/>
      <c r="M15" s="95"/>
      <c r="N15" s="96"/>
      <c r="O15" s="97"/>
      <c r="P15" s="97"/>
      <c r="Q15" s="196" t="str">
        <f>Birók!L29</f>
        <v xml:space="preserve"> </v>
      </c>
      <c r="R15" s="97"/>
      <c r="S15" s="97"/>
      <c r="T15" s="97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42"/>
      <c r="AF15" s="242"/>
      <c r="AG15" s="242"/>
      <c r="AH15" s="97"/>
      <c r="AI15" s="97"/>
      <c r="AJ15" s="97"/>
      <c r="AK15" s="97"/>
      <c r="AL15" s="97"/>
      <c r="AM15" s="97"/>
      <c r="AN15" s="97"/>
      <c r="AO15" s="97"/>
    </row>
    <row r="16" spans="1:41" s="32" customFormat="1" ht="13.1" customHeight="1" thickBot="1" x14ac:dyDescent="0.35">
      <c r="A16" s="98"/>
      <c r="B16" s="177"/>
      <c r="C16" s="178"/>
      <c r="D16" s="178"/>
      <c r="E16" s="272"/>
      <c r="F16" s="99"/>
      <c r="G16" s="175" t="s">
        <v>218</v>
      </c>
      <c r="H16" s="179"/>
      <c r="I16" s="443"/>
      <c r="J16" s="444"/>
      <c r="K16" s="446"/>
      <c r="L16" s="185"/>
      <c r="M16" s="95"/>
      <c r="N16" s="96"/>
      <c r="O16" s="97"/>
      <c r="P16" s="97"/>
      <c r="Q16" s="197" t="str">
        <f>Birók!L30</f>
        <v>Egyik sem</v>
      </c>
      <c r="R16" s="97"/>
      <c r="S16" s="97"/>
      <c r="T16" s="97"/>
      <c r="U16" s="256"/>
      <c r="V16" s="256"/>
      <c r="W16" s="256" t="s">
        <v>49</v>
      </c>
      <c r="X16" s="250">
        <v>150</v>
      </c>
      <c r="Y16" s="250">
        <v>120</v>
      </c>
      <c r="Z16" s="250">
        <v>90</v>
      </c>
      <c r="AA16" s="250">
        <v>60</v>
      </c>
      <c r="AB16" s="250">
        <v>40</v>
      </c>
      <c r="AC16" s="250">
        <v>25</v>
      </c>
      <c r="AD16" s="250">
        <v>15</v>
      </c>
      <c r="AE16" s="242"/>
      <c r="AF16" s="242"/>
      <c r="AG16" s="242"/>
      <c r="AH16" s="97"/>
      <c r="AI16" s="97"/>
      <c r="AJ16" s="97"/>
      <c r="AK16" s="97"/>
      <c r="AL16" s="97"/>
      <c r="AM16" s="97"/>
      <c r="AN16" s="97"/>
      <c r="AO16" s="97"/>
    </row>
    <row r="17" spans="1:41" s="32" customFormat="1" ht="13.1" customHeight="1" x14ac:dyDescent="0.3">
      <c r="A17" s="98">
        <v>6</v>
      </c>
      <c r="B17" s="172" t="str">
        <f>IF($E17="","",VLOOKUP($E17,#REF!,14))</f>
        <v/>
      </c>
      <c r="C17" s="173" t="str">
        <f>IF($E17="","",VLOOKUP($E17,#REF!,15))</f>
        <v/>
      </c>
      <c r="D17" s="173" t="s">
        <v>389</v>
      </c>
      <c r="E17" s="271"/>
      <c r="F17" s="181"/>
      <c r="G17" s="176"/>
      <c r="H17" s="182"/>
      <c r="I17" s="443"/>
      <c r="J17" s="444"/>
      <c r="K17" s="443"/>
      <c r="L17" s="185"/>
      <c r="M17" s="95"/>
      <c r="N17" s="96"/>
      <c r="O17" s="97"/>
      <c r="P17" s="97"/>
      <c r="Q17" s="97"/>
      <c r="R17" s="97"/>
      <c r="S17" s="97"/>
      <c r="T17" s="97"/>
      <c r="U17" s="256"/>
      <c r="V17" s="256"/>
      <c r="W17" s="256" t="s">
        <v>67</v>
      </c>
      <c r="X17" s="250">
        <v>120</v>
      </c>
      <c r="Y17" s="250">
        <v>90</v>
      </c>
      <c r="Z17" s="250">
        <v>60</v>
      </c>
      <c r="AA17" s="250">
        <v>40</v>
      </c>
      <c r="AB17" s="250">
        <v>25</v>
      </c>
      <c r="AC17" s="250">
        <v>15</v>
      </c>
      <c r="AD17" s="250">
        <v>8</v>
      </c>
      <c r="AE17" s="242"/>
      <c r="AF17" s="242"/>
      <c r="AG17" s="242"/>
      <c r="AH17" s="97"/>
      <c r="AI17" s="97"/>
      <c r="AJ17" s="97"/>
      <c r="AK17" s="97"/>
      <c r="AL17" s="97"/>
      <c r="AM17" s="97"/>
      <c r="AN17" s="97"/>
      <c r="AO17" s="97"/>
    </row>
    <row r="18" spans="1:41" s="32" customFormat="1" ht="13.1" customHeight="1" x14ac:dyDescent="0.3">
      <c r="A18" s="98"/>
      <c r="B18" s="177"/>
      <c r="C18" s="178"/>
      <c r="D18" s="178"/>
      <c r="E18" s="272"/>
      <c r="F18" s="183"/>
      <c r="G18" s="273" t="s">
        <v>0</v>
      </c>
      <c r="H18" s="100"/>
      <c r="I18" s="448" t="s">
        <v>455</v>
      </c>
      <c r="J18" s="445"/>
      <c r="K18" s="443"/>
      <c r="L18" s="185"/>
      <c r="M18" s="95"/>
      <c r="N18" s="96"/>
      <c r="O18" s="97"/>
      <c r="P18" s="97"/>
      <c r="Q18" s="97"/>
      <c r="R18" s="97"/>
      <c r="S18" s="97"/>
      <c r="T18" s="97"/>
      <c r="U18" s="256"/>
      <c r="V18" s="256"/>
      <c r="W18" s="256" t="s">
        <v>68</v>
      </c>
      <c r="X18" s="250">
        <v>90</v>
      </c>
      <c r="Y18" s="250">
        <v>60</v>
      </c>
      <c r="Z18" s="250">
        <v>40</v>
      </c>
      <c r="AA18" s="250">
        <v>25</v>
      </c>
      <c r="AB18" s="250">
        <v>15</v>
      </c>
      <c r="AC18" s="250">
        <v>8</v>
      </c>
      <c r="AD18" s="250">
        <v>4</v>
      </c>
      <c r="AE18" s="242"/>
      <c r="AF18" s="242"/>
      <c r="AG18" s="242"/>
      <c r="AH18" s="97"/>
      <c r="AI18" s="97"/>
      <c r="AJ18" s="97"/>
      <c r="AK18" s="97"/>
      <c r="AL18" s="97"/>
      <c r="AM18" s="97"/>
      <c r="AN18" s="97"/>
      <c r="AO18" s="97"/>
    </row>
    <row r="19" spans="1:41" s="32" customFormat="1" ht="13.1" customHeight="1" x14ac:dyDescent="0.3">
      <c r="A19" s="98">
        <v>7</v>
      </c>
      <c r="B19" s="172" t="str">
        <f>IF($E19="","",VLOOKUP($E19,#REF!,14))</f>
        <v/>
      </c>
      <c r="C19" s="173" t="str">
        <f>IF($E19="","",VLOOKUP($E19,#REF!,15))</f>
        <v/>
      </c>
      <c r="D19" s="173" t="s">
        <v>389</v>
      </c>
      <c r="E19" s="271"/>
      <c r="F19" s="175"/>
      <c r="G19" s="176"/>
      <c r="H19" s="186"/>
      <c r="I19" s="443" t="s">
        <v>465</v>
      </c>
      <c r="J19" s="443"/>
      <c r="K19" s="443"/>
      <c r="L19" s="185"/>
      <c r="M19" s="95"/>
      <c r="N19" s="96"/>
      <c r="O19" s="97"/>
      <c r="P19" s="97"/>
      <c r="Q19" s="97"/>
      <c r="R19" s="97"/>
      <c r="S19" s="97"/>
      <c r="T19" s="97"/>
      <c r="U19" s="256"/>
      <c r="V19" s="256"/>
      <c r="W19" s="256" t="s">
        <v>69</v>
      </c>
      <c r="X19" s="250">
        <v>60</v>
      </c>
      <c r="Y19" s="250">
        <v>40</v>
      </c>
      <c r="Z19" s="250">
        <v>25</v>
      </c>
      <c r="AA19" s="250">
        <v>15</v>
      </c>
      <c r="AB19" s="250">
        <v>8</v>
      </c>
      <c r="AC19" s="250">
        <v>4</v>
      </c>
      <c r="AD19" s="250">
        <v>2</v>
      </c>
      <c r="AE19" s="242"/>
      <c r="AF19" s="242"/>
      <c r="AG19" s="242"/>
      <c r="AH19" s="97"/>
      <c r="AI19" s="97"/>
      <c r="AJ19" s="97"/>
      <c r="AK19" s="97"/>
      <c r="AL19" s="97"/>
      <c r="AM19" s="97"/>
      <c r="AN19" s="97"/>
      <c r="AO19" s="97"/>
    </row>
    <row r="20" spans="1:41" s="32" customFormat="1" ht="13.1" customHeight="1" x14ac:dyDescent="0.3">
      <c r="A20" s="98"/>
      <c r="B20" s="177"/>
      <c r="C20" s="178"/>
      <c r="D20" s="178"/>
      <c r="E20" s="125"/>
      <c r="F20" s="99"/>
      <c r="G20" s="287" t="s">
        <v>216</v>
      </c>
      <c r="H20" s="187"/>
      <c r="I20" s="176"/>
      <c r="J20" s="185"/>
      <c r="K20" s="185"/>
      <c r="L20" s="185"/>
      <c r="M20" s="95"/>
      <c r="N20" s="96"/>
      <c r="O20" s="97"/>
      <c r="P20" s="97"/>
      <c r="Q20" s="97"/>
      <c r="R20" s="97"/>
      <c r="S20" s="97"/>
      <c r="T20" s="97"/>
      <c r="U20" s="256"/>
      <c r="V20" s="256"/>
      <c r="W20" s="256" t="s">
        <v>70</v>
      </c>
      <c r="X20" s="250">
        <v>40</v>
      </c>
      <c r="Y20" s="250">
        <v>25</v>
      </c>
      <c r="Z20" s="250">
        <v>15</v>
      </c>
      <c r="AA20" s="250">
        <v>8</v>
      </c>
      <c r="AB20" s="250">
        <v>4</v>
      </c>
      <c r="AC20" s="250">
        <v>2</v>
      </c>
      <c r="AD20" s="250">
        <v>1</v>
      </c>
      <c r="AE20" s="242"/>
      <c r="AF20" s="242"/>
      <c r="AG20" s="242"/>
      <c r="AH20" s="97"/>
      <c r="AI20" s="97"/>
      <c r="AJ20" s="97"/>
      <c r="AK20" s="97"/>
      <c r="AL20" s="97"/>
      <c r="AM20" s="97"/>
      <c r="AN20" s="97"/>
      <c r="AO20" s="97"/>
    </row>
    <row r="21" spans="1:41" s="32" customFormat="1" ht="13.1" customHeight="1" x14ac:dyDescent="0.3">
      <c r="A21" s="218">
        <v>8</v>
      </c>
      <c r="B21" s="172" t="str">
        <f>IF($E21="","",VLOOKUP($E21,#REF!,14))</f>
        <v/>
      </c>
      <c r="C21" s="764" t="s">
        <v>388</v>
      </c>
      <c r="D21" s="764"/>
      <c r="E21" s="764"/>
      <c r="F21" s="188"/>
      <c r="G21" s="176"/>
      <c r="H21" s="176"/>
      <c r="I21" s="176"/>
      <c r="J21" s="185"/>
      <c r="K21" s="185"/>
      <c r="L21" s="185"/>
      <c r="M21" s="95"/>
      <c r="N21" s="96"/>
      <c r="O21" s="97"/>
      <c r="P21" s="97"/>
      <c r="Q21" s="97"/>
      <c r="R21" s="97"/>
      <c r="S21" s="97"/>
      <c r="T21" s="97"/>
      <c r="U21" s="256"/>
      <c r="V21" s="256"/>
      <c r="W21" s="256" t="s">
        <v>71</v>
      </c>
      <c r="X21" s="250">
        <v>25</v>
      </c>
      <c r="Y21" s="250">
        <v>15</v>
      </c>
      <c r="Z21" s="250">
        <v>10</v>
      </c>
      <c r="AA21" s="250">
        <v>6</v>
      </c>
      <c r="AB21" s="250">
        <v>3</v>
      </c>
      <c r="AC21" s="250">
        <v>1</v>
      </c>
      <c r="AD21" s="250">
        <v>0</v>
      </c>
      <c r="AE21" s="242"/>
      <c r="AF21" s="242"/>
      <c r="AG21" s="242"/>
      <c r="AH21" s="97"/>
      <c r="AI21" s="97"/>
      <c r="AJ21" s="97"/>
      <c r="AK21" s="97"/>
      <c r="AL21" s="97"/>
      <c r="AM21" s="97"/>
      <c r="AN21" s="97"/>
      <c r="AO21" s="97"/>
    </row>
    <row r="22" spans="1:41" s="32" customFormat="1" ht="9.75" customHeight="1" x14ac:dyDescent="0.3">
      <c r="A22" s="200"/>
      <c r="B22" s="93"/>
      <c r="C22" s="93"/>
      <c r="D22" s="93"/>
      <c r="E22" s="125"/>
      <c r="F22" s="125"/>
      <c r="G22" s="93"/>
      <c r="H22" s="93"/>
      <c r="I22" s="93"/>
      <c r="J22" s="95"/>
      <c r="K22" s="95"/>
      <c r="L22" s="95"/>
      <c r="M22" s="95"/>
      <c r="N22" s="96"/>
      <c r="O22" s="97"/>
      <c r="P22" s="97"/>
      <c r="Q22" s="97"/>
      <c r="R22" s="97"/>
      <c r="S22" s="97"/>
      <c r="T22" s="97"/>
      <c r="U22" s="256"/>
      <c r="V22" s="256"/>
      <c r="W22" s="256" t="s">
        <v>72</v>
      </c>
      <c r="X22" s="250">
        <v>15</v>
      </c>
      <c r="Y22" s="250">
        <v>10</v>
      </c>
      <c r="Z22" s="250">
        <v>6</v>
      </c>
      <c r="AA22" s="250">
        <v>3</v>
      </c>
      <c r="AB22" s="250">
        <v>1</v>
      </c>
      <c r="AC22" s="250">
        <v>0</v>
      </c>
      <c r="AD22" s="250">
        <v>0</v>
      </c>
      <c r="AE22" s="242"/>
      <c r="AF22" s="242"/>
      <c r="AG22" s="242"/>
      <c r="AH22" s="97"/>
      <c r="AI22" s="97"/>
      <c r="AJ22" s="97"/>
      <c r="AK22" s="97"/>
      <c r="AL22" s="97"/>
      <c r="AM22" s="97"/>
      <c r="AN22" s="97"/>
      <c r="AO22" s="97"/>
    </row>
    <row r="23" spans="1:41" s="32" customFormat="1" ht="9.75" customHeight="1" x14ac:dyDescent="0.3">
      <c r="A23" s="126"/>
      <c r="B23" s="125"/>
      <c r="C23" s="125"/>
      <c r="D23" s="125"/>
      <c r="E23" s="125"/>
      <c r="F23" s="125"/>
      <c r="G23" s="93"/>
      <c r="H23" s="93"/>
      <c r="I23" s="93"/>
      <c r="J23" s="95"/>
      <c r="K23" s="95"/>
      <c r="L23" s="95"/>
      <c r="M23" s="95"/>
      <c r="N23" s="96"/>
      <c r="O23" s="97"/>
      <c r="P23" s="97"/>
      <c r="Q23" s="97"/>
      <c r="R23" s="97"/>
      <c r="S23" s="97"/>
      <c r="T23" s="97"/>
      <c r="U23" s="256"/>
      <c r="V23" s="256"/>
      <c r="W23" s="256" t="s">
        <v>73</v>
      </c>
      <c r="X23" s="250">
        <v>10</v>
      </c>
      <c r="Y23" s="250">
        <v>6</v>
      </c>
      <c r="Z23" s="250">
        <v>3</v>
      </c>
      <c r="AA23" s="250">
        <v>1</v>
      </c>
      <c r="AB23" s="250">
        <v>0</v>
      </c>
      <c r="AC23" s="250">
        <v>0</v>
      </c>
      <c r="AD23" s="250">
        <v>0</v>
      </c>
      <c r="AE23" s="242"/>
      <c r="AF23" s="242"/>
      <c r="AG23" s="242"/>
      <c r="AH23" s="97"/>
      <c r="AI23" s="97"/>
      <c r="AJ23" s="97"/>
      <c r="AK23" s="97"/>
      <c r="AL23" s="97"/>
      <c r="AM23" s="97"/>
      <c r="AN23" s="97"/>
      <c r="AO23" s="97"/>
    </row>
    <row r="24" spans="1:41" s="32" customFormat="1" ht="9.75" customHeight="1" x14ac:dyDescent="0.3">
      <c r="A24" s="126"/>
      <c r="B24" s="93"/>
      <c r="C24" s="93"/>
      <c r="D24" s="93"/>
      <c r="E24" s="125"/>
      <c r="F24" s="125"/>
      <c r="G24" s="93"/>
      <c r="H24" s="191"/>
      <c r="I24" s="93"/>
      <c r="J24" s="95"/>
      <c r="K24" s="95"/>
      <c r="L24" s="95"/>
      <c r="M24" s="95"/>
      <c r="N24" s="96"/>
      <c r="O24" s="97"/>
      <c r="P24" s="97"/>
      <c r="Q24" s="97"/>
      <c r="R24" s="97"/>
      <c r="S24" s="97"/>
      <c r="T24" s="97"/>
      <c r="U24" s="256"/>
      <c r="V24" s="256"/>
      <c r="W24" s="256" t="s">
        <v>74</v>
      </c>
      <c r="X24" s="250">
        <v>6</v>
      </c>
      <c r="Y24" s="250">
        <v>3</v>
      </c>
      <c r="Z24" s="250">
        <v>1</v>
      </c>
      <c r="AA24" s="250">
        <v>0</v>
      </c>
      <c r="AB24" s="250">
        <v>0</v>
      </c>
      <c r="AC24" s="250">
        <v>0</v>
      </c>
      <c r="AD24" s="250">
        <v>0</v>
      </c>
      <c r="AE24" s="242"/>
      <c r="AF24" s="242"/>
      <c r="AG24" s="242"/>
      <c r="AH24" s="97"/>
      <c r="AI24" s="97"/>
      <c r="AJ24" s="97"/>
      <c r="AK24" s="97"/>
      <c r="AL24" s="97"/>
      <c r="AM24" s="97"/>
      <c r="AN24" s="97"/>
      <c r="AO24" s="97"/>
    </row>
    <row r="25" spans="1:41" s="32" customFormat="1" ht="9.75" customHeight="1" x14ac:dyDescent="0.3">
      <c r="A25" s="126"/>
      <c r="B25" s="125"/>
      <c r="C25" s="125"/>
      <c r="D25" s="125"/>
      <c r="E25" s="125"/>
      <c r="F25" s="125"/>
      <c r="G25" s="190"/>
      <c r="H25" s="125"/>
      <c r="I25" s="93"/>
      <c r="J25" s="95"/>
      <c r="K25" s="95"/>
      <c r="L25" s="95"/>
      <c r="M25" s="95"/>
      <c r="N25" s="96"/>
      <c r="O25" s="97"/>
      <c r="P25" s="97"/>
      <c r="Q25" s="97"/>
      <c r="R25" s="97"/>
      <c r="S25" s="97"/>
      <c r="T25" s="97"/>
      <c r="U25" s="256"/>
      <c r="V25" s="256"/>
      <c r="W25" s="256" t="s">
        <v>79</v>
      </c>
      <c r="X25" s="250">
        <v>3</v>
      </c>
      <c r="Y25" s="250">
        <v>2</v>
      </c>
      <c r="Z25" s="250">
        <v>1</v>
      </c>
      <c r="AA25" s="250">
        <v>0</v>
      </c>
      <c r="AB25" s="250">
        <v>0</v>
      </c>
      <c r="AC25" s="250">
        <v>0</v>
      </c>
      <c r="AD25" s="250">
        <v>0</v>
      </c>
      <c r="AE25" s="242"/>
      <c r="AF25" s="242"/>
      <c r="AG25" s="242"/>
      <c r="AH25" s="97"/>
      <c r="AI25" s="97"/>
      <c r="AJ25" s="97"/>
      <c r="AK25" s="97"/>
      <c r="AL25" s="97"/>
      <c r="AM25" s="97"/>
      <c r="AN25" s="97"/>
      <c r="AO25" s="97"/>
    </row>
    <row r="26" spans="1:41" s="32" customFormat="1" ht="9.75" customHeight="1" x14ac:dyDescent="0.3">
      <c r="A26" s="126"/>
      <c r="B26" s="93"/>
      <c r="C26" s="93"/>
      <c r="D26" s="93"/>
      <c r="E26" s="125"/>
      <c r="F26" s="125"/>
      <c r="G26" s="93"/>
      <c r="H26" s="93"/>
      <c r="I26" s="93"/>
      <c r="J26" s="95"/>
      <c r="K26" s="95"/>
      <c r="L26" s="95"/>
      <c r="M26" s="95"/>
      <c r="N26" s="96"/>
      <c r="O26" s="101"/>
      <c r="P26" s="97"/>
      <c r="Q26" s="97"/>
      <c r="R26" s="97"/>
      <c r="S26" s="97"/>
      <c r="T26" s="97"/>
      <c r="U26"/>
      <c r="V26"/>
      <c r="W26"/>
      <c r="X26"/>
      <c r="Y26"/>
      <c r="Z26"/>
      <c r="AA26"/>
      <c r="AB26"/>
      <c r="AC26"/>
      <c r="AD26"/>
      <c r="AE26" s="242"/>
      <c r="AF26" s="242"/>
      <c r="AG26" s="242"/>
      <c r="AH26" s="97"/>
      <c r="AI26" s="97"/>
      <c r="AJ26" s="97"/>
      <c r="AK26" s="97"/>
      <c r="AL26" s="97"/>
      <c r="AM26" s="97"/>
      <c r="AN26" s="97"/>
      <c r="AO26" s="97"/>
    </row>
    <row r="27" spans="1:41" s="32" customFormat="1" ht="9.75" customHeight="1" x14ac:dyDescent="0.3">
      <c r="A27" s="126"/>
      <c r="B27" s="125"/>
      <c r="C27" s="125"/>
      <c r="D27" s="125"/>
      <c r="E27" s="125"/>
      <c r="F27" s="125"/>
      <c r="G27" s="93"/>
      <c r="H27" s="93"/>
      <c r="I27" s="93"/>
      <c r="J27" s="95"/>
      <c r="K27" s="95"/>
      <c r="L27" s="95"/>
      <c r="M27" s="95"/>
      <c r="N27" s="96"/>
      <c r="O27" s="97"/>
      <c r="P27" s="97"/>
      <c r="Q27" s="97"/>
      <c r="R27" s="97"/>
      <c r="S27" s="97"/>
      <c r="T27" s="97"/>
      <c r="U27"/>
      <c r="V27"/>
      <c r="W27"/>
      <c r="X27"/>
      <c r="Y27"/>
      <c r="Z27"/>
      <c r="AA27"/>
      <c r="AB27"/>
      <c r="AC27"/>
      <c r="AD27"/>
      <c r="AE27" s="242"/>
      <c r="AF27" s="242"/>
      <c r="AG27" s="242"/>
      <c r="AH27" s="97"/>
      <c r="AI27" s="97"/>
      <c r="AJ27" s="97"/>
      <c r="AK27" s="97"/>
      <c r="AL27" s="97"/>
      <c r="AM27" s="97"/>
      <c r="AN27" s="97"/>
      <c r="AO27" s="97"/>
    </row>
    <row r="28" spans="1:41" s="32" customFormat="1" ht="9.75" customHeight="1" x14ac:dyDescent="0.3">
      <c r="A28" s="126"/>
      <c r="B28" s="93"/>
      <c r="C28" s="93"/>
      <c r="D28" s="93"/>
      <c r="E28" s="125"/>
      <c r="F28" s="125"/>
      <c r="G28" s="93"/>
      <c r="H28" s="93"/>
      <c r="I28" s="93"/>
      <c r="J28" s="95"/>
      <c r="K28" s="95"/>
      <c r="L28" s="95"/>
      <c r="M28" s="95"/>
      <c r="N28" s="96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266"/>
      <c r="AF28" s="266"/>
      <c r="AG28" s="266"/>
      <c r="AH28" s="97"/>
      <c r="AI28" s="97"/>
      <c r="AJ28" s="97"/>
      <c r="AK28" s="97"/>
      <c r="AL28" s="97"/>
      <c r="AM28" s="97"/>
      <c r="AN28" s="97"/>
      <c r="AO28" s="97"/>
    </row>
    <row r="29" spans="1:41" s="32" customFormat="1" ht="9.75" customHeight="1" x14ac:dyDescent="0.3">
      <c r="A29" s="126"/>
      <c r="B29" s="125"/>
      <c r="C29" s="125"/>
      <c r="D29" s="125"/>
      <c r="E29" s="125"/>
      <c r="F29" s="125"/>
      <c r="G29" s="93"/>
      <c r="H29" s="93"/>
      <c r="I29" s="190"/>
      <c r="J29" s="125"/>
      <c r="K29" s="93"/>
      <c r="L29" s="95"/>
      <c r="M29" s="95"/>
      <c r="N29" s="96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266"/>
      <c r="AF29" s="266"/>
      <c r="AG29" s="266"/>
      <c r="AH29" s="97"/>
      <c r="AI29" s="97"/>
      <c r="AJ29" s="97"/>
      <c r="AK29" s="97"/>
      <c r="AL29" s="97"/>
      <c r="AM29" s="97"/>
      <c r="AN29" s="97"/>
      <c r="AO29" s="97"/>
    </row>
    <row r="30" spans="1:41" s="32" customFormat="1" ht="9.75" customHeight="1" x14ac:dyDescent="0.3">
      <c r="A30" s="126"/>
      <c r="B30" s="93"/>
      <c r="C30" s="93"/>
      <c r="D30" s="93"/>
      <c r="E30" s="125"/>
      <c r="F30" s="125"/>
      <c r="G30" s="93"/>
      <c r="H30" s="93"/>
      <c r="I30" s="93"/>
      <c r="J30" s="95"/>
      <c r="K30" s="93"/>
      <c r="L30" s="95"/>
      <c r="M30" s="95"/>
      <c r="N30" s="96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266"/>
      <c r="AF30" s="266"/>
      <c r="AG30" s="266"/>
      <c r="AH30" s="97"/>
      <c r="AI30" s="97"/>
      <c r="AJ30" s="97"/>
      <c r="AK30" s="97"/>
      <c r="AL30" s="97"/>
      <c r="AM30" s="97"/>
      <c r="AN30" s="97"/>
      <c r="AO30" s="97"/>
    </row>
    <row r="31" spans="1:41" s="32" customFormat="1" ht="9.75" customHeight="1" x14ac:dyDescent="0.3">
      <c r="A31" s="126"/>
      <c r="B31" s="125"/>
      <c r="C31" s="125"/>
      <c r="D31" s="125"/>
      <c r="E31" s="125"/>
      <c r="F31" s="125"/>
      <c r="G31" s="93"/>
      <c r="H31" s="93"/>
      <c r="I31" s="93"/>
      <c r="J31" s="95"/>
      <c r="K31" s="95"/>
      <c r="L31" s="95"/>
      <c r="M31" s="95"/>
      <c r="N31" s="96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266"/>
      <c r="AF31" s="266"/>
      <c r="AG31" s="266"/>
      <c r="AH31" s="97"/>
      <c r="AI31" s="97"/>
      <c r="AJ31" s="97"/>
      <c r="AK31" s="97"/>
      <c r="AL31" s="97"/>
      <c r="AM31" s="97"/>
      <c r="AN31" s="97"/>
      <c r="AO31" s="97"/>
    </row>
    <row r="32" spans="1:41" s="32" customFormat="1" ht="9.75" customHeight="1" x14ac:dyDescent="0.3">
      <c r="A32" s="126"/>
      <c r="B32" s="93"/>
      <c r="C32" s="93"/>
      <c r="D32" s="93"/>
      <c r="E32" s="125"/>
      <c r="F32" s="125"/>
      <c r="G32" s="93"/>
      <c r="H32" s="191"/>
      <c r="I32" s="93"/>
      <c r="J32" s="95"/>
      <c r="K32" s="95"/>
      <c r="L32" s="95"/>
      <c r="M32" s="95"/>
      <c r="N32" s="96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266"/>
      <c r="AF32" s="266"/>
      <c r="AG32" s="266"/>
      <c r="AH32" s="97"/>
      <c r="AI32" s="97"/>
      <c r="AJ32" s="97"/>
      <c r="AK32" s="97"/>
      <c r="AL32" s="97"/>
      <c r="AM32" s="97"/>
      <c r="AN32" s="97"/>
      <c r="AO32" s="97"/>
    </row>
    <row r="33" spans="1:41" s="32" customFormat="1" ht="9.75" customHeight="1" x14ac:dyDescent="0.3">
      <c r="A33" s="126"/>
      <c r="B33" s="125"/>
      <c r="C33" s="125"/>
      <c r="D33" s="125"/>
      <c r="E33" s="125"/>
      <c r="F33" s="125"/>
      <c r="G33" s="190"/>
      <c r="H33" s="125"/>
      <c r="I33" s="93"/>
      <c r="J33" s="95"/>
      <c r="K33" s="95"/>
      <c r="L33" s="95"/>
      <c r="M33" s="95"/>
      <c r="N33" s="96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266"/>
      <c r="AF33" s="266"/>
      <c r="AG33" s="266"/>
      <c r="AH33" s="97"/>
      <c r="AI33" s="97"/>
      <c r="AJ33" s="97"/>
      <c r="AK33" s="97"/>
      <c r="AL33" s="97"/>
      <c r="AM33" s="97"/>
      <c r="AN33" s="97"/>
      <c r="AO33" s="97"/>
    </row>
    <row r="34" spans="1:41" s="32" customFormat="1" ht="9.75" customHeight="1" x14ac:dyDescent="0.3">
      <c r="A34" s="126"/>
      <c r="B34" s="93"/>
      <c r="C34" s="93"/>
      <c r="D34" s="93"/>
      <c r="E34" s="125"/>
      <c r="F34" s="125"/>
      <c r="G34" s="93"/>
      <c r="H34" s="93"/>
      <c r="I34" s="93"/>
      <c r="J34" s="95"/>
      <c r="K34" s="95"/>
      <c r="L34" s="95"/>
      <c r="M34" s="95"/>
      <c r="N34" s="96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266"/>
      <c r="AF34" s="266"/>
      <c r="AG34" s="266"/>
      <c r="AH34" s="97"/>
      <c r="AI34" s="97"/>
      <c r="AJ34" s="97"/>
      <c r="AK34" s="97"/>
      <c r="AL34" s="97"/>
      <c r="AM34" s="97"/>
      <c r="AN34" s="97"/>
      <c r="AO34" s="97"/>
    </row>
    <row r="35" spans="1:41" s="32" customFormat="1" ht="9.75" customHeight="1" x14ac:dyDescent="0.3">
      <c r="A35" s="126"/>
      <c r="B35" s="125"/>
      <c r="C35" s="125"/>
      <c r="D35" s="125"/>
      <c r="E35" s="125"/>
      <c r="F35" s="125"/>
      <c r="G35" s="93"/>
      <c r="H35" s="93"/>
      <c r="I35" s="93"/>
      <c r="J35" s="95"/>
      <c r="K35" s="95"/>
      <c r="L35" s="95"/>
      <c r="M35" s="95"/>
      <c r="N35" s="96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266"/>
      <c r="AF35" s="266"/>
      <c r="AG35" s="266"/>
      <c r="AH35" s="97"/>
      <c r="AI35" s="97"/>
      <c r="AJ35" s="97"/>
      <c r="AK35" s="97"/>
      <c r="AL35" s="97"/>
      <c r="AM35" s="97"/>
      <c r="AN35" s="97"/>
      <c r="AO35" s="97"/>
    </row>
    <row r="36" spans="1:41" s="32" customFormat="1" ht="9.75" customHeight="1" x14ac:dyDescent="0.3">
      <c r="A36" s="200"/>
      <c r="B36" s="93"/>
      <c r="C36" s="93"/>
      <c r="D36" s="93"/>
      <c r="E36" s="125"/>
      <c r="F36" s="125"/>
      <c r="G36" s="93"/>
      <c r="H36" s="93"/>
      <c r="I36" s="93"/>
      <c r="J36" s="93"/>
      <c r="K36" s="93"/>
      <c r="L36" s="93"/>
      <c r="M36" s="95"/>
      <c r="N36" s="96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266"/>
      <c r="AF36" s="266"/>
      <c r="AG36" s="266"/>
      <c r="AH36" s="97"/>
      <c r="AI36" s="97"/>
      <c r="AJ36" s="97"/>
      <c r="AK36" s="97"/>
      <c r="AL36" s="97"/>
      <c r="AM36" s="97"/>
      <c r="AN36" s="97"/>
      <c r="AO36" s="97"/>
    </row>
    <row r="37" spans="1:41" s="32" customFormat="1" ht="9.75" customHeight="1" x14ac:dyDescent="0.3">
      <c r="A37" s="126"/>
      <c r="B37" s="125"/>
      <c r="C37" s="125"/>
      <c r="D37" s="125"/>
      <c r="E37" s="125"/>
      <c r="F37" s="183"/>
      <c r="G37" s="176"/>
      <c r="H37" s="176"/>
      <c r="I37" s="176"/>
      <c r="J37" s="185"/>
      <c r="K37" s="185"/>
      <c r="L37" s="185"/>
      <c r="M37" s="95"/>
      <c r="N37" s="96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266"/>
      <c r="AF37" s="266"/>
      <c r="AG37" s="266"/>
      <c r="AH37" s="97"/>
      <c r="AI37" s="97"/>
      <c r="AJ37" s="97"/>
      <c r="AK37" s="97"/>
      <c r="AL37" s="97"/>
      <c r="AM37" s="97"/>
      <c r="AN37" s="97"/>
      <c r="AO37" s="97"/>
    </row>
    <row r="38" spans="1:41" s="32" customFormat="1" ht="9.75" customHeight="1" x14ac:dyDescent="0.3">
      <c r="A38" s="200"/>
      <c r="B38" s="93"/>
      <c r="C38" s="93"/>
      <c r="D38" s="93"/>
      <c r="E38" s="125"/>
      <c r="F38" s="125"/>
      <c r="G38" s="93"/>
      <c r="H38" s="93"/>
      <c r="I38" s="93"/>
      <c r="J38" s="95"/>
      <c r="K38" s="95"/>
      <c r="L38" s="95"/>
      <c r="M38" s="95"/>
      <c r="N38" s="96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266"/>
      <c r="AF38" s="266"/>
      <c r="AG38" s="266"/>
      <c r="AH38" s="97"/>
      <c r="AI38" s="97"/>
      <c r="AJ38" s="97"/>
      <c r="AK38" s="97"/>
      <c r="AL38" s="97"/>
      <c r="AM38" s="97"/>
      <c r="AN38" s="97"/>
      <c r="AO38" s="97"/>
    </row>
    <row r="39" spans="1:41" s="32" customFormat="1" ht="9.75" customHeight="1" x14ac:dyDescent="0.3">
      <c r="A39" s="126"/>
      <c r="B39" s="125"/>
      <c r="C39" s="125"/>
      <c r="D39" s="125"/>
      <c r="E39" s="125"/>
      <c r="F39" s="125"/>
      <c r="G39" s="93"/>
      <c r="H39" s="93"/>
      <c r="I39" s="93"/>
      <c r="J39" s="95"/>
      <c r="K39" s="95"/>
      <c r="L39" s="95"/>
      <c r="M39" s="95"/>
      <c r="N39" s="96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266"/>
      <c r="AF39" s="266"/>
      <c r="AG39" s="266"/>
      <c r="AH39" s="97"/>
      <c r="AI39" s="97"/>
      <c r="AJ39" s="97"/>
      <c r="AK39" s="97"/>
      <c r="AL39" s="97"/>
      <c r="AM39" s="97"/>
      <c r="AN39" s="97"/>
      <c r="AO39" s="97"/>
    </row>
    <row r="40" spans="1:41" s="32" customFormat="1" ht="9.75" customHeight="1" x14ac:dyDescent="0.3">
      <c r="A40" s="126"/>
      <c r="B40" s="93"/>
      <c r="C40" s="93"/>
      <c r="D40" s="93"/>
      <c r="E40" s="125"/>
      <c r="F40" s="125"/>
      <c r="G40" s="93"/>
      <c r="H40" s="191"/>
      <c r="I40" s="93"/>
      <c r="J40" s="95"/>
      <c r="K40" s="95"/>
      <c r="L40" s="95"/>
      <c r="M40" s="95"/>
      <c r="N40" s="96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266"/>
      <c r="AF40" s="266"/>
      <c r="AG40" s="266"/>
      <c r="AH40" s="97"/>
      <c r="AI40" s="97"/>
      <c r="AJ40" s="97"/>
      <c r="AK40" s="97"/>
      <c r="AL40" s="97"/>
      <c r="AM40" s="97"/>
      <c r="AN40" s="97"/>
      <c r="AO40" s="97"/>
    </row>
    <row r="41" spans="1:41" s="32" customFormat="1" ht="9.75" customHeight="1" x14ac:dyDescent="0.3">
      <c r="A41" s="126"/>
      <c r="B41" s="125"/>
      <c r="C41" s="125"/>
      <c r="D41" s="125"/>
      <c r="E41" s="125"/>
      <c r="F41" s="125"/>
      <c r="G41" s="190"/>
      <c r="H41" s="125"/>
      <c r="I41" s="93"/>
      <c r="J41" s="95"/>
      <c r="K41" s="95"/>
      <c r="L41" s="95"/>
      <c r="M41" s="95"/>
      <c r="N41" s="96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266"/>
      <c r="AF41" s="266"/>
      <c r="AG41" s="266"/>
      <c r="AH41" s="97"/>
      <c r="AI41" s="97"/>
      <c r="AJ41" s="97"/>
      <c r="AK41" s="97"/>
      <c r="AL41" s="97"/>
      <c r="AM41" s="97"/>
      <c r="AN41" s="97"/>
      <c r="AO41" s="97"/>
    </row>
    <row r="42" spans="1:41" s="32" customFormat="1" ht="9.75" customHeight="1" x14ac:dyDescent="0.3">
      <c r="A42" s="126"/>
      <c r="B42" s="93"/>
      <c r="C42" s="93"/>
      <c r="D42" s="93"/>
      <c r="E42" s="125"/>
      <c r="F42" s="125"/>
      <c r="G42" s="93"/>
      <c r="H42" s="93"/>
      <c r="I42" s="93"/>
      <c r="J42" s="95"/>
      <c r="K42" s="95"/>
      <c r="L42" s="95"/>
      <c r="M42" s="95"/>
      <c r="N42" s="96"/>
      <c r="O42" s="101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266"/>
      <c r="AF42" s="266"/>
      <c r="AG42" s="266"/>
      <c r="AH42" s="97"/>
      <c r="AI42" s="97"/>
      <c r="AJ42" s="97"/>
      <c r="AK42" s="97"/>
      <c r="AL42" s="97"/>
      <c r="AM42" s="97"/>
      <c r="AN42" s="97"/>
      <c r="AO42" s="97"/>
    </row>
    <row r="43" spans="1:41" s="32" customFormat="1" ht="9.75" customHeight="1" x14ac:dyDescent="0.3">
      <c r="A43" s="126"/>
      <c r="B43" s="125"/>
      <c r="C43" s="125"/>
      <c r="D43" s="125"/>
      <c r="E43" s="125"/>
      <c r="F43" s="125"/>
      <c r="G43" s="93"/>
      <c r="H43" s="93"/>
      <c r="I43" s="93"/>
      <c r="J43" s="95"/>
      <c r="K43" s="95"/>
      <c r="L43" s="95"/>
      <c r="M43" s="95"/>
      <c r="N43" s="96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266"/>
      <c r="AF43" s="266"/>
      <c r="AG43" s="266"/>
      <c r="AH43" s="97"/>
      <c r="AI43" s="97"/>
      <c r="AJ43" s="97"/>
      <c r="AK43" s="97"/>
      <c r="AL43" s="97"/>
      <c r="AM43" s="97"/>
      <c r="AN43" s="97"/>
      <c r="AO43" s="97"/>
    </row>
    <row r="44" spans="1:41" s="32" customFormat="1" ht="9.75" customHeight="1" x14ac:dyDescent="0.3">
      <c r="A44" s="126"/>
      <c r="B44" s="93"/>
      <c r="C44" s="93"/>
      <c r="D44" s="93"/>
      <c r="E44" s="125"/>
      <c r="F44" s="125"/>
      <c r="G44" s="93"/>
      <c r="H44" s="93"/>
      <c r="I44" s="93"/>
      <c r="J44" s="95"/>
      <c r="K44" s="95"/>
      <c r="L44" s="95"/>
      <c r="M44" s="95"/>
      <c r="N44" s="96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266"/>
      <c r="AF44" s="266"/>
      <c r="AG44" s="266"/>
      <c r="AH44" s="97"/>
      <c r="AI44" s="97"/>
      <c r="AJ44" s="97"/>
      <c r="AK44" s="97"/>
      <c r="AL44" s="97"/>
      <c r="AM44" s="97"/>
      <c r="AN44" s="97"/>
      <c r="AO44" s="97"/>
    </row>
    <row r="45" spans="1:41" s="32" customFormat="1" ht="9.75" customHeight="1" x14ac:dyDescent="0.3">
      <c r="A45" s="126"/>
      <c r="B45" s="125"/>
      <c r="C45" s="125"/>
      <c r="D45" s="125"/>
      <c r="E45" s="125"/>
      <c r="F45" s="125"/>
      <c r="G45" s="93"/>
      <c r="H45" s="93"/>
      <c r="I45" s="190"/>
      <c r="J45" s="125"/>
      <c r="K45" s="93"/>
      <c r="L45" s="95"/>
      <c r="M45" s="95"/>
      <c r="N45" s="96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266"/>
      <c r="AF45" s="266"/>
      <c r="AG45" s="266"/>
      <c r="AH45" s="97"/>
      <c r="AI45" s="97"/>
      <c r="AJ45" s="97"/>
      <c r="AK45" s="97"/>
      <c r="AL45" s="97"/>
      <c r="AM45" s="97"/>
      <c r="AN45" s="97"/>
      <c r="AO45" s="97"/>
    </row>
    <row r="46" spans="1:41" s="32" customFormat="1" ht="9.75" customHeight="1" x14ac:dyDescent="0.3">
      <c r="A46" s="126"/>
      <c r="B46" s="93"/>
      <c r="C46" s="93"/>
      <c r="D46" s="93"/>
      <c r="E46" s="125"/>
      <c r="F46" s="125"/>
      <c r="G46" s="93"/>
      <c r="H46" s="93"/>
      <c r="I46" s="93"/>
      <c r="J46" s="95"/>
      <c r="K46" s="93"/>
      <c r="L46" s="95"/>
      <c r="M46" s="95"/>
      <c r="N46" s="96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266"/>
      <c r="AF46" s="266"/>
      <c r="AG46" s="266"/>
      <c r="AH46" s="97"/>
      <c r="AI46" s="97"/>
      <c r="AJ46" s="97"/>
      <c r="AK46" s="97"/>
      <c r="AL46" s="97"/>
      <c r="AM46" s="97"/>
      <c r="AN46" s="97"/>
      <c r="AO46" s="97"/>
    </row>
    <row r="47" spans="1:41" s="32" customFormat="1" ht="9.75" customHeight="1" x14ac:dyDescent="0.3">
      <c r="A47" s="126"/>
      <c r="B47" s="125"/>
      <c r="C47" s="125"/>
      <c r="D47" s="125"/>
      <c r="E47" s="125"/>
      <c r="F47" s="125"/>
      <c r="G47" s="93"/>
      <c r="H47" s="93"/>
      <c r="I47" s="93"/>
      <c r="J47" s="95"/>
      <c r="K47" s="95"/>
      <c r="L47" s="95"/>
      <c r="M47" s="95"/>
      <c r="N47" s="96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266"/>
      <c r="AF47" s="266"/>
      <c r="AG47" s="266"/>
      <c r="AH47" s="97"/>
      <c r="AI47" s="97"/>
      <c r="AJ47" s="97"/>
      <c r="AK47" s="97"/>
      <c r="AL47" s="97"/>
      <c r="AM47" s="97"/>
      <c r="AN47" s="97"/>
      <c r="AO47" s="97"/>
    </row>
    <row r="48" spans="1:41" s="32" customFormat="1" ht="9.75" customHeight="1" x14ac:dyDescent="0.3">
      <c r="A48" s="126"/>
      <c r="B48" s="93"/>
      <c r="C48" s="93"/>
      <c r="D48" s="93"/>
      <c r="E48" s="125"/>
      <c r="F48" s="125"/>
      <c r="G48" s="93"/>
      <c r="H48" s="191"/>
      <c r="I48" s="93"/>
      <c r="J48" s="95"/>
      <c r="K48" s="95"/>
      <c r="L48" s="95"/>
      <c r="M48" s="95"/>
      <c r="N48" s="96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266"/>
      <c r="AF48" s="266"/>
      <c r="AG48" s="266"/>
      <c r="AH48" s="97"/>
      <c r="AI48" s="97"/>
      <c r="AJ48" s="97"/>
      <c r="AK48" s="97"/>
      <c r="AL48" s="97"/>
      <c r="AM48" s="97"/>
      <c r="AN48" s="97"/>
      <c r="AO48" s="97"/>
    </row>
    <row r="49" spans="1:41" s="32" customFormat="1" ht="9.75" customHeight="1" x14ac:dyDescent="0.3">
      <c r="A49" s="126"/>
      <c r="B49" s="125"/>
      <c r="C49" s="125"/>
      <c r="D49" s="125"/>
      <c r="E49" s="125"/>
      <c r="F49" s="125"/>
      <c r="G49" s="190"/>
      <c r="H49" s="125"/>
      <c r="I49" s="93"/>
      <c r="J49" s="95"/>
      <c r="K49" s="95"/>
      <c r="L49" s="95"/>
      <c r="M49" s="95"/>
      <c r="N49" s="96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266"/>
      <c r="AF49" s="266"/>
      <c r="AG49" s="266"/>
      <c r="AH49" s="97"/>
      <c r="AI49" s="97"/>
      <c r="AJ49" s="97"/>
      <c r="AK49" s="97"/>
      <c r="AL49" s="97"/>
      <c r="AM49" s="97"/>
      <c r="AN49" s="97"/>
      <c r="AO49" s="97"/>
    </row>
    <row r="50" spans="1:41" s="32" customFormat="1" ht="9.75" customHeight="1" x14ac:dyDescent="0.3">
      <c r="A50" s="126"/>
      <c r="B50" s="93"/>
      <c r="C50" s="93"/>
      <c r="D50" s="93"/>
      <c r="E50" s="125"/>
      <c r="F50" s="125"/>
      <c r="G50" s="93"/>
      <c r="H50" s="93"/>
      <c r="I50" s="93"/>
      <c r="J50" s="95"/>
      <c r="K50" s="95"/>
      <c r="L50" s="95"/>
      <c r="M50" s="95"/>
      <c r="N50" s="96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266"/>
      <c r="AF50" s="266"/>
      <c r="AG50" s="266"/>
      <c r="AH50" s="97"/>
      <c r="AI50" s="97"/>
      <c r="AJ50" s="97"/>
      <c r="AK50" s="97"/>
      <c r="AL50" s="97"/>
      <c r="AM50" s="97"/>
      <c r="AN50" s="97"/>
      <c r="AO50" s="97"/>
    </row>
    <row r="51" spans="1:41" s="32" customFormat="1" ht="9.75" customHeight="1" x14ac:dyDescent="0.3">
      <c r="A51" s="126"/>
      <c r="B51" s="125"/>
      <c r="C51" s="125"/>
      <c r="D51" s="125"/>
      <c r="E51" s="125"/>
      <c r="F51" s="125"/>
      <c r="G51" s="93"/>
      <c r="H51" s="93"/>
      <c r="I51" s="93"/>
      <c r="J51" s="95"/>
      <c r="K51" s="95"/>
      <c r="L51" s="95"/>
      <c r="M51" s="95"/>
      <c r="N51" s="96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266"/>
      <c r="AF51" s="266"/>
      <c r="AG51" s="266"/>
      <c r="AH51" s="97"/>
      <c r="AI51" s="97"/>
      <c r="AJ51" s="97"/>
      <c r="AK51" s="97"/>
      <c r="AL51" s="97"/>
      <c r="AM51" s="97"/>
      <c r="AN51" s="97"/>
      <c r="AO51" s="97"/>
    </row>
    <row r="52" spans="1:41" s="32" customFormat="1" ht="9.75" customHeight="1" x14ac:dyDescent="0.3">
      <c r="A52" s="200"/>
      <c r="B52" s="93"/>
      <c r="C52" s="93"/>
      <c r="D52" s="93"/>
      <c r="E52" s="125"/>
      <c r="F52" s="125"/>
      <c r="G52" s="93"/>
      <c r="H52" s="93"/>
      <c r="I52" s="93"/>
      <c r="J52" s="93"/>
      <c r="K52" s="93"/>
      <c r="L52" s="93"/>
      <c r="M52" s="95"/>
      <c r="N52" s="96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266"/>
      <c r="AF52" s="266"/>
      <c r="AG52" s="266"/>
      <c r="AH52" s="97"/>
      <c r="AI52" s="97"/>
      <c r="AJ52" s="97"/>
      <c r="AK52" s="97"/>
      <c r="AL52" s="97"/>
      <c r="AM52" s="97"/>
      <c r="AN52" s="97"/>
      <c r="AO52" s="97"/>
    </row>
    <row r="53" spans="1:41" s="2" customFormat="1" ht="6.75" customHeight="1" x14ac:dyDescent="0.3">
      <c r="A53" s="102"/>
      <c r="B53" s="102"/>
      <c r="C53" s="102"/>
      <c r="D53" s="102"/>
      <c r="E53" s="102"/>
      <c r="F53" s="103"/>
      <c r="G53" s="104"/>
      <c r="H53" s="105"/>
      <c r="I53" s="104"/>
      <c r="J53" s="105"/>
      <c r="K53" s="104"/>
      <c r="L53" s="105"/>
      <c r="M53" s="104"/>
      <c r="N53" s="105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266"/>
      <c r="AF53" s="266"/>
      <c r="AG53" s="266"/>
      <c r="AH53" s="106"/>
      <c r="AI53" s="106"/>
      <c r="AJ53" s="106"/>
      <c r="AK53" s="106"/>
      <c r="AL53" s="106"/>
      <c r="AM53" s="106"/>
      <c r="AN53" s="106"/>
      <c r="AO53" s="106"/>
    </row>
    <row r="54" spans="1:41" s="17" customFormat="1" ht="10.5" customHeight="1" x14ac:dyDescent="0.3">
      <c r="A54" s="107" t="s">
        <v>30</v>
      </c>
      <c r="B54" s="108"/>
      <c r="C54" s="108"/>
      <c r="D54" s="151"/>
      <c r="E54" s="109" t="s">
        <v>2</v>
      </c>
      <c r="F54" s="109" t="s">
        <v>2</v>
      </c>
      <c r="G54" s="110" t="s">
        <v>39</v>
      </c>
      <c r="H54" s="111"/>
      <c r="I54" s="110" t="s">
        <v>40</v>
      </c>
      <c r="J54" s="112"/>
      <c r="K54" s="113" t="s">
        <v>41</v>
      </c>
      <c r="L54" s="113"/>
      <c r="M54" s="114"/>
      <c r="N54" s="115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267"/>
      <c r="AF54" s="267"/>
      <c r="AG54" s="267"/>
      <c r="AH54" s="78"/>
      <c r="AI54" s="78"/>
      <c r="AJ54" s="78"/>
      <c r="AK54" s="78"/>
      <c r="AL54" s="78"/>
      <c r="AM54" s="78"/>
      <c r="AN54" s="78"/>
      <c r="AO54" s="78"/>
    </row>
    <row r="55" spans="1:41" s="17" customFormat="1" ht="9" customHeight="1" x14ac:dyDescent="0.3">
      <c r="A55" s="209" t="s">
        <v>31</v>
      </c>
      <c r="B55" s="210"/>
      <c r="C55" s="211"/>
      <c r="D55" s="212"/>
      <c r="E55" s="116">
        <v>1</v>
      </c>
      <c r="F55" s="201" t="s">
        <v>3</v>
      </c>
      <c r="G55" s="76"/>
      <c r="H55" s="202"/>
      <c r="I55" s="76"/>
      <c r="J55" s="203"/>
      <c r="K55" s="204" t="s">
        <v>33</v>
      </c>
      <c r="L55" s="205"/>
      <c r="M55" s="205"/>
      <c r="N55" s="203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267"/>
      <c r="AF55" s="267"/>
      <c r="AG55" s="267"/>
      <c r="AH55" s="78"/>
      <c r="AI55" s="78"/>
      <c r="AJ55" s="78"/>
      <c r="AK55" s="78"/>
      <c r="AL55" s="78"/>
      <c r="AM55" s="78"/>
      <c r="AN55" s="78"/>
      <c r="AO55" s="78"/>
    </row>
    <row r="56" spans="1:41" s="17" customFormat="1" ht="9" customHeight="1" x14ac:dyDescent="0.3">
      <c r="A56" s="213" t="s">
        <v>38</v>
      </c>
      <c r="B56" s="127"/>
      <c r="C56" s="214"/>
      <c r="D56" s="215"/>
      <c r="E56" s="116">
        <v>2</v>
      </c>
      <c r="F56" s="201" t="s">
        <v>4</v>
      </c>
      <c r="G56" s="76"/>
      <c r="H56" s="202"/>
      <c r="I56" s="76"/>
      <c r="J56" s="203"/>
      <c r="K56" s="120"/>
      <c r="L56" s="206"/>
      <c r="M56" s="127"/>
      <c r="N56" s="207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267"/>
      <c r="AF56" s="267"/>
      <c r="AG56" s="267"/>
      <c r="AH56" s="78"/>
      <c r="AI56" s="78"/>
      <c r="AJ56" s="78"/>
      <c r="AK56" s="78"/>
      <c r="AL56" s="78"/>
      <c r="AM56" s="78"/>
      <c r="AN56" s="78"/>
      <c r="AO56" s="78"/>
    </row>
    <row r="57" spans="1:41" s="17" customFormat="1" ht="9" customHeight="1" x14ac:dyDescent="0.3">
      <c r="A57" s="141"/>
      <c r="B57" s="142"/>
      <c r="C57" s="149"/>
      <c r="D57" s="143"/>
      <c r="E57" s="116"/>
      <c r="F57" s="201" t="s">
        <v>5</v>
      </c>
      <c r="G57" s="76"/>
      <c r="H57" s="202"/>
      <c r="I57" s="76"/>
      <c r="J57" s="203"/>
      <c r="K57" s="204" t="s">
        <v>34</v>
      </c>
      <c r="L57" s="205"/>
      <c r="M57" s="205"/>
      <c r="N57" s="203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267"/>
      <c r="AF57" s="267"/>
      <c r="AG57" s="267"/>
      <c r="AH57" s="78"/>
      <c r="AI57" s="78"/>
      <c r="AJ57" s="78"/>
      <c r="AK57" s="78"/>
      <c r="AL57" s="78"/>
      <c r="AM57" s="78"/>
      <c r="AN57" s="78"/>
      <c r="AO57" s="78"/>
    </row>
    <row r="58" spans="1:41" s="17" customFormat="1" ht="9" customHeight="1" x14ac:dyDescent="0.3">
      <c r="A58" s="118"/>
      <c r="B58" s="87"/>
      <c r="C58" s="87"/>
      <c r="D58" s="119"/>
      <c r="E58" s="116"/>
      <c r="F58" s="201" t="s">
        <v>6</v>
      </c>
      <c r="G58" s="76"/>
      <c r="H58" s="202"/>
      <c r="I58" s="76"/>
      <c r="J58" s="203"/>
      <c r="K58" s="76"/>
      <c r="L58" s="202"/>
      <c r="M58" s="76"/>
      <c r="N58" s="203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267"/>
      <c r="AF58" s="267"/>
      <c r="AG58" s="267"/>
      <c r="AH58" s="78"/>
      <c r="AI58" s="78"/>
      <c r="AJ58" s="78"/>
      <c r="AK58" s="78"/>
      <c r="AL58" s="78"/>
      <c r="AM58" s="78"/>
      <c r="AN58" s="78"/>
      <c r="AO58" s="78"/>
    </row>
    <row r="59" spans="1:41" s="17" customFormat="1" ht="9" customHeight="1" x14ac:dyDescent="0.3">
      <c r="A59" s="130"/>
      <c r="B59" s="144"/>
      <c r="C59" s="144"/>
      <c r="D59" s="150"/>
      <c r="E59" s="116"/>
      <c r="F59" s="201" t="s">
        <v>7</v>
      </c>
      <c r="G59" s="76"/>
      <c r="H59" s="202"/>
      <c r="I59" s="76"/>
      <c r="J59" s="203"/>
      <c r="K59" s="127"/>
      <c r="L59" s="206"/>
      <c r="M59" s="127"/>
      <c r="N59" s="207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267"/>
      <c r="AF59" s="267"/>
      <c r="AG59" s="267"/>
      <c r="AH59" s="78"/>
      <c r="AI59" s="78"/>
      <c r="AJ59" s="78"/>
      <c r="AK59" s="78"/>
      <c r="AL59" s="78"/>
      <c r="AM59" s="78"/>
      <c r="AN59" s="78"/>
      <c r="AO59" s="78"/>
    </row>
    <row r="60" spans="1:41" s="17" customFormat="1" ht="9" customHeight="1" x14ac:dyDescent="0.3">
      <c r="A60" s="131"/>
      <c r="B60" s="21"/>
      <c r="C60" s="87"/>
      <c r="D60" s="119"/>
      <c r="E60" s="116"/>
      <c r="F60" s="201" t="s">
        <v>8</v>
      </c>
      <c r="G60" s="76"/>
      <c r="H60" s="202"/>
      <c r="I60" s="76"/>
      <c r="J60" s="203"/>
      <c r="K60" s="204" t="s">
        <v>26</v>
      </c>
      <c r="L60" s="205"/>
      <c r="M60" s="205"/>
      <c r="N60" s="203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267"/>
      <c r="AF60" s="267"/>
      <c r="AG60" s="267"/>
      <c r="AH60" s="78"/>
      <c r="AI60" s="78"/>
      <c r="AJ60" s="78"/>
      <c r="AK60" s="78"/>
      <c r="AL60" s="78"/>
      <c r="AM60" s="78"/>
      <c r="AN60" s="78"/>
      <c r="AO60" s="78"/>
    </row>
    <row r="61" spans="1:41" s="17" customFormat="1" ht="9" customHeight="1" x14ac:dyDescent="0.3">
      <c r="A61" s="131"/>
      <c r="B61" s="21"/>
      <c r="C61" s="124"/>
      <c r="D61" s="139"/>
      <c r="E61" s="116"/>
      <c r="F61" s="201" t="s">
        <v>9</v>
      </c>
      <c r="G61" s="76"/>
      <c r="H61" s="202"/>
      <c r="I61" s="76"/>
      <c r="J61" s="203"/>
      <c r="K61" s="76"/>
      <c r="L61" s="202"/>
      <c r="M61" s="76"/>
      <c r="N61" s="203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267"/>
      <c r="AF61" s="267"/>
      <c r="AG61" s="267"/>
      <c r="AH61" s="78"/>
      <c r="AI61" s="78"/>
      <c r="AJ61" s="78"/>
      <c r="AK61" s="78"/>
      <c r="AL61" s="78"/>
      <c r="AM61" s="78"/>
      <c r="AN61" s="78"/>
      <c r="AO61" s="78"/>
    </row>
    <row r="62" spans="1:41" s="17" customFormat="1" ht="9" customHeight="1" x14ac:dyDescent="0.3">
      <c r="A62" s="132"/>
      <c r="B62" s="129"/>
      <c r="C62" s="148"/>
      <c r="D62" s="140"/>
      <c r="E62" s="121"/>
      <c r="F62" s="208" t="s">
        <v>10</v>
      </c>
      <c r="G62" s="127"/>
      <c r="H62" s="206"/>
      <c r="I62" s="127"/>
      <c r="J62" s="207"/>
      <c r="K62" s="127" t="str">
        <f>N4</f>
        <v>Sági István</v>
      </c>
      <c r="L62" s="206"/>
      <c r="M62" s="127"/>
      <c r="N62" s="123" t="e">
        <f>MIN(4,#REF!)</f>
        <v>#REF!</v>
      </c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267"/>
      <c r="AF62" s="267"/>
      <c r="AG62" s="267"/>
      <c r="AH62" s="78"/>
      <c r="AI62" s="78"/>
      <c r="AJ62" s="78"/>
      <c r="AK62" s="78"/>
      <c r="AL62" s="78"/>
      <c r="AM62" s="78"/>
      <c r="AN62" s="78"/>
      <c r="AO62" s="78"/>
    </row>
    <row r="63" spans="1:41" x14ac:dyDescent="0.3"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H63" s="198"/>
      <c r="AI63" s="198"/>
      <c r="AJ63" s="198"/>
      <c r="AK63" s="198"/>
      <c r="AL63" s="198"/>
      <c r="AM63" s="198"/>
      <c r="AN63" s="198"/>
      <c r="AO63" s="198"/>
    </row>
    <row r="64" spans="1:41" x14ac:dyDescent="0.3"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198"/>
      <c r="AB64" s="198"/>
      <c r="AC64" s="198"/>
      <c r="AD64" s="198"/>
      <c r="AH64" s="198"/>
      <c r="AI64" s="198"/>
      <c r="AJ64" s="198"/>
      <c r="AK64" s="198"/>
      <c r="AL64" s="198"/>
      <c r="AM64" s="198"/>
      <c r="AN64" s="198"/>
      <c r="AO64" s="198"/>
    </row>
    <row r="65" spans="16:41" x14ac:dyDescent="0.3">
      <c r="P65" s="198"/>
      <c r="Q65" s="198"/>
      <c r="R65" s="198"/>
      <c r="S65" s="198"/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H65" s="198"/>
      <c r="AI65" s="198"/>
      <c r="AJ65" s="198"/>
      <c r="AK65" s="198"/>
      <c r="AL65" s="198"/>
      <c r="AM65" s="198"/>
      <c r="AN65" s="198"/>
      <c r="AO65" s="198"/>
    </row>
    <row r="66" spans="16:41" x14ac:dyDescent="0.3">
      <c r="P66" s="198"/>
      <c r="Q66" s="198"/>
      <c r="R66" s="198"/>
      <c r="S66" s="198"/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H66" s="198"/>
      <c r="AI66" s="198"/>
      <c r="AJ66" s="198"/>
      <c r="AK66" s="198"/>
      <c r="AL66" s="198"/>
      <c r="AM66" s="198"/>
      <c r="AN66" s="198"/>
      <c r="AO66" s="198"/>
    </row>
    <row r="67" spans="16:41" x14ac:dyDescent="0.3"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H67" s="198"/>
      <c r="AI67" s="198"/>
      <c r="AJ67" s="198"/>
      <c r="AK67" s="198"/>
      <c r="AL67" s="198"/>
      <c r="AM67" s="198"/>
      <c r="AN67" s="198"/>
      <c r="AO67" s="198"/>
    </row>
    <row r="68" spans="16:41" x14ac:dyDescent="0.3">
      <c r="P68" s="198"/>
      <c r="Q68" s="198"/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198"/>
      <c r="AC68" s="198"/>
      <c r="AD68" s="198"/>
      <c r="AH68" s="198"/>
      <c r="AI68" s="198"/>
      <c r="AJ68" s="198"/>
      <c r="AK68" s="198"/>
      <c r="AL68" s="198"/>
      <c r="AM68" s="198"/>
      <c r="AN68" s="198"/>
      <c r="AO68" s="198"/>
    </row>
    <row r="69" spans="16:41" x14ac:dyDescent="0.3">
      <c r="P69" s="198"/>
      <c r="Q69" s="198"/>
      <c r="R69" s="198"/>
      <c r="S69" s="198"/>
      <c r="T69" s="198"/>
      <c r="U69" s="198"/>
      <c r="V69" s="198"/>
      <c r="W69" s="198"/>
      <c r="X69" s="198"/>
      <c r="Y69" s="198"/>
      <c r="Z69" s="198"/>
      <c r="AA69" s="198"/>
      <c r="AB69" s="198"/>
      <c r="AC69" s="198"/>
      <c r="AD69" s="198"/>
      <c r="AH69" s="198"/>
      <c r="AI69" s="198"/>
      <c r="AJ69" s="198"/>
      <c r="AK69" s="198"/>
      <c r="AL69" s="198"/>
      <c r="AM69" s="198"/>
      <c r="AN69" s="198"/>
      <c r="AO69" s="198"/>
    </row>
    <row r="70" spans="16:41" x14ac:dyDescent="0.3">
      <c r="P70" s="198"/>
      <c r="Q70" s="198"/>
      <c r="R70" s="198"/>
      <c r="S70" s="198"/>
      <c r="T70" s="198"/>
      <c r="U70" s="198"/>
      <c r="V70" s="198"/>
      <c r="W70" s="198"/>
      <c r="X70" s="198"/>
      <c r="Y70" s="198"/>
      <c r="Z70" s="198"/>
      <c r="AA70" s="198"/>
      <c r="AB70" s="198"/>
      <c r="AC70" s="198"/>
      <c r="AD70" s="198"/>
      <c r="AH70" s="198"/>
      <c r="AI70" s="198"/>
      <c r="AJ70" s="198"/>
      <c r="AK70" s="198"/>
      <c r="AL70" s="198"/>
      <c r="AM70" s="198"/>
      <c r="AN70" s="198"/>
      <c r="AO70" s="198"/>
    </row>
    <row r="71" spans="16:41" x14ac:dyDescent="0.3">
      <c r="P71" s="198"/>
      <c r="Q71" s="198"/>
      <c r="R71" s="198"/>
      <c r="S71" s="198"/>
      <c r="T71" s="198"/>
      <c r="U71" s="198"/>
      <c r="V71" s="198"/>
      <c r="W71" s="198"/>
      <c r="X71" s="198"/>
      <c r="Y71" s="198"/>
      <c r="Z71" s="198"/>
      <c r="AA71" s="198"/>
      <c r="AB71" s="198"/>
      <c r="AC71" s="198"/>
      <c r="AD71" s="198"/>
      <c r="AH71" s="198"/>
      <c r="AI71" s="198"/>
      <c r="AJ71" s="198"/>
      <c r="AK71" s="198"/>
      <c r="AL71" s="198"/>
      <c r="AM71" s="198"/>
      <c r="AN71" s="198"/>
      <c r="AO71" s="198"/>
    </row>
    <row r="72" spans="16:41" x14ac:dyDescent="0.3">
      <c r="P72" s="198"/>
      <c r="Q72" s="198"/>
      <c r="R72" s="198"/>
      <c r="S72" s="198"/>
      <c r="T72" s="198"/>
      <c r="U72" s="198"/>
      <c r="V72" s="198"/>
      <c r="W72" s="198"/>
      <c r="X72" s="198"/>
      <c r="Y72" s="198"/>
      <c r="Z72" s="198"/>
      <c r="AA72" s="198"/>
      <c r="AB72" s="198"/>
      <c r="AC72" s="198"/>
      <c r="AD72" s="198"/>
      <c r="AH72" s="198"/>
      <c r="AI72" s="198"/>
      <c r="AJ72" s="198"/>
      <c r="AK72" s="198"/>
      <c r="AL72" s="198"/>
      <c r="AM72" s="198"/>
      <c r="AN72" s="198"/>
      <c r="AO72" s="198"/>
    </row>
    <row r="73" spans="16:41" x14ac:dyDescent="0.3">
      <c r="P73" s="198"/>
      <c r="Q73" s="198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198"/>
      <c r="AC73" s="198"/>
      <c r="AD73" s="198"/>
      <c r="AH73" s="198"/>
      <c r="AI73" s="198"/>
      <c r="AJ73" s="198"/>
      <c r="AK73" s="198"/>
      <c r="AL73" s="198"/>
      <c r="AM73" s="198"/>
      <c r="AN73" s="198"/>
      <c r="AO73" s="198"/>
    </row>
    <row r="74" spans="16:41" x14ac:dyDescent="0.3"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H74" s="198"/>
      <c r="AI74" s="198"/>
      <c r="AJ74" s="198"/>
      <c r="AK74" s="198"/>
      <c r="AL74" s="198"/>
      <c r="AM74" s="198"/>
      <c r="AN74" s="198"/>
      <c r="AO74" s="198"/>
    </row>
    <row r="75" spans="16:41" x14ac:dyDescent="0.3"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H75" s="198"/>
      <c r="AI75" s="198"/>
      <c r="AJ75" s="198"/>
      <c r="AK75" s="198"/>
      <c r="AL75" s="198"/>
      <c r="AM75" s="198"/>
      <c r="AN75" s="198"/>
      <c r="AO75" s="198"/>
    </row>
    <row r="76" spans="16:41" x14ac:dyDescent="0.3"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H76" s="198"/>
      <c r="AI76" s="198"/>
      <c r="AJ76" s="198"/>
      <c r="AK76" s="198"/>
      <c r="AL76" s="198"/>
      <c r="AM76" s="198"/>
      <c r="AN76" s="198"/>
      <c r="AO76" s="198"/>
    </row>
    <row r="77" spans="16:41" x14ac:dyDescent="0.3"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198"/>
      <c r="AC77" s="198"/>
      <c r="AD77" s="198"/>
      <c r="AH77" s="198"/>
      <c r="AI77" s="198"/>
      <c r="AJ77" s="198"/>
      <c r="AK77" s="198"/>
      <c r="AL77" s="198"/>
      <c r="AM77" s="198"/>
      <c r="AN77" s="198"/>
      <c r="AO77" s="198"/>
    </row>
    <row r="78" spans="16:41" x14ac:dyDescent="0.3"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H78" s="198"/>
      <c r="AI78" s="198"/>
      <c r="AJ78" s="198"/>
      <c r="AK78" s="198"/>
      <c r="AL78" s="198"/>
      <c r="AM78" s="198"/>
      <c r="AN78" s="198"/>
      <c r="AO78" s="198"/>
    </row>
    <row r="79" spans="16:41" x14ac:dyDescent="0.3">
      <c r="P79" s="198"/>
      <c r="Q79" s="198"/>
      <c r="R79" s="198"/>
      <c r="S79" s="198"/>
      <c r="T79" s="198"/>
      <c r="U79" s="198"/>
      <c r="V79" s="198"/>
      <c r="W79" s="198"/>
      <c r="X79" s="198"/>
      <c r="Y79" s="198"/>
      <c r="Z79" s="198"/>
      <c r="AA79" s="198"/>
      <c r="AB79" s="198"/>
      <c r="AC79" s="198"/>
      <c r="AD79" s="198"/>
      <c r="AH79" s="198"/>
      <c r="AI79" s="198"/>
      <c r="AJ79" s="198"/>
      <c r="AK79" s="198"/>
      <c r="AL79" s="198"/>
      <c r="AM79" s="198"/>
      <c r="AN79" s="198"/>
      <c r="AO79" s="198"/>
    </row>
    <row r="80" spans="16:41" x14ac:dyDescent="0.3"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H80" s="198"/>
      <c r="AI80" s="198"/>
      <c r="AJ80" s="198"/>
      <c r="AK80" s="198"/>
      <c r="AL80" s="198"/>
      <c r="AM80" s="198"/>
      <c r="AN80" s="198"/>
      <c r="AO80" s="198"/>
    </row>
    <row r="81" spans="16:41" x14ac:dyDescent="0.3"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H81" s="198"/>
      <c r="AI81" s="198"/>
      <c r="AJ81" s="198"/>
      <c r="AK81" s="198"/>
      <c r="AL81" s="198"/>
      <c r="AM81" s="198"/>
      <c r="AN81" s="198"/>
      <c r="AO81" s="198"/>
    </row>
    <row r="82" spans="16:41" x14ac:dyDescent="0.3">
      <c r="P82" s="198"/>
      <c r="Q82" s="198"/>
      <c r="R82" s="198"/>
      <c r="S82" s="198"/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H82" s="198"/>
      <c r="AI82" s="198"/>
      <c r="AJ82" s="198"/>
      <c r="AK82" s="198"/>
      <c r="AL82" s="198"/>
      <c r="AM82" s="198"/>
      <c r="AN82" s="198"/>
      <c r="AO82" s="198"/>
    </row>
    <row r="83" spans="16:41" x14ac:dyDescent="0.3">
      <c r="P83" s="198"/>
      <c r="Q83" s="198"/>
      <c r="R83" s="198"/>
      <c r="S83" s="198"/>
      <c r="T83" s="198"/>
      <c r="U83" s="198"/>
      <c r="V83" s="198"/>
      <c r="W83" s="198"/>
      <c r="X83" s="198"/>
      <c r="Y83" s="198"/>
      <c r="Z83" s="198"/>
      <c r="AA83" s="198"/>
      <c r="AB83" s="198"/>
      <c r="AC83" s="198"/>
      <c r="AD83" s="198"/>
      <c r="AH83" s="198"/>
      <c r="AI83" s="198"/>
      <c r="AJ83" s="198"/>
      <c r="AK83" s="198"/>
      <c r="AL83" s="198"/>
      <c r="AM83" s="198"/>
      <c r="AN83" s="198"/>
      <c r="AO83" s="198"/>
    </row>
    <row r="84" spans="16:41" x14ac:dyDescent="0.3">
      <c r="P84" s="198"/>
      <c r="Q84" s="198"/>
      <c r="R84" s="198"/>
      <c r="S84" s="198"/>
      <c r="T84" s="198"/>
      <c r="U84" s="198"/>
      <c r="V84" s="198"/>
      <c r="W84" s="198"/>
      <c r="X84" s="198"/>
      <c r="Y84" s="198"/>
      <c r="Z84" s="198"/>
      <c r="AA84" s="198"/>
      <c r="AB84" s="198"/>
      <c r="AC84" s="198"/>
      <c r="AD84" s="198"/>
      <c r="AH84" s="198"/>
      <c r="AI84" s="198"/>
      <c r="AJ84" s="198"/>
      <c r="AK84" s="198"/>
      <c r="AL84" s="198"/>
      <c r="AM84" s="198"/>
      <c r="AN84" s="198"/>
      <c r="AO84" s="198"/>
    </row>
    <row r="85" spans="16:41" x14ac:dyDescent="0.3"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H85" s="198"/>
      <c r="AI85" s="198"/>
      <c r="AJ85" s="198"/>
      <c r="AK85" s="198"/>
      <c r="AL85" s="198"/>
      <c r="AM85" s="198"/>
      <c r="AN85" s="198"/>
      <c r="AO85" s="198"/>
    </row>
    <row r="86" spans="16:41" x14ac:dyDescent="0.3">
      <c r="P86" s="198"/>
      <c r="Q86" s="198"/>
      <c r="R86" s="198"/>
      <c r="S86" s="198"/>
      <c r="T86" s="198"/>
      <c r="U86" s="198"/>
      <c r="V86" s="198"/>
      <c r="W86" s="198"/>
      <c r="X86" s="198"/>
      <c r="Y86" s="198"/>
      <c r="Z86" s="198"/>
      <c r="AA86" s="198"/>
      <c r="AB86" s="198"/>
      <c r="AC86" s="198"/>
      <c r="AD86" s="198"/>
      <c r="AH86" s="198"/>
      <c r="AI86" s="198"/>
      <c r="AJ86" s="198"/>
      <c r="AK86" s="198"/>
      <c r="AL86" s="198"/>
      <c r="AM86" s="198"/>
      <c r="AN86" s="198"/>
      <c r="AO86" s="198"/>
    </row>
    <row r="87" spans="16:41" x14ac:dyDescent="0.3">
      <c r="P87" s="198"/>
      <c r="Q87" s="198"/>
      <c r="R87" s="198"/>
      <c r="S87" s="198"/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H87" s="198"/>
      <c r="AI87" s="198"/>
      <c r="AJ87" s="198"/>
      <c r="AK87" s="198"/>
      <c r="AL87" s="198"/>
      <c r="AM87" s="198"/>
      <c r="AN87" s="198"/>
      <c r="AO87" s="198"/>
    </row>
    <row r="88" spans="16:41" x14ac:dyDescent="0.3">
      <c r="P88" s="198"/>
      <c r="Q88" s="198"/>
      <c r="R88" s="198"/>
      <c r="S88" s="198"/>
      <c r="T88" s="198"/>
      <c r="U88" s="198"/>
      <c r="V88" s="198"/>
      <c r="W88" s="198"/>
      <c r="X88" s="198"/>
      <c r="Y88" s="198"/>
      <c r="Z88" s="198"/>
      <c r="AA88" s="198"/>
      <c r="AB88" s="198"/>
      <c r="AC88" s="198"/>
      <c r="AD88" s="198"/>
      <c r="AH88" s="198"/>
      <c r="AI88" s="198"/>
      <c r="AJ88" s="198"/>
      <c r="AK88" s="198"/>
      <c r="AL88" s="198"/>
      <c r="AM88" s="198"/>
      <c r="AN88" s="198"/>
      <c r="AO88" s="198"/>
    </row>
    <row r="89" spans="16:41" x14ac:dyDescent="0.3">
      <c r="P89" s="198"/>
      <c r="Q89" s="198"/>
      <c r="R89" s="198"/>
      <c r="S89" s="198"/>
      <c r="T89" s="198"/>
      <c r="U89" s="198"/>
      <c r="V89" s="198"/>
      <c r="W89" s="198"/>
      <c r="X89" s="198"/>
      <c r="Y89" s="198"/>
      <c r="Z89" s="198"/>
      <c r="AA89" s="198"/>
      <c r="AB89" s="198"/>
      <c r="AC89" s="198"/>
      <c r="AD89" s="198"/>
      <c r="AH89" s="198"/>
      <c r="AI89" s="198"/>
      <c r="AJ89" s="198"/>
      <c r="AK89" s="198"/>
      <c r="AL89" s="198"/>
      <c r="AM89" s="198"/>
      <c r="AN89" s="198"/>
      <c r="AO89" s="198"/>
    </row>
    <row r="90" spans="16:41" x14ac:dyDescent="0.3">
      <c r="P90" s="198"/>
      <c r="Q90" s="198"/>
      <c r="R90" s="198"/>
      <c r="S90" s="198"/>
      <c r="T90" s="198"/>
      <c r="U90" s="198"/>
      <c r="V90" s="198"/>
      <c r="W90" s="198"/>
      <c r="X90" s="198"/>
      <c r="Y90" s="198"/>
      <c r="Z90" s="198"/>
      <c r="AA90" s="198"/>
      <c r="AB90" s="198"/>
      <c r="AC90" s="198"/>
      <c r="AD90" s="198"/>
      <c r="AH90" s="198"/>
      <c r="AI90" s="198"/>
      <c r="AJ90" s="198"/>
      <c r="AK90" s="198"/>
      <c r="AL90" s="198"/>
      <c r="AM90" s="198"/>
      <c r="AN90" s="198"/>
      <c r="AO90" s="198"/>
    </row>
    <row r="91" spans="16:41" x14ac:dyDescent="0.3"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8"/>
      <c r="AH91" s="198"/>
      <c r="AI91" s="198"/>
      <c r="AJ91" s="198"/>
      <c r="AK91" s="198"/>
      <c r="AL91" s="198"/>
      <c r="AM91" s="198"/>
      <c r="AN91" s="198"/>
      <c r="AO91" s="198"/>
    </row>
    <row r="92" spans="16:41" x14ac:dyDescent="0.3"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H92" s="198"/>
      <c r="AI92" s="198"/>
      <c r="AJ92" s="198"/>
      <c r="AK92" s="198"/>
      <c r="AL92" s="198"/>
      <c r="AM92" s="198"/>
      <c r="AN92" s="198"/>
      <c r="AO92" s="198"/>
    </row>
    <row r="93" spans="16:41" x14ac:dyDescent="0.3"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H93" s="198"/>
      <c r="AI93" s="198"/>
      <c r="AJ93" s="198"/>
      <c r="AK93" s="198"/>
      <c r="AL93" s="198"/>
      <c r="AM93" s="198"/>
      <c r="AN93" s="198"/>
      <c r="AO93" s="198"/>
    </row>
    <row r="94" spans="16:41" x14ac:dyDescent="0.3"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H94" s="198"/>
      <c r="AI94" s="198"/>
      <c r="AJ94" s="198"/>
      <c r="AK94" s="198"/>
      <c r="AL94" s="198"/>
      <c r="AM94" s="198"/>
      <c r="AN94" s="198"/>
      <c r="AO94" s="198"/>
    </row>
    <row r="95" spans="16:41" x14ac:dyDescent="0.3"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H95" s="198"/>
      <c r="AI95" s="198"/>
      <c r="AJ95" s="198"/>
      <c r="AK95" s="198"/>
      <c r="AL95" s="198"/>
      <c r="AM95" s="198"/>
      <c r="AN95" s="198"/>
      <c r="AO95" s="198"/>
    </row>
    <row r="96" spans="16:41" x14ac:dyDescent="0.3"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H96" s="198"/>
      <c r="AI96" s="198"/>
      <c r="AJ96" s="198"/>
      <c r="AK96" s="198"/>
      <c r="AL96" s="198"/>
      <c r="AM96" s="198"/>
      <c r="AN96" s="198"/>
      <c r="AO96" s="198"/>
    </row>
    <row r="97" spans="16:41" x14ac:dyDescent="0.3"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H97" s="198"/>
      <c r="AI97" s="198"/>
      <c r="AJ97" s="198"/>
      <c r="AK97" s="198"/>
      <c r="AL97" s="198"/>
      <c r="AM97" s="198"/>
      <c r="AN97" s="198"/>
      <c r="AO97" s="198"/>
    </row>
    <row r="98" spans="16:41" x14ac:dyDescent="0.3"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H98" s="198"/>
      <c r="AI98" s="198"/>
      <c r="AJ98" s="198"/>
      <c r="AK98" s="198"/>
      <c r="AL98" s="198"/>
      <c r="AM98" s="198"/>
      <c r="AN98" s="198"/>
      <c r="AO98" s="198"/>
    </row>
    <row r="99" spans="16:41" x14ac:dyDescent="0.3"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H99" s="198"/>
      <c r="AI99" s="198"/>
      <c r="AJ99" s="198"/>
      <c r="AK99" s="198"/>
      <c r="AL99" s="198"/>
      <c r="AM99" s="198"/>
      <c r="AN99" s="198"/>
      <c r="AO99" s="198"/>
    </row>
    <row r="100" spans="16:41" x14ac:dyDescent="0.3"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H100" s="198"/>
      <c r="AI100" s="198"/>
      <c r="AJ100" s="198"/>
      <c r="AK100" s="198"/>
      <c r="AL100" s="198"/>
      <c r="AM100" s="198"/>
      <c r="AN100" s="198"/>
      <c r="AO100" s="198"/>
    </row>
    <row r="101" spans="16:41" x14ac:dyDescent="0.3"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H101" s="198"/>
      <c r="AI101" s="198"/>
      <c r="AJ101" s="198"/>
      <c r="AK101" s="198"/>
      <c r="AL101" s="198"/>
      <c r="AM101" s="198"/>
      <c r="AN101" s="198"/>
      <c r="AO101" s="198"/>
    </row>
    <row r="102" spans="16:41" x14ac:dyDescent="0.3"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8"/>
      <c r="AH102" s="198"/>
      <c r="AI102" s="198"/>
      <c r="AJ102" s="198"/>
      <c r="AK102" s="198"/>
      <c r="AL102" s="198"/>
      <c r="AM102" s="198"/>
      <c r="AN102" s="198"/>
      <c r="AO102" s="198"/>
    </row>
    <row r="103" spans="16:41" x14ac:dyDescent="0.3"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H103" s="198"/>
      <c r="AI103" s="198"/>
      <c r="AJ103" s="198"/>
      <c r="AK103" s="198"/>
      <c r="AL103" s="198"/>
      <c r="AM103" s="198"/>
      <c r="AN103" s="198"/>
      <c r="AO103" s="198"/>
    </row>
    <row r="104" spans="16:41" x14ac:dyDescent="0.3">
      <c r="P104" s="198"/>
      <c r="Q104" s="198"/>
      <c r="R104" s="198"/>
      <c r="S104" s="198"/>
      <c r="T104" s="198"/>
      <c r="U104" s="198"/>
      <c r="V104" s="198"/>
      <c r="W104" s="198"/>
      <c r="X104" s="198"/>
      <c r="Y104" s="198"/>
      <c r="Z104" s="198"/>
      <c r="AA104" s="198"/>
      <c r="AB104" s="198"/>
      <c r="AC104" s="198"/>
      <c r="AD104" s="198"/>
      <c r="AH104" s="198"/>
      <c r="AI104" s="198"/>
      <c r="AJ104" s="198"/>
      <c r="AK104" s="198"/>
      <c r="AL104" s="198"/>
      <c r="AM104" s="198"/>
      <c r="AN104" s="198"/>
      <c r="AO104" s="198"/>
    </row>
    <row r="105" spans="16:41" x14ac:dyDescent="0.3"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H105" s="198"/>
      <c r="AI105" s="198"/>
      <c r="AJ105" s="198"/>
      <c r="AK105" s="198"/>
      <c r="AL105" s="198"/>
      <c r="AM105" s="198"/>
      <c r="AN105" s="198"/>
      <c r="AO105" s="198"/>
    </row>
    <row r="106" spans="16:41" x14ac:dyDescent="0.3">
      <c r="P106" s="198"/>
      <c r="Q106" s="198"/>
      <c r="R106" s="198"/>
      <c r="S106" s="198"/>
      <c r="T106" s="198"/>
      <c r="U106" s="198"/>
      <c r="V106" s="198"/>
      <c r="W106" s="198"/>
      <c r="X106" s="198"/>
      <c r="Y106" s="198"/>
      <c r="Z106" s="198"/>
      <c r="AA106" s="198"/>
      <c r="AB106" s="198"/>
      <c r="AC106" s="198"/>
      <c r="AD106" s="198"/>
      <c r="AH106" s="198"/>
      <c r="AI106" s="198"/>
      <c r="AJ106" s="198"/>
      <c r="AK106" s="198"/>
      <c r="AL106" s="198"/>
      <c r="AM106" s="198"/>
      <c r="AN106" s="198"/>
      <c r="AO106" s="198"/>
    </row>
    <row r="107" spans="16:41" x14ac:dyDescent="0.3"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  <c r="Z107" s="198"/>
      <c r="AA107" s="198"/>
      <c r="AB107" s="198"/>
      <c r="AC107" s="198"/>
      <c r="AD107" s="198"/>
      <c r="AH107" s="198"/>
      <c r="AI107" s="198"/>
      <c r="AJ107" s="198"/>
      <c r="AK107" s="198"/>
      <c r="AL107" s="198"/>
      <c r="AM107" s="198"/>
      <c r="AN107" s="198"/>
      <c r="AO107" s="198"/>
    </row>
    <row r="108" spans="16:41" x14ac:dyDescent="0.3"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H108" s="198"/>
      <c r="AI108" s="198"/>
      <c r="AJ108" s="198"/>
      <c r="AK108" s="198"/>
      <c r="AL108" s="198"/>
      <c r="AM108" s="198"/>
      <c r="AN108" s="198"/>
      <c r="AO108" s="198"/>
    </row>
    <row r="109" spans="16:41" x14ac:dyDescent="0.3"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H109" s="198"/>
      <c r="AI109" s="198"/>
      <c r="AJ109" s="198"/>
      <c r="AK109" s="198"/>
      <c r="AL109" s="198"/>
      <c r="AM109" s="198"/>
      <c r="AN109" s="198"/>
      <c r="AO109" s="198"/>
    </row>
    <row r="110" spans="16:41" x14ac:dyDescent="0.3"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H110" s="198"/>
      <c r="AI110" s="198"/>
      <c r="AJ110" s="198"/>
      <c r="AK110" s="198"/>
      <c r="AL110" s="198"/>
      <c r="AM110" s="198"/>
      <c r="AN110" s="198"/>
      <c r="AO110" s="198"/>
    </row>
    <row r="111" spans="16:41" x14ac:dyDescent="0.3"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8"/>
      <c r="AH111" s="198"/>
      <c r="AI111" s="198"/>
      <c r="AJ111" s="198"/>
      <c r="AK111" s="198"/>
      <c r="AL111" s="198"/>
      <c r="AM111" s="198"/>
      <c r="AN111" s="198"/>
      <c r="AO111" s="198"/>
    </row>
    <row r="112" spans="16:41" x14ac:dyDescent="0.3"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H112" s="198"/>
      <c r="AI112" s="198"/>
      <c r="AJ112" s="198"/>
      <c r="AK112" s="198"/>
      <c r="AL112" s="198"/>
      <c r="AM112" s="198"/>
      <c r="AN112" s="198"/>
      <c r="AO112" s="198"/>
    </row>
    <row r="113" spans="16:41" x14ac:dyDescent="0.3"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H113" s="198"/>
      <c r="AI113" s="198"/>
      <c r="AJ113" s="198"/>
      <c r="AK113" s="198"/>
      <c r="AL113" s="198"/>
      <c r="AM113" s="198"/>
      <c r="AN113" s="198"/>
      <c r="AO113" s="198"/>
    </row>
    <row r="114" spans="16:41" x14ac:dyDescent="0.3">
      <c r="P114" s="198"/>
      <c r="Q114" s="198"/>
      <c r="R114" s="198"/>
      <c r="S114" s="198"/>
      <c r="T114" s="198"/>
      <c r="U114" s="198"/>
      <c r="V114" s="198"/>
      <c r="W114" s="198"/>
      <c r="X114" s="198"/>
      <c r="Y114" s="198"/>
      <c r="Z114" s="198"/>
      <c r="AA114" s="198"/>
      <c r="AB114" s="198"/>
      <c r="AC114" s="198"/>
      <c r="AD114" s="198"/>
      <c r="AH114" s="198"/>
      <c r="AI114" s="198"/>
      <c r="AJ114" s="198"/>
      <c r="AK114" s="198"/>
      <c r="AL114" s="198"/>
      <c r="AM114" s="198"/>
      <c r="AN114" s="198"/>
      <c r="AO114" s="198"/>
    </row>
    <row r="115" spans="16:41" x14ac:dyDescent="0.3">
      <c r="P115" s="198"/>
      <c r="Q115" s="198"/>
      <c r="R115" s="198"/>
      <c r="S115" s="198"/>
      <c r="T115" s="198"/>
      <c r="U115" s="198"/>
      <c r="V115" s="198"/>
      <c r="W115" s="198"/>
      <c r="X115" s="198"/>
      <c r="Y115" s="198"/>
      <c r="Z115" s="198"/>
      <c r="AA115" s="198"/>
      <c r="AB115" s="198"/>
      <c r="AC115" s="198"/>
      <c r="AD115" s="198"/>
      <c r="AH115" s="198"/>
      <c r="AI115" s="198"/>
      <c r="AJ115" s="198"/>
      <c r="AK115" s="198"/>
      <c r="AL115" s="198"/>
      <c r="AM115" s="198"/>
      <c r="AN115" s="198"/>
      <c r="AO115" s="198"/>
    </row>
    <row r="116" spans="16:41" x14ac:dyDescent="0.3">
      <c r="P116" s="198"/>
      <c r="Q116" s="198"/>
      <c r="R116" s="198"/>
      <c r="S116" s="198"/>
      <c r="T116" s="198"/>
      <c r="U116" s="198"/>
      <c r="V116" s="198"/>
      <c r="W116" s="198"/>
      <c r="X116" s="198"/>
      <c r="Y116" s="198"/>
      <c r="Z116" s="198"/>
      <c r="AA116" s="198"/>
      <c r="AB116" s="198"/>
      <c r="AC116" s="198"/>
      <c r="AD116" s="198"/>
      <c r="AH116" s="198"/>
      <c r="AI116" s="198"/>
      <c r="AJ116" s="198"/>
      <c r="AK116" s="198"/>
      <c r="AL116" s="198"/>
      <c r="AM116" s="198"/>
      <c r="AN116" s="198"/>
      <c r="AO116" s="198"/>
    </row>
    <row r="117" spans="16:41" x14ac:dyDescent="0.3">
      <c r="P117" s="198"/>
      <c r="Q117" s="198"/>
      <c r="R117" s="198"/>
      <c r="S117" s="198"/>
      <c r="T117" s="198"/>
      <c r="U117" s="198"/>
      <c r="V117" s="198"/>
      <c r="W117" s="198"/>
      <c r="X117" s="198"/>
      <c r="Y117" s="198"/>
      <c r="Z117" s="198"/>
      <c r="AA117" s="198"/>
      <c r="AB117" s="198"/>
      <c r="AC117" s="198"/>
      <c r="AD117" s="198"/>
      <c r="AH117" s="198"/>
      <c r="AI117" s="198"/>
      <c r="AJ117" s="198"/>
      <c r="AK117" s="198"/>
      <c r="AL117" s="198"/>
      <c r="AM117" s="198"/>
      <c r="AN117" s="198"/>
      <c r="AO117" s="198"/>
    </row>
    <row r="118" spans="16:41" x14ac:dyDescent="0.3">
      <c r="P118" s="198"/>
      <c r="Q118" s="198"/>
      <c r="R118" s="198"/>
      <c r="S118" s="198"/>
      <c r="T118" s="198"/>
      <c r="U118" s="198"/>
      <c r="V118" s="198"/>
      <c r="W118" s="198"/>
      <c r="X118" s="198"/>
      <c r="Y118" s="198"/>
      <c r="Z118" s="198"/>
      <c r="AA118" s="198"/>
      <c r="AB118" s="198"/>
      <c r="AC118" s="198"/>
      <c r="AD118" s="198"/>
      <c r="AH118" s="198"/>
      <c r="AI118" s="198"/>
      <c r="AJ118" s="198"/>
      <c r="AK118" s="198"/>
      <c r="AL118" s="198"/>
      <c r="AM118" s="198"/>
      <c r="AN118" s="198"/>
      <c r="AO118" s="198"/>
    </row>
    <row r="119" spans="16:41" x14ac:dyDescent="0.3">
      <c r="P119" s="198"/>
      <c r="Q119" s="198"/>
      <c r="R119" s="198"/>
      <c r="S119" s="198"/>
      <c r="T119" s="198"/>
      <c r="U119" s="198"/>
      <c r="V119" s="198"/>
      <c r="W119" s="198"/>
      <c r="X119" s="198"/>
      <c r="Y119" s="198"/>
      <c r="Z119" s="198"/>
      <c r="AA119" s="198"/>
      <c r="AB119" s="198"/>
      <c r="AC119" s="198"/>
      <c r="AD119" s="198"/>
      <c r="AH119" s="198"/>
      <c r="AI119" s="198"/>
      <c r="AJ119" s="198"/>
      <c r="AK119" s="198"/>
      <c r="AL119" s="198"/>
      <c r="AM119" s="198"/>
      <c r="AN119" s="198"/>
      <c r="AO119" s="198"/>
    </row>
    <row r="120" spans="16:41" x14ac:dyDescent="0.3">
      <c r="P120" s="198"/>
      <c r="Q120" s="198"/>
      <c r="R120" s="198"/>
      <c r="S120" s="198"/>
      <c r="T120" s="198"/>
      <c r="U120" s="198"/>
      <c r="V120" s="198"/>
      <c r="W120" s="198"/>
      <c r="X120" s="198"/>
      <c r="Y120" s="198"/>
      <c r="Z120" s="198"/>
      <c r="AA120" s="198"/>
      <c r="AB120" s="198"/>
      <c r="AC120" s="198"/>
      <c r="AD120" s="198"/>
      <c r="AH120" s="198"/>
      <c r="AI120" s="198"/>
      <c r="AJ120" s="198"/>
      <c r="AK120" s="198"/>
      <c r="AL120" s="198"/>
      <c r="AM120" s="198"/>
      <c r="AN120" s="198"/>
      <c r="AO120" s="198"/>
    </row>
    <row r="121" spans="16:41" x14ac:dyDescent="0.3">
      <c r="P121" s="198"/>
      <c r="Q121" s="198"/>
      <c r="R121" s="198"/>
      <c r="S121" s="198"/>
      <c r="T121" s="198"/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8"/>
      <c r="AH121" s="198"/>
      <c r="AI121" s="198"/>
      <c r="AJ121" s="198"/>
      <c r="AK121" s="198"/>
      <c r="AL121" s="198"/>
      <c r="AM121" s="198"/>
      <c r="AN121" s="198"/>
      <c r="AO121" s="198"/>
    </row>
    <row r="122" spans="16:41" x14ac:dyDescent="0.3">
      <c r="P122" s="198"/>
      <c r="Q122" s="198"/>
      <c r="R122" s="198"/>
      <c r="S122" s="198"/>
      <c r="T122" s="198"/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H122" s="198"/>
      <c r="AI122" s="198"/>
      <c r="AJ122" s="198"/>
      <c r="AK122" s="198"/>
      <c r="AL122" s="198"/>
      <c r="AM122" s="198"/>
      <c r="AN122" s="198"/>
      <c r="AO122" s="198"/>
    </row>
    <row r="123" spans="16:41" x14ac:dyDescent="0.3">
      <c r="P123" s="198"/>
      <c r="Q123" s="198"/>
      <c r="R123" s="198"/>
      <c r="S123" s="198"/>
      <c r="T123" s="198"/>
      <c r="U123" s="198"/>
      <c r="V123" s="198"/>
      <c r="W123" s="198"/>
      <c r="X123" s="198"/>
      <c r="Y123" s="198"/>
      <c r="Z123" s="198"/>
      <c r="AA123" s="198"/>
      <c r="AB123" s="198"/>
      <c r="AC123" s="198"/>
      <c r="AD123" s="198"/>
      <c r="AH123" s="198"/>
      <c r="AI123" s="198"/>
      <c r="AJ123" s="198"/>
      <c r="AK123" s="198"/>
      <c r="AL123" s="198"/>
      <c r="AM123" s="198"/>
      <c r="AN123" s="198"/>
      <c r="AO123" s="198"/>
    </row>
    <row r="124" spans="16:41" x14ac:dyDescent="0.3">
      <c r="P124" s="198"/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H124" s="198"/>
      <c r="AI124" s="198"/>
      <c r="AJ124" s="198"/>
      <c r="AK124" s="198"/>
      <c r="AL124" s="198"/>
      <c r="AM124" s="198"/>
      <c r="AN124" s="198"/>
      <c r="AO124" s="198"/>
    </row>
    <row r="125" spans="16:41" x14ac:dyDescent="0.3">
      <c r="P125" s="198"/>
      <c r="Q125" s="198"/>
      <c r="R125" s="198"/>
      <c r="S125" s="198"/>
      <c r="T125" s="198"/>
      <c r="U125" s="198"/>
      <c r="V125" s="198"/>
      <c r="W125" s="198"/>
      <c r="X125" s="198"/>
      <c r="Y125" s="198"/>
      <c r="Z125" s="198"/>
      <c r="AA125" s="198"/>
      <c r="AB125" s="198"/>
      <c r="AC125" s="198"/>
      <c r="AD125" s="198"/>
      <c r="AH125" s="198"/>
      <c r="AI125" s="198"/>
      <c r="AJ125" s="198"/>
      <c r="AK125" s="198"/>
      <c r="AL125" s="198"/>
      <c r="AM125" s="198"/>
      <c r="AN125" s="198"/>
      <c r="AO125" s="198"/>
    </row>
    <row r="126" spans="16:41" x14ac:dyDescent="0.3">
      <c r="P126" s="198"/>
      <c r="Q126" s="198"/>
      <c r="R126" s="198"/>
      <c r="S126" s="198"/>
      <c r="T126" s="198"/>
      <c r="U126" s="198"/>
      <c r="V126" s="198"/>
      <c r="W126" s="198"/>
      <c r="X126" s="198"/>
      <c r="Y126" s="198"/>
      <c r="Z126" s="198"/>
      <c r="AA126" s="198"/>
      <c r="AB126" s="198"/>
      <c r="AC126" s="198"/>
      <c r="AD126" s="198"/>
      <c r="AH126" s="198"/>
      <c r="AI126" s="198"/>
      <c r="AJ126" s="198"/>
      <c r="AK126" s="198"/>
      <c r="AL126" s="198"/>
      <c r="AM126" s="198"/>
      <c r="AN126" s="198"/>
      <c r="AO126" s="198"/>
    </row>
    <row r="127" spans="16:41" x14ac:dyDescent="0.3">
      <c r="P127" s="198"/>
      <c r="Q127" s="198"/>
      <c r="R127" s="198"/>
      <c r="S127" s="198"/>
      <c r="T127" s="198"/>
      <c r="U127" s="198"/>
      <c r="V127" s="198"/>
      <c r="W127" s="198"/>
      <c r="X127" s="198"/>
      <c r="Y127" s="198"/>
      <c r="Z127" s="198"/>
      <c r="AA127" s="198"/>
      <c r="AB127" s="198"/>
      <c r="AC127" s="198"/>
      <c r="AD127" s="198"/>
      <c r="AH127" s="198"/>
      <c r="AI127" s="198"/>
      <c r="AJ127" s="198"/>
      <c r="AK127" s="198"/>
      <c r="AL127" s="198"/>
      <c r="AM127" s="198"/>
      <c r="AN127" s="198"/>
      <c r="AO127" s="198"/>
    </row>
    <row r="128" spans="16:41" x14ac:dyDescent="0.3">
      <c r="P128" s="198"/>
      <c r="Q128" s="198"/>
      <c r="R128" s="198"/>
      <c r="S128" s="198"/>
      <c r="T128" s="198"/>
      <c r="U128" s="198"/>
      <c r="V128" s="198"/>
      <c r="W128" s="198"/>
      <c r="X128" s="198"/>
      <c r="Y128" s="198"/>
      <c r="Z128" s="198"/>
      <c r="AA128" s="198"/>
      <c r="AB128" s="198"/>
      <c r="AC128" s="198"/>
      <c r="AD128" s="198"/>
      <c r="AH128" s="198"/>
      <c r="AI128" s="198"/>
      <c r="AJ128" s="198"/>
      <c r="AK128" s="198"/>
      <c r="AL128" s="198"/>
      <c r="AM128" s="198"/>
      <c r="AN128" s="198"/>
      <c r="AO128" s="198"/>
    </row>
    <row r="129" spans="16:41" x14ac:dyDescent="0.3">
      <c r="P129" s="198"/>
      <c r="Q129" s="198"/>
      <c r="R129" s="198"/>
      <c r="S129" s="198"/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H129" s="198"/>
      <c r="AI129" s="198"/>
      <c r="AJ129" s="198"/>
      <c r="AK129" s="198"/>
      <c r="AL129" s="198"/>
      <c r="AM129" s="198"/>
      <c r="AN129" s="198"/>
      <c r="AO129" s="198"/>
    </row>
    <row r="130" spans="16:41" x14ac:dyDescent="0.3"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H130" s="198"/>
      <c r="AI130" s="198"/>
      <c r="AJ130" s="198"/>
      <c r="AK130" s="198"/>
      <c r="AL130" s="198"/>
      <c r="AM130" s="198"/>
      <c r="AN130" s="198"/>
      <c r="AO130" s="198"/>
    </row>
    <row r="131" spans="16:41" x14ac:dyDescent="0.3">
      <c r="P131" s="198"/>
      <c r="Q131" s="198"/>
      <c r="R131" s="198"/>
      <c r="S131" s="198"/>
      <c r="T131" s="198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98"/>
      <c r="AH131" s="198"/>
      <c r="AI131" s="198"/>
      <c r="AJ131" s="198"/>
      <c r="AK131" s="198"/>
      <c r="AL131" s="198"/>
      <c r="AM131" s="198"/>
      <c r="AN131" s="198"/>
      <c r="AO131" s="198"/>
    </row>
    <row r="132" spans="16:41" x14ac:dyDescent="0.3"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8"/>
      <c r="AH132" s="198"/>
      <c r="AI132" s="198"/>
      <c r="AJ132" s="198"/>
      <c r="AK132" s="198"/>
      <c r="AL132" s="198"/>
      <c r="AM132" s="198"/>
      <c r="AN132" s="198"/>
      <c r="AO132" s="198"/>
    </row>
    <row r="133" spans="16:41" x14ac:dyDescent="0.3">
      <c r="P133" s="198"/>
      <c r="Q133" s="198"/>
      <c r="R133" s="198"/>
      <c r="S133" s="198"/>
      <c r="T133" s="198"/>
      <c r="U133" s="198"/>
      <c r="V133" s="198"/>
      <c r="W133" s="198"/>
      <c r="X133" s="198"/>
      <c r="Y133" s="198"/>
      <c r="Z133" s="198"/>
      <c r="AA133" s="198"/>
      <c r="AB133" s="198"/>
      <c r="AC133" s="198"/>
      <c r="AD133" s="198"/>
      <c r="AH133" s="198"/>
      <c r="AI133" s="198"/>
      <c r="AJ133" s="198"/>
      <c r="AK133" s="198"/>
      <c r="AL133" s="198"/>
      <c r="AM133" s="198"/>
      <c r="AN133" s="198"/>
      <c r="AO133" s="198"/>
    </row>
    <row r="134" spans="16:41" x14ac:dyDescent="0.3">
      <c r="P134" s="198"/>
      <c r="Q134" s="198"/>
      <c r="R134" s="198"/>
      <c r="S134" s="198"/>
      <c r="T134" s="198"/>
      <c r="U134" s="198"/>
      <c r="V134" s="198"/>
      <c r="W134" s="198"/>
      <c r="X134" s="198"/>
      <c r="Y134" s="198"/>
      <c r="Z134" s="198"/>
      <c r="AA134" s="198"/>
      <c r="AB134" s="198"/>
      <c r="AC134" s="198"/>
      <c r="AD134" s="198"/>
      <c r="AH134" s="198"/>
      <c r="AI134" s="198"/>
      <c r="AJ134" s="198"/>
      <c r="AK134" s="198"/>
      <c r="AL134" s="198"/>
      <c r="AM134" s="198"/>
      <c r="AN134" s="198"/>
      <c r="AO134" s="198"/>
    </row>
    <row r="135" spans="16:41" x14ac:dyDescent="0.3"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8"/>
      <c r="AH135" s="198"/>
      <c r="AI135" s="198"/>
      <c r="AJ135" s="198"/>
      <c r="AK135" s="198"/>
      <c r="AL135" s="198"/>
      <c r="AM135" s="198"/>
      <c r="AN135" s="198"/>
      <c r="AO135" s="198"/>
    </row>
    <row r="136" spans="16:41" x14ac:dyDescent="0.3">
      <c r="P136" s="198"/>
      <c r="Q136" s="198"/>
      <c r="R136" s="198"/>
      <c r="S136" s="198"/>
      <c r="T136" s="198"/>
      <c r="U136" s="198"/>
      <c r="V136" s="198"/>
      <c r="W136" s="198"/>
      <c r="X136" s="198"/>
      <c r="Y136" s="198"/>
      <c r="Z136" s="198"/>
      <c r="AA136" s="198"/>
      <c r="AB136" s="198"/>
      <c r="AC136" s="198"/>
      <c r="AD136" s="198"/>
      <c r="AH136" s="198"/>
      <c r="AI136" s="198"/>
      <c r="AJ136" s="198"/>
      <c r="AK136" s="198"/>
      <c r="AL136" s="198"/>
      <c r="AM136" s="198"/>
      <c r="AN136" s="198"/>
      <c r="AO136" s="198"/>
    </row>
    <row r="137" spans="16:41" x14ac:dyDescent="0.3">
      <c r="P137" s="198"/>
      <c r="Q137" s="198"/>
      <c r="R137" s="198"/>
      <c r="S137" s="198"/>
      <c r="T137" s="198"/>
      <c r="U137" s="198"/>
      <c r="V137" s="198"/>
      <c r="W137" s="198"/>
      <c r="X137" s="198"/>
      <c r="Y137" s="198"/>
      <c r="Z137" s="198"/>
      <c r="AA137" s="198"/>
      <c r="AB137" s="198"/>
      <c r="AC137" s="198"/>
      <c r="AD137" s="198"/>
      <c r="AH137" s="198"/>
      <c r="AI137" s="198"/>
      <c r="AJ137" s="198"/>
      <c r="AK137" s="198"/>
      <c r="AL137" s="198"/>
      <c r="AM137" s="198"/>
      <c r="AN137" s="198"/>
      <c r="AO137" s="198"/>
    </row>
    <row r="138" spans="16:41" x14ac:dyDescent="0.3">
      <c r="P138" s="198"/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8"/>
      <c r="AH138" s="198"/>
      <c r="AI138" s="198"/>
      <c r="AJ138" s="198"/>
      <c r="AK138" s="198"/>
      <c r="AL138" s="198"/>
      <c r="AM138" s="198"/>
      <c r="AN138" s="198"/>
      <c r="AO138" s="198"/>
    </row>
    <row r="139" spans="16:41" x14ac:dyDescent="0.3">
      <c r="P139" s="198"/>
      <c r="Q139" s="198"/>
      <c r="R139" s="198"/>
      <c r="S139" s="198"/>
      <c r="T139" s="198"/>
      <c r="U139" s="198"/>
      <c r="V139" s="198"/>
      <c r="W139" s="198"/>
      <c r="X139" s="198"/>
      <c r="Y139" s="198"/>
      <c r="Z139" s="198"/>
      <c r="AA139" s="198"/>
      <c r="AB139" s="198"/>
      <c r="AC139" s="198"/>
      <c r="AD139" s="198"/>
      <c r="AH139" s="198"/>
      <c r="AI139" s="198"/>
      <c r="AJ139" s="198"/>
      <c r="AK139" s="198"/>
      <c r="AL139" s="198"/>
      <c r="AM139" s="198"/>
      <c r="AN139" s="198"/>
      <c r="AO139" s="198"/>
    </row>
    <row r="140" spans="16:41" x14ac:dyDescent="0.3">
      <c r="P140" s="198"/>
      <c r="Q140" s="198"/>
      <c r="R140" s="198"/>
      <c r="S140" s="198"/>
      <c r="T140" s="198"/>
      <c r="U140" s="198"/>
      <c r="V140" s="198"/>
      <c r="W140" s="198"/>
      <c r="X140" s="198"/>
      <c r="Y140" s="198"/>
      <c r="Z140" s="198"/>
      <c r="AA140" s="198"/>
      <c r="AB140" s="198"/>
      <c r="AC140" s="198"/>
      <c r="AD140" s="198"/>
      <c r="AH140" s="198"/>
      <c r="AI140" s="198"/>
      <c r="AJ140" s="198"/>
      <c r="AK140" s="198"/>
      <c r="AL140" s="198"/>
      <c r="AM140" s="198"/>
      <c r="AN140" s="198"/>
      <c r="AO140" s="198"/>
    </row>
  </sheetData>
  <mergeCells count="5">
    <mergeCell ref="A4:C4"/>
    <mergeCell ref="C7:E7"/>
    <mergeCell ref="C11:E11"/>
    <mergeCell ref="C15:E15"/>
    <mergeCell ref="C21:E21"/>
  </mergeCells>
  <conditionalFormatting sqref="B22 B24 B26 B28 B30 B32 B34 B36 B38 B40 B42 B44 B46 B48 B50 B52">
    <cfRule type="cellIs" dxfId="137" priority="15" stopIfTrue="1" operator="equal">
      <formula>"QA"</formula>
    </cfRule>
    <cfRule type="cellIs" dxfId="136" priority="16" stopIfTrue="1" operator="equal">
      <formula>"DA"</formula>
    </cfRule>
  </conditionalFormatting>
  <conditionalFormatting sqref="E22 E24 E26 E28 E30 E32 E34 E36 E38 E40 E42 E44 E46 E48 E50 E52">
    <cfRule type="expression" dxfId="135" priority="12" stopIfTrue="1">
      <formula>AND($E22&lt;9,$C22&gt;0)</formula>
    </cfRule>
  </conditionalFormatting>
  <conditionalFormatting sqref="F8 H10 F12 J14 F16 H18 F20 N62">
    <cfRule type="expression" dxfId="134" priority="17" stopIfTrue="1">
      <formula>$K$1="CU"</formula>
    </cfRule>
  </conditionalFormatting>
  <conditionalFormatting sqref="G8">
    <cfRule type="cellIs" dxfId="133" priority="5" stopIfTrue="1" operator="equal">
      <formula>"Bye"</formula>
    </cfRule>
  </conditionalFormatting>
  <conditionalFormatting sqref="G10 I14 G18 G25 I29 G33 G41 I45 G49">
    <cfRule type="expression" dxfId="132" priority="9" stopIfTrue="1">
      <formula>AND($K$1="CU",G10="Umpire")</formula>
    </cfRule>
    <cfRule type="expression" dxfId="131" priority="10" stopIfTrue="1">
      <formula>AND($K$1="CU",G10&lt;&gt;"Umpire",H10&lt;&gt;"")</formula>
    </cfRule>
    <cfRule type="expression" dxfId="130" priority="11" stopIfTrue="1">
      <formula>AND($K$1="CU",G10&lt;&gt;"Umpire")</formula>
    </cfRule>
  </conditionalFormatting>
  <conditionalFormatting sqref="G12 G16 G23 I25 G27 K29 G31 I33 G35 G39 I41 G43 K45 G47 I49 G51">
    <cfRule type="expression" dxfId="129" priority="13" stopIfTrue="1">
      <formula>F12="as"</formula>
    </cfRule>
    <cfRule type="expression" dxfId="128" priority="14" stopIfTrue="1">
      <formula>F12="bs"</formula>
    </cfRule>
  </conditionalFormatting>
  <conditionalFormatting sqref="G20">
    <cfRule type="cellIs" dxfId="127" priority="4" stopIfTrue="1" operator="equal">
      <formula>"Bye"</formula>
    </cfRule>
  </conditionalFormatting>
  <conditionalFormatting sqref="I10">
    <cfRule type="cellIs" dxfId="126" priority="2" stopIfTrue="1" operator="equal">
      <formula>"Bye"</formula>
    </cfRule>
  </conditionalFormatting>
  <conditionalFormatting sqref="I18">
    <cfRule type="cellIs" dxfId="125" priority="3" stopIfTrue="1" operator="equal">
      <formula>"Bye"</formula>
    </cfRule>
  </conditionalFormatting>
  <conditionalFormatting sqref="K14">
    <cfRule type="cellIs" dxfId="124" priority="1" stopIfTrue="1" operator="equal">
      <formula>"Bye"</formula>
    </cfRule>
  </conditionalFormatting>
  <conditionalFormatting sqref="K16">
    <cfRule type="expression" dxfId="123" priority="6" stopIfTrue="1">
      <formula>AND($K$1="CU",K16="Umpire")</formula>
    </cfRule>
    <cfRule type="expression" dxfId="122" priority="7" stopIfTrue="1">
      <formula>AND($K$1="CU",K16&lt;&gt;"Umpire",L16&lt;&gt;"")</formula>
    </cfRule>
    <cfRule type="expression" dxfId="121" priority="8" stopIfTrue="1">
      <formula>AND($K$1="CU",K16&lt;&gt;"Umpire")</formula>
    </cfRule>
  </conditionalFormatting>
  <dataValidations count="1">
    <dataValidation type="list" allowBlank="1" showInputMessage="1" sqref="G49 K16 I14 G10 G18 I29 G25 G33 I45 G41" xr:uid="{2EB898F9-C1ED-421B-8A8E-83381F66EE5C}">
      <formula1>$Q$7:$Q$16</formula1>
    </dataValidation>
  </dataValidations>
  <printOptions horizontalCentered="1" verticalCentered="1"/>
  <pageMargins left="0" right="0" top="0.98425196850393704" bottom="0.98425196850393704" header="0.51181102362204722" footer="0.51181102362204722"/>
  <pageSetup paperSize="9"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3041" r:id="rId4" name="Button 1">
              <controlPr defaultSize="0" print="0" autoFill="0" autoPict="0" macro="[0]!Jun_Show_CU">
                <anchor moveWithCells="1" sizeWithCells="1">
                  <from>
                    <xdr:col>8</xdr:col>
                    <xdr:colOff>522514</xdr:colOff>
                    <xdr:row>0</xdr:row>
                    <xdr:rowOff>10886</xdr:rowOff>
                  </from>
                  <to>
                    <xdr:col>10</xdr:col>
                    <xdr:colOff>370114</xdr:colOff>
                    <xdr:row>0</xdr:row>
                    <xdr:rowOff>174171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42" r:id="rId5" name="Button 2">
              <controlPr defaultSize="0" print="0" autoFill="0" autoPict="0" macro="[0]!Jun_Hide_CU">
                <anchor moveWithCells="1" sizeWithCells="1">
                  <from>
                    <xdr:col>8</xdr:col>
                    <xdr:colOff>517071</xdr:colOff>
                    <xdr:row>0</xdr:row>
                    <xdr:rowOff>179614</xdr:rowOff>
                  </from>
                  <to>
                    <xdr:col>10</xdr:col>
                    <xdr:colOff>370114</xdr:colOff>
                    <xdr:row>1</xdr:row>
                    <xdr:rowOff>59871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A7FC-1505-4273-BC82-88346DE12AB7}">
  <sheetPr>
    <tabColor rgb="FFFFC000"/>
  </sheetPr>
  <dimension ref="A1:AF39"/>
  <sheetViews>
    <sheetView zoomScaleNormal="100" workbookViewId="0">
      <selection activeCell="H12" sqref="H12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5.07421875" customWidth="1"/>
    <col min="7" max="7" width="13.6132812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IF(T5=1,CONCATENATE(VLOOKUP(T3,V16:AC26,2)),CONCATENATE(VLOOKUP(T3,V2:AF13,2)))</f>
        <v>#REF!</v>
      </c>
      <c r="X1" s="262" t="e">
        <f>IF(T5=1,CONCATENATE(VLOOKUP(T3,V16:AF26,3)),CONCATENATE(VLOOKUP(T3,V2:AF13,3)))</f>
        <v>#REF!</v>
      </c>
      <c r="Y1" s="262" t="e">
        <f>IF(T5=1,CONCATENATE(VLOOKUP(T3,V16:AF26,4)),CONCATENATE(VLOOKUP(T3,V2:AF13,4)))</f>
        <v>#REF!</v>
      </c>
      <c r="Z1" s="262" t="e">
        <f>IF(T5=1,CONCATENATE(VLOOKUP(T3,V16:AF26,5)),CONCATENATE(VLOOKUP(T3,V2:AF13,5)))</f>
        <v>#REF!</v>
      </c>
      <c r="AA1" s="262" t="e">
        <f>IF(T5=1,CONCATENATE(VLOOKUP(T3,V16:AF26,6)),CONCATENATE(VLOOKUP(T3,V2:AF13,6)))</f>
        <v>#REF!</v>
      </c>
      <c r="AB1" s="262" t="e">
        <f>IF(T5=1,CONCATENATE(VLOOKUP(T3,V16:AF26,7)),CONCATENATE(VLOOKUP(T3,V2:AF13,7)))</f>
        <v>#REF!</v>
      </c>
      <c r="AC1" s="262" t="e">
        <f>IF(T5=1,CONCATENATE(VLOOKUP(T3,V16:AF26,8)),CONCATENATE(VLOOKUP(T3,V2:AF13,8)))</f>
        <v>#REF!</v>
      </c>
      <c r="AD1" s="262" t="e">
        <f>IF(T5=1,CONCATENATE(VLOOKUP(T3,V16:AF26,9)),CONCATENATE(VLOOKUP(T3,V2:AF13,9)))</f>
        <v>#REF!</v>
      </c>
      <c r="AE1" s="262" t="e">
        <f>IF(T5=1,CONCATENATE(VLOOKUP(T3,V16:AF26,10)),CONCATENATE(VLOOKUP(T3,V2:AF13,10)))</f>
        <v>#REF!</v>
      </c>
      <c r="AF1" s="262" t="e">
        <f>IF(T5=1,CONCATENATE(VLOOKUP(T3,V16:AF26,11)),CONCATENATE(VLOOKUP(T3,V2:AF13,11)))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286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287" t="s">
        <v>148</v>
      </c>
      <c r="F7" s="594"/>
      <c r="G7" s="594" t="s">
        <v>369</v>
      </c>
      <c r="H7" s="441" t="s">
        <v>120</v>
      </c>
      <c r="I7" s="258">
        <v>4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42"/>
      <c r="F8" s="242"/>
      <c r="G8" s="242"/>
      <c r="H8" s="225"/>
      <c r="I8" s="225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287" t="s">
        <v>223</v>
      </c>
      <c r="F9" s="594"/>
      <c r="G9" s="594" t="s">
        <v>369</v>
      </c>
      <c r="H9" s="441" t="s">
        <v>121</v>
      </c>
      <c r="I9" s="258">
        <v>2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42"/>
      <c r="F10" s="242"/>
      <c r="G10" s="242"/>
      <c r="H10" s="225"/>
      <c r="I10" s="225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287" t="s">
        <v>224</v>
      </c>
      <c r="F11" s="594"/>
      <c r="G11" s="594" t="s">
        <v>372</v>
      </c>
      <c r="H11" s="441" t="s">
        <v>123</v>
      </c>
      <c r="I11" s="258">
        <v>0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Szőke Emma</v>
      </c>
      <c r="E18" s="755"/>
      <c r="F18" s="565" t="str">
        <f>E9</f>
        <v>Holczer Hanna</v>
      </c>
      <c r="G18" s="565" t="str">
        <f>E11</f>
        <v>Bojtos Zsuzsanna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Szőke Emma</v>
      </c>
      <c r="C19" s="746"/>
      <c r="D19" s="747"/>
      <c r="E19" s="747"/>
      <c r="F19" s="613" t="s">
        <v>474</v>
      </c>
      <c r="G19" s="613" t="s">
        <v>491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Holczer Hanna</v>
      </c>
      <c r="C20" s="746"/>
      <c r="D20" s="750" t="s">
        <v>470</v>
      </c>
      <c r="E20" s="751"/>
      <c r="F20" s="591"/>
      <c r="G20" s="613" t="s">
        <v>474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Bojtos Zsuzsanna</v>
      </c>
      <c r="C21" s="746"/>
      <c r="D21" s="750" t="s">
        <v>490</v>
      </c>
      <c r="E21" s="751"/>
      <c r="F21" s="604" t="s">
        <v>470</v>
      </c>
      <c r="G21" s="591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80"/>
      <c r="J30" s="180"/>
    </row>
    <row r="31" spans="1:32" x14ac:dyDescent="0.3">
      <c r="A31" s="107" t="s">
        <v>30</v>
      </c>
      <c r="B31" s="108"/>
      <c r="C31" s="151"/>
      <c r="D31" s="229" t="s">
        <v>2</v>
      </c>
      <c r="E31" s="230" t="s">
        <v>32</v>
      </c>
      <c r="F31" s="230"/>
      <c r="G31" s="230"/>
      <c r="H31" s="128" t="s">
        <v>41</v>
      </c>
      <c r="I31" s="31"/>
      <c r="J31" s="275"/>
      <c r="K31" s="274"/>
      <c r="M31" s="227"/>
    </row>
    <row r="32" spans="1:32" x14ac:dyDescent="0.3">
      <c r="A32" s="209" t="s">
        <v>31</v>
      </c>
      <c r="B32" s="210"/>
      <c r="C32" s="212"/>
      <c r="D32" s="231"/>
      <c r="E32" s="439"/>
      <c r="F32" s="439"/>
      <c r="G32" s="439"/>
      <c r="H32" s="204" t="s">
        <v>33</v>
      </c>
      <c r="I32" s="241"/>
      <c r="J32" s="234"/>
      <c r="M32" s="228"/>
    </row>
    <row r="33" spans="1:13" x14ac:dyDescent="0.3">
      <c r="A33" s="213" t="s">
        <v>38</v>
      </c>
      <c r="B33" s="127"/>
      <c r="C33" s="215"/>
      <c r="D33" s="233"/>
      <c r="E33" s="440"/>
      <c r="F33" s="440"/>
      <c r="G33" s="440"/>
      <c r="H33" s="238"/>
      <c r="I33" s="180"/>
      <c r="J33" s="236"/>
      <c r="M33" s="117"/>
    </row>
    <row r="34" spans="1:13" x14ac:dyDescent="0.3">
      <c r="A34" s="141"/>
      <c r="B34" s="142"/>
      <c r="C34" s="143"/>
      <c r="D34" s="233"/>
      <c r="E34" s="78"/>
      <c r="F34" s="78"/>
      <c r="G34" s="78"/>
      <c r="H34" s="204" t="s">
        <v>34</v>
      </c>
      <c r="I34" s="241"/>
      <c r="J34" s="232"/>
      <c r="M34" s="228"/>
    </row>
    <row r="35" spans="1:13" x14ac:dyDescent="0.3">
      <c r="A35" s="118"/>
      <c r="B35" s="87"/>
      <c r="C35" s="119"/>
      <c r="D35" s="233"/>
      <c r="E35" s="78"/>
      <c r="F35" s="78"/>
      <c r="G35" s="78"/>
      <c r="H35" s="239"/>
      <c r="I35" s="198"/>
      <c r="J35" s="234"/>
      <c r="M35" s="117"/>
    </row>
    <row r="36" spans="1:13" x14ac:dyDescent="0.3">
      <c r="A36" s="130"/>
      <c r="B36" s="144"/>
      <c r="C36" s="150"/>
      <c r="D36" s="233"/>
      <c r="E36" s="78"/>
      <c r="F36" s="78"/>
      <c r="G36" s="78"/>
      <c r="H36" s="213"/>
      <c r="I36" s="180"/>
      <c r="J36" s="236"/>
      <c r="M36" s="117"/>
    </row>
    <row r="37" spans="1:13" x14ac:dyDescent="0.3">
      <c r="A37" s="131"/>
      <c r="B37" s="21"/>
      <c r="C37" s="119"/>
      <c r="D37" s="233"/>
      <c r="E37" s="78"/>
      <c r="F37" s="78"/>
      <c r="G37" s="78"/>
      <c r="H37" s="204" t="s">
        <v>26</v>
      </c>
      <c r="I37" s="241"/>
      <c r="J37" s="232"/>
      <c r="M37" s="228"/>
    </row>
    <row r="38" spans="1:13" x14ac:dyDescent="0.3">
      <c r="A38" s="131"/>
      <c r="B38" s="21"/>
      <c r="C38" s="139"/>
      <c r="D38" s="233"/>
      <c r="E38" s="78"/>
      <c r="F38" s="78"/>
      <c r="G38" s="78"/>
      <c r="H38" s="239"/>
      <c r="I38" s="198"/>
      <c r="J38" s="234"/>
      <c r="M38" s="117"/>
    </row>
    <row r="39" spans="1:13" x14ac:dyDescent="0.3">
      <c r="A39" s="132"/>
      <c r="B39" s="129"/>
      <c r="C39" s="140"/>
      <c r="D39" s="235"/>
      <c r="E39" s="120"/>
      <c r="F39" s="120"/>
      <c r="G39" s="120"/>
      <c r="H39" s="213" t="str">
        <f>I4</f>
        <v>Sági István</v>
      </c>
      <c r="I39" s="180"/>
      <c r="J39" s="236"/>
      <c r="M39" s="117"/>
    </row>
  </sheetData>
  <mergeCells count="10">
    <mergeCell ref="B20:C20"/>
    <mergeCell ref="D20:E20"/>
    <mergeCell ref="B21:C21"/>
    <mergeCell ref="D21:E21"/>
    <mergeCell ref="A1:E1"/>
    <mergeCell ref="A4:C4"/>
    <mergeCell ref="B18:C18"/>
    <mergeCell ref="D18:E18"/>
    <mergeCell ref="B19:C19"/>
    <mergeCell ref="D19:E19"/>
  </mergeCells>
  <conditionalFormatting sqref="E7:G7 E9:G9 E11:G11">
    <cfRule type="cellIs" dxfId="120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F961-C17B-4CD3-BB50-163F9E5D31F4}">
  <sheetPr>
    <tabColor theme="5" tint="0.59999389629810485"/>
  </sheetPr>
  <dimension ref="A1:AF39"/>
  <sheetViews>
    <sheetView zoomScaleNormal="100" workbookViewId="0">
      <selection activeCell="E7" sqref="E7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5.07421875" customWidth="1"/>
    <col min="7" max="7" width="13.6132812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IF(T5=1,CONCATENATE(VLOOKUP(T3,V16:AC26,2)),CONCATENATE(VLOOKUP(T3,V2:AF13,2)))</f>
        <v>#REF!</v>
      </c>
      <c r="X1" s="262" t="e">
        <f>IF(T5=1,CONCATENATE(VLOOKUP(T3,V16:AF26,3)),CONCATENATE(VLOOKUP(T3,V2:AF13,3)))</f>
        <v>#REF!</v>
      </c>
      <c r="Y1" s="262" t="e">
        <f>IF(T5=1,CONCATENATE(VLOOKUP(T3,V16:AF26,4)),CONCATENATE(VLOOKUP(T3,V2:AF13,4)))</f>
        <v>#REF!</v>
      </c>
      <c r="Z1" s="262" t="e">
        <f>IF(T5=1,CONCATENATE(VLOOKUP(T3,V16:AF26,5)),CONCATENATE(VLOOKUP(T3,V2:AF13,5)))</f>
        <v>#REF!</v>
      </c>
      <c r="AA1" s="262" t="e">
        <f>IF(T5=1,CONCATENATE(VLOOKUP(T3,V16:AF26,6)),CONCATENATE(VLOOKUP(T3,V2:AF13,6)))</f>
        <v>#REF!</v>
      </c>
      <c r="AB1" s="262" t="e">
        <f>IF(T5=1,CONCATENATE(VLOOKUP(T3,V16:AF26,7)),CONCATENATE(VLOOKUP(T3,V2:AF13,7)))</f>
        <v>#REF!</v>
      </c>
      <c r="AC1" s="262" t="e">
        <f>IF(T5=1,CONCATENATE(VLOOKUP(T3,V16:AF26,8)),CONCATENATE(VLOOKUP(T3,V2:AF13,8)))</f>
        <v>#REF!</v>
      </c>
      <c r="AD1" s="262" t="e">
        <f>IF(T5=1,CONCATENATE(VLOOKUP(T3,V16:AF26,9)),CONCATENATE(VLOOKUP(T3,V2:AF13,9)))</f>
        <v>#REF!</v>
      </c>
      <c r="AE1" s="262" t="e">
        <f>IF(T5=1,CONCATENATE(VLOOKUP(T3,V16:AF26,10)),CONCATENATE(VLOOKUP(T3,V2:AF13,10)))</f>
        <v>#REF!</v>
      </c>
      <c r="AF1" s="262" t="e">
        <f>IF(T5=1,CONCATENATE(VLOOKUP(T3,V16:AF26,11)),CONCATENATE(VLOOKUP(T3,V2:AF13,11)))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390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ht="14.6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457" t="s">
        <v>180</v>
      </c>
      <c r="F7" s="594"/>
      <c r="G7" s="594" t="s">
        <v>376</v>
      </c>
      <c r="H7" s="625" t="s">
        <v>120</v>
      </c>
      <c r="I7" s="631" t="s">
        <v>6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42"/>
      <c r="F8" s="242"/>
      <c r="G8" s="242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ht="14.6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457" t="s">
        <v>177</v>
      </c>
      <c r="F9" s="594"/>
      <c r="G9" s="594" t="s">
        <v>380</v>
      </c>
      <c r="H9" s="625" t="s">
        <v>121</v>
      </c>
      <c r="I9" s="631" t="s">
        <v>4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42"/>
      <c r="F10" s="242"/>
      <c r="G10" s="242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ht="14.6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457" t="s">
        <v>228</v>
      </c>
      <c r="F11" s="594"/>
      <c r="G11" s="594" t="s">
        <v>372</v>
      </c>
      <c r="H11" s="625" t="s">
        <v>123</v>
      </c>
      <c r="I11" s="631" t="s">
        <v>443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Teleki Zétény</v>
      </c>
      <c r="E18" s="755"/>
      <c r="F18" s="565" t="str">
        <f>E9</f>
        <v>Magyar Albert</v>
      </c>
      <c r="G18" s="565" t="str">
        <f>E11</f>
        <v>Kalla Zsombor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Teleki Zétény</v>
      </c>
      <c r="C19" s="746"/>
      <c r="D19" s="758"/>
      <c r="E19" s="758"/>
      <c r="F19" s="630" t="s">
        <v>494</v>
      </c>
      <c r="G19" s="630" t="s">
        <v>492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Magyar Albert</v>
      </c>
      <c r="C20" s="746"/>
      <c r="D20" s="762" t="s">
        <v>499</v>
      </c>
      <c r="E20" s="763"/>
      <c r="F20" s="629"/>
      <c r="G20" s="630" t="s">
        <v>492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Kalla Zsombor</v>
      </c>
      <c r="C21" s="746"/>
      <c r="D21" s="762" t="s">
        <v>493</v>
      </c>
      <c r="E21" s="763"/>
      <c r="F21" s="628" t="s">
        <v>493</v>
      </c>
      <c r="G21" s="629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80"/>
      <c r="J30" s="180"/>
    </row>
    <row r="31" spans="1:32" x14ac:dyDescent="0.3">
      <c r="A31" s="107" t="s">
        <v>30</v>
      </c>
      <c r="B31" s="108"/>
      <c r="C31" s="151"/>
      <c r="D31" s="229" t="s">
        <v>2</v>
      </c>
      <c r="E31" s="230" t="s">
        <v>32</v>
      </c>
      <c r="F31" s="230"/>
      <c r="G31" s="230"/>
      <c r="H31" s="128" t="s">
        <v>41</v>
      </c>
      <c r="I31" s="31"/>
      <c r="J31" s="275"/>
      <c r="K31" s="274"/>
      <c r="M31" s="227"/>
    </row>
    <row r="32" spans="1:32" x14ac:dyDescent="0.3">
      <c r="A32" s="209" t="s">
        <v>31</v>
      </c>
      <c r="B32" s="210"/>
      <c r="C32" s="212"/>
      <c r="D32" s="231"/>
      <c r="E32" s="439"/>
      <c r="F32" s="439"/>
      <c r="G32" s="439"/>
      <c r="H32" s="204" t="s">
        <v>33</v>
      </c>
      <c r="I32" s="241"/>
      <c r="J32" s="234"/>
      <c r="M32" s="228"/>
    </row>
    <row r="33" spans="1:13" x14ac:dyDescent="0.3">
      <c r="A33" s="213" t="s">
        <v>38</v>
      </c>
      <c r="B33" s="127"/>
      <c r="C33" s="215"/>
      <c r="D33" s="233"/>
      <c r="E33" s="440"/>
      <c r="F33" s="440"/>
      <c r="G33" s="440"/>
      <c r="H33" s="238"/>
      <c r="I33" s="180"/>
      <c r="J33" s="236"/>
      <c r="M33" s="117"/>
    </row>
    <row r="34" spans="1:13" x14ac:dyDescent="0.3">
      <c r="A34" s="141"/>
      <c r="B34" s="142"/>
      <c r="C34" s="143"/>
      <c r="D34" s="233"/>
      <c r="E34" s="78"/>
      <c r="F34" s="78"/>
      <c r="G34" s="78"/>
      <c r="H34" s="204" t="s">
        <v>34</v>
      </c>
      <c r="I34" s="241"/>
      <c r="J34" s="232"/>
      <c r="M34" s="228"/>
    </row>
    <row r="35" spans="1:13" x14ac:dyDescent="0.3">
      <c r="A35" s="118"/>
      <c r="B35" s="87"/>
      <c r="C35" s="119"/>
      <c r="D35" s="233"/>
      <c r="E35" s="78"/>
      <c r="F35" s="78"/>
      <c r="G35" s="78"/>
      <c r="H35" s="239"/>
      <c r="I35" s="198"/>
      <c r="J35" s="234"/>
      <c r="M35" s="117"/>
    </row>
    <row r="36" spans="1:13" x14ac:dyDescent="0.3">
      <c r="A36" s="130"/>
      <c r="B36" s="144"/>
      <c r="C36" s="150"/>
      <c r="D36" s="233"/>
      <c r="E36" s="78"/>
      <c r="F36" s="78"/>
      <c r="G36" s="78"/>
      <c r="H36" s="213"/>
      <c r="I36" s="180"/>
      <c r="J36" s="236"/>
      <c r="M36" s="117"/>
    </row>
    <row r="37" spans="1:13" x14ac:dyDescent="0.3">
      <c r="A37" s="131"/>
      <c r="B37" s="21"/>
      <c r="C37" s="119"/>
      <c r="D37" s="233"/>
      <c r="E37" s="78"/>
      <c r="F37" s="78"/>
      <c r="G37" s="78"/>
      <c r="H37" s="204" t="s">
        <v>26</v>
      </c>
      <c r="I37" s="241"/>
      <c r="J37" s="232"/>
      <c r="M37" s="228"/>
    </row>
    <row r="38" spans="1:13" x14ac:dyDescent="0.3">
      <c r="A38" s="131"/>
      <c r="B38" s="21"/>
      <c r="C38" s="139"/>
      <c r="D38" s="233"/>
      <c r="E38" s="78"/>
      <c r="F38" s="78"/>
      <c r="G38" s="78"/>
      <c r="H38" s="239"/>
      <c r="I38" s="198"/>
      <c r="J38" s="234"/>
      <c r="M38" s="117"/>
    </row>
    <row r="39" spans="1:13" x14ac:dyDescent="0.3">
      <c r="A39" s="132"/>
      <c r="B39" s="129"/>
      <c r="C39" s="140"/>
      <c r="D39" s="235"/>
      <c r="E39" s="120"/>
      <c r="F39" s="120"/>
      <c r="G39" s="120"/>
      <c r="H39" s="213" t="str">
        <f>I4</f>
        <v>Sági István</v>
      </c>
      <c r="I39" s="180"/>
      <c r="J39" s="236"/>
      <c r="M39" s="117"/>
    </row>
  </sheetData>
  <mergeCells count="10">
    <mergeCell ref="B20:C20"/>
    <mergeCell ref="D20:E20"/>
    <mergeCell ref="B21:C21"/>
    <mergeCell ref="D21:E21"/>
    <mergeCell ref="A1:E1"/>
    <mergeCell ref="A4:C4"/>
    <mergeCell ref="B18:C18"/>
    <mergeCell ref="D18:E18"/>
    <mergeCell ref="B19:C19"/>
    <mergeCell ref="D19:E19"/>
  </mergeCells>
  <conditionalFormatting sqref="E7:G7 E9:G9 E11:G11">
    <cfRule type="cellIs" dxfId="119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E0EAC-94F7-4CFD-8EBD-06ED4A153CBA}">
  <sheetPr>
    <tabColor theme="5" tint="0.59999389629810485"/>
  </sheetPr>
  <dimension ref="A1:AF39"/>
  <sheetViews>
    <sheetView zoomScaleNormal="100" workbookViewId="0">
      <selection activeCell="E7" sqref="E7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5.07421875" customWidth="1"/>
    <col min="7" max="7" width="13.6132812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IF(T5=1,CONCATENATE(VLOOKUP(T3,V16:AC26,2)),CONCATENATE(VLOOKUP(T3,V2:AF13,2)))</f>
        <v>#REF!</v>
      </c>
      <c r="X1" s="262" t="e">
        <f>IF(T5=1,CONCATENATE(VLOOKUP(T3,V16:AF26,3)),CONCATENATE(VLOOKUP(T3,V2:AF13,3)))</f>
        <v>#REF!</v>
      </c>
      <c r="Y1" s="262" t="e">
        <f>IF(T5=1,CONCATENATE(VLOOKUP(T3,V16:AF26,4)),CONCATENATE(VLOOKUP(T3,V2:AF13,4)))</f>
        <v>#REF!</v>
      </c>
      <c r="Z1" s="262" t="e">
        <f>IF(T5=1,CONCATENATE(VLOOKUP(T3,V16:AF26,5)),CONCATENATE(VLOOKUP(T3,V2:AF13,5)))</f>
        <v>#REF!</v>
      </c>
      <c r="AA1" s="262" t="e">
        <f>IF(T5=1,CONCATENATE(VLOOKUP(T3,V16:AF26,6)),CONCATENATE(VLOOKUP(T3,V2:AF13,6)))</f>
        <v>#REF!</v>
      </c>
      <c r="AB1" s="262" t="e">
        <f>IF(T5=1,CONCATENATE(VLOOKUP(T3,V16:AF26,7)),CONCATENATE(VLOOKUP(T3,V2:AF13,7)))</f>
        <v>#REF!</v>
      </c>
      <c r="AC1" s="262" t="e">
        <f>IF(T5=1,CONCATENATE(VLOOKUP(T3,V16:AF26,8)),CONCATENATE(VLOOKUP(T3,V2:AF13,8)))</f>
        <v>#REF!</v>
      </c>
      <c r="AD1" s="262" t="e">
        <f>IF(T5=1,CONCATENATE(VLOOKUP(T3,V16:AF26,9)),CONCATENATE(VLOOKUP(T3,V2:AF13,9)))</f>
        <v>#REF!</v>
      </c>
      <c r="AE1" s="262" t="e">
        <f>IF(T5=1,CONCATENATE(VLOOKUP(T3,V16:AF26,10)),CONCATENATE(VLOOKUP(T3,V2:AF13,10)))</f>
        <v>#REF!</v>
      </c>
      <c r="AF1" s="262" t="e">
        <f>IF(T5=1,CONCATENATE(VLOOKUP(T3,V16:AF26,11)),CONCATENATE(VLOOKUP(T3,V2:AF13,11)))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391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ht="14.6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457" t="s">
        <v>176</v>
      </c>
      <c r="F7" s="594"/>
      <c r="G7" s="594" t="s">
        <v>380</v>
      </c>
      <c r="H7" s="441" t="s">
        <v>120</v>
      </c>
      <c r="I7" s="258">
        <v>4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42"/>
      <c r="F8" s="242"/>
      <c r="G8" s="242"/>
      <c r="H8" s="634"/>
      <c r="I8" s="225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ht="14.6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457" t="s">
        <v>227</v>
      </c>
      <c r="F9" s="594"/>
      <c r="G9" s="594" t="s">
        <v>372</v>
      </c>
      <c r="H9" s="441" t="s">
        <v>121</v>
      </c>
      <c r="I9" s="258">
        <v>2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42"/>
      <c r="F10" s="242"/>
      <c r="G10" s="242"/>
      <c r="H10" s="225"/>
      <c r="I10" s="225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ht="14.6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457" t="s">
        <v>225</v>
      </c>
      <c r="F11" s="594"/>
      <c r="G11" s="594" t="s">
        <v>374</v>
      </c>
      <c r="H11" s="441" t="s">
        <v>123</v>
      </c>
      <c r="I11" s="258">
        <v>0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Szántai Levente</v>
      </c>
      <c r="E18" s="755"/>
      <c r="F18" s="565" t="str">
        <f>E9</f>
        <v>Balogh Milán</v>
      </c>
      <c r="G18" s="565" t="str">
        <f>E11</f>
        <v>Bálint Ádám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Szántai Levente</v>
      </c>
      <c r="C19" s="746"/>
      <c r="D19" s="747"/>
      <c r="E19" s="747"/>
      <c r="F19" s="613" t="s">
        <v>497</v>
      </c>
      <c r="G19" s="613" t="s">
        <v>497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Balogh Milán</v>
      </c>
      <c r="C20" s="746"/>
      <c r="D20" s="750" t="s">
        <v>496</v>
      </c>
      <c r="E20" s="751"/>
      <c r="F20" s="591"/>
      <c r="G20" s="613" t="s">
        <v>495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Bálint Ádám</v>
      </c>
      <c r="C21" s="746"/>
      <c r="D21" s="750" t="s">
        <v>496</v>
      </c>
      <c r="E21" s="751"/>
      <c r="F21" s="604" t="s">
        <v>500</v>
      </c>
      <c r="G21" s="591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80"/>
      <c r="J30" s="180"/>
    </row>
    <row r="31" spans="1:32" x14ac:dyDescent="0.3">
      <c r="A31" s="107" t="s">
        <v>30</v>
      </c>
      <c r="B31" s="108"/>
      <c r="C31" s="151"/>
      <c r="D31" s="229" t="s">
        <v>2</v>
      </c>
      <c r="E31" s="230" t="s">
        <v>32</v>
      </c>
      <c r="F31" s="230"/>
      <c r="G31" s="230"/>
      <c r="H31" s="128" t="s">
        <v>41</v>
      </c>
      <c r="I31" s="31"/>
      <c r="J31" s="275"/>
      <c r="K31" s="274"/>
      <c r="M31" s="227"/>
    </row>
    <row r="32" spans="1:32" x14ac:dyDescent="0.3">
      <c r="A32" s="209" t="s">
        <v>31</v>
      </c>
      <c r="B32" s="210"/>
      <c r="C32" s="212"/>
      <c r="D32" s="231"/>
      <c r="E32" s="439"/>
      <c r="F32" s="439"/>
      <c r="G32" s="439"/>
      <c r="H32" s="204" t="s">
        <v>33</v>
      </c>
      <c r="I32" s="241"/>
      <c r="J32" s="234"/>
      <c r="M32" s="228"/>
    </row>
    <row r="33" spans="1:13" x14ac:dyDescent="0.3">
      <c r="A33" s="213" t="s">
        <v>38</v>
      </c>
      <c r="B33" s="127"/>
      <c r="C33" s="215"/>
      <c r="D33" s="233"/>
      <c r="E33" s="440"/>
      <c r="F33" s="440"/>
      <c r="G33" s="440"/>
      <c r="H33" s="238"/>
      <c r="I33" s="180"/>
      <c r="J33" s="236"/>
      <c r="M33" s="117"/>
    </row>
    <row r="34" spans="1:13" x14ac:dyDescent="0.3">
      <c r="A34" s="141"/>
      <c r="B34" s="142"/>
      <c r="C34" s="143"/>
      <c r="D34" s="233"/>
      <c r="E34" s="78"/>
      <c r="F34" s="78"/>
      <c r="G34" s="78"/>
      <c r="H34" s="204" t="s">
        <v>34</v>
      </c>
      <c r="I34" s="241"/>
      <c r="J34" s="232"/>
      <c r="M34" s="228"/>
    </row>
    <row r="35" spans="1:13" x14ac:dyDescent="0.3">
      <c r="A35" s="118"/>
      <c r="B35" s="87"/>
      <c r="C35" s="119"/>
      <c r="D35" s="233"/>
      <c r="E35" s="78"/>
      <c r="F35" s="78"/>
      <c r="G35" s="78"/>
      <c r="H35" s="239"/>
      <c r="I35" s="198"/>
      <c r="J35" s="234"/>
      <c r="M35" s="117"/>
    </row>
    <row r="36" spans="1:13" x14ac:dyDescent="0.3">
      <c r="A36" s="130"/>
      <c r="B36" s="144"/>
      <c r="C36" s="150"/>
      <c r="D36" s="233"/>
      <c r="E36" s="78"/>
      <c r="F36" s="78"/>
      <c r="G36" s="78"/>
      <c r="H36" s="213"/>
      <c r="I36" s="180"/>
      <c r="J36" s="236"/>
      <c r="M36" s="117"/>
    </row>
    <row r="37" spans="1:13" x14ac:dyDescent="0.3">
      <c r="A37" s="131"/>
      <c r="B37" s="21"/>
      <c r="C37" s="119"/>
      <c r="D37" s="233"/>
      <c r="E37" s="78"/>
      <c r="F37" s="78"/>
      <c r="G37" s="78"/>
      <c r="H37" s="204" t="s">
        <v>26</v>
      </c>
      <c r="I37" s="241"/>
      <c r="J37" s="232"/>
      <c r="M37" s="228"/>
    </row>
    <row r="38" spans="1:13" x14ac:dyDescent="0.3">
      <c r="A38" s="131"/>
      <c r="B38" s="21"/>
      <c r="C38" s="139"/>
      <c r="D38" s="233"/>
      <c r="E38" s="78"/>
      <c r="F38" s="78"/>
      <c r="G38" s="78"/>
      <c r="H38" s="239"/>
      <c r="I38" s="198"/>
      <c r="J38" s="234"/>
      <c r="M38" s="117"/>
    </row>
    <row r="39" spans="1:13" x14ac:dyDescent="0.3">
      <c r="A39" s="132"/>
      <c r="B39" s="129"/>
      <c r="C39" s="140"/>
      <c r="D39" s="235"/>
      <c r="E39" s="120"/>
      <c r="F39" s="120"/>
      <c r="G39" s="120"/>
      <c r="H39" s="213" t="str">
        <f>I4</f>
        <v>Sági István</v>
      </c>
      <c r="I39" s="180"/>
      <c r="J39" s="236"/>
      <c r="M39" s="117"/>
    </row>
  </sheetData>
  <mergeCells count="10">
    <mergeCell ref="B20:C20"/>
    <mergeCell ref="D20:E20"/>
    <mergeCell ref="B21:C21"/>
    <mergeCell ref="D21:E21"/>
    <mergeCell ref="A1:E1"/>
    <mergeCell ref="A4:C4"/>
    <mergeCell ref="B18:C18"/>
    <mergeCell ref="D18:E18"/>
    <mergeCell ref="B19:C19"/>
    <mergeCell ref="D19:E19"/>
  </mergeCells>
  <conditionalFormatting sqref="E7:G7 E9:G9 E11:G11">
    <cfRule type="cellIs" dxfId="118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1CEE-0971-41F2-BBD4-26A39F5A610B}">
  <sheetPr>
    <tabColor theme="5" tint="0.59999389629810485"/>
  </sheetPr>
  <dimension ref="A1:AF39"/>
  <sheetViews>
    <sheetView zoomScaleNormal="100" workbookViewId="0">
      <selection activeCell="E7" sqref="E7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5.07421875" customWidth="1"/>
    <col min="7" max="7" width="13.6132812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IF(T5=1,CONCATENATE(VLOOKUP(T3,V16:AC26,2)),CONCATENATE(VLOOKUP(T3,V2:AF13,2)))</f>
        <v>#REF!</v>
      </c>
      <c r="X1" s="262" t="e">
        <f>IF(T5=1,CONCATENATE(VLOOKUP(T3,V16:AF26,3)),CONCATENATE(VLOOKUP(T3,V2:AF13,3)))</f>
        <v>#REF!</v>
      </c>
      <c r="Y1" s="262" t="e">
        <f>IF(T5=1,CONCATENATE(VLOOKUP(T3,V16:AF26,4)),CONCATENATE(VLOOKUP(T3,V2:AF13,4)))</f>
        <v>#REF!</v>
      </c>
      <c r="Z1" s="262" t="e">
        <f>IF(T5=1,CONCATENATE(VLOOKUP(T3,V16:AF26,5)),CONCATENATE(VLOOKUP(T3,V2:AF13,5)))</f>
        <v>#REF!</v>
      </c>
      <c r="AA1" s="262" t="e">
        <f>IF(T5=1,CONCATENATE(VLOOKUP(T3,V16:AF26,6)),CONCATENATE(VLOOKUP(T3,V2:AF13,6)))</f>
        <v>#REF!</v>
      </c>
      <c r="AB1" s="262" t="e">
        <f>IF(T5=1,CONCATENATE(VLOOKUP(T3,V16:AF26,7)),CONCATENATE(VLOOKUP(T3,V2:AF13,7)))</f>
        <v>#REF!</v>
      </c>
      <c r="AC1" s="262" t="e">
        <f>IF(T5=1,CONCATENATE(VLOOKUP(T3,V16:AF26,8)),CONCATENATE(VLOOKUP(T3,V2:AF13,8)))</f>
        <v>#REF!</v>
      </c>
      <c r="AD1" s="262" t="e">
        <f>IF(T5=1,CONCATENATE(VLOOKUP(T3,V16:AF26,9)),CONCATENATE(VLOOKUP(T3,V2:AF13,9)))</f>
        <v>#REF!</v>
      </c>
      <c r="AE1" s="262" t="e">
        <f>IF(T5=1,CONCATENATE(VLOOKUP(T3,V16:AF26,10)),CONCATENATE(VLOOKUP(T3,V2:AF13,10)))</f>
        <v>#REF!</v>
      </c>
      <c r="AF1" s="262" t="e">
        <f>IF(T5=1,CONCATENATE(VLOOKUP(T3,V16:AF26,11)),CONCATENATE(VLOOKUP(T3,V2:AF13,11)))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392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ht="14.6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457" t="s">
        <v>179</v>
      </c>
      <c r="F7" s="594"/>
      <c r="G7" s="594" t="s">
        <v>374</v>
      </c>
      <c r="H7" s="625" t="s">
        <v>120</v>
      </c>
      <c r="I7" s="631" t="s">
        <v>6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42"/>
      <c r="F8" s="242"/>
      <c r="G8" s="242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ht="14.6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457" t="s">
        <v>229</v>
      </c>
      <c r="F9" s="594"/>
      <c r="G9" s="594" t="s">
        <v>372</v>
      </c>
      <c r="H9" s="625" t="s">
        <v>121</v>
      </c>
      <c r="I9" s="631" t="s">
        <v>4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42"/>
      <c r="F10" s="242"/>
      <c r="G10" s="242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ht="14.6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457" t="s">
        <v>226</v>
      </c>
      <c r="F11" s="594"/>
      <c r="G11" s="594" t="s">
        <v>375</v>
      </c>
      <c r="H11" s="625" t="s">
        <v>123</v>
      </c>
      <c r="I11" s="631" t="s">
        <v>443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Koczka Gergő</v>
      </c>
      <c r="E18" s="755"/>
      <c r="F18" s="565" t="str">
        <f>E9</f>
        <v>Terjéki Benett</v>
      </c>
      <c r="G18" s="565" t="str">
        <f>E11</f>
        <v>Zimonyi Bercel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Koczka Gergő</v>
      </c>
      <c r="C19" s="746"/>
      <c r="D19" s="747"/>
      <c r="E19" s="747"/>
      <c r="F19" s="613" t="s">
        <v>498</v>
      </c>
      <c r="G19" s="613" t="s">
        <v>497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Terjéki Benett</v>
      </c>
      <c r="C20" s="746"/>
      <c r="D20" s="750" t="s">
        <v>501</v>
      </c>
      <c r="E20" s="751"/>
      <c r="F20" s="591"/>
      <c r="G20" s="613" t="s">
        <v>497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Zimonyi Bercel</v>
      </c>
      <c r="C21" s="746"/>
      <c r="D21" s="750" t="s">
        <v>496</v>
      </c>
      <c r="E21" s="751"/>
      <c r="F21" s="604" t="s">
        <v>496</v>
      </c>
      <c r="G21" s="591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80"/>
      <c r="J30" s="180"/>
    </row>
    <row r="31" spans="1:32" x14ac:dyDescent="0.3">
      <c r="A31" s="107" t="s">
        <v>30</v>
      </c>
      <c r="B31" s="108"/>
      <c r="C31" s="151"/>
      <c r="D31" s="229" t="s">
        <v>2</v>
      </c>
      <c r="E31" s="230" t="s">
        <v>32</v>
      </c>
      <c r="F31" s="230"/>
      <c r="G31" s="230"/>
      <c r="H31" s="128" t="s">
        <v>41</v>
      </c>
      <c r="I31" s="31"/>
      <c r="J31" s="275"/>
      <c r="K31" s="274"/>
      <c r="M31" s="227"/>
    </row>
    <row r="32" spans="1:32" x14ac:dyDescent="0.3">
      <c r="A32" s="209" t="s">
        <v>31</v>
      </c>
      <c r="B32" s="210"/>
      <c r="C32" s="212"/>
      <c r="D32" s="231"/>
      <c r="E32" s="439"/>
      <c r="F32" s="439"/>
      <c r="G32" s="439"/>
      <c r="H32" s="204" t="s">
        <v>33</v>
      </c>
      <c r="I32" s="241"/>
      <c r="J32" s="234"/>
      <c r="M32" s="228"/>
    </row>
    <row r="33" spans="1:13" x14ac:dyDescent="0.3">
      <c r="A33" s="213" t="s">
        <v>38</v>
      </c>
      <c r="B33" s="127"/>
      <c r="C33" s="215"/>
      <c r="D33" s="233"/>
      <c r="E33" s="440"/>
      <c r="F33" s="440"/>
      <c r="G33" s="440"/>
      <c r="H33" s="238"/>
      <c r="I33" s="180"/>
      <c r="J33" s="236"/>
      <c r="M33" s="117"/>
    </row>
    <row r="34" spans="1:13" x14ac:dyDescent="0.3">
      <c r="A34" s="141"/>
      <c r="B34" s="142"/>
      <c r="C34" s="143"/>
      <c r="D34" s="233"/>
      <c r="E34" s="78"/>
      <c r="F34" s="78"/>
      <c r="G34" s="78"/>
      <c r="H34" s="204" t="s">
        <v>34</v>
      </c>
      <c r="I34" s="241"/>
      <c r="J34" s="232"/>
      <c r="M34" s="228"/>
    </row>
    <row r="35" spans="1:13" x14ac:dyDescent="0.3">
      <c r="A35" s="118"/>
      <c r="B35" s="87"/>
      <c r="C35" s="119"/>
      <c r="D35" s="233"/>
      <c r="E35" s="78"/>
      <c r="F35" s="78"/>
      <c r="G35" s="78"/>
      <c r="H35" s="239"/>
      <c r="I35" s="198"/>
      <c r="J35" s="234"/>
      <c r="M35" s="117"/>
    </row>
    <row r="36" spans="1:13" x14ac:dyDescent="0.3">
      <c r="A36" s="130"/>
      <c r="B36" s="144"/>
      <c r="C36" s="150"/>
      <c r="D36" s="233"/>
      <c r="E36" s="78"/>
      <c r="F36" s="78"/>
      <c r="G36" s="78"/>
      <c r="H36" s="213"/>
      <c r="I36" s="180"/>
      <c r="J36" s="236"/>
      <c r="M36" s="117"/>
    </row>
    <row r="37" spans="1:13" x14ac:dyDescent="0.3">
      <c r="A37" s="131"/>
      <c r="B37" s="21"/>
      <c r="C37" s="119"/>
      <c r="D37" s="233"/>
      <c r="E37" s="78"/>
      <c r="F37" s="78"/>
      <c r="G37" s="78"/>
      <c r="H37" s="204" t="s">
        <v>26</v>
      </c>
      <c r="I37" s="241"/>
      <c r="J37" s="232"/>
      <c r="M37" s="228"/>
    </row>
    <row r="38" spans="1:13" x14ac:dyDescent="0.3">
      <c r="A38" s="131"/>
      <c r="B38" s="21"/>
      <c r="C38" s="139"/>
      <c r="D38" s="233"/>
      <c r="E38" s="78"/>
      <c r="F38" s="78"/>
      <c r="G38" s="78"/>
      <c r="H38" s="239"/>
      <c r="I38" s="198"/>
      <c r="J38" s="234"/>
      <c r="M38" s="117"/>
    </row>
    <row r="39" spans="1:13" x14ac:dyDescent="0.3">
      <c r="A39" s="132"/>
      <c r="B39" s="129"/>
      <c r="C39" s="140"/>
      <c r="D39" s="235"/>
      <c r="E39" s="120"/>
      <c r="F39" s="120"/>
      <c r="G39" s="120"/>
      <c r="H39" s="213" t="str">
        <f>I4</f>
        <v>Sági István</v>
      </c>
      <c r="I39" s="180"/>
      <c r="J39" s="236"/>
      <c r="M39" s="117"/>
    </row>
  </sheetData>
  <mergeCells count="10">
    <mergeCell ref="B20:C20"/>
    <mergeCell ref="D20:E20"/>
    <mergeCell ref="B21:C21"/>
    <mergeCell ref="D21:E21"/>
    <mergeCell ref="A1:E1"/>
    <mergeCell ref="A4:C4"/>
    <mergeCell ref="B18:C18"/>
    <mergeCell ref="D18:E18"/>
    <mergeCell ref="B19:C19"/>
    <mergeCell ref="D19:E19"/>
  </mergeCells>
  <conditionalFormatting sqref="E7:G7 E9:G9 E11:G11">
    <cfRule type="cellIs" dxfId="117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AD0D-5085-43B6-BBB3-771ECFCBDC27}">
  <sheetPr>
    <tabColor theme="5" tint="0.59999389629810485"/>
  </sheetPr>
  <dimension ref="A1:AF39"/>
  <sheetViews>
    <sheetView zoomScaleNormal="100" workbookViewId="0">
      <selection activeCell="F21" sqref="F21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5.07421875" customWidth="1"/>
    <col min="7" max="7" width="13.6132812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IF(T5=1,CONCATENATE(VLOOKUP(T3,V16:AC26,2)),CONCATENATE(VLOOKUP(T3,V2:AF13,2)))</f>
        <v>#REF!</v>
      </c>
      <c r="X1" s="262" t="e">
        <f>IF(T5=1,CONCATENATE(VLOOKUP(T3,V16:AF26,3)),CONCATENATE(VLOOKUP(T3,V2:AF13,3)))</f>
        <v>#REF!</v>
      </c>
      <c r="Y1" s="262" t="e">
        <f>IF(T5=1,CONCATENATE(VLOOKUP(T3,V16:AF26,4)),CONCATENATE(VLOOKUP(T3,V2:AF13,4)))</f>
        <v>#REF!</v>
      </c>
      <c r="Z1" s="262" t="e">
        <f>IF(T5=1,CONCATENATE(VLOOKUP(T3,V16:AF26,5)),CONCATENATE(VLOOKUP(T3,V2:AF13,5)))</f>
        <v>#REF!</v>
      </c>
      <c r="AA1" s="262" t="e">
        <f>IF(T5=1,CONCATENATE(VLOOKUP(T3,V16:AF26,6)),CONCATENATE(VLOOKUP(T3,V2:AF13,6)))</f>
        <v>#REF!</v>
      </c>
      <c r="AB1" s="262" t="e">
        <f>IF(T5=1,CONCATENATE(VLOOKUP(T3,V16:AF26,7)),CONCATENATE(VLOOKUP(T3,V2:AF13,7)))</f>
        <v>#REF!</v>
      </c>
      <c r="AC1" s="262" t="e">
        <f>IF(T5=1,CONCATENATE(VLOOKUP(T3,V16:AF26,8)),CONCATENATE(VLOOKUP(T3,V2:AF13,8)))</f>
        <v>#REF!</v>
      </c>
      <c r="AD1" s="262" t="e">
        <f>IF(T5=1,CONCATENATE(VLOOKUP(T3,V16:AF26,9)),CONCATENATE(VLOOKUP(T3,V2:AF13,9)))</f>
        <v>#REF!</v>
      </c>
      <c r="AE1" s="262" t="e">
        <f>IF(T5=1,CONCATENATE(VLOOKUP(T3,V16:AF26,10)),CONCATENATE(VLOOKUP(T3,V2:AF13,10)))</f>
        <v>#REF!</v>
      </c>
      <c r="AF1" s="262" t="e">
        <f>IF(T5=1,CONCATENATE(VLOOKUP(T3,V16:AF26,11)),CONCATENATE(VLOOKUP(T3,V2:AF13,11)))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396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ht="14.6" x14ac:dyDescent="0.3">
      <c r="A7" s="225" t="s">
        <v>49</v>
      </c>
      <c r="B7" s="244"/>
      <c r="C7" s="173" t="s">
        <v>393</v>
      </c>
      <c r="D7" s="220" t="str">
        <f>IF($B7="","",VLOOKUP($B7,#REF!,15))</f>
        <v/>
      </c>
      <c r="E7" s="607" t="s">
        <v>180</v>
      </c>
      <c r="F7" s="594"/>
      <c r="G7" s="594"/>
      <c r="H7" s="441" t="s">
        <v>120</v>
      </c>
      <c r="I7" s="258">
        <v>4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42"/>
      <c r="F8" s="242"/>
      <c r="G8" s="242"/>
      <c r="H8" s="634"/>
      <c r="I8" s="225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ht="14.6" x14ac:dyDescent="0.3">
      <c r="A9" s="225" t="s">
        <v>50</v>
      </c>
      <c r="B9" s="244"/>
      <c r="C9" s="173" t="s">
        <v>394</v>
      </c>
      <c r="D9" s="220" t="str">
        <f>IF($B9="","",VLOOKUP($B9,#REF!,15))</f>
        <v/>
      </c>
      <c r="E9" s="607" t="s">
        <v>176</v>
      </c>
      <c r="F9" s="594"/>
      <c r="G9" s="594"/>
      <c r="H9" s="441" t="s">
        <v>121</v>
      </c>
      <c r="I9" s="258">
        <v>2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42"/>
      <c r="F10" s="242"/>
      <c r="G10" s="242"/>
      <c r="H10" s="225"/>
      <c r="I10" s="225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ht="14.6" x14ac:dyDescent="0.3">
      <c r="A11" s="225" t="s">
        <v>51</v>
      </c>
      <c r="B11" s="244"/>
      <c r="C11" s="173" t="s">
        <v>395</v>
      </c>
      <c r="D11" s="220" t="str">
        <f>IF($B11="","",VLOOKUP($B11,#REF!,15))</f>
        <v/>
      </c>
      <c r="E11" s="607" t="s">
        <v>179</v>
      </c>
      <c r="F11" s="594"/>
      <c r="G11" s="594"/>
      <c r="H11" s="441" t="s">
        <v>123</v>
      </c>
      <c r="I11" s="258">
        <v>0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61" t="s">
        <v>180</v>
      </c>
      <c r="E18" s="755"/>
      <c r="F18" s="606" t="s">
        <v>176</v>
      </c>
      <c r="G18" s="606" t="s">
        <v>179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65" t="s">
        <v>180</v>
      </c>
      <c r="C19" s="746"/>
      <c r="D19" s="747"/>
      <c r="E19" s="747"/>
      <c r="F19" s="613" t="s">
        <v>500</v>
      </c>
      <c r="G19" s="613" t="s">
        <v>497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65" t="s">
        <v>176</v>
      </c>
      <c r="C20" s="746"/>
      <c r="D20" s="750" t="s">
        <v>495</v>
      </c>
      <c r="E20" s="751"/>
      <c r="F20" s="591"/>
      <c r="G20" s="613" t="s">
        <v>500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65" t="s">
        <v>179</v>
      </c>
      <c r="C21" s="746"/>
      <c r="D21" s="750" t="s">
        <v>496</v>
      </c>
      <c r="E21" s="751"/>
      <c r="F21" s="604" t="s">
        <v>495</v>
      </c>
      <c r="G21" s="591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80"/>
      <c r="J30" s="180"/>
    </row>
    <row r="31" spans="1:32" x14ac:dyDescent="0.3">
      <c r="A31" s="107" t="s">
        <v>30</v>
      </c>
      <c r="B31" s="108"/>
      <c r="C31" s="151"/>
      <c r="D31" s="229" t="s">
        <v>2</v>
      </c>
      <c r="E31" s="230" t="s">
        <v>32</v>
      </c>
      <c r="F31" s="230"/>
      <c r="G31" s="230"/>
      <c r="H31" s="128" t="s">
        <v>41</v>
      </c>
      <c r="I31" s="31"/>
      <c r="J31" s="275"/>
      <c r="K31" s="274"/>
      <c r="M31" s="227"/>
    </row>
    <row r="32" spans="1:32" x14ac:dyDescent="0.3">
      <c r="A32" s="209" t="s">
        <v>31</v>
      </c>
      <c r="B32" s="210"/>
      <c r="C32" s="212"/>
      <c r="D32" s="231"/>
      <c r="E32" s="439"/>
      <c r="F32" s="439"/>
      <c r="G32" s="439"/>
      <c r="H32" s="204" t="s">
        <v>33</v>
      </c>
      <c r="I32" s="241"/>
      <c r="J32" s="234"/>
      <c r="M32" s="228"/>
    </row>
    <row r="33" spans="1:13" x14ac:dyDescent="0.3">
      <c r="A33" s="213" t="s">
        <v>38</v>
      </c>
      <c r="B33" s="127"/>
      <c r="C33" s="215"/>
      <c r="D33" s="233"/>
      <c r="E33" s="440"/>
      <c r="F33" s="440"/>
      <c r="G33" s="440"/>
      <c r="H33" s="238"/>
      <c r="I33" s="180"/>
      <c r="J33" s="236"/>
      <c r="M33" s="117"/>
    </row>
    <row r="34" spans="1:13" x14ac:dyDescent="0.3">
      <c r="A34" s="141"/>
      <c r="B34" s="142"/>
      <c r="C34" s="143"/>
      <c r="D34" s="233"/>
      <c r="E34" s="78"/>
      <c r="F34" s="78"/>
      <c r="G34" s="78"/>
      <c r="H34" s="204" t="s">
        <v>34</v>
      </c>
      <c r="I34" s="241"/>
      <c r="J34" s="232"/>
      <c r="M34" s="228"/>
    </row>
    <row r="35" spans="1:13" x14ac:dyDescent="0.3">
      <c r="A35" s="118"/>
      <c r="B35" s="87"/>
      <c r="C35" s="119"/>
      <c r="D35" s="233"/>
      <c r="E35" s="78"/>
      <c r="F35" s="78"/>
      <c r="G35" s="78"/>
      <c r="H35" s="239"/>
      <c r="I35" s="198"/>
      <c r="J35" s="234"/>
      <c r="M35" s="117"/>
    </row>
    <row r="36" spans="1:13" x14ac:dyDescent="0.3">
      <c r="A36" s="130"/>
      <c r="B36" s="144"/>
      <c r="C36" s="150"/>
      <c r="D36" s="233"/>
      <c r="E36" s="78"/>
      <c r="F36" s="78"/>
      <c r="G36" s="78"/>
      <c r="H36" s="213"/>
      <c r="I36" s="180"/>
      <c r="J36" s="236"/>
      <c r="M36" s="117"/>
    </row>
    <row r="37" spans="1:13" x14ac:dyDescent="0.3">
      <c r="A37" s="131"/>
      <c r="B37" s="21"/>
      <c r="C37" s="119"/>
      <c r="D37" s="233"/>
      <c r="E37" s="78"/>
      <c r="F37" s="78"/>
      <c r="G37" s="78"/>
      <c r="H37" s="204" t="s">
        <v>26</v>
      </c>
      <c r="I37" s="241"/>
      <c r="J37" s="232"/>
      <c r="M37" s="228"/>
    </row>
    <row r="38" spans="1:13" x14ac:dyDescent="0.3">
      <c r="A38" s="131"/>
      <c r="B38" s="21"/>
      <c r="C38" s="139"/>
      <c r="D38" s="233"/>
      <c r="E38" s="78"/>
      <c r="F38" s="78"/>
      <c r="G38" s="78"/>
      <c r="H38" s="239"/>
      <c r="I38" s="198"/>
      <c r="J38" s="234"/>
      <c r="M38" s="117"/>
    </row>
    <row r="39" spans="1:13" x14ac:dyDescent="0.3">
      <c r="A39" s="132"/>
      <c r="B39" s="129"/>
      <c r="C39" s="140"/>
      <c r="D39" s="235"/>
      <c r="E39" s="120"/>
      <c r="F39" s="120"/>
      <c r="G39" s="120"/>
      <c r="H39" s="213" t="str">
        <f>I4</f>
        <v>Sági István</v>
      </c>
      <c r="I39" s="180"/>
      <c r="J39" s="236"/>
      <c r="M39" s="117"/>
    </row>
  </sheetData>
  <mergeCells count="10">
    <mergeCell ref="B20:C20"/>
    <mergeCell ref="D20:E20"/>
    <mergeCell ref="B21:C21"/>
    <mergeCell ref="D21:E21"/>
    <mergeCell ref="A1:E1"/>
    <mergeCell ref="A4:C4"/>
    <mergeCell ref="B18:C18"/>
    <mergeCell ref="D18:E18"/>
    <mergeCell ref="B19:C19"/>
    <mergeCell ref="D19:E19"/>
  </mergeCells>
  <conditionalFormatting sqref="E7:G7 E9:G9 E11:G11">
    <cfRule type="cellIs" dxfId="116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C3AB5-5F69-4655-8AA3-9401DCB8DFAF}">
  <sheetPr>
    <tabColor theme="5" tint="0.59999389629810485"/>
  </sheetPr>
  <dimension ref="A1:AF41"/>
  <sheetViews>
    <sheetView zoomScaleNormal="100" workbookViewId="0">
      <selection activeCell="G20" sqref="G20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3.4609375" customWidth="1"/>
    <col min="7" max="7" width="1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IF(T5=1,CONCATENATE(VLOOKUP(T3,V16:AC27,2)),CONCATENATE(VLOOKUP(T3,V2:AF13,2)))</f>
        <v>#REF!</v>
      </c>
      <c r="X1" s="262" t="e">
        <f>IF(T5=1,CONCATENATE(VLOOKUP(T3,V16:AF27,3)),CONCATENATE(VLOOKUP(T3,V2:AF13,3)))</f>
        <v>#REF!</v>
      </c>
      <c r="Y1" s="262" t="e">
        <f>IF(T5=1,CONCATENATE(VLOOKUP(T3,V16:AF27,4)),CONCATENATE(VLOOKUP(T3,V2:AF13,4)))</f>
        <v>#REF!</v>
      </c>
      <c r="Z1" s="262" t="e">
        <f>IF(T5=1,CONCATENATE(VLOOKUP(T3,V16:AF27,5)),CONCATENATE(VLOOKUP(T3,V2:AF13,5)))</f>
        <v>#REF!</v>
      </c>
      <c r="AA1" s="262" t="e">
        <f>IF(T5=1,CONCATENATE(VLOOKUP(T3,V16:AF27,6)),CONCATENATE(VLOOKUP(T3,V2:AF13,6)))</f>
        <v>#REF!</v>
      </c>
      <c r="AB1" s="262" t="e">
        <f>IF(T5=1,CONCATENATE(VLOOKUP(T3,V16:AF27,7)),CONCATENATE(VLOOKUP(T3,V2:AF13,7)))</f>
        <v>#REF!</v>
      </c>
      <c r="AC1" s="262" t="e">
        <f>IF(T5=1,CONCATENATE(VLOOKUP(T3,V16:AF27,8)),CONCATENATE(VLOOKUP(T3,V2:AF13,8)))</f>
        <v>#REF!</v>
      </c>
      <c r="AD1" s="262" t="e">
        <f>IF(T5=1,CONCATENATE(VLOOKUP(T3,V16:AF27,9)),CONCATENATE(VLOOKUP(T3,V2:AF13,9)))</f>
        <v>#REF!</v>
      </c>
      <c r="AE1" s="262" t="e">
        <f>IF(T5=1,CONCATENATE(VLOOKUP(T3,V16:AF27,10)),CONCATENATE(VLOOKUP(T3,V2:AF13,10)))</f>
        <v>#REF!</v>
      </c>
      <c r="AF1" s="262" t="e">
        <f>IF(T5=1,CONCATENATE(VLOOKUP(T3,V16:AF27,11)),CONCATENATE(VLOOKUP(T3,V2:AF13,11)))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118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46135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287" t="s">
        <v>181</v>
      </c>
      <c r="F7" s="594"/>
      <c r="G7" s="594" t="s">
        <v>373</v>
      </c>
      <c r="H7" s="625" t="s">
        <v>121</v>
      </c>
      <c r="I7" s="631" t="s">
        <v>4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26"/>
      <c r="F8" s="226"/>
      <c r="G8" s="226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287" t="s">
        <v>150</v>
      </c>
      <c r="F9" s="594"/>
      <c r="G9" s="594" t="s">
        <v>375</v>
      </c>
      <c r="H9" s="625" t="s">
        <v>120</v>
      </c>
      <c r="I9" s="631" t="s">
        <v>6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26"/>
      <c r="F10" s="226"/>
      <c r="G10" s="226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287" t="s">
        <v>152</v>
      </c>
      <c r="F11" s="594"/>
      <c r="G11" s="594" t="s">
        <v>372</v>
      </c>
      <c r="H11" s="625" t="s">
        <v>123</v>
      </c>
      <c r="I11" s="631" t="s">
        <v>443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Kerekes Leonóra</v>
      </c>
      <c r="E18" s="755"/>
      <c r="F18" s="565" t="str">
        <f>E9</f>
        <v>Szabó Anna</v>
      </c>
      <c r="G18" s="565" t="str">
        <f>E11</f>
        <v>Székely Alina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Kerekes Leonóra</v>
      </c>
      <c r="C19" s="746"/>
      <c r="D19" s="758"/>
      <c r="E19" s="758"/>
      <c r="F19" s="630" t="s">
        <v>505</v>
      </c>
      <c r="G19" s="630" t="s">
        <v>494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Szabó Anna</v>
      </c>
      <c r="C20" s="746"/>
      <c r="D20" s="762" t="s">
        <v>506</v>
      </c>
      <c r="E20" s="763"/>
      <c r="F20" s="629"/>
      <c r="G20" s="628" t="s">
        <v>506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Székely Alina</v>
      </c>
      <c r="C21" s="746"/>
      <c r="D21" s="762" t="s">
        <v>499</v>
      </c>
      <c r="E21" s="763"/>
      <c r="F21" s="628" t="s">
        <v>505</v>
      </c>
      <c r="G21" s="629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T27" s="256"/>
      <c r="U27" s="256"/>
      <c r="V27" s="256" t="s">
        <v>76</v>
      </c>
      <c r="W27" s="256">
        <v>3</v>
      </c>
      <c r="X27" s="256">
        <v>2</v>
      </c>
      <c r="Y27" s="256">
        <v>1</v>
      </c>
      <c r="Z27" s="256">
        <v>0</v>
      </c>
      <c r="AA27" s="256">
        <v>0</v>
      </c>
      <c r="AB27" s="256">
        <v>0</v>
      </c>
      <c r="AC27" s="256">
        <v>0</v>
      </c>
      <c r="AD27" s="256">
        <v>0</v>
      </c>
      <c r="AE27" s="256">
        <v>0</v>
      </c>
      <c r="AF27" s="256">
        <v>0</v>
      </c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32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</row>
    <row r="32" spans="1:32" x14ac:dyDescent="0.3">
      <c r="A32" s="198"/>
      <c r="B32" s="198"/>
      <c r="C32" s="198"/>
      <c r="D32" s="198"/>
      <c r="E32" s="198"/>
      <c r="F32" s="198"/>
      <c r="G32" s="198"/>
      <c r="H32" s="198"/>
      <c r="I32" s="180"/>
      <c r="J32" s="180"/>
    </row>
    <row r="33" spans="1:13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128" t="s">
        <v>41</v>
      </c>
      <c r="I33" s="31"/>
      <c r="J33" s="275"/>
      <c r="K33" s="274"/>
      <c r="M33" s="227"/>
    </row>
    <row r="34" spans="1:13" x14ac:dyDescent="0.3">
      <c r="A34" s="209" t="s">
        <v>31</v>
      </c>
      <c r="B34" s="210"/>
      <c r="C34" s="212"/>
      <c r="D34" s="231"/>
      <c r="E34" s="439"/>
      <c r="F34" s="439"/>
      <c r="G34" s="439"/>
      <c r="H34" s="204" t="s">
        <v>33</v>
      </c>
      <c r="I34" s="241"/>
      <c r="J34" s="234"/>
      <c r="M34" s="228"/>
    </row>
    <row r="35" spans="1:13" x14ac:dyDescent="0.3">
      <c r="A35" s="213" t="s">
        <v>38</v>
      </c>
      <c r="B35" s="127"/>
      <c r="C35" s="215"/>
      <c r="D35" s="233"/>
      <c r="E35" s="440"/>
      <c r="F35" s="440"/>
      <c r="G35" s="440"/>
      <c r="H35" s="238"/>
      <c r="I35" s="180"/>
      <c r="J35" s="236"/>
      <c r="M35" s="117"/>
    </row>
    <row r="36" spans="1:13" x14ac:dyDescent="0.3">
      <c r="A36" s="141"/>
      <c r="B36" s="142"/>
      <c r="C36" s="143"/>
      <c r="D36" s="233"/>
      <c r="E36" s="78"/>
      <c r="F36" s="78"/>
      <c r="G36" s="78"/>
      <c r="H36" s="204" t="s">
        <v>34</v>
      </c>
      <c r="I36" s="241"/>
      <c r="J36" s="232"/>
      <c r="M36" s="228"/>
    </row>
    <row r="37" spans="1:13" x14ac:dyDescent="0.3">
      <c r="A37" s="118"/>
      <c r="B37" s="87"/>
      <c r="C37" s="119"/>
      <c r="D37" s="233"/>
      <c r="E37" s="78"/>
      <c r="F37" s="78"/>
      <c r="G37" s="78"/>
      <c r="H37" s="239"/>
      <c r="I37" s="198"/>
      <c r="J37" s="234"/>
      <c r="M37" s="117"/>
    </row>
    <row r="38" spans="1:13" x14ac:dyDescent="0.3">
      <c r="A38" s="130"/>
      <c r="B38" s="144"/>
      <c r="C38" s="150"/>
      <c r="D38" s="233"/>
      <c r="E38" s="78"/>
      <c r="F38" s="78"/>
      <c r="G38" s="78"/>
      <c r="H38" s="213"/>
      <c r="I38" s="180"/>
      <c r="J38" s="236"/>
      <c r="M38" s="117"/>
    </row>
    <row r="39" spans="1:13" x14ac:dyDescent="0.3">
      <c r="A39" s="131"/>
      <c r="B39" s="21"/>
      <c r="C39" s="119"/>
      <c r="D39" s="233"/>
      <c r="E39" s="78"/>
      <c r="F39" s="78"/>
      <c r="G39" s="78"/>
      <c r="H39" s="204" t="s">
        <v>26</v>
      </c>
      <c r="I39" s="241"/>
      <c r="J39" s="232"/>
      <c r="M39" s="228"/>
    </row>
    <row r="40" spans="1:13" x14ac:dyDescent="0.3">
      <c r="A40" s="131"/>
      <c r="B40" s="21"/>
      <c r="C40" s="139"/>
      <c r="D40" s="233"/>
      <c r="E40" s="78"/>
      <c r="F40" s="78"/>
      <c r="G40" s="78"/>
      <c r="H40" s="239"/>
      <c r="I40" s="198"/>
      <c r="J40" s="234"/>
      <c r="M40" s="117"/>
    </row>
    <row r="41" spans="1:13" x14ac:dyDescent="0.3">
      <c r="A41" s="132"/>
      <c r="B41" s="129"/>
      <c r="C41" s="140"/>
      <c r="D41" s="235"/>
      <c r="E41" s="120"/>
      <c r="F41" s="120"/>
      <c r="G41" s="120"/>
      <c r="H41" s="213" t="str">
        <f>I4</f>
        <v>Sági István</v>
      </c>
      <c r="I41" s="180"/>
      <c r="J41" s="236"/>
      <c r="M41" s="117"/>
    </row>
  </sheetData>
  <mergeCells count="10">
    <mergeCell ref="A1:E1"/>
    <mergeCell ref="A4:C4"/>
    <mergeCell ref="B18:C18"/>
    <mergeCell ref="D18:E18"/>
    <mergeCell ref="B21:C21"/>
    <mergeCell ref="D21:E21"/>
    <mergeCell ref="B19:C19"/>
    <mergeCell ref="D19:E19"/>
    <mergeCell ref="B20:C20"/>
    <mergeCell ref="D20:E20"/>
  </mergeCells>
  <conditionalFormatting sqref="E7:G7 E9:G9 E11:G11">
    <cfRule type="cellIs" dxfId="115" priority="1" stopIfTrue="1" operator="equal">
      <formula>"Bye"</formula>
    </cfRule>
  </conditionalFormatting>
  <printOptions horizontalCentered="1" verticalCentered="1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1AC49-BDC9-4BFC-B25D-D0291F43B357}">
  <sheetPr>
    <tabColor theme="8" tint="0.79998168889431442"/>
  </sheetPr>
  <dimension ref="A1:AF41"/>
  <sheetViews>
    <sheetView zoomScaleNormal="100" workbookViewId="0">
      <selection activeCell="E7" sqref="E7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4.4609375" customWidth="1"/>
    <col min="7" max="7" width="13.92187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IF(T5=1,CONCATENATE(VLOOKUP(T3,V16:AC27,2)),CONCATENATE(VLOOKUP(T3,V2:AF13,2)))</f>
        <v>#REF!</v>
      </c>
      <c r="X1" s="262" t="e">
        <f>IF(T5=1,CONCATENATE(VLOOKUP(T3,V16:AF27,3)),CONCATENATE(VLOOKUP(T3,V2:AF13,3)))</f>
        <v>#REF!</v>
      </c>
      <c r="Y1" s="262" t="e">
        <f>IF(T5=1,CONCATENATE(VLOOKUP(T3,V16:AF27,4)),CONCATENATE(VLOOKUP(T3,V2:AF13,4)))</f>
        <v>#REF!</v>
      </c>
      <c r="Z1" s="262" t="e">
        <f>IF(T5=1,CONCATENATE(VLOOKUP(T3,V16:AF27,5)),CONCATENATE(VLOOKUP(T3,V2:AF13,5)))</f>
        <v>#REF!</v>
      </c>
      <c r="AA1" s="262" t="e">
        <f>IF(T5=1,CONCATENATE(VLOOKUP(T3,V16:AF27,6)),CONCATENATE(VLOOKUP(T3,V2:AF13,6)))</f>
        <v>#REF!</v>
      </c>
      <c r="AB1" s="262" t="e">
        <f>IF(T5=1,CONCATENATE(VLOOKUP(T3,V16:AF27,7)),CONCATENATE(VLOOKUP(T3,V2:AF13,7)))</f>
        <v>#REF!</v>
      </c>
      <c r="AC1" s="262" t="e">
        <f>IF(T5=1,CONCATENATE(VLOOKUP(T3,V16:AF27,8)),CONCATENATE(VLOOKUP(T3,V2:AF13,8)))</f>
        <v>#REF!</v>
      </c>
      <c r="AD1" s="262" t="e">
        <f>IF(T5=1,CONCATENATE(VLOOKUP(T3,V16:AF27,9)),CONCATENATE(VLOOKUP(T3,V2:AF13,9)))</f>
        <v>#REF!</v>
      </c>
      <c r="AE1" s="262" t="e">
        <f>IF(T5=1,CONCATENATE(VLOOKUP(T3,V16:AF27,10)),CONCATENATE(VLOOKUP(T3,V2:AF13,10)))</f>
        <v>#REF!</v>
      </c>
      <c r="AF1" s="262" t="e">
        <f>IF(T5=1,CONCATENATE(VLOOKUP(T3,V16:AF27,11)),CONCATENATE(VLOOKUP(T3,V2:AF13,11)))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294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46136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287" t="s">
        <v>178</v>
      </c>
      <c r="F7" s="594"/>
      <c r="G7" s="594" t="s">
        <v>369</v>
      </c>
      <c r="H7" s="625" t="s">
        <v>120</v>
      </c>
      <c r="I7" s="631" t="s">
        <v>6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26"/>
      <c r="F8" s="226"/>
      <c r="G8" s="226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287" t="s">
        <v>232</v>
      </c>
      <c r="F9" s="594"/>
      <c r="G9" s="594" t="s">
        <v>372</v>
      </c>
      <c r="H9" s="625" t="s">
        <v>121</v>
      </c>
      <c r="I9" s="631" t="s">
        <v>4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26"/>
      <c r="F10" s="226"/>
      <c r="G10" s="226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287" t="s">
        <v>230</v>
      </c>
      <c r="F11" s="594"/>
      <c r="G11" s="594" t="s">
        <v>370</v>
      </c>
      <c r="H11" s="625" t="s">
        <v>123</v>
      </c>
      <c r="I11" s="631" t="s">
        <v>443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Bordás Félix</v>
      </c>
      <c r="E18" s="755"/>
      <c r="F18" s="565" t="str">
        <f>E9</f>
        <v>Oláh Ádám</v>
      </c>
      <c r="G18" s="565" t="str">
        <f>E11</f>
        <v>Banya Ádám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Bordás Félix</v>
      </c>
      <c r="C19" s="746"/>
      <c r="D19" s="758"/>
      <c r="E19" s="758"/>
      <c r="F19" s="630" t="s">
        <v>520</v>
      </c>
      <c r="G19" s="630" t="s">
        <v>510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Oláh Ádám</v>
      </c>
      <c r="C20" s="746"/>
      <c r="D20" s="762" t="s">
        <v>525</v>
      </c>
      <c r="E20" s="763"/>
      <c r="F20" s="629"/>
      <c r="G20" s="628" t="s">
        <v>510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Banya Ádám</v>
      </c>
      <c r="C21" s="746"/>
      <c r="D21" s="762" t="s">
        <v>517</v>
      </c>
      <c r="E21" s="763"/>
      <c r="F21" s="628" t="s">
        <v>517</v>
      </c>
      <c r="G21" s="629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T27" s="256"/>
      <c r="U27" s="256"/>
      <c r="V27" s="256" t="s">
        <v>76</v>
      </c>
      <c r="W27" s="256">
        <v>3</v>
      </c>
      <c r="X27" s="256">
        <v>2</v>
      </c>
      <c r="Y27" s="256">
        <v>1</v>
      </c>
      <c r="Z27" s="256">
        <v>0</v>
      </c>
      <c r="AA27" s="256">
        <v>0</v>
      </c>
      <c r="AB27" s="256">
        <v>0</v>
      </c>
      <c r="AC27" s="256">
        <v>0</v>
      </c>
      <c r="AD27" s="256">
        <v>0</v>
      </c>
      <c r="AE27" s="256">
        <v>0</v>
      </c>
      <c r="AF27" s="256">
        <v>0</v>
      </c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32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</row>
    <row r="32" spans="1:32" x14ac:dyDescent="0.3">
      <c r="A32" s="198"/>
      <c r="B32" s="198"/>
      <c r="C32" s="198"/>
      <c r="D32" s="198"/>
      <c r="E32" s="198"/>
      <c r="F32" s="198"/>
      <c r="G32" s="198"/>
      <c r="H32" s="198"/>
      <c r="I32" s="180"/>
      <c r="J32" s="180"/>
    </row>
    <row r="33" spans="1:13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128" t="s">
        <v>41</v>
      </c>
      <c r="I33" s="31"/>
      <c r="J33" s="275"/>
      <c r="K33" s="274"/>
      <c r="M33" s="227"/>
    </row>
    <row r="34" spans="1:13" x14ac:dyDescent="0.3">
      <c r="A34" s="209" t="s">
        <v>31</v>
      </c>
      <c r="B34" s="210"/>
      <c r="C34" s="212"/>
      <c r="D34" s="231"/>
      <c r="E34" s="439"/>
      <c r="F34" s="439"/>
      <c r="G34" s="439"/>
      <c r="H34" s="204" t="s">
        <v>33</v>
      </c>
      <c r="I34" s="241"/>
      <c r="J34" s="234"/>
      <c r="M34" s="228"/>
    </row>
    <row r="35" spans="1:13" x14ac:dyDescent="0.3">
      <c r="A35" s="213" t="s">
        <v>38</v>
      </c>
      <c r="B35" s="127"/>
      <c r="C35" s="215"/>
      <c r="D35" s="233"/>
      <c r="E35" s="440"/>
      <c r="F35" s="440"/>
      <c r="G35" s="440"/>
      <c r="H35" s="238"/>
      <c r="I35" s="180"/>
      <c r="J35" s="236"/>
      <c r="M35" s="117"/>
    </row>
    <row r="36" spans="1:13" x14ac:dyDescent="0.3">
      <c r="A36" s="141"/>
      <c r="B36" s="142"/>
      <c r="C36" s="143"/>
      <c r="D36" s="233"/>
      <c r="E36" s="78"/>
      <c r="F36" s="78"/>
      <c r="G36" s="78"/>
      <c r="H36" s="204" t="s">
        <v>34</v>
      </c>
      <c r="I36" s="241"/>
      <c r="J36" s="232"/>
      <c r="M36" s="228"/>
    </row>
    <row r="37" spans="1:13" x14ac:dyDescent="0.3">
      <c r="A37" s="118"/>
      <c r="B37" s="87"/>
      <c r="C37" s="119"/>
      <c r="D37" s="233"/>
      <c r="E37" s="78"/>
      <c r="F37" s="78"/>
      <c r="G37" s="78"/>
      <c r="H37" s="239"/>
      <c r="I37" s="198"/>
      <c r="J37" s="234"/>
      <c r="M37" s="117"/>
    </row>
    <row r="38" spans="1:13" x14ac:dyDescent="0.3">
      <c r="A38" s="130"/>
      <c r="B38" s="144"/>
      <c r="C38" s="150"/>
      <c r="D38" s="233"/>
      <c r="E38" s="78"/>
      <c r="F38" s="78"/>
      <c r="G38" s="78"/>
      <c r="H38" s="213"/>
      <c r="I38" s="180"/>
      <c r="J38" s="236"/>
      <c r="M38" s="117"/>
    </row>
    <row r="39" spans="1:13" x14ac:dyDescent="0.3">
      <c r="A39" s="131"/>
      <c r="B39" s="21"/>
      <c r="C39" s="119"/>
      <c r="D39" s="233"/>
      <c r="E39" s="78"/>
      <c r="F39" s="78"/>
      <c r="G39" s="78"/>
      <c r="H39" s="204" t="s">
        <v>26</v>
      </c>
      <c r="I39" s="241"/>
      <c r="J39" s="232"/>
      <c r="M39" s="228"/>
    </row>
    <row r="40" spans="1:13" x14ac:dyDescent="0.3">
      <c r="A40" s="131"/>
      <c r="B40" s="21"/>
      <c r="C40" s="139"/>
      <c r="D40" s="233"/>
      <c r="E40" s="78"/>
      <c r="F40" s="78"/>
      <c r="G40" s="78"/>
      <c r="H40" s="239"/>
      <c r="I40" s="198"/>
      <c r="J40" s="234"/>
      <c r="M40" s="117"/>
    </row>
    <row r="41" spans="1:13" x14ac:dyDescent="0.3">
      <c r="A41" s="132"/>
      <c r="B41" s="129"/>
      <c r="C41" s="140"/>
      <c r="D41" s="235"/>
      <c r="E41" s="120"/>
      <c r="F41" s="120"/>
      <c r="G41" s="120"/>
      <c r="H41" s="213" t="str">
        <f>I4</f>
        <v>Sági István</v>
      </c>
      <c r="I41" s="180"/>
      <c r="J41" s="236"/>
      <c r="M41" s="117"/>
    </row>
  </sheetData>
  <mergeCells count="10">
    <mergeCell ref="A1:E1"/>
    <mergeCell ref="A4:C4"/>
    <mergeCell ref="B18:C18"/>
    <mergeCell ref="D18:E18"/>
    <mergeCell ref="B21:C21"/>
    <mergeCell ref="D21:E21"/>
    <mergeCell ref="B19:C19"/>
    <mergeCell ref="D19:E19"/>
    <mergeCell ref="B20:C20"/>
    <mergeCell ref="D20:E20"/>
  </mergeCells>
  <conditionalFormatting sqref="E7:G7 E9:G9 E11:G11">
    <cfRule type="cellIs" dxfId="114" priority="1" stopIfTrue="1" operator="equal">
      <formula>"Bye"</formula>
    </cfRule>
  </conditionalFormatting>
  <printOptions horizontalCentered="1" verticalCentered="1"/>
  <pageMargins left="0" right="0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E1BF6-C197-4F1E-9222-5869E031FA85}">
  <sheetPr>
    <tabColor theme="8" tint="0.79998168889431442"/>
  </sheetPr>
  <dimension ref="A1:AF41"/>
  <sheetViews>
    <sheetView zoomScaleNormal="100" workbookViewId="0">
      <selection activeCell="E7" sqref="E7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4" customWidth="1"/>
    <col min="7" max="7" width="13.460937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IF(T5=1,CONCATENATE(VLOOKUP(T3,V16:AC27,2)),CONCATENATE(VLOOKUP(T3,V2:AF13,2)))</f>
        <v>#REF!</v>
      </c>
      <c r="X1" s="262" t="e">
        <f>IF(T5=1,CONCATENATE(VLOOKUP(T3,V16:AF27,3)),CONCATENATE(VLOOKUP(T3,V2:AF13,3)))</f>
        <v>#REF!</v>
      </c>
      <c r="Y1" s="262" t="e">
        <f>IF(T5=1,CONCATENATE(VLOOKUP(T3,V16:AF27,4)),CONCATENATE(VLOOKUP(T3,V2:AF13,4)))</f>
        <v>#REF!</v>
      </c>
      <c r="Z1" s="262" t="e">
        <f>IF(T5=1,CONCATENATE(VLOOKUP(T3,V16:AF27,5)),CONCATENATE(VLOOKUP(T3,V2:AF13,5)))</f>
        <v>#REF!</v>
      </c>
      <c r="AA1" s="262" t="e">
        <f>IF(T5=1,CONCATENATE(VLOOKUP(T3,V16:AF27,6)),CONCATENATE(VLOOKUP(T3,V2:AF13,6)))</f>
        <v>#REF!</v>
      </c>
      <c r="AB1" s="262" t="e">
        <f>IF(T5=1,CONCATENATE(VLOOKUP(T3,V16:AF27,7)),CONCATENATE(VLOOKUP(T3,V2:AF13,7)))</f>
        <v>#REF!</v>
      </c>
      <c r="AC1" s="262" t="e">
        <f>IF(T5=1,CONCATENATE(VLOOKUP(T3,V16:AF27,8)),CONCATENATE(VLOOKUP(T3,V2:AF13,8)))</f>
        <v>#REF!</v>
      </c>
      <c r="AD1" s="262" t="e">
        <f>IF(T5=1,CONCATENATE(VLOOKUP(T3,V16:AF27,9)),CONCATENATE(VLOOKUP(T3,V2:AF13,9)))</f>
        <v>#REF!</v>
      </c>
      <c r="AE1" s="262" t="e">
        <f>IF(T5=1,CONCATENATE(VLOOKUP(T3,V16:AF27,10)),CONCATENATE(VLOOKUP(T3,V2:AF13,10)))</f>
        <v>#REF!</v>
      </c>
      <c r="AF1" s="262" t="e">
        <f>IF(T5=1,CONCATENATE(VLOOKUP(T3,V16:AF27,11)),CONCATENATE(VLOOKUP(T3,V2:AF13,11)))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295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46136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287" t="s">
        <v>106</v>
      </c>
      <c r="F7" s="594"/>
      <c r="G7" s="594" t="s">
        <v>376</v>
      </c>
      <c r="H7" s="625" t="s">
        <v>120</v>
      </c>
      <c r="I7" s="631" t="s">
        <v>6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26"/>
      <c r="F8" s="226"/>
      <c r="G8" s="226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287" t="s">
        <v>231</v>
      </c>
      <c r="F9" s="594"/>
      <c r="G9" s="594" t="s">
        <v>372</v>
      </c>
      <c r="H9" s="625" t="s">
        <v>121</v>
      </c>
      <c r="I9" s="631" t="s">
        <v>4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26"/>
      <c r="F10" s="226"/>
      <c r="G10" s="226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287" t="s">
        <v>175</v>
      </c>
      <c r="F11" s="594"/>
      <c r="G11" s="594" t="s">
        <v>373</v>
      </c>
      <c r="H11" s="625" t="s">
        <v>123</v>
      </c>
      <c r="I11" s="631" t="s">
        <v>443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Pócz Kornél Norbert</v>
      </c>
      <c r="E18" s="755"/>
      <c r="F18" s="565" t="str">
        <f>E9</f>
        <v>Kemény Mirkó</v>
      </c>
      <c r="G18" s="565" t="str">
        <f>E11</f>
        <v>Török Ádám Márk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Pócz Kornél Norbert</v>
      </c>
      <c r="C19" s="746"/>
      <c r="D19" s="758"/>
      <c r="E19" s="758"/>
      <c r="F19" s="630" t="s">
        <v>532</v>
      </c>
      <c r="G19" s="630" t="s">
        <v>520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Kemény Mirkó</v>
      </c>
      <c r="C20" s="746"/>
      <c r="D20" s="762" t="s">
        <v>529</v>
      </c>
      <c r="E20" s="763"/>
      <c r="F20" s="629"/>
      <c r="G20" s="628" t="s">
        <v>529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Török Ádám Márk</v>
      </c>
      <c r="C21" s="746"/>
      <c r="D21" s="762" t="s">
        <v>525</v>
      </c>
      <c r="E21" s="763"/>
      <c r="F21" s="628" t="s">
        <v>532</v>
      </c>
      <c r="G21" s="629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T27" s="256"/>
      <c r="U27" s="256"/>
      <c r="V27" s="256" t="s">
        <v>76</v>
      </c>
      <c r="W27" s="256">
        <v>3</v>
      </c>
      <c r="X27" s="256">
        <v>2</v>
      </c>
      <c r="Y27" s="256">
        <v>1</v>
      </c>
      <c r="Z27" s="256">
        <v>0</v>
      </c>
      <c r="AA27" s="256">
        <v>0</v>
      </c>
      <c r="AB27" s="256">
        <v>0</v>
      </c>
      <c r="AC27" s="256">
        <v>0</v>
      </c>
      <c r="AD27" s="256">
        <v>0</v>
      </c>
      <c r="AE27" s="256">
        <v>0</v>
      </c>
      <c r="AF27" s="256">
        <v>0</v>
      </c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32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</row>
    <row r="32" spans="1:32" x14ac:dyDescent="0.3">
      <c r="A32" s="198"/>
      <c r="B32" s="198"/>
      <c r="C32" s="198"/>
      <c r="D32" s="198"/>
      <c r="E32" s="198"/>
      <c r="F32" s="198"/>
      <c r="G32" s="198"/>
      <c r="H32" s="198"/>
      <c r="I32" s="180"/>
      <c r="J32" s="180"/>
    </row>
    <row r="33" spans="1:13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128" t="s">
        <v>41</v>
      </c>
      <c r="I33" s="31"/>
      <c r="J33" s="275"/>
      <c r="K33" s="274"/>
      <c r="M33" s="227"/>
    </row>
    <row r="34" spans="1:13" x14ac:dyDescent="0.3">
      <c r="A34" s="209" t="s">
        <v>31</v>
      </c>
      <c r="B34" s="210"/>
      <c r="C34" s="212"/>
      <c r="D34" s="231"/>
      <c r="E34" s="439"/>
      <c r="F34" s="439"/>
      <c r="G34" s="439"/>
      <c r="H34" s="204" t="s">
        <v>33</v>
      </c>
      <c r="I34" s="241"/>
      <c r="J34" s="234"/>
      <c r="M34" s="228"/>
    </row>
    <row r="35" spans="1:13" x14ac:dyDescent="0.3">
      <c r="A35" s="213" t="s">
        <v>38</v>
      </c>
      <c r="B35" s="127"/>
      <c r="C35" s="215"/>
      <c r="D35" s="233"/>
      <c r="E35" s="440"/>
      <c r="F35" s="440"/>
      <c r="G35" s="440"/>
      <c r="H35" s="238"/>
      <c r="I35" s="180"/>
      <c r="J35" s="236"/>
      <c r="M35" s="117"/>
    </row>
    <row r="36" spans="1:13" x14ac:dyDescent="0.3">
      <c r="A36" s="141"/>
      <c r="B36" s="142"/>
      <c r="C36" s="143"/>
      <c r="D36" s="233"/>
      <c r="E36" s="78"/>
      <c r="F36" s="78"/>
      <c r="G36" s="78"/>
      <c r="H36" s="204" t="s">
        <v>34</v>
      </c>
      <c r="I36" s="241"/>
      <c r="J36" s="232"/>
      <c r="M36" s="228"/>
    </row>
    <row r="37" spans="1:13" x14ac:dyDescent="0.3">
      <c r="A37" s="118"/>
      <c r="B37" s="87"/>
      <c r="C37" s="119"/>
      <c r="D37" s="233"/>
      <c r="E37" s="78"/>
      <c r="F37" s="78"/>
      <c r="G37" s="78"/>
      <c r="H37" s="239"/>
      <c r="I37" s="198"/>
      <c r="J37" s="234"/>
      <c r="M37" s="117"/>
    </row>
    <row r="38" spans="1:13" x14ac:dyDescent="0.3">
      <c r="A38" s="130"/>
      <c r="B38" s="144"/>
      <c r="C38" s="150"/>
      <c r="D38" s="233"/>
      <c r="E38" s="78"/>
      <c r="F38" s="78"/>
      <c r="G38" s="78"/>
      <c r="H38" s="213"/>
      <c r="I38" s="180"/>
      <c r="J38" s="236"/>
      <c r="M38" s="117"/>
    </row>
    <row r="39" spans="1:13" x14ac:dyDescent="0.3">
      <c r="A39" s="131"/>
      <c r="B39" s="21"/>
      <c r="C39" s="119"/>
      <c r="D39" s="233"/>
      <c r="E39" s="78"/>
      <c r="F39" s="78"/>
      <c r="G39" s="78"/>
      <c r="H39" s="204" t="s">
        <v>26</v>
      </c>
      <c r="I39" s="241"/>
      <c r="J39" s="232"/>
      <c r="M39" s="228"/>
    </row>
    <row r="40" spans="1:13" x14ac:dyDescent="0.3">
      <c r="A40" s="131"/>
      <c r="B40" s="21"/>
      <c r="C40" s="139"/>
      <c r="D40" s="233"/>
      <c r="E40" s="78"/>
      <c r="F40" s="78"/>
      <c r="G40" s="78"/>
      <c r="H40" s="239"/>
      <c r="I40" s="198"/>
      <c r="J40" s="234"/>
      <c r="M40" s="117"/>
    </row>
    <row r="41" spans="1:13" x14ac:dyDescent="0.3">
      <c r="A41" s="132"/>
      <c r="B41" s="129"/>
      <c r="C41" s="140"/>
      <c r="D41" s="235"/>
      <c r="E41" s="120"/>
      <c r="F41" s="120"/>
      <c r="G41" s="120"/>
      <c r="H41" s="213" t="str">
        <f>I4</f>
        <v>Sági István</v>
      </c>
      <c r="I41" s="180"/>
      <c r="J41" s="236"/>
      <c r="M41" s="117"/>
    </row>
  </sheetData>
  <mergeCells count="10">
    <mergeCell ref="A1:E1"/>
    <mergeCell ref="A4:C4"/>
    <mergeCell ref="B18:C18"/>
    <mergeCell ref="D18:E18"/>
    <mergeCell ref="B21:C21"/>
    <mergeCell ref="D21:E21"/>
    <mergeCell ref="B19:C19"/>
    <mergeCell ref="D19:E19"/>
    <mergeCell ref="B20:C20"/>
    <mergeCell ref="D20:E20"/>
  </mergeCells>
  <conditionalFormatting sqref="E7:G7 E9:G9 E11:G11">
    <cfRule type="cellIs" dxfId="113" priority="1" stopIfTrue="1" operator="equal">
      <formula>"Bye"</formula>
    </cfRule>
  </conditionalFormatting>
  <printOptions horizontalCentered="1" verticalCentered="1"/>
  <pageMargins left="0" right="0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6">
    <tabColor theme="8" tint="0.79998168889431442"/>
  </sheetPr>
  <dimension ref="A1:AO140"/>
  <sheetViews>
    <sheetView zoomScaleNormal="100" workbookViewId="0">
      <selection activeCell="L23" sqref="L23"/>
    </sheetView>
  </sheetViews>
  <sheetFormatPr defaultRowHeight="12.45" x14ac:dyDescent="0.3"/>
  <cols>
    <col min="1" max="2" width="3.3046875" customWidth="1"/>
    <col min="3" max="3" width="4.69140625" customWidth="1"/>
    <col min="4" max="4" width="7.3046875" customWidth="1"/>
    <col min="5" max="5" width="4.3046875" customWidth="1"/>
    <col min="6" max="6" width="1.69140625" style="81" customWidth="1"/>
    <col min="7" max="7" width="10.69140625" customWidth="1"/>
    <col min="8" max="8" width="1.69140625" style="81" customWidth="1"/>
    <col min="9" max="9" width="10.69140625" customWidth="1"/>
    <col min="10" max="10" width="1.69140625" style="82" customWidth="1"/>
    <col min="11" max="11" width="10.69140625" customWidth="1"/>
    <col min="12" max="12" width="1.69140625" style="81" customWidth="1"/>
    <col min="13" max="13" width="10.69140625" customWidth="1"/>
    <col min="14" max="14" width="1.69140625" style="82" customWidth="1"/>
    <col min="15" max="15" width="9.15234375" hidden="1" customWidth="1"/>
    <col min="16" max="16" width="8.69140625" customWidth="1"/>
    <col min="17" max="17" width="9.15234375" hidden="1" customWidth="1"/>
    <col min="21" max="23" width="0" hidden="1" customWidth="1"/>
    <col min="24" max="24" width="10.3046875" hidden="1" customWidth="1"/>
    <col min="25" max="30" width="0" hidden="1" customWidth="1"/>
    <col min="31" max="33" width="9.15234375" style="268" customWidth="1"/>
  </cols>
  <sheetData>
    <row r="1" spans="1:41" s="83" customFormat="1" ht="21.75" customHeight="1" x14ac:dyDescent="0.3">
      <c r="A1" s="156" t="str">
        <f>Altalanos!$A$6</f>
        <v>2025/26. DO J-NK-SZ Vármegye</v>
      </c>
      <c r="B1" s="156"/>
      <c r="C1" s="157"/>
      <c r="D1" s="157"/>
      <c r="E1" s="157"/>
      <c r="F1" s="158"/>
      <c r="G1" s="159" t="s">
        <v>37</v>
      </c>
      <c r="H1" s="160"/>
      <c r="I1" s="161"/>
      <c r="J1" s="158"/>
      <c r="K1" s="158" t="s">
        <v>11</v>
      </c>
      <c r="L1" s="158"/>
      <c r="M1" s="157"/>
      <c r="N1" s="158"/>
      <c r="P1" s="199"/>
      <c r="Q1" s="199"/>
      <c r="R1" s="199"/>
      <c r="S1" s="199"/>
      <c r="T1" s="199"/>
      <c r="U1" s="199"/>
      <c r="V1" s="199"/>
      <c r="W1" s="199"/>
      <c r="X1" s="262" t="e">
        <f>IF($U$5=1,CONCATENATE(VLOOKUP($U$3,$W$2:$AD$14,2)),CONCATENATE(VLOOKUP($U$3,$W$16:$AD$25,2)))</f>
        <v>#N/A</v>
      </c>
      <c r="Y1" s="262" t="e">
        <f>IF($U$5=1,CONCATENATE(VLOOKUP($U$3,$W$2:$AD$14,3)),CONCATENATE(VLOOKUP($U$3,$W$16:$AD$25,3)))</f>
        <v>#N/A</v>
      </c>
      <c r="Z1" s="262" t="e">
        <f>IF($U$5=1,CONCATENATE(VLOOKUP($U$3,$W$2:$AD$14,4)),CONCATENATE(VLOOKUP($U$3,$W$16:$AD$25,4)))</f>
        <v>#N/A</v>
      </c>
      <c r="AA1" s="262" t="e">
        <f>IF($U$5=1,CONCATENATE(VLOOKUP($U$3,$W$2:$AD$14,5)),CONCATENATE(VLOOKUP($U$3,$W$16:$AD$25,5)))</f>
        <v>#N/A</v>
      </c>
      <c r="AB1" s="262" t="e">
        <f>IF($U$5=1,CONCATENATE(VLOOKUP($U$3,$W$2:$AD$14,6)),CONCATENATE(VLOOKUP($U$3,$W$16:$AD$25,6)))</f>
        <v>#N/A</v>
      </c>
      <c r="AC1" s="262" t="e">
        <f>IF($U$5=1,CONCATENATE(VLOOKUP($U$3,$W$2:$AD$14,7)),CONCATENATE(VLOOKUP($U$3,$W$16:$AD$25,7)))</f>
        <v>#N/A</v>
      </c>
      <c r="AD1" s="262" t="e">
        <f>IF($U$5=1,CONCATENATE(VLOOKUP($U$3,$W$2:$AD$14,8)),CONCATENATE(VLOOKUP($U$3,$W$16:$AD$25,8)))</f>
        <v>#N/A</v>
      </c>
      <c r="AE1" s="265"/>
      <c r="AF1" s="265"/>
      <c r="AG1" s="265"/>
    </row>
    <row r="2" spans="1:41" s="79" customFormat="1" x14ac:dyDescent="0.3">
      <c r="A2" s="162" t="s">
        <v>36</v>
      </c>
      <c r="B2" s="163"/>
      <c r="C2" s="163"/>
      <c r="D2" s="163"/>
      <c r="E2" s="163" t="s">
        <v>197</v>
      </c>
      <c r="F2" s="165"/>
      <c r="G2" s="160"/>
      <c r="H2" s="160"/>
      <c r="I2" s="160"/>
      <c r="J2" s="165"/>
      <c r="K2" s="164"/>
      <c r="L2" s="165"/>
      <c r="M2" s="164"/>
      <c r="N2" s="165"/>
      <c r="P2" s="192"/>
      <c r="Q2" s="192"/>
      <c r="R2" s="192"/>
      <c r="S2" s="192"/>
      <c r="T2" s="192"/>
      <c r="U2" s="257"/>
      <c r="V2" s="256"/>
      <c r="W2" s="256" t="s">
        <v>49</v>
      </c>
      <c r="X2" s="250">
        <v>300</v>
      </c>
      <c r="Y2" s="250">
        <v>250</v>
      </c>
      <c r="Z2" s="250">
        <v>200</v>
      </c>
      <c r="AA2" s="250">
        <v>150</v>
      </c>
      <c r="AB2" s="250">
        <v>120</v>
      </c>
      <c r="AC2" s="250">
        <v>90</v>
      </c>
      <c r="AD2" s="250">
        <v>40</v>
      </c>
      <c r="AE2" s="242"/>
      <c r="AF2" s="242"/>
      <c r="AG2" s="242"/>
      <c r="AH2" s="192"/>
      <c r="AI2" s="192"/>
      <c r="AJ2" s="192"/>
      <c r="AK2" s="192"/>
      <c r="AL2" s="192"/>
      <c r="AM2" s="192"/>
      <c r="AN2" s="192"/>
      <c r="AO2" s="192"/>
    </row>
    <row r="3" spans="1:41" s="18" customFormat="1" ht="11.25" customHeight="1" x14ac:dyDescent="0.3">
      <c r="A3" s="48" t="s">
        <v>19</v>
      </c>
      <c r="B3" s="48"/>
      <c r="C3" s="48"/>
      <c r="D3" s="48"/>
      <c r="E3" s="48"/>
      <c r="F3" s="86"/>
      <c r="G3" s="48" t="s">
        <v>24</v>
      </c>
      <c r="H3" s="86"/>
      <c r="I3" s="48"/>
      <c r="J3" s="86"/>
      <c r="K3" s="48"/>
      <c r="L3" s="86"/>
      <c r="M3" s="48"/>
      <c r="N3" s="49" t="s">
        <v>25</v>
      </c>
      <c r="P3" s="193"/>
      <c r="Q3" s="193"/>
      <c r="R3" s="193"/>
      <c r="S3" s="193"/>
      <c r="T3" s="193"/>
      <c r="U3" s="256" t="str">
        <f>IF(G4="OB","A",IF(G4="IX","W",IF(G4="","",G4)))</f>
        <v/>
      </c>
      <c r="V3" s="256"/>
      <c r="W3" s="256" t="s">
        <v>50</v>
      </c>
      <c r="X3" s="250">
        <v>280</v>
      </c>
      <c r="Y3" s="250">
        <v>230</v>
      </c>
      <c r="Z3" s="250">
        <v>180</v>
      </c>
      <c r="AA3" s="250">
        <v>140</v>
      </c>
      <c r="AB3" s="250">
        <v>80</v>
      </c>
      <c r="AC3" s="250">
        <v>0</v>
      </c>
      <c r="AD3" s="250">
        <v>0</v>
      </c>
      <c r="AE3" s="242"/>
      <c r="AF3" s="242"/>
      <c r="AG3" s="242"/>
      <c r="AH3" s="193"/>
      <c r="AI3" s="193"/>
      <c r="AJ3" s="193"/>
      <c r="AK3" s="193"/>
      <c r="AL3" s="193"/>
      <c r="AM3" s="193"/>
      <c r="AN3" s="193"/>
      <c r="AO3" s="193"/>
    </row>
    <row r="4" spans="1:41" s="26" customFormat="1" ht="11.25" customHeight="1" thickBot="1" x14ac:dyDescent="0.35">
      <c r="A4" s="753">
        <v>46136</v>
      </c>
      <c r="B4" s="753"/>
      <c r="C4" s="753"/>
      <c r="D4" s="166"/>
      <c r="E4" s="167"/>
      <c r="F4" s="168"/>
      <c r="G4" s="169"/>
      <c r="H4" s="168"/>
      <c r="I4" s="170"/>
      <c r="J4" s="168"/>
      <c r="K4" s="167"/>
      <c r="L4" s="168"/>
      <c r="M4" s="167"/>
      <c r="N4" s="171" t="str">
        <f>Altalanos!$E$10</f>
        <v>Sági István</v>
      </c>
      <c r="P4" s="194"/>
      <c r="Q4" s="194"/>
      <c r="R4" s="194"/>
      <c r="S4" s="194"/>
      <c r="T4" s="194"/>
      <c r="U4" s="256"/>
      <c r="V4" s="256"/>
      <c r="W4" s="256" t="s">
        <v>67</v>
      </c>
      <c r="X4" s="250">
        <v>250</v>
      </c>
      <c r="Y4" s="250">
        <v>200</v>
      </c>
      <c r="Z4" s="250">
        <v>150</v>
      </c>
      <c r="AA4" s="250">
        <v>120</v>
      </c>
      <c r="AB4" s="250">
        <v>90</v>
      </c>
      <c r="AC4" s="250">
        <v>60</v>
      </c>
      <c r="AD4" s="250">
        <v>25</v>
      </c>
      <c r="AE4" s="242"/>
      <c r="AF4" s="242"/>
      <c r="AG4" s="242"/>
      <c r="AH4" s="194"/>
      <c r="AI4" s="194"/>
      <c r="AJ4" s="194"/>
      <c r="AK4" s="194"/>
      <c r="AL4" s="194"/>
      <c r="AM4" s="194"/>
      <c r="AN4" s="194"/>
      <c r="AO4" s="194"/>
    </row>
    <row r="5" spans="1:41" s="18" customFormat="1" x14ac:dyDescent="0.3">
      <c r="A5" s="87"/>
      <c r="B5" s="88" t="s">
        <v>1</v>
      </c>
      <c r="C5" s="152" t="s">
        <v>30</v>
      </c>
      <c r="D5" s="88" t="s">
        <v>29</v>
      </c>
      <c r="E5" s="88" t="s">
        <v>27</v>
      </c>
      <c r="F5" s="89"/>
      <c r="G5" s="88" t="s">
        <v>28</v>
      </c>
      <c r="H5" s="90"/>
      <c r="I5" s="88" t="s">
        <v>43</v>
      </c>
      <c r="J5" s="90"/>
      <c r="K5" s="88" t="s">
        <v>42</v>
      </c>
      <c r="L5" s="90"/>
      <c r="M5" s="88"/>
      <c r="N5" s="91"/>
      <c r="P5" s="193"/>
      <c r="Q5" s="193"/>
      <c r="R5" s="193"/>
      <c r="S5" s="193"/>
      <c r="T5" s="193"/>
      <c r="U5" s="256">
        <f>IF(OR(Altalanos!$A$8="F1",Altalanos!$A$8="F2",Altalanos!$A$8="N1",Altalanos!$A$8="N2"),1,2)</f>
        <v>2</v>
      </c>
      <c r="V5" s="256"/>
      <c r="W5" s="256" t="s">
        <v>68</v>
      </c>
      <c r="X5" s="250">
        <v>200</v>
      </c>
      <c r="Y5" s="250">
        <v>150</v>
      </c>
      <c r="Z5" s="250">
        <v>120</v>
      </c>
      <c r="AA5" s="250">
        <v>90</v>
      </c>
      <c r="AB5" s="250">
        <v>60</v>
      </c>
      <c r="AC5" s="250">
        <v>40</v>
      </c>
      <c r="AD5" s="250">
        <v>15</v>
      </c>
      <c r="AE5" s="242"/>
      <c r="AF5" s="242"/>
      <c r="AG5" s="242"/>
      <c r="AH5" s="193"/>
      <c r="AI5" s="193"/>
      <c r="AJ5" s="193"/>
      <c r="AK5" s="193"/>
      <c r="AL5" s="193"/>
      <c r="AM5" s="193"/>
      <c r="AN5" s="193"/>
      <c r="AO5" s="193"/>
    </row>
    <row r="6" spans="1:41" s="277" customFormat="1" ht="11.25" customHeight="1" thickBot="1" x14ac:dyDescent="0.35">
      <c r="A6" s="278"/>
      <c r="B6" s="279"/>
      <c r="C6" s="279"/>
      <c r="D6" s="279"/>
      <c r="E6" s="279"/>
      <c r="F6" s="280"/>
      <c r="G6" s="279" t="str">
        <f>IF(U3="","",CONCATENATE(VLOOKUP(U3,X1:AD1,3)," pont"))</f>
        <v/>
      </c>
      <c r="H6" s="280"/>
      <c r="I6" s="279" t="str">
        <f>IF(U3="","",CONCATENATE(VLOOKUP(U3,X1:AD1,2)," pont"))</f>
        <v/>
      </c>
      <c r="J6" s="280"/>
      <c r="K6" s="279" t="str">
        <f>IF(U3="","",CONCATENATE(VLOOKUP(U3,X1:AD1,1)," pont"))</f>
        <v/>
      </c>
      <c r="L6" s="280"/>
      <c r="M6" s="279"/>
      <c r="N6" s="281"/>
      <c r="P6" s="282"/>
      <c r="Q6" s="282"/>
      <c r="R6" s="282"/>
      <c r="S6" s="282"/>
      <c r="T6" s="282"/>
      <c r="U6" s="283"/>
      <c r="V6" s="283"/>
      <c r="W6" s="283" t="s">
        <v>69</v>
      </c>
      <c r="X6" s="284">
        <v>150</v>
      </c>
      <c r="Y6" s="284">
        <v>120</v>
      </c>
      <c r="Z6" s="284">
        <v>90</v>
      </c>
      <c r="AA6" s="284">
        <v>60</v>
      </c>
      <c r="AB6" s="284">
        <v>40</v>
      </c>
      <c r="AC6" s="284">
        <v>25</v>
      </c>
      <c r="AD6" s="284">
        <v>10</v>
      </c>
      <c r="AE6" s="285"/>
      <c r="AF6" s="285"/>
      <c r="AG6" s="285"/>
      <c r="AH6" s="282"/>
      <c r="AI6" s="282"/>
      <c r="AJ6" s="282"/>
      <c r="AK6" s="282"/>
      <c r="AL6" s="282"/>
      <c r="AM6" s="282"/>
      <c r="AN6" s="282"/>
      <c r="AO6" s="282"/>
    </row>
    <row r="7" spans="1:41" s="32" customFormat="1" ht="13.1" customHeight="1" x14ac:dyDescent="0.3">
      <c r="A7" s="92">
        <v>1</v>
      </c>
      <c r="B7" s="172" t="str">
        <f>IF($E7="","",VLOOKUP($E7,#REF!,14))</f>
        <v/>
      </c>
      <c r="C7" s="173" t="str">
        <f>IF($E7="","",VLOOKUP($E7,#REF!,15))</f>
        <v/>
      </c>
      <c r="D7" s="173" t="str">
        <f>IF($E7="","",VLOOKUP($E7,#REF!,5))</f>
        <v/>
      </c>
      <c r="E7" s="174"/>
      <c r="F7" s="175"/>
      <c r="G7" s="176"/>
      <c r="H7" s="176"/>
      <c r="I7" s="176"/>
      <c r="J7" s="176"/>
      <c r="K7" s="93"/>
      <c r="L7" s="94"/>
      <c r="M7" s="95"/>
      <c r="N7" s="96"/>
      <c r="O7" s="97"/>
      <c r="P7" s="97"/>
      <c r="Q7" s="195" t="str">
        <f>Birók!L21</f>
        <v>Bíró</v>
      </c>
      <c r="R7" s="97"/>
      <c r="S7" s="97"/>
      <c r="T7" s="97"/>
      <c r="U7" s="256"/>
      <c r="V7" s="256"/>
      <c r="W7" s="256" t="s">
        <v>70</v>
      </c>
      <c r="X7" s="250">
        <v>120</v>
      </c>
      <c r="Y7" s="250">
        <v>90</v>
      </c>
      <c r="Z7" s="250">
        <v>60</v>
      </c>
      <c r="AA7" s="250">
        <v>40</v>
      </c>
      <c r="AB7" s="250">
        <v>25</v>
      </c>
      <c r="AC7" s="250">
        <v>10</v>
      </c>
      <c r="AD7" s="250">
        <v>5</v>
      </c>
      <c r="AE7" s="242"/>
      <c r="AF7" s="242"/>
      <c r="AG7" s="242"/>
      <c r="AH7" s="97"/>
      <c r="AI7" s="97"/>
      <c r="AJ7" s="97"/>
      <c r="AK7" s="97"/>
      <c r="AL7" s="97"/>
      <c r="AM7" s="97"/>
      <c r="AN7" s="97"/>
      <c r="AO7" s="97"/>
    </row>
    <row r="8" spans="1:41" s="32" customFormat="1" ht="13.1" customHeight="1" x14ac:dyDescent="0.3">
      <c r="A8" s="98"/>
      <c r="B8" s="177"/>
      <c r="C8" s="178"/>
      <c r="D8" s="178"/>
      <c r="E8" s="125"/>
      <c r="F8" s="99"/>
      <c r="G8" s="287" t="s">
        <v>94</v>
      </c>
      <c r="H8" s="179"/>
      <c r="I8" s="176"/>
      <c r="J8" s="176"/>
      <c r="K8" s="93"/>
      <c r="L8" s="94"/>
      <c r="M8" s="95"/>
      <c r="N8" s="96"/>
      <c r="O8" s="97"/>
      <c r="P8" s="97"/>
      <c r="Q8" s="196" t="str">
        <f>Birók!L22</f>
        <v xml:space="preserve">I Sági </v>
      </c>
      <c r="R8" s="97"/>
      <c r="S8" s="97"/>
      <c r="T8" s="97"/>
      <c r="U8" s="256"/>
      <c r="V8" s="256"/>
      <c r="W8" s="256" t="s">
        <v>71</v>
      </c>
      <c r="X8" s="250">
        <v>90</v>
      </c>
      <c r="Y8" s="250">
        <v>60</v>
      </c>
      <c r="Z8" s="250">
        <v>40</v>
      </c>
      <c r="AA8" s="250">
        <v>25</v>
      </c>
      <c r="AB8" s="250">
        <v>10</v>
      </c>
      <c r="AC8" s="250">
        <v>5</v>
      </c>
      <c r="AD8" s="250">
        <v>2</v>
      </c>
      <c r="AE8" s="242"/>
      <c r="AF8" s="242"/>
      <c r="AG8" s="242"/>
      <c r="AH8" s="97"/>
      <c r="AI8" s="97"/>
      <c r="AJ8" s="97"/>
      <c r="AK8" s="97"/>
      <c r="AL8" s="97"/>
      <c r="AM8" s="97"/>
      <c r="AN8" s="97"/>
      <c r="AO8" s="97"/>
    </row>
    <row r="9" spans="1:41" s="32" customFormat="1" ht="13.1" customHeight="1" x14ac:dyDescent="0.3">
      <c r="A9" s="98">
        <v>2</v>
      </c>
      <c r="B9" s="172" t="str">
        <f>IF($E9="","",VLOOKUP($E9,#REF!,14))</f>
        <v/>
      </c>
      <c r="C9" s="173" t="str">
        <f>IF($E9="","",VLOOKUP($E9,#REF!,15))</f>
        <v/>
      </c>
      <c r="D9" s="173" t="str">
        <f>IF($E9="","",VLOOKUP($E9,#REF!,5))</f>
        <v/>
      </c>
      <c r="E9" s="271"/>
      <c r="F9" s="181"/>
      <c r="G9" s="176"/>
      <c r="H9" s="182"/>
      <c r="I9" s="176"/>
      <c r="J9" s="176"/>
      <c r="K9" s="93"/>
      <c r="L9" s="94"/>
      <c r="M9" s="95"/>
      <c r="N9" s="96"/>
      <c r="O9" s="97"/>
      <c r="P9" s="97"/>
      <c r="Q9" s="196" t="str">
        <f>Birók!L23</f>
        <v xml:space="preserve"> </v>
      </c>
      <c r="R9" s="97"/>
      <c r="S9" s="97"/>
      <c r="T9" s="97"/>
      <c r="U9" s="256"/>
      <c r="V9" s="256"/>
      <c r="W9" s="256" t="s">
        <v>72</v>
      </c>
      <c r="X9" s="250">
        <v>60</v>
      </c>
      <c r="Y9" s="250">
        <v>40</v>
      </c>
      <c r="Z9" s="250">
        <v>25</v>
      </c>
      <c r="AA9" s="250">
        <v>10</v>
      </c>
      <c r="AB9" s="250">
        <v>5</v>
      </c>
      <c r="AC9" s="250">
        <v>2</v>
      </c>
      <c r="AD9" s="250">
        <v>1</v>
      </c>
      <c r="AE9" s="242"/>
      <c r="AF9" s="242"/>
      <c r="AG9" s="242"/>
      <c r="AH9" s="97"/>
      <c r="AI9" s="97"/>
      <c r="AJ9" s="97"/>
      <c r="AK9" s="97"/>
      <c r="AL9" s="97"/>
      <c r="AM9" s="97"/>
      <c r="AN9" s="97"/>
      <c r="AO9" s="97"/>
    </row>
    <row r="10" spans="1:41" s="32" customFormat="1" ht="13.1" customHeight="1" x14ac:dyDescent="0.3">
      <c r="A10" s="98"/>
      <c r="B10" s="177"/>
      <c r="C10" s="178"/>
      <c r="D10" s="178"/>
      <c r="E10" s="272"/>
      <c r="F10" s="183"/>
      <c r="G10" s="273" t="s">
        <v>0</v>
      </c>
      <c r="H10" s="100"/>
      <c r="I10" s="217" t="s">
        <v>178</v>
      </c>
      <c r="J10" s="442"/>
      <c r="K10" s="443"/>
      <c r="L10" s="185"/>
      <c r="M10" s="95"/>
      <c r="N10" s="96"/>
      <c r="O10" s="97"/>
      <c r="P10" s="97"/>
      <c r="Q10" s="196" t="str">
        <f>Birók!L24</f>
        <v xml:space="preserve"> </v>
      </c>
      <c r="R10" s="97"/>
      <c r="S10" s="97"/>
      <c r="T10" s="97"/>
      <c r="U10" s="256"/>
      <c r="V10" s="256"/>
      <c r="W10" s="256" t="s">
        <v>73</v>
      </c>
      <c r="X10" s="250">
        <v>40</v>
      </c>
      <c r="Y10" s="250">
        <v>25</v>
      </c>
      <c r="Z10" s="250">
        <v>15</v>
      </c>
      <c r="AA10" s="250">
        <v>7</v>
      </c>
      <c r="AB10" s="250">
        <v>4</v>
      </c>
      <c r="AC10" s="250">
        <v>1</v>
      </c>
      <c r="AD10" s="250">
        <v>0</v>
      </c>
      <c r="AE10" s="242"/>
      <c r="AF10" s="242"/>
      <c r="AG10" s="242"/>
      <c r="AH10" s="97"/>
      <c r="AI10" s="97"/>
      <c r="AJ10" s="97"/>
      <c r="AK10" s="97"/>
      <c r="AL10" s="97"/>
      <c r="AM10" s="97"/>
      <c r="AN10" s="97"/>
      <c r="AO10" s="97"/>
    </row>
    <row r="11" spans="1:41" s="32" customFormat="1" ht="13.1" customHeight="1" x14ac:dyDescent="0.3">
      <c r="A11" s="98">
        <v>3</v>
      </c>
      <c r="B11" s="172" t="str">
        <f>IF($E11="","",VLOOKUP($E11,#REF!,14))</f>
        <v/>
      </c>
      <c r="C11" s="173" t="str">
        <f>IF($E11="","",VLOOKUP($E11,#REF!,15))</f>
        <v/>
      </c>
      <c r="D11" s="173" t="str">
        <f>IF($E11="","",VLOOKUP($E11,#REF!,5))</f>
        <v/>
      </c>
      <c r="E11" s="271"/>
      <c r="F11" s="175"/>
      <c r="G11" s="176"/>
      <c r="H11" s="186"/>
      <c r="I11" s="443"/>
      <c r="J11" s="444"/>
      <c r="K11" s="443"/>
      <c r="L11" s="185"/>
      <c r="M11" s="95"/>
      <c r="N11" s="96"/>
      <c r="O11" s="97"/>
      <c r="P11" s="97"/>
      <c r="Q11" s="196" t="str">
        <f>Birók!L25</f>
        <v xml:space="preserve"> </v>
      </c>
      <c r="R11" s="97"/>
      <c r="S11" s="97"/>
      <c r="T11" s="97"/>
      <c r="U11" s="256"/>
      <c r="V11" s="256"/>
      <c r="W11" s="256" t="s">
        <v>74</v>
      </c>
      <c r="X11" s="250">
        <v>25</v>
      </c>
      <c r="Y11" s="250">
        <v>15</v>
      </c>
      <c r="Z11" s="250">
        <v>10</v>
      </c>
      <c r="AA11" s="250">
        <v>6</v>
      </c>
      <c r="AB11" s="250">
        <v>3</v>
      </c>
      <c r="AC11" s="250">
        <v>1</v>
      </c>
      <c r="AD11" s="250">
        <v>0</v>
      </c>
      <c r="AE11" s="242"/>
      <c r="AF11" s="242"/>
      <c r="AG11" s="242"/>
      <c r="AH11" s="97"/>
      <c r="AI11" s="97"/>
      <c r="AJ11" s="97"/>
      <c r="AK11" s="97"/>
      <c r="AL11" s="97"/>
      <c r="AM11" s="97"/>
      <c r="AN11" s="97"/>
      <c r="AO11" s="97"/>
    </row>
    <row r="12" spans="1:41" s="32" customFormat="1" ht="13.1" customHeight="1" x14ac:dyDescent="0.3">
      <c r="A12" s="98"/>
      <c r="B12" s="177"/>
      <c r="C12" s="178"/>
      <c r="D12" s="178"/>
      <c r="E12" s="272"/>
      <c r="F12" s="99"/>
      <c r="G12" s="175" t="s">
        <v>75</v>
      </c>
      <c r="H12" s="187"/>
      <c r="I12" s="443"/>
      <c r="J12" s="444"/>
      <c r="K12" s="443"/>
      <c r="L12" s="185"/>
      <c r="M12" s="95"/>
      <c r="N12" s="96"/>
      <c r="O12" s="97"/>
      <c r="P12" s="97"/>
      <c r="Q12" s="196" t="str">
        <f>Birók!L26</f>
        <v xml:space="preserve"> </v>
      </c>
      <c r="R12" s="97"/>
      <c r="S12" s="97"/>
      <c r="T12" s="97"/>
      <c r="U12" s="256"/>
      <c r="V12" s="256"/>
      <c r="W12" s="256" t="s">
        <v>79</v>
      </c>
      <c r="X12" s="250">
        <v>15</v>
      </c>
      <c r="Y12" s="250">
        <v>10</v>
      </c>
      <c r="Z12" s="250">
        <v>6</v>
      </c>
      <c r="AA12" s="250">
        <v>3</v>
      </c>
      <c r="AB12" s="250">
        <v>1</v>
      </c>
      <c r="AC12" s="250">
        <v>0</v>
      </c>
      <c r="AD12" s="250">
        <v>0</v>
      </c>
      <c r="AE12" s="242"/>
      <c r="AF12" s="242"/>
      <c r="AG12" s="242"/>
      <c r="AH12" s="97"/>
      <c r="AI12" s="97"/>
      <c r="AJ12" s="97"/>
      <c r="AK12" s="97"/>
      <c r="AL12" s="97"/>
      <c r="AM12" s="97"/>
      <c r="AN12" s="97"/>
      <c r="AO12" s="97"/>
    </row>
    <row r="13" spans="1:41" s="32" customFormat="1" ht="13.1" customHeight="1" x14ac:dyDescent="0.3">
      <c r="A13" s="98">
        <v>4</v>
      </c>
      <c r="B13" s="172" t="str">
        <f>IF($E13="","",VLOOKUP($E13,#REF!,14))</f>
        <v/>
      </c>
      <c r="C13" s="173" t="str">
        <f>IF($E13="","",VLOOKUP($E13,#REF!,15))</f>
        <v/>
      </c>
      <c r="D13" s="173" t="str">
        <f>IF($E13="","",VLOOKUP($E13,#REF!,5))</f>
        <v/>
      </c>
      <c r="E13" s="271"/>
      <c r="F13" s="188"/>
      <c r="G13" s="176"/>
      <c r="H13" s="176"/>
      <c r="I13" s="443"/>
      <c r="J13" s="444"/>
      <c r="K13" s="443"/>
      <c r="L13" s="185"/>
      <c r="M13" s="95"/>
      <c r="N13" s="96"/>
      <c r="O13" s="97"/>
      <c r="P13" s="97"/>
      <c r="Q13" s="196" t="str">
        <f>Birók!L27</f>
        <v xml:space="preserve"> </v>
      </c>
      <c r="R13" s="97"/>
      <c r="S13" s="97"/>
      <c r="T13" s="97"/>
      <c r="U13" s="256"/>
      <c r="V13" s="256"/>
      <c r="W13" s="256" t="s">
        <v>75</v>
      </c>
      <c r="X13" s="250">
        <v>10</v>
      </c>
      <c r="Y13" s="250">
        <v>6</v>
      </c>
      <c r="Z13" s="250">
        <v>3</v>
      </c>
      <c r="AA13" s="250">
        <v>1</v>
      </c>
      <c r="AB13" s="250">
        <v>0</v>
      </c>
      <c r="AC13" s="250">
        <v>0</v>
      </c>
      <c r="AD13" s="250">
        <v>0</v>
      </c>
      <c r="AE13" s="242"/>
      <c r="AF13" s="242"/>
      <c r="AG13" s="242"/>
      <c r="AH13" s="97"/>
      <c r="AI13" s="97"/>
      <c r="AJ13" s="97"/>
      <c r="AK13" s="97"/>
      <c r="AL13" s="97"/>
      <c r="AM13" s="97"/>
      <c r="AN13" s="97"/>
      <c r="AO13" s="97"/>
    </row>
    <row r="14" spans="1:41" s="32" customFormat="1" ht="13.1" customHeight="1" x14ac:dyDescent="0.3">
      <c r="A14" s="98"/>
      <c r="B14" s="177"/>
      <c r="C14" s="178"/>
      <c r="D14" s="178"/>
      <c r="E14" s="272"/>
      <c r="F14" s="183"/>
      <c r="G14" s="176"/>
      <c r="H14" s="176"/>
      <c r="I14" s="446" t="s">
        <v>0</v>
      </c>
      <c r="J14" s="447"/>
      <c r="K14" s="217" t="s">
        <v>178</v>
      </c>
      <c r="L14" s="184"/>
      <c r="M14" s="95"/>
      <c r="N14" s="96"/>
      <c r="O14" s="97"/>
      <c r="P14" s="97"/>
      <c r="Q14" s="196" t="str">
        <f>Birók!L28</f>
        <v xml:space="preserve"> </v>
      </c>
      <c r="R14" s="97"/>
      <c r="S14" s="97"/>
      <c r="T14" s="97"/>
      <c r="U14" s="256"/>
      <c r="V14" s="256"/>
      <c r="W14" s="256" t="s">
        <v>76</v>
      </c>
      <c r="X14" s="250">
        <v>3</v>
      </c>
      <c r="Y14" s="250">
        <v>2</v>
      </c>
      <c r="Z14" s="250">
        <v>1</v>
      </c>
      <c r="AA14" s="250">
        <v>0</v>
      </c>
      <c r="AB14" s="250">
        <v>0</v>
      </c>
      <c r="AC14" s="250">
        <v>0</v>
      </c>
      <c r="AD14" s="250">
        <v>0</v>
      </c>
      <c r="AE14" s="242"/>
      <c r="AF14" s="242"/>
      <c r="AG14" s="242"/>
      <c r="AH14" s="97"/>
      <c r="AI14" s="97"/>
      <c r="AJ14" s="97"/>
      <c r="AK14" s="97"/>
      <c r="AL14" s="97"/>
      <c r="AM14" s="97"/>
      <c r="AN14" s="97"/>
      <c r="AO14" s="97"/>
    </row>
    <row r="15" spans="1:41" s="32" customFormat="1" ht="13.1" customHeight="1" x14ac:dyDescent="0.3">
      <c r="A15" s="216">
        <v>5</v>
      </c>
      <c r="B15" s="172" t="str">
        <f>IF($E15="","",VLOOKUP($E15,#REF!,14))</f>
        <v/>
      </c>
      <c r="C15" s="173" t="str">
        <f>IF($E15="","",VLOOKUP($E15,#REF!,15))</f>
        <v/>
      </c>
      <c r="D15" s="173" t="str">
        <f>IF($E15="","",VLOOKUP($E15,#REF!,5))</f>
        <v/>
      </c>
      <c r="E15" s="271"/>
      <c r="F15" s="189"/>
      <c r="G15" s="176"/>
      <c r="H15" s="176"/>
      <c r="I15" s="443"/>
      <c r="J15" s="444"/>
      <c r="K15" s="443" t="s">
        <v>531</v>
      </c>
      <c r="L15" s="185"/>
      <c r="M15" s="95"/>
      <c r="N15" s="96"/>
      <c r="O15" s="97"/>
      <c r="P15" s="97"/>
      <c r="Q15" s="196" t="str">
        <f>Birók!L29</f>
        <v xml:space="preserve"> </v>
      </c>
      <c r="R15" s="97"/>
      <c r="S15" s="97"/>
      <c r="T15" s="97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42"/>
      <c r="AF15" s="242"/>
      <c r="AG15" s="242"/>
      <c r="AH15" s="97"/>
      <c r="AI15" s="97"/>
      <c r="AJ15" s="97"/>
      <c r="AK15" s="97"/>
      <c r="AL15" s="97"/>
      <c r="AM15" s="97"/>
      <c r="AN15" s="97"/>
      <c r="AO15" s="97"/>
    </row>
    <row r="16" spans="1:41" s="32" customFormat="1" ht="13.1" customHeight="1" thickBot="1" x14ac:dyDescent="0.35">
      <c r="A16" s="98"/>
      <c r="B16" s="177"/>
      <c r="C16" s="178"/>
      <c r="D16" s="178"/>
      <c r="E16" s="272"/>
      <c r="F16" s="99"/>
      <c r="G16" s="175" t="s">
        <v>75</v>
      </c>
      <c r="H16" s="179"/>
      <c r="I16" s="443"/>
      <c r="J16" s="444"/>
      <c r="K16" s="446"/>
      <c r="L16" s="185"/>
      <c r="M16" s="95"/>
      <c r="N16" s="96"/>
      <c r="O16" s="97"/>
      <c r="P16" s="97"/>
      <c r="Q16" s="197" t="str">
        <f>Birók!L30</f>
        <v>Egyik sem</v>
      </c>
      <c r="R16" s="97"/>
      <c r="S16" s="97"/>
      <c r="T16" s="97"/>
      <c r="U16" s="256"/>
      <c r="V16" s="256"/>
      <c r="W16" s="256" t="s">
        <v>49</v>
      </c>
      <c r="X16" s="250">
        <v>150</v>
      </c>
      <c r="Y16" s="250">
        <v>120</v>
      </c>
      <c r="Z16" s="250">
        <v>90</v>
      </c>
      <c r="AA16" s="250">
        <v>60</v>
      </c>
      <c r="AB16" s="250">
        <v>40</v>
      </c>
      <c r="AC16" s="250">
        <v>25</v>
      </c>
      <c r="AD16" s="250">
        <v>15</v>
      </c>
      <c r="AE16" s="242"/>
      <c r="AF16" s="242"/>
      <c r="AG16" s="242"/>
      <c r="AH16" s="97"/>
      <c r="AI16" s="97"/>
      <c r="AJ16" s="97"/>
      <c r="AK16" s="97"/>
      <c r="AL16" s="97"/>
      <c r="AM16" s="97"/>
      <c r="AN16" s="97"/>
      <c r="AO16" s="97"/>
    </row>
    <row r="17" spans="1:41" s="32" customFormat="1" ht="13.1" customHeight="1" x14ac:dyDescent="0.3">
      <c r="A17" s="98">
        <v>6</v>
      </c>
      <c r="B17" s="172" t="str">
        <f>IF($E17="","",VLOOKUP($E17,#REF!,14))</f>
        <v/>
      </c>
      <c r="C17" s="173" t="str">
        <f>IF($E17="","",VLOOKUP($E17,#REF!,15))</f>
        <v/>
      </c>
      <c r="D17" s="173" t="str">
        <f>IF($E17="","",VLOOKUP($E17,#REF!,5))</f>
        <v/>
      </c>
      <c r="E17" s="271"/>
      <c r="F17" s="181"/>
      <c r="G17" s="176"/>
      <c r="H17" s="182"/>
      <c r="I17" s="443"/>
      <c r="J17" s="444"/>
      <c r="K17" s="443"/>
      <c r="L17" s="185"/>
      <c r="M17" s="95"/>
      <c r="N17" s="96"/>
      <c r="O17" s="97"/>
      <c r="P17" s="97"/>
      <c r="Q17" s="97"/>
      <c r="R17" s="97"/>
      <c r="S17" s="97"/>
      <c r="T17" s="97"/>
      <c r="U17" s="256"/>
      <c r="V17" s="256"/>
      <c r="W17" s="256" t="s">
        <v>67</v>
      </c>
      <c r="X17" s="250">
        <v>120</v>
      </c>
      <c r="Y17" s="250">
        <v>90</v>
      </c>
      <c r="Z17" s="250">
        <v>60</v>
      </c>
      <c r="AA17" s="250">
        <v>40</v>
      </c>
      <c r="AB17" s="250">
        <v>25</v>
      </c>
      <c r="AC17" s="250">
        <v>15</v>
      </c>
      <c r="AD17" s="250">
        <v>8</v>
      </c>
      <c r="AE17" s="242"/>
      <c r="AF17" s="242"/>
      <c r="AG17" s="242"/>
      <c r="AH17" s="97"/>
      <c r="AI17" s="97"/>
      <c r="AJ17" s="97"/>
      <c r="AK17" s="97"/>
      <c r="AL17" s="97"/>
      <c r="AM17" s="97"/>
      <c r="AN17" s="97"/>
      <c r="AO17" s="97"/>
    </row>
    <row r="18" spans="1:41" s="32" customFormat="1" ht="13.1" customHeight="1" x14ac:dyDescent="0.3">
      <c r="A18" s="98"/>
      <c r="B18" s="177"/>
      <c r="C18" s="178"/>
      <c r="D18" s="178"/>
      <c r="E18" s="272"/>
      <c r="F18" s="183"/>
      <c r="G18" s="273" t="s">
        <v>0</v>
      </c>
      <c r="H18" s="100"/>
      <c r="I18" s="448" t="s">
        <v>106</v>
      </c>
      <c r="J18" s="445"/>
      <c r="K18" s="443"/>
      <c r="L18" s="185"/>
      <c r="M18" s="95"/>
      <c r="N18" s="96"/>
      <c r="O18" s="97"/>
      <c r="P18" s="97"/>
      <c r="Q18" s="97"/>
      <c r="R18" s="97"/>
      <c r="S18" s="97"/>
      <c r="T18" s="97"/>
      <c r="U18" s="256"/>
      <c r="V18" s="256"/>
      <c r="W18" s="256" t="s">
        <v>68</v>
      </c>
      <c r="X18" s="250">
        <v>90</v>
      </c>
      <c r="Y18" s="250">
        <v>60</v>
      </c>
      <c r="Z18" s="250">
        <v>40</v>
      </c>
      <c r="AA18" s="250">
        <v>25</v>
      </c>
      <c r="AB18" s="250">
        <v>15</v>
      </c>
      <c r="AC18" s="250">
        <v>8</v>
      </c>
      <c r="AD18" s="250">
        <v>4</v>
      </c>
      <c r="AE18" s="242"/>
      <c r="AF18" s="242"/>
      <c r="AG18" s="242"/>
      <c r="AH18" s="97"/>
      <c r="AI18" s="97"/>
      <c r="AJ18" s="97"/>
      <c r="AK18" s="97"/>
      <c r="AL18" s="97"/>
      <c r="AM18" s="97"/>
      <c r="AN18" s="97"/>
      <c r="AO18" s="97"/>
    </row>
    <row r="19" spans="1:41" s="32" customFormat="1" ht="13.1" customHeight="1" x14ac:dyDescent="0.3">
      <c r="A19" s="98">
        <v>7</v>
      </c>
      <c r="B19" s="172" t="str">
        <f>IF($E19="","",VLOOKUP($E19,#REF!,14))</f>
        <v/>
      </c>
      <c r="C19" s="173" t="str">
        <f>IF($E19="","",VLOOKUP($E19,#REF!,15))</f>
        <v/>
      </c>
      <c r="D19" s="173" t="str">
        <f>IF($E19="","",VLOOKUP($E19,#REF!,5))</f>
        <v/>
      </c>
      <c r="E19" s="271"/>
      <c r="F19" s="175"/>
      <c r="G19" s="176"/>
      <c r="H19" s="186"/>
      <c r="I19" s="443"/>
      <c r="J19" s="443"/>
      <c r="K19" s="443"/>
      <c r="L19" s="185"/>
      <c r="M19" s="95"/>
      <c r="N19" s="96"/>
      <c r="O19" s="97"/>
      <c r="P19" s="97"/>
      <c r="Q19" s="97"/>
      <c r="R19" s="97"/>
      <c r="S19" s="97"/>
      <c r="T19" s="97"/>
      <c r="U19" s="256"/>
      <c r="V19" s="256"/>
      <c r="W19" s="256" t="s">
        <v>69</v>
      </c>
      <c r="X19" s="250">
        <v>60</v>
      </c>
      <c r="Y19" s="250">
        <v>40</v>
      </c>
      <c r="Z19" s="250">
        <v>25</v>
      </c>
      <c r="AA19" s="250">
        <v>15</v>
      </c>
      <c r="AB19" s="250">
        <v>8</v>
      </c>
      <c r="AC19" s="250">
        <v>4</v>
      </c>
      <c r="AD19" s="250">
        <v>2</v>
      </c>
      <c r="AE19" s="242"/>
      <c r="AF19" s="242"/>
      <c r="AG19" s="242"/>
      <c r="AH19" s="97"/>
      <c r="AI19" s="97"/>
      <c r="AJ19" s="97"/>
      <c r="AK19" s="97"/>
      <c r="AL19" s="97"/>
      <c r="AM19" s="97"/>
      <c r="AN19" s="97"/>
      <c r="AO19" s="97"/>
    </row>
    <row r="20" spans="1:41" s="32" customFormat="1" ht="13.1" customHeight="1" x14ac:dyDescent="0.3">
      <c r="A20" s="98"/>
      <c r="B20" s="177"/>
      <c r="C20" s="178"/>
      <c r="D20" s="178"/>
      <c r="E20" s="125"/>
      <c r="F20" s="99"/>
      <c r="G20" s="287" t="s">
        <v>95</v>
      </c>
      <c r="H20" s="187"/>
      <c r="I20" s="176"/>
      <c r="J20" s="185"/>
      <c r="K20" s="185"/>
      <c r="L20" s="185"/>
      <c r="M20" s="95"/>
      <c r="N20" s="96"/>
      <c r="O20" s="97"/>
      <c r="P20" s="97"/>
      <c r="Q20" s="97"/>
      <c r="R20" s="97"/>
      <c r="S20" s="97"/>
      <c r="T20" s="97"/>
      <c r="U20" s="256"/>
      <c r="V20" s="256"/>
      <c r="W20" s="256" t="s">
        <v>70</v>
      </c>
      <c r="X20" s="250">
        <v>40</v>
      </c>
      <c r="Y20" s="250">
        <v>25</v>
      </c>
      <c r="Z20" s="250">
        <v>15</v>
      </c>
      <c r="AA20" s="250">
        <v>8</v>
      </c>
      <c r="AB20" s="250">
        <v>4</v>
      </c>
      <c r="AC20" s="250">
        <v>2</v>
      </c>
      <c r="AD20" s="250">
        <v>1</v>
      </c>
      <c r="AE20" s="242"/>
      <c r="AF20" s="242"/>
      <c r="AG20" s="242"/>
      <c r="AH20" s="97"/>
      <c r="AI20" s="97"/>
      <c r="AJ20" s="97"/>
      <c r="AK20" s="97"/>
      <c r="AL20" s="97"/>
      <c r="AM20" s="97"/>
      <c r="AN20" s="97"/>
      <c r="AO20" s="97"/>
    </row>
    <row r="21" spans="1:41" s="32" customFormat="1" ht="13.1" customHeight="1" x14ac:dyDescent="0.3">
      <c r="A21" s="218">
        <v>8</v>
      </c>
      <c r="B21" s="172" t="str">
        <f>IF($E21="","",VLOOKUP($E21,#REF!,14))</f>
        <v/>
      </c>
      <c r="C21" s="173" t="str">
        <f>IF($E21="","",VLOOKUP($E21,#REF!,15))</f>
        <v/>
      </c>
      <c r="D21" s="173" t="str">
        <f>IF($E21="","",VLOOKUP($E21,#REF!,5))</f>
        <v/>
      </c>
      <c r="E21" s="174"/>
      <c r="F21" s="188"/>
      <c r="G21" s="176"/>
      <c r="H21" s="176"/>
      <c r="I21" s="176"/>
      <c r="J21" s="185"/>
      <c r="K21" s="185"/>
      <c r="L21" s="185"/>
      <c r="M21" s="95"/>
      <c r="N21" s="96"/>
      <c r="O21" s="97"/>
      <c r="P21" s="97"/>
      <c r="Q21" s="97"/>
      <c r="R21" s="97"/>
      <c r="S21" s="97"/>
      <c r="T21" s="97"/>
      <c r="U21" s="256"/>
      <c r="V21" s="256"/>
      <c r="W21" s="256" t="s">
        <v>71</v>
      </c>
      <c r="X21" s="250">
        <v>25</v>
      </c>
      <c r="Y21" s="250">
        <v>15</v>
      </c>
      <c r="Z21" s="250">
        <v>10</v>
      </c>
      <c r="AA21" s="250">
        <v>6</v>
      </c>
      <c r="AB21" s="250">
        <v>3</v>
      </c>
      <c r="AC21" s="250">
        <v>1</v>
      </c>
      <c r="AD21" s="250">
        <v>0</v>
      </c>
      <c r="AE21" s="242"/>
      <c r="AF21" s="242"/>
      <c r="AG21" s="242"/>
      <c r="AH21" s="97"/>
      <c r="AI21" s="97"/>
      <c r="AJ21" s="97"/>
      <c r="AK21" s="97"/>
      <c r="AL21" s="97"/>
      <c r="AM21" s="97"/>
      <c r="AN21" s="97"/>
      <c r="AO21" s="97"/>
    </row>
    <row r="22" spans="1:41" s="32" customFormat="1" ht="9.75" customHeight="1" x14ac:dyDescent="0.3">
      <c r="A22" s="200"/>
      <c r="B22" s="93"/>
      <c r="C22" s="93"/>
      <c r="D22" s="93"/>
      <c r="E22" s="125"/>
      <c r="F22" s="125"/>
      <c r="G22" s="93"/>
      <c r="H22" s="93"/>
      <c r="I22" s="93"/>
      <c r="J22" s="95"/>
      <c r="K22" s="95"/>
      <c r="L22" s="95"/>
      <c r="M22" s="95"/>
      <c r="N22" s="96"/>
      <c r="O22" s="97"/>
      <c r="P22" s="97"/>
      <c r="Q22" s="97"/>
      <c r="R22" s="97"/>
      <c r="S22" s="97"/>
      <c r="T22" s="97"/>
      <c r="U22" s="256"/>
      <c r="V22" s="256"/>
      <c r="W22" s="256" t="s">
        <v>72</v>
      </c>
      <c r="X22" s="250">
        <v>15</v>
      </c>
      <c r="Y22" s="250">
        <v>10</v>
      </c>
      <c r="Z22" s="250">
        <v>6</v>
      </c>
      <c r="AA22" s="250">
        <v>3</v>
      </c>
      <c r="AB22" s="250">
        <v>1</v>
      </c>
      <c r="AC22" s="250">
        <v>0</v>
      </c>
      <c r="AD22" s="250">
        <v>0</v>
      </c>
      <c r="AE22" s="242"/>
      <c r="AF22" s="242"/>
      <c r="AG22" s="242"/>
      <c r="AH22" s="97"/>
      <c r="AI22" s="97"/>
      <c r="AJ22" s="97"/>
      <c r="AK22" s="97"/>
      <c r="AL22" s="97"/>
      <c r="AM22" s="97"/>
      <c r="AN22" s="97"/>
      <c r="AO22" s="97"/>
    </row>
    <row r="23" spans="1:41" s="32" customFormat="1" ht="9.75" customHeight="1" x14ac:dyDescent="0.3">
      <c r="A23" s="126"/>
      <c r="B23" s="125"/>
      <c r="C23" s="125"/>
      <c r="D23" s="125"/>
      <c r="E23" s="125"/>
      <c r="F23" s="125"/>
      <c r="G23" s="93"/>
      <c r="H23" s="93"/>
      <c r="I23" s="93"/>
      <c r="J23" s="95"/>
      <c r="K23" s="95"/>
      <c r="L23" s="95"/>
      <c r="M23" s="95"/>
      <c r="N23" s="96"/>
      <c r="O23" s="97"/>
      <c r="P23" s="97"/>
      <c r="Q23" s="97"/>
      <c r="R23" s="97"/>
      <c r="S23" s="97"/>
      <c r="T23" s="97"/>
      <c r="U23" s="256"/>
      <c r="V23" s="256"/>
      <c r="W23" s="256" t="s">
        <v>73</v>
      </c>
      <c r="X23" s="250">
        <v>10</v>
      </c>
      <c r="Y23" s="250">
        <v>6</v>
      </c>
      <c r="Z23" s="250">
        <v>3</v>
      </c>
      <c r="AA23" s="250">
        <v>1</v>
      </c>
      <c r="AB23" s="250">
        <v>0</v>
      </c>
      <c r="AC23" s="250">
        <v>0</v>
      </c>
      <c r="AD23" s="250">
        <v>0</v>
      </c>
      <c r="AE23" s="242"/>
      <c r="AF23" s="242"/>
      <c r="AG23" s="242"/>
      <c r="AH23" s="97"/>
      <c r="AI23" s="97"/>
      <c r="AJ23" s="97"/>
      <c r="AK23" s="97"/>
      <c r="AL23" s="97"/>
      <c r="AM23" s="97"/>
      <c r="AN23" s="97"/>
      <c r="AO23" s="97"/>
    </row>
    <row r="24" spans="1:41" s="32" customFormat="1" ht="9.75" customHeight="1" x14ac:dyDescent="0.3">
      <c r="A24" s="126"/>
      <c r="B24" s="93"/>
      <c r="C24" s="93"/>
      <c r="D24" s="93"/>
      <c r="E24" s="125"/>
      <c r="F24" s="125"/>
      <c r="G24" s="93"/>
      <c r="H24" s="191"/>
      <c r="I24" s="93"/>
      <c r="J24" s="95"/>
      <c r="K24" s="95"/>
      <c r="L24" s="95"/>
      <c r="M24" s="95"/>
      <c r="N24" s="96"/>
      <c r="O24" s="97"/>
      <c r="P24" s="97"/>
      <c r="Q24" s="97"/>
      <c r="R24" s="97"/>
      <c r="S24" s="97"/>
      <c r="T24" s="97"/>
      <c r="U24" s="256"/>
      <c r="V24" s="256"/>
      <c r="W24" s="256" t="s">
        <v>74</v>
      </c>
      <c r="X24" s="250">
        <v>6</v>
      </c>
      <c r="Y24" s="250">
        <v>3</v>
      </c>
      <c r="Z24" s="250">
        <v>1</v>
      </c>
      <c r="AA24" s="250">
        <v>0</v>
      </c>
      <c r="AB24" s="250">
        <v>0</v>
      </c>
      <c r="AC24" s="250">
        <v>0</v>
      </c>
      <c r="AD24" s="250">
        <v>0</v>
      </c>
      <c r="AE24" s="242"/>
      <c r="AF24" s="242"/>
      <c r="AG24" s="242"/>
      <c r="AH24" s="97"/>
      <c r="AI24" s="97"/>
      <c r="AJ24" s="97"/>
      <c r="AK24" s="97"/>
      <c r="AL24" s="97"/>
      <c r="AM24" s="97"/>
      <c r="AN24" s="97"/>
      <c r="AO24" s="97"/>
    </row>
    <row r="25" spans="1:41" s="32" customFormat="1" ht="9.75" customHeight="1" x14ac:dyDescent="0.3">
      <c r="A25" s="126"/>
      <c r="B25" s="125"/>
      <c r="C25" s="125"/>
      <c r="D25" s="125"/>
      <c r="E25" s="125"/>
      <c r="F25" s="125"/>
      <c r="G25" s="190"/>
      <c r="H25" s="125"/>
      <c r="I25" s="93"/>
      <c r="J25" s="95"/>
      <c r="K25" s="95"/>
      <c r="L25" s="95"/>
      <c r="M25" s="95"/>
      <c r="N25" s="96"/>
      <c r="O25" s="97"/>
      <c r="P25" s="97"/>
      <c r="Q25" s="97"/>
      <c r="R25" s="97"/>
      <c r="S25" s="97"/>
      <c r="T25" s="97"/>
      <c r="U25" s="256"/>
      <c r="V25" s="256"/>
      <c r="W25" s="256" t="s">
        <v>79</v>
      </c>
      <c r="X25" s="250">
        <v>3</v>
      </c>
      <c r="Y25" s="250">
        <v>2</v>
      </c>
      <c r="Z25" s="250">
        <v>1</v>
      </c>
      <c r="AA25" s="250">
        <v>0</v>
      </c>
      <c r="AB25" s="250">
        <v>0</v>
      </c>
      <c r="AC25" s="250">
        <v>0</v>
      </c>
      <c r="AD25" s="250">
        <v>0</v>
      </c>
      <c r="AE25" s="242"/>
      <c r="AF25" s="242"/>
      <c r="AG25" s="242"/>
      <c r="AH25" s="97"/>
      <c r="AI25" s="97"/>
      <c r="AJ25" s="97"/>
      <c r="AK25" s="97"/>
      <c r="AL25" s="97"/>
      <c r="AM25" s="97"/>
      <c r="AN25" s="97"/>
      <c r="AO25" s="97"/>
    </row>
    <row r="26" spans="1:41" s="32" customFormat="1" ht="9.75" customHeight="1" x14ac:dyDescent="0.3">
      <c r="A26" s="126"/>
      <c r="B26" s="93"/>
      <c r="C26" s="93"/>
      <c r="D26" s="93"/>
      <c r="E26" s="125"/>
      <c r="F26" s="125"/>
      <c r="G26" s="93"/>
      <c r="H26" s="93"/>
      <c r="I26" s="93"/>
      <c r="J26" s="95"/>
      <c r="K26" s="95"/>
      <c r="L26" s="95"/>
      <c r="M26" s="95"/>
      <c r="N26" s="96"/>
      <c r="O26" s="101"/>
      <c r="P26" s="97"/>
      <c r="Q26" s="97"/>
      <c r="R26" s="97"/>
      <c r="S26" s="97"/>
      <c r="T26" s="97"/>
      <c r="U26"/>
      <c r="V26"/>
      <c r="W26"/>
      <c r="X26"/>
      <c r="Y26"/>
      <c r="Z26"/>
      <c r="AA26"/>
      <c r="AB26"/>
      <c r="AC26"/>
      <c r="AD26"/>
      <c r="AE26" s="242"/>
      <c r="AF26" s="242"/>
      <c r="AG26" s="242"/>
      <c r="AH26" s="97"/>
      <c r="AI26" s="97"/>
      <c r="AJ26" s="97"/>
      <c r="AK26" s="97"/>
      <c r="AL26" s="97"/>
      <c r="AM26" s="97"/>
      <c r="AN26" s="97"/>
      <c r="AO26" s="97"/>
    </row>
    <row r="27" spans="1:41" s="32" customFormat="1" ht="9.75" customHeight="1" x14ac:dyDescent="0.3">
      <c r="A27" s="126"/>
      <c r="B27" s="125"/>
      <c r="C27" s="125"/>
      <c r="D27" s="125"/>
      <c r="E27" s="125"/>
      <c r="F27" s="125"/>
      <c r="G27" s="93"/>
      <c r="H27" s="93"/>
      <c r="I27" s="93"/>
      <c r="J27" s="95"/>
      <c r="K27" s="95"/>
      <c r="L27" s="95"/>
      <c r="M27" s="95"/>
      <c r="N27" s="96"/>
      <c r="O27" s="97"/>
      <c r="P27" s="97"/>
      <c r="Q27" s="97"/>
      <c r="R27" s="97"/>
      <c r="S27" s="97"/>
      <c r="T27" s="97"/>
      <c r="U27"/>
      <c r="V27"/>
      <c r="W27"/>
      <c r="X27"/>
      <c r="Y27"/>
      <c r="Z27"/>
      <c r="AA27"/>
      <c r="AB27"/>
      <c r="AC27"/>
      <c r="AD27"/>
      <c r="AE27" s="242"/>
      <c r="AF27" s="242"/>
      <c r="AG27" s="242"/>
      <c r="AH27" s="97"/>
      <c r="AI27" s="97"/>
      <c r="AJ27" s="97"/>
      <c r="AK27" s="97"/>
      <c r="AL27" s="97"/>
      <c r="AM27" s="97"/>
      <c r="AN27" s="97"/>
      <c r="AO27" s="97"/>
    </row>
    <row r="28" spans="1:41" s="32" customFormat="1" ht="9.75" customHeight="1" x14ac:dyDescent="0.3">
      <c r="A28" s="126"/>
      <c r="B28" s="93"/>
      <c r="C28" s="93"/>
      <c r="D28" s="93"/>
      <c r="E28" s="125"/>
      <c r="F28" s="125"/>
      <c r="G28" s="93"/>
      <c r="H28" s="93"/>
      <c r="I28" s="93"/>
      <c r="J28" s="95"/>
      <c r="K28" s="95"/>
      <c r="L28" s="95"/>
      <c r="M28" s="95"/>
      <c r="N28" s="96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266"/>
      <c r="AF28" s="266"/>
      <c r="AG28" s="266"/>
      <c r="AH28" s="97"/>
      <c r="AI28" s="97"/>
      <c r="AJ28" s="97"/>
      <c r="AK28" s="97"/>
      <c r="AL28" s="97"/>
      <c r="AM28" s="97"/>
      <c r="AN28" s="97"/>
      <c r="AO28" s="97"/>
    </row>
    <row r="29" spans="1:41" s="32" customFormat="1" ht="9.75" customHeight="1" x14ac:dyDescent="0.3">
      <c r="A29" s="126"/>
      <c r="B29" s="125"/>
      <c r="C29" s="125"/>
      <c r="D29" s="125"/>
      <c r="E29" s="125"/>
      <c r="F29" s="125"/>
      <c r="G29" s="93"/>
      <c r="H29" s="93"/>
      <c r="I29" s="190"/>
      <c r="J29" s="125"/>
      <c r="K29" s="93"/>
      <c r="L29" s="95"/>
      <c r="M29" s="95"/>
      <c r="N29" s="96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266"/>
      <c r="AF29" s="266"/>
      <c r="AG29" s="266"/>
      <c r="AH29" s="97"/>
      <c r="AI29" s="97"/>
      <c r="AJ29" s="97"/>
      <c r="AK29" s="97"/>
      <c r="AL29" s="97"/>
      <c r="AM29" s="97"/>
      <c r="AN29" s="97"/>
      <c r="AO29" s="97"/>
    </row>
    <row r="30" spans="1:41" s="32" customFormat="1" ht="9.75" customHeight="1" x14ac:dyDescent="0.3">
      <c r="A30" s="126"/>
      <c r="B30" s="93"/>
      <c r="C30" s="93"/>
      <c r="D30" s="93"/>
      <c r="E30" s="125"/>
      <c r="F30" s="125"/>
      <c r="G30" s="93"/>
      <c r="H30" s="93"/>
      <c r="I30" s="93"/>
      <c r="J30" s="95"/>
      <c r="K30" s="93"/>
      <c r="L30" s="95"/>
      <c r="M30" s="95"/>
      <c r="N30" s="96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266"/>
      <c r="AF30" s="266"/>
      <c r="AG30" s="266"/>
      <c r="AH30" s="97"/>
      <c r="AI30" s="97"/>
      <c r="AJ30" s="97"/>
      <c r="AK30" s="97"/>
      <c r="AL30" s="97"/>
      <c r="AM30" s="97"/>
      <c r="AN30" s="97"/>
      <c r="AO30" s="97"/>
    </row>
    <row r="31" spans="1:41" s="32" customFormat="1" ht="9.75" customHeight="1" x14ac:dyDescent="0.3">
      <c r="A31" s="126"/>
      <c r="B31" s="125"/>
      <c r="C31" s="125"/>
      <c r="D31" s="125"/>
      <c r="E31" s="125"/>
      <c r="F31" s="125"/>
      <c r="G31" s="93"/>
      <c r="H31" s="93"/>
      <c r="I31" s="93"/>
      <c r="J31" s="95"/>
      <c r="K31" s="95"/>
      <c r="L31" s="95"/>
      <c r="M31" s="95"/>
      <c r="N31" s="96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266"/>
      <c r="AF31" s="266"/>
      <c r="AG31" s="266"/>
      <c r="AH31" s="97"/>
      <c r="AI31" s="97"/>
      <c r="AJ31" s="97"/>
      <c r="AK31" s="97"/>
      <c r="AL31" s="97"/>
      <c r="AM31" s="97"/>
      <c r="AN31" s="97"/>
      <c r="AO31" s="97"/>
    </row>
    <row r="32" spans="1:41" s="32" customFormat="1" ht="9.75" customHeight="1" x14ac:dyDescent="0.3">
      <c r="A32" s="126"/>
      <c r="B32" s="93"/>
      <c r="C32" s="93"/>
      <c r="D32" s="93"/>
      <c r="E32" s="125"/>
      <c r="F32" s="125"/>
      <c r="G32" s="93"/>
      <c r="H32" s="191"/>
      <c r="I32" s="93"/>
      <c r="J32" s="95"/>
      <c r="K32" s="95"/>
      <c r="L32" s="95"/>
      <c r="M32" s="95"/>
      <c r="N32" s="96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266"/>
      <c r="AF32" s="266"/>
      <c r="AG32" s="266"/>
      <c r="AH32" s="97"/>
      <c r="AI32" s="97"/>
      <c r="AJ32" s="97"/>
      <c r="AK32" s="97"/>
      <c r="AL32" s="97"/>
      <c r="AM32" s="97"/>
      <c r="AN32" s="97"/>
      <c r="AO32" s="97"/>
    </row>
    <row r="33" spans="1:41" s="32" customFormat="1" ht="9.75" customHeight="1" x14ac:dyDescent="0.3">
      <c r="A33" s="126"/>
      <c r="B33" s="125"/>
      <c r="C33" s="125"/>
      <c r="D33" s="125"/>
      <c r="E33" s="125"/>
      <c r="F33" s="125"/>
      <c r="G33" s="190"/>
      <c r="H33" s="125"/>
      <c r="I33" s="93"/>
      <c r="J33" s="95"/>
      <c r="K33" s="95"/>
      <c r="L33" s="95"/>
      <c r="M33" s="95"/>
      <c r="N33" s="96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266"/>
      <c r="AF33" s="266"/>
      <c r="AG33" s="266"/>
      <c r="AH33" s="97"/>
      <c r="AI33" s="97"/>
      <c r="AJ33" s="97"/>
      <c r="AK33" s="97"/>
      <c r="AL33" s="97"/>
      <c r="AM33" s="97"/>
      <c r="AN33" s="97"/>
      <c r="AO33" s="97"/>
    </row>
    <row r="34" spans="1:41" s="32" customFormat="1" ht="9.75" customHeight="1" x14ac:dyDescent="0.3">
      <c r="A34" s="126"/>
      <c r="B34" s="93"/>
      <c r="C34" s="93"/>
      <c r="D34" s="93"/>
      <c r="E34" s="125"/>
      <c r="F34" s="125"/>
      <c r="G34" s="93"/>
      <c r="H34" s="93"/>
      <c r="I34" s="93"/>
      <c r="J34" s="95"/>
      <c r="K34" s="95"/>
      <c r="L34" s="95"/>
      <c r="M34" s="95"/>
      <c r="N34" s="96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266"/>
      <c r="AF34" s="266"/>
      <c r="AG34" s="266"/>
      <c r="AH34" s="97"/>
      <c r="AI34" s="97"/>
      <c r="AJ34" s="97"/>
      <c r="AK34" s="97"/>
      <c r="AL34" s="97"/>
      <c r="AM34" s="97"/>
      <c r="AN34" s="97"/>
      <c r="AO34" s="97"/>
    </row>
    <row r="35" spans="1:41" s="32" customFormat="1" ht="9.75" customHeight="1" x14ac:dyDescent="0.3">
      <c r="A35" s="126"/>
      <c r="B35" s="125"/>
      <c r="C35" s="125"/>
      <c r="D35" s="125"/>
      <c r="E35" s="125"/>
      <c r="F35" s="125"/>
      <c r="G35" s="93"/>
      <c r="H35" s="93"/>
      <c r="I35" s="93"/>
      <c r="J35" s="95"/>
      <c r="K35" s="95"/>
      <c r="L35" s="95"/>
      <c r="M35" s="95"/>
      <c r="N35" s="96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266"/>
      <c r="AF35" s="266"/>
      <c r="AG35" s="266"/>
      <c r="AH35" s="97"/>
      <c r="AI35" s="97"/>
      <c r="AJ35" s="97"/>
      <c r="AK35" s="97"/>
      <c r="AL35" s="97"/>
      <c r="AM35" s="97"/>
      <c r="AN35" s="97"/>
      <c r="AO35" s="97"/>
    </row>
    <row r="36" spans="1:41" s="32" customFormat="1" ht="9.75" customHeight="1" x14ac:dyDescent="0.3">
      <c r="A36" s="200"/>
      <c r="B36" s="93"/>
      <c r="C36" s="93"/>
      <c r="D36" s="93"/>
      <c r="E36" s="125"/>
      <c r="F36" s="125"/>
      <c r="G36" s="93"/>
      <c r="H36" s="93"/>
      <c r="I36" s="93"/>
      <c r="J36" s="93"/>
      <c r="K36" s="93"/>
      <c r="L36" s="93"/>
      <c r="M36" s="95"/>
      <c r="N36" s="96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266"/>
      <c r="AF36" s="266"/>
      <c r="AG36" s="266"/>
      <c r="AH36" s="97"/>
      <c r="AI36" s="97"/>
      <c r="AJ36" s="97"/>
      <c r="AK36" s="97"/>
      <c r="AL36" s="97"/>
      <c r="AM36" s="97"/>
      <c r="AN36" s="97"/>
      <c r="AO36" s="97"/>
    </row>
    <row r="37" spans="1:41" s="32" customFormat="1" ht="9.75" customHeight="1" x14ac:dyDescent="0.3">
      <c r="A37" s="126"/>
      <c r="B37" s="125"/>
      <c r="C37" s="125"/>
      <c r="D37" s="125"/>
      <c r="E37" s="125"/>
      <c r="F37" s="183"/>
      <c r="G37" s="176"/>
      <c r="H37" s="176"/>
      <c r="I37" s="176"/>
      <c r="J37" s="185"/>
      <c r="K37" s="185"/>
      <c r="L37" s="185"/>
      <c r="M37" s="95"/>
      <c r="N37" s="96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266"/>
      <c r="AF37" s="266"/>
      <c r="AG37" s="266"/>
      <c r="AH37" s="97"/>
      <c r="AI37" s="97"/>
      <c r="AJ37" s="97"/>
      <c r="AK37" s="97"/>
      <c r="AL37" s="97"/>
      <c r="AM37" s="97"/>
      <c r="AN37" s="97"/>
      <c r="AO37" s="97"/>
    </row>
    <row r="38" spans="1:41" s="32" customFormat="1" ht="9.75" customHeight="1" x14ac:dyDescent="0.3">
      <c r="A38" s="200"/>
      <c r="B38" s="93"/>
      <c r="C38" s="93"/>
      <c r="D38" s="93"/>
      <c r="E38" s="125"/>
      <c r="F38" s="125"/>
      <c r="G38" s="93"/>
      <c r="H38" s="93"/>
      <c r="I38" s="93"/>
      <c r="J38" s="95"/>
      <c r="K38" s="95"/>
      <c r="L38" s="95"/>
      <c r="M38" s="95"/>
      <c r="N38" s="96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266"/>
      <c r="AF38" s="266"/>
      <c r="AG38" s="266"/>
      <c r="AH38" s="97"/>
      <c r="AI38" s="97"/>
      <c r="AJ38" s="97"/>
      <c r="AK38" s="97"/>
      <c r="AL38" s="97"/>
      <c r="AM38" s="97"/>
      <c r="AN38" s="97"/>
      <c r="AO38" s="97"/>
    </row>
    <row r="39" spans="1:41" s="32" customFormat="1" ht="9.75" customHeight="1" x14ac:dyDescent="0.3">
      <c r="A39" s="126"/>
      <c r="B39" s="125"/>
      <c r="C39" s="125"/>
      <c r="D39" s="125"/>
      <c r="E39" s="125"/>
      <c r="F39" s="125"/>
      <c r="G39" s="93"/>
      <c r="H39" s="93"/>
      <c r="I39" s="93"/>
      <c r="J39" s="95"/>
      <c r="K39" s="95"/>
      <c r="L39" s="95"/>
      <c r="M39" s="95"/>
      <c r="N39" s="96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266"/>
      <c r="AF39" s="266"/>
      <c r="AG39" s="266"/>
      <c r="AH39" s="97"/>
      <c r="AI39" s="97"/>
      <c r="AJ39" s="97"/>
      <c r="AK39" s="97"/>
      <c r="AL39" s="97"/>
      <c r="AM39" s="97"/>
      <c r="AN39" s="97"/>
      <c r="AO39" s="97"/>
    </row>
    <row r="40" spans="1:41" s="32" customFormat="1" ht="9.75" customHeight="1" x14ac:dyDescent="0.3">
      <c r="A40" s="126"/>
      <c r="B40" s="93"/>
      <c r="C40" s="93"/>
      <c r="D40" s="93"/>
      <c r="E40" s="125"/>
      <c r="F40" s="125"/>
      <c r="G40" s="93"/>
      <c r="H40" s="191"/>
      <c r="I40" s="93"/>
      <c r="J40" s="95"/>
      <c r="K40" s="95"/>
      <c r="L40" s="95"/>
      <c r="M40" s="95"/>
      <c r="N40" s="96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266"/>
      <c r="AF40" s="266"/>
      <c r="AG40" s="266"/>
      <c r="AH40" s="97"/>
      <c r="AI40" s="97"/>
      <c r="AJ40" s="97"/>
      <c r="AK40" s="97"/>
      <c r="AL40" s="97"/>
      <c r="AM40" s="97"/>
      <c r="AN40" s="97"/>
      <c r="AO40" s="97"/>
    </row>
    <row r="41" spans="1:41" s="32" customFormat="1" ht="9.75" customHeight="1" x14ac:dyDescent="0.3">
      <c r="A41" s="126"/>
      <c r="B41" s="125"/>
      <c r="C41" s="125"/>
      <c r="D41" s="125"/>
      <c r="E41" s="125"/>
      <c r="F41" s="125"/>
      <c r="G41" s="190"/>
      <c r="H41" s="125"/>
      <c r="I41" s="93"/>
      <c r="J41" s="95"/>
      <c r="K41" s="95"/>
      <c r="L41" s="95"/>
      <c r="M41" s="95"/>
      <c r="N41" s="96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266"/>
      <c r="AF41" s="266"/>
      <c r="AG41" s="266"/>
      <c r="AH41" s="97"/>
      <c r="AI41" s="97"/>
      <c r="AJ41" s="97"/>
      <c r="AK41" s="97"/>
      <c r="AL41" s="97"/>
      <c r="AM41" s="97"/>
      <c r="AN41" s="97"/>
      <c r="AO41" s="97"/>
    </row>
    <row r="42" spans="1:41" s="32" customFormat="1" ht="9.75" customHeight="1" x14ac:dyDescent="0.3">
      <c r="A42" s="126"/>
      <c r="B42" s="93"/>
      <c r="C42" s="93"/>
      <c r="D42" s="93"/>
      <c r="E42" s="125"/>
      <c r="F42" s="125"/>
      <c r="G42" s="93"/>
      <c r="H42" s="93"/>
      <c r="I42" s="93"/>
      <c r="J42" s="95"/>
      <c r="K42" s="95"/>
      <c r="L42" s="95"/>
      <c r="M42" s="95"/>
      <c r="N42" s="96"/>
      <c r="O42" s="101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266"/>
      <c r="AF42" s="266"/>
      <c r="AG42" s="266"/>
      <c r="AH42" s="97"/>
      <c r="AI42" s="97"/>
      <c r="AJ42" s="97"/>
      <c r="AK42" s="97"/>
      <c r="AL42" s="97"/>
      <c r="AM42" s="97"/>
      <c r="AN42" s="97"/>
      <c r="AO42" s="97"/>
    </row>
    <row r="43" spans="1:41" s="32" customFormat="1" ht="9.75" customHeight="1" x14ac:dyDescent="0.3">
      <c r="A43" s="126"/>
      <c r="B43" s="125"/>
      <c r="C43" s="125"/>
      <c r="D43" s="125"/>
      <c r="E43" s="125"/>
      <c r="F43" s="125"/>
      <c r="G43" s="93"/>
      <c r="H43" s="93"/>
      <c r="I43" s="93"/>
      <c r="J43" s="95"/>
      <c r="K43" s="95"/>
      <c r="L43" s="95"/>
      <c r="M43" s="95"/>
      <c r="N43" s="96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266"/>
      <c r="AF43" s="266"/>
      <c r="AG43" s="266"/>
      <c r="AH43" s="97"/>
      <c r="AI43" s="97"/>
      <c r="AJ43" s="97"/>
      <c r="AK43" s="97"/>
      <c r="AL43" s="97"/>
      <c r="AM43" s="97"/>
      <c r="AN43" s="97"/>
      <c r="AO43" s="97"/>
    </row>
    <row r="44" spans="1:41" s="32" customFormat="1" ht="9.75" customHeight="1" x14ac:dyDescent="0.3">
      <c r="A44" s="126"/>
      <c r="B44" s="93"/>
      <c r="C44" s="93"/>
      <c r="D44" s="93"/>
      <c r="E44" s="125"/>
      <c r="F44" s="125"/>
      <c r="G44" s="93"/>
      <c r="H44" s="93"/>
      <c r="I44" s="93"/>
      <c r="J44" s="95"/>
      <c r="K44" s="95"/>
      <c r="L44" s="95"/>
      <c r="M44" s="95"/>
      <c r="N44" s="96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266"/>
      <c r="AF44" s="266"/>
      <c r="AG44" s="266"/>
      <c r="AH44" s="97"/>
      <c r="AI44" s="97"/>
      <c r="AJ44" s="97"/>
      <c r="AK44" s="97"/>
      <c r="AL44" s="97"/>
      <c r="AM44" s="97"/>
      <c r="AN44" s="97"/>
      <c r="AO44" s="97"/>
    </row>
    <row r="45" spans="1:41" s="32" customFormat="1" ht="9.75" customHeight="1" x14ac:dyDescent="0.3">
      <c r="A45" s="126"/>
      <c r="B45" s="125"/>
      <c r="C45" s="125"/>
      <c r="D45" s="125"/>
      <c r="E45" s="125"/>
      <c r="F45" s="125"/>
      <c r="G45" s="93"/>
      <c r="H45" s="93"/>
      <c r="I45" s="190"/>
      <c r="J45" s="125"/>
      <c r="K45" s="93"/>
      <c r="L45" s="95"/>
      <c r="M45" s="95"/>
      <c r="N45" s="96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266"/>
      <c r="AF45" s="266"/>
      <c r="AG45" s="266"/>
      <c r="AH45" s="97"/>
      <c r="AI45" s="97"/>
      <c r="AJ45" s="97"/>
      <c r="AK45" s="97"/>
      <c r="AL45" s="97"/>
      <c r="AM45" s="97"/>
      <c r="AN45" s="97"/>
      <c r="AO45" s="97"/>
    </row>
    <row r="46" spans="1:41" s="32" customFormat="1" ht="9.75" customHeight="1" x14ac:dyDescent="0.3">
      <c r="A46" s="126"/>
      <c r="B46" s="93"/>
      <c r="C46" s="93"/>
      <c r="D46" s="93"/>
      <c r="E46" s="125"/>
      <c r="F46" s="125"/>
      <c r="G46" s="93"/>
      <c r="H46" s="93"/>
      <c r="I46" s="93"/>
      <c r="J46" s="95"/>
      <c r="K46" s="93"/>
      <c r="L46" s="95"/>
      <c r="M46" s="95"/>
      <c r="N46" s="96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266"/>
      <c r="AF46" s="266"/>
      <c r="AG46" s="266"/>
      <c r="AH46" s="97"/>
      <c r="AI46" s="97"/>
      <c r="AJ46" s="97"/>
      <c r="AK46" s="97"/>
      <c r="AL46" s="97"/>
      <c r="AM46" s="97"/>
      <c r="AN46" s="97"/>
      <c r="AO46" s="97"/>
    </row>
    <row r="47" spans="1:41" s="32" customFormat="1" ht="9.75" customHeight="1" x14ac:dyDescent="0.3">
      <c r="A47" s="126"/>
      <c r="B47" s="125"/>
      <c r="C47" s="125"/>
      <c r="D47" s="125"/>
      <c r="E47" s="125"/>
      <c r="F47" s="125"/>
      <c r="G47" s="93"/>
      <c r="H47" s="93"/>
      <c r="I47" s="93"/>
      <c r="J47" s="95"/>
      <c r="K47" s="95"/>
      <c r="L47" s="95"/>
      <c r="M47" s="95"/>
      <c r="N47" s="96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266"/>
      <c r="AF47" s="266"/>
      <c r="AG47" s="266"/>
      <c r="AH47" s="97"/>
      <c r="AI47" s="97"/>
      <c r="AJ47" s="97"/>
      <c r="AK47" s="97"/>
      <c r="AL47" s="97"/>
      <c r="AM47" s="97"/>
      <c r="AN47" s="97"/>
      <c r="AO47" s="97"/>
    </row>
    <row r="48" spans="1:41" s="32" customFormat="1" ht="9.75" customHeight="1" x14ac:dyDescent="0.3">
      <c r="A48" s="126"/>
      <c r="B48" s="93"/>
      <c r="C48" s="93"/>
      <c r="D48" s="93"/>
      <c r="E48" s="125"/>
      <c r="F48" s="125"/>
      <c r="G48" s="93"/>
      <c r="H48" s="191"/>
      <c r="I48" s="93"/>
      <c r="J48" s="95"/>
      <c r="K48" s="95"/>
      <c r="L48" s="95"/>
      <c r="M48" s="95"/>
      <c r="N48" s="96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266"/>
      <c r="AF48" s="266"/>
      <c r="AG48" s="266"/>
      <c r="AH48" s="97"/>
      <c r="AI48" s="97"/>
      <c r="AJ48" s="97"/>
      <c r="AK48" s="97"/>
      <c r="AL48" s="97"/>
      <c r="AM48" s="97"/>
      <c r="AN48" s="97"/>
      <c r="AO48" s="97"/>
    </row>
    <row r="49" spans="1:41" s="32" customFormat="1" ht="9.75" customHeight="1" x14ac:dyDescent="0.3">
      <c r="A49" s="126"/>
      <c r="B49" s="125"/>
      <c r="C49" s="125"/>
      <c r="D49" s="125"/>
      <c r="E49" s="125"/>
      <c r="F49" s="125"/>
      <c r="G49" s="190"/>
      <c r="H49" s="125"/>
      <c r="I49" s="93"/>
      <c r="J49" s="95"/>
      <c r="K49" s="95"/>
      <c r="L49" s="95"/>
      <c r="M49" s="95"/>
      <c r="N49" s="96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266"/>
      <c r="AF49" s="266"/>
      <c r="AG49" s="266"/>
      <c r="AH49" s="97"/>
      <c r="AI49" s="97"/>
      <c r="AJ49" s="97"/>
      <c r="AK49" s="97"/>
      <c r="AL49" s="97"/>
      <c r="AM49" s="97"/>
      <c r="AN49" s="97"/>
      <c r="AO49" s="97"/>
    </row>
    <row r="50" spans="1:41" s="32" customFormat="1" ht="9.75" customHeight="1" x14ac:dyDescent="0.3">
      <c r="A50" s="126"/>
      <c r="B50" s="93"/>
      <c r="C50" s="93"/>
      <c r="D50" s="93"/>
      <c r="E50" s="125"/>
      <c r="F50" s="125"/>
      <c r="G50" s="93"/>
      <c r="H50" s="93"/>
      <c r="I50" s="93"/>
      <c r="J50" s="95"/>
      <c r="K50" s="95"/>
      <c r="L50" s="95"/>
      <c r="M50" s="95"/>
      <c r="N50" s="96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266"/>
      <c r="AF50" s="266"/>
      <c r="AG50" s="266"/>
      <c r="AH50" s="97"/>
      <c r="AI50" s="97"/>
      <c r="AJ50" s="97"/>
      <c r="AK50" s="97"/>
      <c r="AL50" s="97"/>
      <c r="AM50" s="97"/>
      <c r="AN50" s="97"/>
      <c r="AO50" s="97"/>
    </row>
    <row r="51" spans="1:41" s="32" customFormat="1" ht="9.75" customHeight="1" x14ac:dyDescent="0.3">
      <c r="A51" s="126"/>
      <c r="B51" s="125"/>
      <c r="C51" s="125"/>
      <c r="D51" s="125"/>
      <c r="E51" s="125"/>
      <c r="F51" s="125"/>
      <c r="G51" s="93"/>
      <c r="H51" s="93"/>
      <c r="I51" s="93"/>
      <c r="J51" s="95"/>
      <c r="K51" s="95"/>
      <c r="L51" s="95"/>
      <c r="M51" s="95"/>
      <c r="N51" s="96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266"/>
      <c r="AF51" s="266"/>
      <c r="AG51" s="266"/>
      <c r="AH51" s="97"/>
      <c r="AI51" s="97"/>
      <c r="AJ51" s="97"/>
      <c r="AK51" s="97"/>
      <c r="AL51" s="97"/>
      <c r="AM51" s="97"/>
      <c r="AN51" s="97"/>
      <c r="AO51" s="97"/>
    </row>
    <row r="52" spans="1:41" s="32" customFormat="1" ht="9.75" customHeight="1" x14ac:dyDescent="0.3">
      <c r="A52" s="200"/>
      <c r="B52" s="93"/>
      <c r="C52" s="93"/>
      <c r="D52" s="93"/>
      <c r="E52" s="125"/>
      <c r="F52" s="125"/>
      <c r="G52" s="93"/>
      <c r="H52" s="93"/>
      <c r="I52" s="93"/>
      <c r="J52" s="93"/>
      <c r="K52" s="93"/>
      <c r="L52" s="93"/>
      <c r="M52" s="95"/>
      <c r="N52" s="96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266"/>
      <c r="AF52" s="266"/>
      <c r="AG52" s="266"/>
      <c r="AH52" s="97"/>
      <c r="AI52" s="97"/>
      <c r="AJ52" s="97"/>
      <c r="AK52" s="97"/>
      <c r="AL52" s="97"/>
      <c r="AM52" s="97"/>
      <c r="AN52" s="97"/>
      <c r="AO52" s="97"/>
    </row>
    <row r="53" spans="1:41" s="2" customFormat="1" ht="6.75" customHeight="1" x14ac:dyDescent="0.3">
      <c r="A53" s="102"/>
      <c r="B53" s="102"/>
      <c r="C53" s="102"/>
      <c r="D53" s="102"/>
      <c r="E53" s="102"/>
      <c r="F53" s="103"/>
      <c r="G53" s="104"/>
      <c r="H53" s="105"/>
      <c r="I53" s="104"/>
      <c r="J53" s="105"/>
      <c r="K53" s="104"/>
      <c r="L53" s="105"/>
      <c r="M53" s="104"/>
      <c r="N53" s="105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266"/>
      <c r="AF53" s="266"/>
      <c r="AG53" s="266"/>
      <c r="AH53" s="106"/>
      <c r="AI53" s="106"/>
      <c r="AJ53" s="106"/>
      <c r="AK53" s="106"/>
      <c r="AL53" s="106"/>
      <c r="AM53" s="106"/>
      <c r="AN53" s="106"/>
      <c r="AO53" s="106"/>
    </row>
    <row r="54" spans="1:41" s="17" customFormat="1" ht="10.5" customHeight="1" x14ac:dyDescent="0.3">
      <c r="A54" s="107" t="s">
        <v>30</v>
      </c>
      <c r="B54" s="108"/>
      <c r="C54" s="108"/>
      <c r="D54" s="151"/>
      <c r="E54" s="109" t="s">
        <v>2</v>
      </c>
      <c r="F54" s="109" t="s">
        <v>2</v>
      </c>
      <c r="G54" s="110" t="s">
        <v>39</v>
      </c>
      <c r="H54" s="111"/>
      <c r="I54" s="110" t="s">
        <v>40</v>
      </c>
      <c r="J54" s="112"/>
      <c r="K54" s="113" t="s">
        <v>41</v>
      </c>
      <c r="L54" s="113"/>
      <c r="M54" s="114"/>
      <c r="N54" s="115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267"/>
      <c r="AF54" s="267"/>
      <c r="AG54" s="267"/>
      <c r="AH54" s="78"/>
      <c r="AI54" s="78"/>
      <c r="AJ54" s="78"/>
      <c r="AK54" s="78"/>
      <c r="AL54" s="78"/>
      <c r="AM54" s="78"/>
      <c r="AN54" s="78"/>
      <c r="AO54" s="78"/>
    </row>
    <row r="55" spans="1:41" s="17" customFormat="1" ht="9" customHeight="1" x14ac:dyDescent="0.3">
      <c r="A55" s="209" t="s">
        <v>31</v>
      </c>
      <c r="B55" s="210"/>
      <c r="C55" s="211"/>
      <c r="D55" s="212"/>
      <c r="E55" s="116">
        <v>1</v>
      </c>
      <c r="F55" s="201" t="s">
        <v>3</v>
      </c>
      <c r="G55" s="76"/>
      <c r="H55" s="202"/>
      <c r="I55" s="76"/>
      <c r="J55" s="203"/>
      <c r="K55" s="204" t="s">
        <v>33</v>
      </c>
      <c r="L55" s="205"/>
      <c r="M55" s="205"/>
      <c r="N55" s="203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267"/>
      <c r="AF55" s="267"/>
      <c r="AG55" s="267"/>
      <c r="AH55" s="78"/>
      <c r="AI55" s="78"/>
      <c r="AJ55" s="78"/>
      <c r="AK55" s="78"/>
      <c r="AL55" s="78"/>
      <c r="AM55" s="78"/>
      <c r="AN55" s="78"/>
      <c r="AO55" s="78"/>
    </row>
    <row r="56" spans="1:41" s="17" customFormat="1" ht="9" customHeight="1" x14ac:dyDescent="0.3">
      <c r="A56" s="213" t="s">
        <v>38</v>
      </c>
      <c r="B56" s="127"/>
      <c r="C56" s="214"/>
      <c r="D56" s="215"/>
      <c r="E56" s="116">
        <v>2</v>
      </c>
      <c r="F56" s="201" t="s">
        <v>4</v>
      </c>
      <c r="G56" s="76"/>
      <c r="H56" s="202"/>
      <c r="I56" s="76"/>
      <c r="J56" s="203"/>
      <c r="K56" s="120"/>
      <c r="L56" s="206"/>
      <c r="M56" s="127"/>
      <c r="N56" s="207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267"/>
      <c r="AF56" s="267"/>
      <c r="AG56" s="267"/>
      <c r="AH56" s="78"/>
      <c r="AI56" s="78"/>
      <c r="AJ56" s="78"/>
      <c r="AK56" s="78"/>
      <c r="AL56" s="78"/>
      <c r="AM56" s="78"/>
      <c r="AN56" s="78"/>
      <c r="AO56" s="78"/>
    </row>
    <row r="57" spans="1:41" s="17" customFormat="1" ht="9" customHeight="1" x14ac:dyDescent="0.3">
      <c r="A57" s="141"/>
      <c r="B57" s="142"/>
      <c r="C57" s="149"/>
      <c r="D57" s="143"/>
      <c r="E57" s="116"/>
      <c r="F57" s="201" t="s">
        <v>5</v>
      </c>
      <c r="G57" s="76"/>
      <c r="H57" s="202"/>
      <c r="I57" s="76"/>
      <c r="J57" s="203"/>
      <c r="K57" s="204" t="s">
        <v>34</v>
      </c>
      <c r="L57" s="205"/>
      <c r="M57" s="205"/>
      <c r="N57" s="203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267"/>
      <c r="AF57" s="267"/>
      <c r="AG57" s="267"/>
      <c r="AH57" s="78"/>
      <c r="AI57" s="78"/>
      <c r="AJ57" s="78"/>
      <c r="AK57" s="78"/>
      <c r="AL57" s="78"/>
      <c r="AM57" s="78"/>
      <c r="AN57" s="78"/>
      <c r="AO57" s="78"/>
    </row>
    <row r="58" spans="1:41" s="17" customFormat="1" ht="9" customHeight="1" x14ac:dyDescent="0.3">
      <c r="A58" s="118"/>
      <c r="B58" s="87"/>
      <c r="C58" s="87"/>
      <c r="D58" s="119"/>
      <c r="E58" s="116"/>
      <c r="F58" s="201" t="s">
        <v>6</v>
      </c>
      <c r="G58" s="76"/>
      <c r="H58" s="202"/>
      <c r="I58" s="76"/>
      <c r="J58" s="203"/>
      <c r="K58" s="76"/>
      <c r="L58" s="202"/>
      <c r="M58" s="76"/>
      <c r="N58" s="203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267"/>
      <c r="AF58" s="267"/>
      <c r="AG58" s="267"/>
      <c r="AH58" s="78"/>
      <c r="AI58" s="78"/>
      <c r="AJ58" s="78"/>
      <c r="AK58" s="78"/>
      <c r="AL58" s="78"/>
      <c r="AM58" s="78"/>
      <c r="AN58" s="78"/>
      <c r="AO58" s="78"/>
    </row>
    <row r="59" spans="1:41" s="17" customFormat="1" ht="9" customHeight="1" x14ac:dyDescent="0.3">
      <c r="A59" s="130"/>
      <c r="B59" s="144"/>
      <c r="C59" s="144"/>
      <c r="D59" s="150"/>
      <c r="E59" s="116"/>
      <c r="F59" s="201" t="s">
        <v>7</v>
      </c>
      <c r="G59" s="76"/>
      <c r="H59" s="202"/>
      <c r="I59" s="76"/>
      <c r="J59" s="203"/>
      <c r="K59" s="127"/>
      <c r="L59" s="206"/>
      <c r="M59" s="127"/>
      <c r="N59" s="207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267"/>
      <c r="AF59" s="267"/>
      <c r="AG59" s="267"/>
      <c r="AH59" s="78"/>
      <c r="AI59" s="78"/>
      <c r="AJ59" s="78"/>
      <c r="AK59" s="78"/>
      <c r="AL59" s="78"/>
      <c r="AM59" s="78"/>
      <c r="AN59" s="78"/>
      <c r="AO59" s="78"/>
    </row>
    <row r="60" spans="1:41" s="17" customFormat="1" ht="9" customHeight="1" x14ac:dyDescent="0.3">
      <c r="A60" s="131"/>
      <c r="B60" s="21"/>
      <c r="C60" s="87"/>
      <c r="D60" s="119"/>
      <c r="E60" s="116"/>
      <c r="F60" s="201" t="s">
        <v>8</v>
      </c>
      <c r="G60" s="76"/>
      <c r="H60" s="202"/>
      <c r="I60" s="76"/>
      <c r="J60" s="203"/>
      <c r="K60" s="204" t="s">
        <v>26</v>
      </c>
      <c r="L60" s="205"/>
      <c r="M60" s="205"/>
      <c r="N60" s="203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267"/>
      <c r="AF60" s="267"/>
      <c r="AG60" s="267"/>
      <c r="AH60" s="78"/>
      <c r="AI60" s="78"/>
      <c r="AJ60" s="78"/>
      <c r="AK60" s="78"/>
      <c r="AL60" s="78"/>
      <c r="AM60" s="78"/>
      <c r="AN60" s="78"/>
      <c r="AO60" s="78"/>
    </row>
    <row r="61" spans="1:41" s="17" customFormat="1" ht="9" customHeight="1" x14ac:dyDescent="0.3">
      <c r="A61" s="131"/>
      <c r="B61" s="21"/>
      <c r="C61" s="124"/>
      <c r="D61" s="139"/>
      <c r="E61" s="116"/>
      <c r="F61" s="201" t="s">
        <v>9</v>
      </c>
      <c r="G61" s="76"/>
      <c r="H61" s="202"/>
      <c r="I61" s="76"/>
      <c r="J61" s="203"/>
      <c r="K61" s="76"/>
      <c r="L61" s="202"/>
      <c r="M61" s="76"/>
      <c r="N61" s="203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267"/>
      <c r="AF61" s="267"/>
      <c r="AG61" s="267"/>
      <c r="AH61" s="78"/>
      <c r="AI61" s="78"/>
      <c r="AJ61" s="78"/>
      <c r="AK61" s="78"/>
      <c r="AL61" s="78"/>
      <c r="AM61" s="78"/>
      <c r="AN61" s="78"/>
      <c r="AO61" s="78"/>
    </row>
    <row r="62" spans="1:41" s="17" customFormat="1" ht="9" customHeight="1" x14ac:dyDescent="0.3">
      <c r="A62" s="132"/>
      <c r="B62" s="129"/>
      <c r="C62" s="148"/>
      <c r="D62" s="140"/>
      <c r="E62" s="121"/>
      <c r="F62" s="208" t="s">
        <v>10</v>
      </c>
      <c r="G62" s="127"/>
      <c r="H62" s="206"/>
      <c r="I62" s="127"/>
      <c r="J62" s="207"/>
      <c r="K62" s="127" t="str">
        <f>N4</f>
        <v>Sági István</v>
      </c>
      <c r="L62" s="206"/>
      <c r="M62" s="127"/>
      <c r="N62" s="123" t="e">
        <f>MIN(4,#REF!)</f>
        <v>#REF!</v>
      </c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267"/>
      <c r="AF62" s="267"/>
      <c r="AG62" s="267"/>
      <c r="AH62" s="78"/>
      <c r="AI62" s="78"/>
      <c r="AJ62" s="78"/>
      <c r="AK62" s="78"/>
      <c r="AL62" s="78"/>
      <c r="AM62" s="78"/>
      <c r="AN62" s="78"/>
      <c r="AO62" s="78"/>
    </row>
    <row r="63" spans="1:41" x14ac:dyDescent="0.3"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H63" s="198"/>
      <c r="AI63" s="198"/>
      <c r="AJ63" s="198"/>
      <c r="AK63" s="198"/>
      <c r="AL63" s="198"/>
      <c r="AM63" s="198"/>
      <c r="AN63" s="198"/>
      <c r="AO63" s="198"/>
    </row>
    <row r="64" spans="1:41" x14ac:dyDescent="0.3"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198"/>
      <c r="AB64" s="198"/>
      <c r="AC64" s="198"/>
      <c r="AD64" s="198"/>
      <c r="AH64" s="198"/>
      <c r="AI64" s="198"/>
      <c r="AJ64" s="198"/>
      <c r="AK64" s="198"/>
      <c r="AL64" s="198"/>
      <c r="AM64" s="198"/>
      <c r="AN64" s="198"/>
      <c r="AO64" s="198"/>
    </row>
    <row r="65" spans="16:41" x14ac:dyDescent="0.3">
      <c r="P65" s="198"/>
      <c r="Q65" s="198"/>
      <c r="R65" s="198"/>
      <c r="S65" s="198"/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H65" s="198"/>
      <c r="AI65" s="198"/>
      <c r="AJ65" s="198"/>
      <c r="AK65" s="198"/>
      <c r="AL65" s="198"/>
      <c r="AM65" s="198"/>
      <c r="AN65" s="198"/>
      <c r="AO65" s="198"/>
    </row>
    <row r="66" spans="16:41" x14ac:dyDescent="0.3">
      <c r="P66" s="198"/>
      <c r="Q66" s="198"/>
      <c r="R66" s="198"/>
      <c r="S66" s="198"/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H66" s="198"/>
      <c r="AI66" s="198"/>
      <c r="AJ66" s="198"/>
      <c r="AK66" s="198"/>
      <c r="AL66" s="198"/>
      <c r="AM66" s="198"/>
      <c r="AN66" s="198"/>
      <c r="AO66" s="198"/>
    </row>
    <row r="67" spans="16:41" x14ac:dyDescent="0.3"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H67" s="198"/>
      <c r="AI67" s="198"/>
      <c r="AJ67" s="198"/>
      <c r="AK67" s="198"/>
      <c r="AL67" s="198"/>
      <c r="AM67" s="198"/>
      <c r="AN67" s="198"/>
      <c r="AO67" s="198"/>
    </row>
    <row r="68" spans="16:41" x14ac:dyDescent="0.3">
      <c r="P68" s="198"/>
      <c r="Q68" s="198"/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198"/>
      <c r="AC68" s="198"/>
      <c r="AD68" s="198"/>
      <c r="AH68" s="198"/>
      <c r="AI68" s="198"/>
      <c r="AJ68" s="198"/>
      <c r="AK68" s="198"/>
      <c r="AL68" s="198"/>
      <c r="AM68" s="198"/>
      <c r="AN68" s="198"/>
      <c r="AO68" s="198"/>
    </row>
    <row r="69" spans="16:41" x14ac:dyDescent="0.3">
      <c r="P69" s="198"/>
      <c r="Q69" s="198"/>
      <c r="R69" s="198"/>
      <c r="S69" s="198"/>
      <c r="T69" s="198"/>
      <c r="U69" s="198"/>
      <c r="V69" s="198"/>
      <c r="W69" s="198"/>
      <c r="X69" s="198"/>
      <c r="Y69" s="198"/>
      <c r="Z69" s="198"/>
      <c r="AA69" s="198"/>
      <c r="AB69" s="198"/>
      <c r="AC69" s="198"/>
      <c r="AD69" s="198"/>
      <c r="AH69" s="198"/>
      <c r="AI69" s="198"/>
      <c r="AJ69" s="198"/>
      <c r="AK69" s="198"/>
      <c r="AL69" s="198"/>
      <c r="AM69" s="198"/>
      <c r="AN69" s="198"/>
      <c r="AO69" s="198"/>
    </row>
    <row r="70" spans="16:41" x14ac:dyDescent="0.3">
      <c r="P70" s="198"/>
      <c r="Q70" s="198"/>
      <c r="R70" s="198"/>
      <c r="S70" s="198"/>
      <c r="T70" s="198"/>
      <c r="U70" s="198"/>
      <c r="V70" s="198"/>
      <c r="W70" s="198"/>
      <c r="X70" s="198"/>
      <c r="Y70" s="198"/>
      <c r="Z70" s="198"/>
      <c r="AA70" s="198"/>
      <c r="AB70" s="198"/>
      <c r="AC70" s="198"/>
      <c r="AD70" s="198"/>
      <c r="AH70" s="198"/>
      <c r="AI70" s="198"/>
      <c r="AJ70" s="198"/>
      <c r="AK70" s="198"/>
      <c r="AL70" s="198"/>
      <c r="AM70" s="198"/>
      <c r="AN70" s="198"/>
      <c r="AO70" s="198"/>
    </row>
    <row r="71" spans="16:41" x14ac:dyDescent="0.3">
      <c r="P71" s="198"/>
      <c r="Q71" s="198"/>
      <c r="R71" s="198"/>
      <c r="S71" s="198"/>
      <c r="T71" s="198"/>
      <c r="U71" s="198"/>
      <c r="V71" s="198"/>
      <c r="W71" s="198"/>
      <c r="X71" s="198"/>
      <c r="Y71" s="198"/>
      <c r="Z71" s="198"/>
      <c r="AA71" s="198"/>
      <c r="AB71" s="198"/>
      <c r="AC71" s="198"/>
      <c r="AD71" s="198"/>
      <c r="AH71" s="198"/>
      <c r="AI71" s="198"/>
      <c r="AJ71" s="198"/>
      <c r="AK71" s="198"/>
      <c r="AL71" s="198"/>
      <c r="AM71" s="198"/>
      <c r="AN71" s="198"/>
      <c r="AO71" s="198"/>
    </row>
    <row r="72" spans="16:41" x14ac:dyDescent="0.3">
      <c r="P72" s="198"/>
      <c r="Q72" s="198"/>
      <c r="R72" s="198"/>
      <c r="S72" s="198"/>
      <c r="T72" s="198"/>
      <c r="U72" s="198"/>
      <c r="V72" s="198"/>
      <c r="W72" s="198"/>
      <c r="X72" s="198"/>
      <c r="Y72" s="198"/>
      <c r="Z72" s="198"/>
      <c r="AA72" s="198"/>
      <c r="AB72" s="198"/>
      <c r="AC72" s="198"/>
      <c r="AD72" s="198"/>
      <c r="AH72" s="198"/>
      <c r="AI72" s="198"/>
      <c r="AJ72" s="198"/>
      <c r="AK72" s="198"/>
      <c r="AL72" s="198"/>
      <c r="AM72" s="198"/>
      <c r="AN72" s="198"/>
      <c r="AO72" s="198"/>
    </row>
    <row r="73" spans="16:41" x14ac:dyDescent="0.3">
      <c r="P73" s="198"/>
      <c r="Q73" s="198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198"/>
      <c r="AC73" s="198"/>
      <c r="AD73" s="198"/>
      <c r="AH73" s="198"/>
      <c r="AI73" s="198"/>
      <c r="AJ73" s="198"/>
      <c r="AK73" s="198"/>
      <c r="AL73" s="198"/>
      <c r="AM73" s="198"/>
      <c r="AN73" s="198"/>
      <c r="AO73" s="198"/>
    </row>
    <row r="74" spans="16:41" x14ac:dyDescent="0.3"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H74" s="198"/>
      <c r="AI74" s="198"/>
      <c r="AJ74" s="198"/>
      <c r="AK74" s="198"/>
      <c r="AL74" s="198"/>
      <c r="AM74" s="198"/>
      <c r="AN74" s="198"/>
      <c r="AO74" s="198"/>
    </row>
    <row r="75" spans="16:41" x14ac:dyDescent="0.3"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H75" s="198"/>
      <c r="AI75" s="198"/>
      <c r="AJ75" s="198"/>
      <c r="AK75" s="198"/>
      <c r="AL75" s="198"/>
      <c r="AM75" s="198"/>
      <c r="AN75" s="198"/>
      <c r="AO75" s="198"/>
    </row>
    <row r="76" spans="16:41" x14ac:dyDescent="0.3"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H76" s="198"/>
      <c r="AI76" s="198"/>
      <c r="AJ76" s="198"/>
      <c r="AK76" s="198"/>
      <c r="AL76" s="198"/>
      <c r="AM76" s="198"/>
      <c r="AN76" s="198"/>
      <c r="AO76" s="198"/>
    </row>
    <row r="77" spans="16:41" x14ac:dyDescent="0.3"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198"/>
      <c r="AC77" s="198"/>
      <c r="AD77" s="198"/>
      <c r="AH77" s="198"/>
      <c r="AI77" s="198"/>
      <c r="AJ77" s="198"/>
      <c r="AK77" s="198"/>
      <c r="AL77" s="198"/>
      <c r="AM77" s="198"/>
      <c r="AN77" s="198"/>
      <c r="AO77" s="198"/>
    </row>
    <row r="78" spans="16:41" x14ac:dyDescent="0.3"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H78" s="198"/>
      <c r="AI78" s="198"/>
      <c r="AJ78" s="198"/>
      <c r="AK78" s="198"/>
      <c r="AL78" s="198"/>
      <c r="AM78" s="198"/>
      <c r="AN78" s="198"/>
      <c r="AO78" s="198"/>
    </row>
    <row r="79" spans="16:41" x14ac:dyDescent="0.3">
      <c r="P79" s="198"/>
      <c r="Q79" s="198"/>
      <c r="R79" s="198"/>
      <c r="S79" s="198"/>
      <c r="T79" s="198"/>
      <c r="U79" s="198"/>
      <c r="V79" s="198"/>
      <c r="W79" s="198"/>
      <c r="X79" s="198"/>
      <c r="Y79" s="198"/>
      <c r="Z79" s="198"/>
      <c r="AA79" s="198"/>
      <c r="AB79" s="198"/>
      <c r="AC79" s="198"/>
      <c r="AD79" s="198"/>
      <c r="AH79" s="198"/>
      <c r="AI79" s="198"/>
      <c r="AJ79" s="198"/>
      <c r="AK79" s="198"/>
      <c r="AL79" s="198"/>
      <c r="AM79" s="198"/>
      <c r="AN79" s="198"/>
      <c r="AO79" s="198"/>
    </row>
    <row r="80" spans="16:41" x14ac:dyDescent="0.3"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H80" s="198"/>
      <c r="AI80" s="198"/>
      <c r="AJ80" s="198"/>
      <c r="AK80" s="198"/>
      <c r="AL80" s="198"/>
      <c r="AM80" s="198"/>
      <c r="AN80" s="198"/>
      <c r="AO80" s="198"/>
    </row>
    <row r="81" spans="16:41" x14ac:dyDescent="0.3"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H81" s="198"/>
      <c r="AI81" s="198"/>
      <c r="AJ81" s="198"/>
      <c r="AK81" s="198"/>
      <c r="AL81" s="198"/>
      <c r="AM81" s="198"/>
      <c r="AN81" s="198"/>
      <c r="AO81" s="198"/>
    </row>
    <row r="82" spans="16:41" x14ac:dyDescent="0.3">
      <c r="P82" s="198"/>
      <c r="Q82" s="198"/>
      <c r="R82" s="198"/>
      <c r="S82" s="198"/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H82" s="198"/>
      <c r="AI82" s="198"/>
      <c r="AJ82" s="198"/>
      <c r="AK82" s="198"/>
      <c r="AL82" s="198"/>
      <c r="AM82" s="198"/>
      <c r="AN82" s="198"/>
      <c r="AO82" s="198"/>
    </row>
    <row r="83" spans="16:41" x14ac:dyDescent="0.3">
      <c r="P83" s="198"/>
      <c r="Q83" s="198"/>
      <c r="R83" s="198"/>
      <c r="S83" s="198"/>
      <c r="T83" s="198"/>
      <c r="U83" s="198"/>
      <c r="V83" s="198"/>
      <c r="W83" s="198"/>
      <c r="X83" s="198"/>
      <c r="Y83" s="198"/>
      <c r="Z83" s="198"/>
      <c r="AA83" s="198"/>
      <c r="AB83" s="198"/>
      <c r="AC83" s="198"/>
      <c r="AD83" s="198"/>
      <c r="AH83" s="198"/>
      <c r="AI83" s="198"/>
      <c r="AJ83" s="198"/>
      <c r="AK83" s="198"/>
      <c r="AL83" s="198"/>
      <c r="AM83" s="198"/>
      <c r="AN83" s="198"/>
      <c r="AO83" s="198"/>
    </row>
    <row r="84" spans="16:41" x14ac:dyDescent="0.3">
      <c r="P84" s="198"/>
      <c r="Q84" s="198"/>
      <c r="R84" s="198"/>
      <c r="S84" s="198"/>
      <c r="T84" s="198"/>
      <c r="U84" s="198"/>
      <c r="V84" s="198"/>
      <c r="W84" s="198"/>
      <c r="X84" s="198"/>
      <c r="Y84" s="198"/>
      <c r="Z84" s="198"/>
      <c r="AA84" s="198"/>
      <c r="AB84" s="198"/>
      <c r="AC84" s="198"/>
      <c r="AD84" s="198"/>
      <c r="AH84" s="198"/>
      <c r="AI84" s="198"/>
      <c r="AJ84" s="198"/>
      <c r="AK84" s="198"/>
      <c r="AL84" s="198"/>
      <c r="AM84" s="198"/>
      <c r="AN84" s="198"/>
      <c r="AO84" s="198"/>
    </row>
    <row r="85" spans="16:41" x14ac:dyDescent="0.3"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H85" s="198"/>
      <c r="AI85" s="198"/>
      <c r="AJ85" s="198"/>
      <c r="AK85" s="198"/>
      <c r="AL85" s="198"/>
      <c r="AM85" s="198"/>
      <c r="AN85" s="198"/>
      <c r="AO85" s="198"/>
    </row>
    <row r="86" spans="16:41" x14ac:dyDescent="0.3">
      <c r="P86" s="198"/>
      <c r="Q86" s="198"/>
      <c r="R86" s="198"/>
      <c r="S86" s="198"/>
      <c r="T86" s="198"/>
      <c r="U86" s="198"/>
      <c r="V86" s="198"/>
      <c r="W86" s="198"/>
      <c r="X86" s="198"/>
      <c r="Y86" s="198"/>
      <c r="Z86" s="198"/>
      <c r="AA86" s="198"/>
      <c r="AB86" s="198"/>
      <c r="AC86" s="198"/>
      <c r="AD86" s="198"/>
      <c r="AH86" s="198"/>
      <c r="AI86" s="198"/>
      <c r="AJ86" s="198"/>
      <c r="AK86" s="198"/>
      <c r="AL86" s="198"/>
      <c r="AM86" s="198"/>
      <c r="AN86" s="198"/>
      <c r="AO86" s="198"/>
    </row>
    <row r="87" spans="16:41" x14ac:dyDescent="0.3">
      <c r="P87" s="198"/>
      <c r="Q87" s="198"/>
      <c r="R87" s="198"/>
      <c r="S87" s="198"/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H87" s="198"/>
      <c r="AI87" s="198"/>
      <c r="AJ87" s="198"/>
      <c r="AK87" s="198"/>
      <c r="AL87" s="198"/>
      <c r="AM87" s="198"/>
      <c r="AN87" s="198"/>
      <c r="AO87" s="198"/>
    </row>
    <row r="88" spans="16:41" x14ac:dyDescent="0.3">
      <c r="P88" s="198"/>
      <c r="Q88" s="198"/>
      <c r="R88" s="198"/>
      <c r="S88" s="198"/>
      <c r="T88" s="198"/>
      <c r="U88" s="198"/>
      <c r="V88" s="198"/>
      <c r="W88" s="198"/>
      <c r="X88" s="198"/>
      <c r="Y88" s="198"/>
      <c r="Z88" s="198"/>
      <c r="AA88" s="198"/>
      <c r="AB88" s="198"/>
      <c r="AC88" s="198"/>
      <c r="AD88" s="198"/>
      <c r="AH88" s="198"/>
      <c r="AI88" s="198"/>
      <c r="AJ88" s="198"/>
      <c r="AK88" s="198"/>
      <c r="AL88" s="198"/>
      <c r="AM88" s="198"/>
      <c r="AN88" s="198"/>
      <c r="AO88" s="198"/>
    </row>
    <row r="89" spans="16:41" x14ac:dyDescent="0.3">
      <c r="P89" s="198"/>
      <c r="Q89" s="198"/>
      <c r="R89" s="198"/>
      <c r="S89" s="198"/>
      <c r="T89" s="198"/>
      <c r="U89" s="198"/>
      <c r="V89" s="198"/>
      <c r="W89" s="198"/>
      <c r="X89" s="198"/>
      <c r="Y89" s="198"/>
      <c r="Z89" s="198"/>
      <c r="AA89" s="198"/>
      <c r="AB89" s="198"/>
      <c r="AC89" s="198"/>
      <c r="AD89" s="198"/>
      <c r="AH89" s="198"/>
      <c r="AI89" s="198"/>
      <c r="AJ89" s="198"/>
      <c r="AK89" s="198"/>
      <c r="AL89" s="198"/>
      <c r="AM89" s="198"/>
      <c r="AN89" s="198"/>
      <c r="AO89" s="198"/>
    </row>
    <row r="90" spans="16:41" x14ac:dyDescent="0.3">
      <c r="P90" s="198"/>
      <c r="Q90" s="198"/>
      <c r="R90" s="198"/>
      <c r="S90" s="198"/>
      <c r="T90" s="198"/>
      <c r="U90" s="198"/>
      <c r="V90" s="198"/>
      <c r="W90" s="198"/>
      <c r="X90" s="198"/>
      <c r="Y90" s="198"/>
      <c r="Z90" s="198"/>
      <c r="AA90" s="198"/>
      <c r="AB90" s="198"/>
      <c r="AC90" s="198"/>
      <c r="AD90" s="198"/>
      <c r="AH90" s="198"/>
      <c r="AI90" s="198"/>
      <c r="AJ90" s="198"/>
      <c r="AK90" s="198"/>
      <c r="AL90" s="198"/>
      <c r="AM90" s="198"/>
      <c r="AN90" s="198"/>
      <c r="AO90" s="198"/>
    </row>
    <row r="91" spans="16:41" x14ac:dyDescent="0.3"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8"/>
      <c r="AH91" s="198"/>
      <c r="AI91" s="198"/>
      <c r="AJ91" s="198"/>
      <c r="AK91" s="198"/>
      <c r="AL91" s="198"/>
      <c r="AM91" s="198"/>
      <c r="AN91" s="198"/>
      <c r="AO91" s="198"/>
    </row>
    <row r="92" spans="16:41" x14ac:dyDescent="0.3"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H92" s="198"/>
      <c r="AI92" s="198"/>
      <c r="AJ92" s="198"/>
      <c r="AK92" s="198"/>
      <c r="AL92" s="198"/>
      <c r="AM92" s="198"/>
      <c r="AN92" s="198"/>
      <c r="AO92" s="198"/>
    </row>
    <row r="93" spans="16:41" x14ac:dyDescent="0.3"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H93" s="198"/>
      <c r="AI93" s="198"/>
      <c r="AJ93" s="198"/>
      <c r="AK93" s="198"/>
      <c r="AL93" s="198"/>
      <c r="AM93" s="198"/>
      <c r="AN93" s="198"/>
      <c r="AO93" s="198"/>
    </row>
    <row r="94" spans="16:41" x14ac:dyDescent="0.3"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H94" s="198"/>
      <c r="AI94" s="198"/>
      <c r="AJ94" s="198"/>
      <c r="AK94" s="198"/>
      <c r="AL94" s="198"/>
      <c r="AM94" s="198"/>
      <c r="AN94" s="198"/>
      <c r="AO94" s="198"/>
    </row>
    <row r="95" spans="16:41" x14ac:dyDescent="0.3"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H95" s="198"/>
      <c r="AI95" s="198"/>
      <c r="AJ95" s="198"/>
      <c r="AK95" s="198"/>
      <c r="AL95" s="198"/>
      <c r="AM95" s="198"/>
      <c r="AN95" s="198"/>
      <c r="AO95" s="198"/>
    </row>
    <row r="96" spans="16:41" x14ac:dyDescent="0.3"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H96" s="198"/>
      <c r="AI96" s="198"/>
      <c r="AJ96" s="198"/>
      <c r="AK96" s="198"/>
      <c r="AL96" s="198"/>
      <c r="AM96" s="198"/>
      <c r="AN96" s="198"/>
      <c r="AO96" s="198"/>
    </row>
    <row r="97" spans="16:41" x14ac:dyDescent="0.3"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H97" s="198"/>
      <c r="AI97" s="198"/>
      <c r="AJ97" s="198"/>
      <c r="AK97" s="198"/>
      <c r="AL97" s="198"/>
      <c r="AM97" s="198"/>
      <c r="AN97" s="198"/>
      <c r="AO97" s="198"/>
    </row>
    <row r="98" spans="16:41" x14ac:dyDescent="0.3"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H98" s="198"/>
      <c r="AI98" s="198"/>
      <c r="AJ98" s="198"/>
      <c r="AK98" s="198"/>
      <c r="AL98" s="198"/>
      <c r="AM98" s="198"/>
      <c r="AN98" s="198"/>
      <c r="AO98" s="198"/>
    </row>
    <row r="99" spans="16:41" x14ac:dyDescent="0.3"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H99" s="198"/>
      <c r="AI99" s="198"/>
      <c r="AJ99" s="198"/>
      <c r="AK99" s="198"/>
      <c r="AL99" s="198"/>
      <c r="AM99" s="198"/>
      <c r="AN99" s="198"/>
      <c r="AO99" s="198"/>
    </row>
    <row r="100" spans="16:41" x14ac:dyDescent="0.3"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H100" s="198"/>
      <c r="AI100" s="198"/>
      <c r="AJ100" s="198"/>
      <c r="AK100" s="198"/>
      <c r="AL100" s="198"/>
      <c r="AM100" s="198"/>
      <c r="AN100" s="198"/>
      <c r="AO100" s="198"/>
    </row>
    <row r="101" spans="16:41" x14ac:dyDescent="0.3"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H101" s="198"/>
      <c r="AI101" s="198"/>
      <c r="AJ101" s="198"/>
      <c r="AK101" s="198"/>
      <c r="AL101" s="198"/>
      <c r="AM101" s="198"/>
      <c r="AN101" s="198"/>
      <c r="AO101" s="198"/>
    </row>
    <row r="102" spans="16:41" x14ac:dyDescent="0.3"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8"/>
      <c r="AH102" s="198"/>
      <c r="AI102" s="198"/>
      <c r="AJ102" s="198"/>
      <c r="AK102" s="198"/>
      <c r="AL102" s="198"/>
      <c r="AM102" s="198"/>
      <c r="AN102" s="198"/>
      <c r="AO102" s="198"/>
    </row>
    <row r="103" spans="16:41" x14ac:dyDescent="0.3"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H103" s="198"/>
      <c r="AI103" s="198"/>
      <c r="AJ103" s="198"/>
      <c r="AK103" s="198"/>
      <c r="AL103" s="198"/>
      <c r="AM103" s="198"/>
      <c r="AN103" s="198"/>
      <c r="AO103" s="198"/>
    </row>
    <row r="104" spans="16:41" x14ac:dyDescent="0.3">
      <c r="P104" s="198"/>
      <c r="Q104" s="198"/>
      <c r="R104" s="198"/>
      <c r="S104" s="198"/>
      <c r="T104" s="198"/>
      <c r="U104" s="198"/>
      <c r="V104" s="198"/>
      <c r="W104" s="198"/>
      <c r="X104" s="198"/>
      <c r="Y104" s="198"/>
      <c r="Z104" s="198"/>
      <c r="AA104" s="198"/>
      <c r="AB104" s="198"/>
      <c r="AC104" s="198"/>
      <c r="AD104" s="198"/>
      <c r="AH104" s="198"/>
      <c r="AI104" s="198"/>
      <c r="AJ104" s="198"/>
      <c r="AK104" s="198"/>
      <c r="AL104" s="198"/>
      <c r="AM104" s="198"/>
      <c r="AN104" s="198"/>
      <c r="AO104" s="198"/>
    </row>
    <row r="105" spans="16:41" x14ac:dyDescent="0.3"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H105" s="198"/>
      <c r="AI105" s="198"/>
      <c r="AJ105" s="198"/>
      <c r="AK105" s="198"/>
      <c r="AL105" s="198"/>
      <c r="AM105" s="198"/>
      <c r="AN105" s="198"/>
      <c r="AO105" s="198"/>
    </row>
    <row r="106" spans="16:41" x14ac:dyDescent="0.3">
      <c r="P106" s="198"/>
      <c r="Q106" s="198"/>
      <c r="R106" s="198"/>
      <c r="S106" s="198"/>
      <c r="T106" s="198"/>
      <c r="U106" s="198"/>
      <c r="V106" s="198"/>
      <c r="W106" s="198"/>
      <c r="X106" s="198"/>
      <c r="Y106" s="198"/>
      <c r="Z106" s="198"/>
      <c r="AA106" s="198"/>
      <c r="AB106" s="198"/>
      <c r="AC106" s="198"/>
      <c r="AD106" s="198"/>
      <c r="AH106" s="198"/>
      <c r="AI106" s="198"/>
      <c r="AJ106" s="198"/>
      <c r="AK106" s="198"/>
      <c r="AL106" s="198"/>
      <c r="AM106" s="198"/>
      <c r="AN106" s="198"/>
      <c r="AO106" s="198"/>
    </row>
    <row r="107" spans="16:41" x14ac:dyDescent="0.3"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  <c r="Z107" s="198"/>
      <c r="AA107" s="198"/>
      <c r="AB107" s="198"/>
      <c r="AC107" s="198"/>
      <c r="AD107" s="198"/>
      <c r="AH107" s="198"/>
      <c r="AI107" s="198"/>
      <c r="AJ107" s="198"/>
      <c r="AK107" s="198"/>
      <c r="AL107" s="198"/>
      <c r="AM107" s="198"/>
      <c r="AN107" s="198"/>
      <c r="AO107" s="198"/>
    </row>
    <row r="108" spans="16:41" x14ac:dyDescent="0.3"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H108" s="198"/>
      <c r="AI108" s="198"/>
      <c r="AJ108" s="198"/>
      <c r="AK108" s="198"/>
      <c r="AL108" s="198"/>
      <c r="AM108" s="198"/>
      <c r="AN108" s="198"/>
      <c r="AO108" s="198"/>
    </row>
    <row r="109" spans="16:41" x14ac:dyDescent="0.3"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H109" s="198"/>
      <c r="AI109" s="198"/>
      <c r="AJ109" s="198"/>
      <c r="AK109" s="198"/>
      <c r="AL109" s="198"/>
      <c r="AM109" s="198"/>
      <c r="AN109" s="198"/>
      <c r="AO109" s="198"/>
    </row>
    <row r="110" spans="16:41" x14ac:dyDescent="0.3"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H110" s="198"/>
      <c r="AI110" s="198"/>
      <c r="AJ110" s="198"/>
      <c r="AK110" s="198"/>
      <c r="AL110" s="198"/>
      <c r="AM110" s="198"/>
      <c r="AN110" s="198"/>
      <c r="AO110" s="198"/>
    </row>
    <row r="111" spans="16:41" x14ac:dyDescent="0.3"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8"/>
      <c r="AH111" s="198"/>
      <c r="AI111" s="198"/>
      <c r="AJ111" s="198"/>
      <c r="AK111" s="198"/>
      <c r="AL111" s="198"/>
      <c r="AM111" s="198"/>
      <c r="AN111" s="198"/>
      <c r="AO111" s="198"/>
    </row>
    <row r="112" spans="16:41" x14ac:dyDescent="0.3"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H112" s="198"/>
      <c r="AI112" s="198"/>
      <c r="AJ112" s="198"/>
      <c r="AK112" s="198"/>
      <c r="AL112" s="198"/>
      <c r="AM112" s="198"/>
      <c r="AN112" s="198"/>
      <c r="AO112" s="198"/>
    </row>
    <row r="113" spans="16:41" x14ac:dyDescent="0.3"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H113" s="198"/>
      <c r="AI113" s="198"/>
      <c r="AJ113" s="198"/>
      <c r="AK113" s="198"/>
      <c r="AL113" s="198"/>
      <c r="AM113" s="198"/>
      <c r="AN113" s="198"/>
      <c r="AO113" s="198"/>
    </row>
    <row r="114" spans="16:41" x14ac:dyDescent="0.3">
      <c r="P114" s="198"/>
      <c r="Q114" s="198"/>
      <c r="R114" s="198"/>
      <c r="S114" s="198"/>
      <c r="T114" s="198"/>
      <c r="U114" s="198"/>
      <c r="V114" s="198"/>
      <c r="W114" s="198"/>
      <c r="X114" s="198"/>
      <c r="Y114" s="198"/>
      <c r="Z114" s="198"/>
      <c r="AA114" s="198"/>
      <c r="AB114" s="198"/>
      <c r="AC114" s="198"/>
      <c r="AD114" s="198"/>
      <c r="AH114" s="198"/>
      <c r="AI114" s="198"/>
      <c r="AJ114" s="198"/>
      <c r="AK114" s="198"/>
      <c r="AL114" s="198"/>
      <c r="AM114" s="198"/>
      <c r="AN114" s="198"/>
      <c r="AO114" s="198"/>
    </row>
    <row r="115" spans="16:41" x14ac:dyDescent="0.3">
      <c r="P115" s="198"/>
      <c r="Q115" s="198"/>
      <c r="R115" s="198"/>
      <c r="S115" s="198"/>
      <c r="T115" s="198"/>
      <c r="U115" s="198"/>
      <c r="V115" s="198"/>
      <c r="W115" s="198"/>
      <c r="X115" s="198"/>
      <c r="Y115" s="198"/>
      <c r="Z115" s="198"/>
      <c r="AA115" s="198"/>
      <c r="AB115" s="198"/>
      <c r="AC115" s="198"/>
      <c r="AD115" s="198"/>
      <c r="AH115" s="198"/>
      <c r="AI115" s="198"/>
      <c r="AJ115" s="198"/>
      <c r="AK115" s="198"/>
      <c r="AL115" s="198"/>
      <c r="AM115" s="198"/>
      <c r="AN115" s="198"/>
      <c r="AO115" s="198"/>
    </row>
    <row r="116" spans="16:41" x14ac:dyDescent="0.3">
      <c r="P116" s="198"/>
      <c r="Q116" s="198"/>
      <c r="R116" s="198"/>
      <c r="S116" s="198"/>
      <c r="T116" s="198"/>
      <c r="U116" s="198"/>
      <c r="V116" s="198"/>
      <c r="W116" s="198"/>
      <c r="X116" s="198"/>
      <c r="Y116" s="198"/>
      <c r="Z116" s="198"/>
      <c r="AA116" s="198"/>
      <c r="AB116" s="198"/>
      <c r="AC116" s="198"/>
      <c r="AD116" s="198"/>
      <c r="AH116" s="198"/>
      <c r="AI116" s="198"/>
      <c r="AJ116" s="198"/>
      <c r="AK116" s="198"/>
      <c r="AL116" s="198"/>
      <c r="AM116" s="198"/>
      <c r="AN116" s="198"/>
      <c r="AO116" s="198"/>
    </row>
    <row r="117" spans="16:41" x14ac:dyDescent="0.3">
      <c r="P117" s="198"/>
      <c r="Q117" s="198"/>
      <c r="R117" s="198"/>
      <c r="S117" s="198"/>
      <c r="T117" s="198"/>
      <c r="U117" s="198"/>
      <c r="V117" s="198"/>
      <c r="W117" s="198"/>
      <c r="X117" s="198"/>
      <c r="Y117" s="198"/>
      <c r="Z117" s="198"/>
      <c r="AA117" s="198"/>
      <c r="AB117" s="198"/>
      <c r="AC117" s="198"/>
      <c r="AD117" s="198"/>
      <c r="AH117" s="198"/>
      <c r="AI117" s="198"/>
      <c r="AJ117" s="198"/>
      <c r="AK117" s="198"/>
      <c r="AL117" s="198"/>
      <c r="AM117" s="198"/>
      <c r="AN117" s="198"/>
      <c r="AO117" s="198"/>
    </row>
    <row r="118" spans="16:41" x14ac:dyDescent="0.3">
      <c r="P118" s="198"/>
      <c r="Q118" s="198"/>
      <c r="R118" s="198"/>
      <c r="S118" s="198"/>
      <c r="T118" s="198"/>
      <c r="U118" s="198"/>
      <c r="V118" s="198"/>
      <c r="W118" s="198"/>
      <c r="X118" s="198"/>
      <c r="Y118" s="198"/>
      <c r="Z118" s="198"/>
      <c r="AA118" s="198"/>
      <c r="AB118" s="198"/>
      <c r="AC118" s="198"/>
      <c r="AD118" s="198"/>
      <c r="AH118" s="198"/>
      <c r="AI118" s="198"/>
      <c r="AJ118" s="198"/>
      <c r="AK118" s="198"/>
      <c r="AL118" s="198"/>
      <c r="AM118" s="198"/>
      <c r="AN118" s="198"/>
      <c r="AO118" s="198"/>
    </row>
    <row r="119" spans="16:41" x14ac:dyDescent="0.3">
      <c r="P119" s="198"/>
      <c r="Q119" s="198"/>
      <c r="R119" s="198"/>
      <c r="S119" s="198"/>
      <c r="T119" s="198"/>
      <c r="U119" s="198"/>
      <c r="V119" s="198"/>
      <c r="W119" s="198"/>
      <c r="X119" s="198"/>
      <c r="Y119" s="198"/>
      <c r="Z119" s="198"/>
      <c r="AA119" s="198"/>
      <c r="AB119" s="198"/>
      <c r="AC119" s="198"/>
      <c r="AD119" s="198"/>
      <c r="AH119" s="198"/>
      <c r="AI119" s="198"/>
      <c r="AJ119" s="198"/>
      <c r="AK119" s="198"/>
      <c r="AL119" s="198"/>
      <c r="AM119" s="198"/>
      <c r="AN119" s="198"/>
      <c r="AO119" s="198"/>
    </row>
    <row r="120" spans="16:41" x14ac:dyDescent="0.3">
      <c r="P120" s="198"/>
      <c r="Q120" s="198"/>
      <c r="R120" s="198"/>
      <c r="S120" s="198"/>
      <c r="T120" s="198"/>
      <c r="U120" s="198"/>
      <c r="V120" s="198"/>
      <c r="W120" s="198"/>
      <c r="X120" s="198"/>
      <c r="Y120" s="198"/>
      <c r="Z120" s="198"/>
      <c r="AA120" s="198"/>
      <c r="AB120" s="198"/>
      <c r="AC120" s="198"/>
      <c r="AD120" s="198"/>
      <c r="AH120" s="198"/>
      <c r="AI120" s="198"/>
      <c r="AJ120" s="198"/>
      <c r="AK120" s="198"/>
      <c r="AL120" s="198"/>
      <c r="AM120" s="198"/>
      <c r="AN120" s="198"/>
      <c r="AO120" s="198"/>
    </row>
    <row r="121" spans="16:41" x14ac:dyDescent="0.3">
      <c r="P121" s="198"/>
      <c r="Q121" s="198"/>
      <c r="R121" s="198"/>
      <c r="S121" s="198"/>
      <c r="T121" s="198"/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8"/>
      <c r="AH121" s="198"/>
      <c r="AI121" s="198"/>
      <c r="AJ121" s="198"/>
      <c r="AK121" s="198"/>
      <c r="AL121" s="198"/>
      <c r="AM121" s="198"/>
      <c r="AN121" s="198"/>
      <c r="AO121" s="198"/>
    </row>
    <row r="122" spans="16:41" x14ac:dyDescent="0.3">
      <c r="P122" s="198"/>
      <c r="Q122" s="198"/>
      <c r="R122" s="198"/>
      <c r="S122" s="198"/>
      <c r="T122" s="198"/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H122" s="198"/>
      <c r="AI122" s="198"/>
      <c r="AJ122" s="198"/>
      <c r="AK122" s="198"/>
      <c r="AL122" s="198"/>
      <c r="AM122" s="198"/>
      <c r="AN122" s="198"/>
      <c r="AO122" s="198"/>
    </row>
    <row r="123" spans="16:41" x14ac:dyDescent="0.3">
      <c r="P123" s="198"/>
      <c r="Q123" s="198"/>
      <c r="R123" s="198"/>
      <c r="S123" s="198"/>
      <c r="T123" s="198"/>
      <c r="U123" s="198"/>
      <c r="V123" s="198"/>
      <c r="W123" s="198"/>
      <c r="X123" s="198"/>
      <c r="Y123" s="198"/>
      <c r="Z123" s="198"/>
      <c r="AA123" s="198"/>
      <c r="AB123" s="198"/>
      <c r="AC123" s="198"/>
      <c r="AD123" s="198"/>
      <c r="AH123" s="198"/>
      <c r="AI123" s="198"/>
      <c r="AJ123" s="198"/>
      <c r="AK123" s="198"/>
      <c r="AL123" s="198"/>
      <c r="AM123" s="198"/>
      <c r="AN123" s="198"/>
      <c r="AO123" s="198"/>
    </row>
    <row r="124" spans="16:41" x14ac:dyDescent="0.3">
      <c r="P124" s="198"/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H124" s="198"/>
      <c r="AI124" s="198"/>
      <c r="AJ124" s="198"/>
      <c r="AK124" s="198"/>
      <c r="AL124" s="198"/>
      <c r="AM124" s="198"/>
      <c r="AN124" s="198"/>
      <c r="AO124" s="198"/>
    </row>
    <row r="125" spans="16:41" x14ac:dyDescent="0.3">
      <c r="P125" s="198"/>
      <c r="Q125" s="198"/>
      <c r="R125" s="198"/>
      <c r="S125" s="198"/>
      <c r="T125" s="198"/>
      <c r="U125" s="198"/>
      <c r="V125" s="198"/>
      <c r="W125" s="198"/>
      <c r="X125" s="198"/>
      <c r="Y125" s="198"/>
      <c r="Z125" s="198"/>
      <c r="AA125" s="198"/>
      <c r="AB125" s="198"/>
      <c r="AC125" s="198"/>
      <c r="AD125" s="198"/>
      <c r="AH125" s="198"/>
      <c r="AI125" s="198"/>
      <c r="AJ125" s="198"/>
      <c r="AK125" s="198"/>
      <c r="AL125" s="198"/>
      <c r="AM125" s="198"/>
      <c r="AN125" s="198"/>
      <c r="AO125" s="198"/>
    </row>
    <row r="126" spans="16:41" x14ac:dyDescent="0.3">
      <c r="P126" s="198"/>
      <c r="Q126" s="198"/>
      <c r="R126" s="198"/>
      <c r="S126" s="198"/>
      <c r="T126" s="198"/>
      <c r="U126" s="198"/>
      <c r="V126" s="198"/>
      <c r="W126" s="198"/>
      <c r="X126" s="198"/>
      <c r="Y126" s="198"/>
      <c r="Z126" s="198"/>
      <c r="AA126" s="198"/>
      <c r="AB126" s="198"/>
      <c r="AC126" s="198"/>
      <c r="AD126" s="198"/>
      <c r="AH126" s="198"/>
      <c r="AI126" s="198"/>
      <c r="AJ126" s="198"/>
      <c r="AK126" s="198"/>
      <c r="AL126" s="198"/>
      <c r="AM126" s="198"/>
      <c r="AN126" s="198"/>
      <c r="AO126" s="198"/>
    </row>
    <row r="127" spans="16:41" x14ac:dyDescent="0.3">
      <c r="P127" s="198"/>
      <c r="Q127" s="198"/>
      <c r="R127" s="198"/>
      <c r="S127" s="198"/>
      <c r="T127" s="198"/>
      <c r="U127" s="198"/>
      <c r="V127" s="198"/>
      <c r="W127" s="198"/>
      <c r="X127" s="198"/>
      <c r="Y127" s="198"/>
      <c r="Z127" s="198"/>
      <c r="AA127" s="198"/>
      <c r="AB127" s="198"/>
      <c r="AC127" s="198"/>
      <c r="AD127" s="198"/>
      <c r="AH127" s="198"/>
      <c r="AI127" s="198"/>
      <c r="AJ127" s="198"/>
      <c r="AK127" s="198"/>
      <c r="AL127" s="198"/>
      <c r="AM127" s="198"/>
      <c r="AN127" s="198"/>
      <c r="AO127" s="198"/>
    </row>
    <row r="128" spans="16:41" x14ac:dyDescent="0.3">
      <c r="P128" s="198"/>
      <c r="Q128" s="198"/>
      <c r="R128" s="198"/>
      <c r="S128" s="198"/>
      <c r="T128" s="198"/>
      <c r="U128" s="198"/>
      <c r="V128" s="198"/>
      <c r="W128" s="198"/>
      <c r="X128" s="198"/>
      <c r="Y128" s="198"/>
      <c r="Z128" s="198"/>
      <c r="AA128" s="198"/>
      <c r="AB128" s="198"/>
      <c r="AC128" s="198"/>
      <c r="AD128" s="198"/>
      <c r="AH128" s="198"/>
      <c r="AI128" s="198"/>
      <c r="AJ128" s="198"/>
      <c r="AK128" s="198"/>
      <c r="AL128" s="198"/>
      <c r="AM128" s="198"/>
      <c r="AN128" s="198"/>
      <c r="AO128" s="198"/>
    </row>
    <row r="129" spans="16:41" x14ac:dyDescent="0.3">
      <c r="P129" s="198"/>
      <c r="Q129" s="198"/>
      <c r="R129" s="198"/>
      <c r="S129" s="198"/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H129" s="198"/>
      <c r="AI129" s="198"/>
      <c r="AJ129" s="198"/>
      <c r="AK129" s="198"/>
      <c r="AL129" s="198"/>
      <c r="AM129" s="198"/>
      <c r="AN129" s="198"/>
      <c r="AO129" s="198"/>
    </row>
    <row r="130" spans="16:41" x14ac:dyDescent="0.3"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H130" s="198"/>
      <c r="AI130" s="198"/>
      <c r="AJ130" s="198"/>
      <c r="AK130" s="198"/>
      <c r="AL130" s="198"/>
      <c r="AM130" s="198"/>
      <c r="AN130" s="198"/>
      <c r="AO130" s="198"/>
    </row>
    <row r="131" spans="16:41" x14ac:dyDescent="0.3">
      <c r="P131" s="198"/>
      <c r="Q131" s="198"/>
      <c r="R131" s="198"/>
      <c r="S131" s="198"/>
      <c r="T131" s="198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98"/>
      <c r="AH131" s="198"/>
      <c r="AI131" s="198"/>
      <c r="AJ131" s="198"/>
      <c r="AK131" s="198"/>
      <c r="AL131" s="198"/>
      <c r="AM131" s="198"/>
      <c r="AN131" s="198"/>
      <c r="AO131" s="198"/>
    </row>
    <row r="132" spans="16:41" x14ac:dyDescent="0.3"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8"/>
      <c r="AH132" s="198"/>
      <c r="AI132" s="198"/>
      <c r="AJ132" s="198"/>
      <c r="AK132" s="198"/>
      <c r="AL132" s="198"/>
      <c r="AM132" s="198"/>
      <c r="AN132" s="198"/>
      <c r="AO132" s="198"/>
    </row>
    <row r="133" spans="16:41" x14ac:dyDescent="0.3">
      <c r="P133" s="198"/>
      <c r="Q133" s="198"/>
      <c r="R133" s="198"/>
      <c r="S133" s="198"/>
      <c r="T133" s="198"/>
      <c r="U133" s="198"/>
      <c r="V133" s="198"/>
      <c r="W133" s="198"/>
      <c r="X133" s="198"/>
      <c r="Y133" s="198"/>
      <c r="Z133" s="198"/>
      <c r="AA133" s="198"/>
      <c r="AB133" s="198"/>
      <c r="AC133" s="198"/>
      <c r="AD133" s="198"/>
      <c r="AH133" s="198"/>
      <c r="AI133" s="198"/>
      <c r="AJ133" s="198"/>
      <c r="AK133" s="198"/>
      <c r="AL133" s="198"/>
      <c r="AM133" s="198"/>
      <c r="AN133" s="198"/>
      <c r="AO133" s="198"/>
    </row>
    <row r="134" spans="16:41" x14ac:dyDescent="0.3">
      <c r="P134" s="198"/>
      <c r="Q134" s="198"/>
      <c r="R134" s="198"/>
      <c r="S134" s="198"/>
      <c r="T134" s="198"/>
      <c r="U134" s="198"/>
      <c r="V134" s="198"/>
      <c r="W134" s="198"/>
      <c r="X134" s="198"/>
      <c r="Y134" s="198"/>
      <c r="Z134" s="198"/>
      <c r="AA134" s="198"/>
      <c r="AB134" s="198"/>
      <c r="AC134" s="198"/>
      <c r="AD134" s="198"/>
      <c r="AH134" s="198"/>
      <c r="AI134" s="198"/>
      <c r="AJ134" s="198"/>
      <c r="AK134" s="198"/>
      <c r="AL134" s="198"/>
      <c r="AM134" s="198"/>
      <c r="AN134" s="198"/>
      <c r="AO134" s="198"/>
    </row>
    <row r="135" spans="16:41" x14ac:dyDescent="0.3"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8"/>
      <c r="AH135" s="198"/>
      <c r="AI135" s="198"/>
      <c r="AJ135" s="198"/>
      <c r="AK135" s="198"/>
      <c r="AL135" s="198"/>
      <c r="AM135" s="198"/>
      <c r="AN135" s="198"/>
      <c r="AO135" s="198"/>
    </row>
    <row r="136" spans="16:41" x14ac:dyDescent="0.3">
      <c r="P136" s="198"/>
      <c r="Q136" s="198"/>
      <c r="R136" s="198"/>
      <c r="S136" s="198"/>
      <c r="T136" s="198"/>
      <c r="U136" s="198"/>
      <c r="V136" s="198"/>
      <c r="W136" s="198"/>
      <c r="X136" s="198"/>
      <c r="Y136" s="198"/>
      <c r="Z136" s="198"/>
      <c r="AA136" s="198"/>
      <c r="AB136" s="198"/>
      <c r="AC136" s="198"/>
      <c r="AD136" s="198"/>
      <c r="AH136" s="198"/>
      <c r="AI136" s="198"/>
      <c r="AJ136" s="198"/>
      <c r="AK136" s="198"/>
      <c r="AL136" s="198"/>
      <c r="AM136" s="198"/>
      <c r="AN136" s="198"/>
      <c r="AO136" s="198"/>
    </row>
    <row r="137" spans="16:41" x14ac:dyDescent="0.3">
      <c r="P137" s="198"/>
      <c r="Q137" s="198"/>
      <c r="R137" s="198"/>
      <c r="S137" s="198"/>
      <c r="T137" s="198"/>
      <c r="U137" s="198"/>
      <c r="V137" s="198"/>
      <c r="W137" s="198"/>
      <c r="X137" s="198"/>
      <c r="Y137" s="198"/>
      <c r="Z137" s="198"/>
      <c r="AA137" s="198"/>
      <c r="AB137" s="198"/>
      <c r="AC137" s="198"/>
      <c r="AD137" s="198"/>
      <c r="AH137" s="198"/>
      <c r="AI137" s="198"/>
      <c r="AJ137" s="198"/>
      <c r="AK137" s="198"/>
      <c r="AL137" s="198"/>
      <c r="AM137" s="198"/>
      <c r="AN137" s="198"/>
      <c r="AO137" s="198"/>
    </row>
    <row r="138" spans="16:41" x14ac:dyDescent="0.3">
      <c r="P138" s="198"/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8"/>
      <c r="AH138" s="198"/>
      <c r="AI138" s="198"/>
      <c r="AJ138" s="198"/>
      <c r="AK138" s="198"/>
      <c r="AL138" s="198"/>
      <c r="AM138" s="198"/>
      <c r="AN138" s="198"/>
      <c r="AO138" s="198"/>
    </row>
    <row r="139" spans="16:41" x14ac:dyDescent="0.3">
      <c r="P139" s="198"/>
      <c r="Q139" s="198"/>
      <c r="R139" s="198"/>
      <c r="S139" s="198"/>
      <c r="T139" s="198"/>
      <c r="U139" s="198"/>
      <c r="V139" s="198"/>
      <c r="W139" s="198"/>
      <c r="X139" s="198"/>
      <c r="Y139" s="198"/>
      <c r="Z139" s="198"/>
      <c r="AA139" s="198"/>
      <c r="AB139" s="198"/>
      <c r="AC139" s="198"/>
      <c r="AD139" s="198"/>
      <c r="AH139" s="198"/>
      <c r="AI139" s="198"/>
      <c r="AJ139" s="198"/>
      <c r="AK139" s="198"/>
      <c r="AL139" s="198"/>
      <c r="AM139" s="198"/>
      <c r="AN139" s="198"/>
      <c r="AO139" s="198"/>
    </row>
    <row r="140" spans="16:41" x14ac:dyDescent="0.3">
      <c r="P140" s="198"/>
      <c r="Q140" s="198"/>
      <c r="R140" s="198"/>
      <c r="S140" s="198"/>
      <c r="T140" s="198"/>
      <c r="U140" s="198"/>
      <c r="V140" s="198"/>
      <c r="W140" s="198"/>
      <c r="X140" s="198"/>
      <c r="Y140" s="198"/>
      <c r="Z140" s="198"/>
      <c r="AA140" s="198"/>
      <c r="AB140" s="198"/>
      <c r="AC140" s="198"/>
      <c r="AD140" s="198"/>
      <c r="AH140" s="198"/>
      <c r="AI140" s="198"/>
      <c r="AJ140" s="198"/>
      <c r="AK140" s="198"/>
      <c r="AL140" s="198"/>
      <c r="AM140" s="198"/>
      <c r="AN140" s="198"/>
      <c r="AO140" s="198"/>
    </row>
  </sheetData>
  <mergeCells count="1">
    <mergeCell ref="A4:C4"/>
  </mergeCells>
  <phoneticPr fontId="53" type="noConversion"/>
  <conditionalFormatting sqref="B22 B24 B26 B28 B30 B32 B34 B36 B38 B40 B42 B44 B46 B48 B50 B52">
    <cfRule type="cellIs" dxfId="112" priority="24" stopIfTrue="1" operator="equal">
      <formula>"QA"</formula>
    </cfRule>
    <cfRule type="cellIs" dxfId="111" priority="25" stopIfTrue="1" operator="equal">
      <formula>"DA"</formula>
    </cfRule>
  </conditionalFormatting>
  <conditionalFormatting sqref="E7 E21">
    <cfRule type="expression" dxfId="110" priority="27" stopIfTrue="1">
      <formula>$E7&lt;5</formula>
    </cfRule>
  </conditionalFormatting>
  <conditionalFormatting sqref="E22 E24 E26 E28 E30 E32 E34 E36 E38 E40 E42 E44 E46 E48 E50 E52">
    <cfRule type="expression" dxfId="109" priority="19" stopIfTrue="1">
      <formula>AND($E22&lt;9,$C22&gt;0)</formula>
    </cfRule>
  </conditionalFormatting>
  <conditionalFormatting sqref="F8 H10 F12 J14 F16 H18 F20 N62">
    <cfRule type="expression" dxfId="108" priority="26" stopIfTrue="1">
      <formula>$K$1="CU"</formula>
    </cfRule>
  </conditionalFormatting>
  <conditionalFormatting sqref="G8">
    <cfRule type="cellIs" dxfId="107" priority="11" stopIfTrue="1" operator="equal">
      <formula>"Bye"</formula>
    </cfRule>
  </conditionalFormatting>
  <conditionalFormatting sqref="G10 I14 G18 G25 I29 G33 G41 I45 G49">
    <cfRule type="expression" dxfId="106" priority="16" stopIfTrue="1">
      <formula>AND($K$1="CU",G10="Umpire")</formula>
    </cfRule>
    <cfRule type="expression" dxfId="105" priority="17" stopIfTrue="1">
      <formula>AND($K$1="CU",G10&lt;&gt;"Umpire",H10&lt;&gt;"")</formula>
    </cfRule>
    <cfRule type="expression" dxfId="104" priority="18" stopIfTrue="1">
      <formula>AND($K$1="CU",G10&lt;&gt;"Umpire")</formula>
    </cfRule>
  </conditionalFormatting>
  <conditionalFormatting sqref="G12 G16 G23 I25 G27 K29 G31 I33 G35 G39 I41 G43 K45 G47 I49 G51">
    <cfRule type="expression" dxfId="103" priority="22" stopIfTrue="1">
      <formula>F12="as"</formula>
    </cfRule>
    <cfRule type="expression" dxfId="102" priority="23" stopIfTrue="1">
      <formula>F12="bs"</formula>
    </cfRule>
  </conditionalFormatting>
  <conditionalFormatting sqref="G20">
    <cfRule type="cellIs" dxfId="101" priority="9" stopIfTrue="1" operator="equal">
      <formula>"Bye"</formula>
    </cfRule>
  </conditionalFormatting>
  <conditionalFormatting sqref="I10">
    <cfRule type="cellIs" dxfId="100" priority="7" stopIfTrue="1" operator="equal">
      <formula>"Bye"</formula>
    </cfRule>
  </conditionalFormatting>
  <conditionalFormatting sqref="I18">
    <cfRule type="cellIs" dxfId="99" priority="8" stopIfTrue="1" operator="equal">
      <formula>"Bye"</formula>
    </cfRule>
  </conditionalFormatting>
  <conditionalFormatting sqref="K14">
    <cfRule type="cellIs" dxfId="98" priority="1" stopIfTrue="1" operator="equal">
      <formula>"Bye"</formula>
    </cfRule>
  </conditionalFormatting>
  <conditionalFormatting sqref="K16">
    <cfRule type="expression" dxfId="97" priority="12" stopIfTrue="1">
      <formula>AND($K$1="CU",K16="Umpire")</formula>
    </cfRule>
    <cfRule type="expression" dxfId="96" priority="13" stopIfTrue="1">
      <formula>AND($K$1="CU",K16&lt;&gt;"Umpire",L16&lt;&gt;"")</formula>
    </cfRule>
    <cfRule type="expression" dxfId="95" priority="14" stopIfTrue="1">
      <formula>AND($K$1="CU",K16&lt;&gt;"Umpire")</formula>
    </cfRule>
  </conditionalFormatting>
  <dataValidations count="1">
    <dataValidation type="list" allowBlank="1" showInputMessage="1" sqref="G49 K16 I14 G10 G18 I29 G25 G33 I45 G41" xr:uid="{00000000-0002-0000-0D00-000000000000}">
      <formula1>$Q$7:$Q$16</formula1>
    </dataValidation>
  </dataValidations>
  <printOptions horizontalCentered="1" verticalCentered="1"/>
  <pageMargins left="0" right="0" top="0.98425196850393704" bottom="0.98425196850393704" header="0.51181102362204722" footer="0.51181102362204722"/>
  <pageSetup paperSize="9"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4913" r:id="rId4" name="Button 1">
              <controlPr defaultSize="0" print="0" autoFill="0" autoPict="0" macro="[0]!Jun_Show_CU">
                <anchor moveWithCells="1" sizeWithCells="1">
                  <from>
                    <xdr:col>8</xdr:col>
                    <xdr:colOff>522514</xdr:colOff>
                    <xdr:row>0</xdr:row>
                    <xdr:rowOff>10886</xdr:rowOff>
                  </from>
                  <to>
                    <xdr:col>10</xdr:col>
                    <xdr:colOff>370114</xdr:colOff>
                    <xdr:row>0</xdr:row>
                    <xdr:rowOff>174171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14" r:id="rId5" name="Button 2">
              <controlPr defaultSize="0" print="0" autoFill="0" autoPict="0" macro="[0]!Jun_Hide_CU">
                <anchor moveWithCells="1" sizeWithCells="1">
                  <from>
                    <xdr:col>8</xdr:col>
                    <xdr:colOff>517071</xdr:colOff>
                    <xdr:row>0</xdr:row>
                    <xdr:rowOff>179614</xdr:rowOff>
                  </from>
                  <to>
                    <xdr:col>10</xdr:col>
                    <xdr:colOff>370114</xdr:colOff>
                    <xdr:row>1</xdr:row>
                    <xdr:rowOff>59871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CF83-DD67-4141-84AF-EEF27E485E6D}">
  <sheetPr>
    <tabColor theme="7" tint="0.59999389629810485"/>
    <pageSetUpPr fitToPage="1"/>
  </sheetPr>
  <dimension ref="A1:AH57"/>
  <sheetViews>
    <sheetView showGridLines="0" showZeros="0" zoomScale="99" zoomScaleNormal="99" workbookViewId="0">
      <selection activeCell="L15" sqref="L15"/>
    </sheetView>
  </sheetViews>
  <sheetFormatPr defaultColWidth="8.84375" defaultRowHeight="12.45" x14ac:dyDescent="0.3"/>
  <cols>
    <col min="1" max="1" width="3.3046875" style="312" customWidth="1"/>
    <col min="2" max="2" width="4.4609375" style="312" bestFit="1" customWidth="1"/>
    <col min="3" max="3" width="5.3046875" style="312" customWidth="1"/>
    <col min="4" max="4" width="4.4609375" style="312" bestFit="1" customWidth="1"/>
    <col min="5" max="5" width="18.69140625" style="312" customWidth="1"/>
    <col min="6" max="6" width="13.84375" style="312" customWidth="1"/>
    <col min="7" max="7" width="1.69140625" style="437" customWidth="1"/>
    <col min="8" max="8" width="17.07421875" style="312" customWidth="1"/>
    <col min="9" max="9" width="1.69140625" style="437" customWidth="1"/>
    <col min="10" max="10" width="13.53515625" style="312" customWidth="1"/>
    <col min="11" max="11" width="1.69140625" style="438" customWidth="1"/>
    <col min="12" max="12" width="13.69140625" style="312" customWidth="1"/>
    <col min="13" max="13" width="1.69140625" style="437" customWidth="1"/>
    <col min="14" max="14" width="10.69140625" style="312" customWidth="1"/>
    <col min="15" max="15" width="1.69140625" style="438" customWidth="1"/>
    <col min="16" max="16" width="9.15234375" style="312" hidden="1" customWidth="1"/>
    <col min="17" max="17" width="8.69140625" style="312" customWidth="1"/>
    <col min="18" max="18" width="9.15234375" style="312" hidden="1" customWidth="1"/>
    <col min="19" max="21" width="8.84375" style="312"/>
    <col min="22" max="31" width="9.15234375" style="312" hidden="1" customWidth="1"/>
    <col min="32" max="34" width="9.15234375" style="312" customWidth="1"/>
    <col min="35" max="16384" width="8.84375" style="312"/>
  </cols>
  <sheetData>
    <row r="1" spans="1:34" s="301" customFormat="1" ht="21.75" customHeight="1" x14ac:dyDescent="0.3">
      <c r="A1" s="552" t="s">
        <v>204</v>
      </c>
      <c r="B1" s="295"/>
      <c r="C1" s="296"/>
      <c r="D1" s="296"/>
      <c r="E1" s="296"/>
      <c r="F1" s="296"/>
      <c r="G1" s="297"/>
      <c r="H1" s="298" t="s">
        <v>37</v>
      </c>
      <c r="I1" s="299"/>
      <c r="J1" s="300"/>
      <c r="K1" s="297"/>
      <c r="L1" s="297" t="s">
        <v>195</v>
      </c>
      <c r="M1" s="297"/>
      <c r="N1" s="296"/>
      <c r="O1" s="297"/>
      <c r="V1" s="302"/>
      <c r="W1" s="302"/>
      <c r="X1" s="302"/>
      <c r="Y1" s="303" t="e">
        <f>IF($V$5=1,CONCATENATE(VLOOKUP($V$3,$X$2:$AE$14,2)),CONCATENATE(VLOOKUP($V$3,$X$16:$AE$25,2)))</f>
        <v>#REF!</v>
      </c>
      <c r="Z1" s="303" t="e">
        <f>IF($V$5=1,CONCATENATE(VLOOKUP($V$3,$X$2:$AE$14,3)),CONCATENATE(VLOOKUP($V$3,$X$16:$AE$25,3)))</f>
        <v>#REF!</v>
      </c>
      <c r="AA1" s="303" t="e">
        <f>IF($V$5=1,CONCATENATE(VLOOKUP($V$3,$X$2:$AE$14,4)),CONCATENATE(VLOOKUP($V$3,$X$16:$AE$25,4)))</f>
        <v>#REF!</v>
      </c>
      <c r="AB1" s="303" t="e">
        <f>IF($V$5=1,CONCATENATE(VLOOKUP($V$3,$X$2:$AE$14,5)),CONCATENATE(VLOOKUP($V$3,$X$16:$AE$25,5)))</f>
        <v>#REF!</v>
      </c>
      <c r="AC1" s="303" t="e">
        <f>IF($V$5=1,CONCATENATE(VLOOKUP($V$3,$X$2:$AE$14,6)),CONCATENATE(VLOOKUP($V$3,$X$16:$AE$25,6)))</f>
        <v>#REF!</v>
      </c>
      <c r="AD1" s="303" t="e">
        <f>IF($V$5=1,CONCATENATE(VLOOKUP($V$3,$X$2:$AE$14,7)),CONCATENATE(VLOOKUP($V$3,$X$16:$AE$25,7)))</f>
        <v>#REF!</v>
      </c>
      <c r="AE1" s="303" t="e">
        <f>IF($V$5=1,CONCATENATE(VLOOKUP($V$3,$X$2:$AE$14,8)),CONCATENATE(VLOOKUP($V$3,$X$16:$AE$25,8)))</f>
        <v>#REF!</v>
      </c>
    </row>
    <row r="2" spans="1:34" s="308" customFormat="1" x14ac:dyDescent="0.3">
      <c r="A2" s="304" t="s">
        <v>36</v>
      </c>
      <c r="B2" s="305"/>
      <c r="C2" s="305"/>
      <c r="D2" s="305"/>
      <c r="E2" s="305" t="s">
        <v>198</v>
      </c>
      <c r="F2" s="305"/>
      <c r="G2" s="307"/>
      <c r="H2" s="299"/>
      <c r="I2" s="299"/>
      <c r="J2" s="299"/>
      <c r="K2" s="307"/>
      <c r="L2" s="306"/>
      <c r="M2" s="307"/>
      <c r="N2" s="306"/>
      <c r="O2" s="307"/>
      <c r="V2" s="309"/>
      <c r="W2" s="310"/>
      <c r="X2" s="310" t="s">
        <v>49</v>
      </c>
      <c r="Y2" s="311">
        <v>300</v>
      </c>
      <c r="Z2" s="311">
        <v>250</v>
      </c>
      <c r="AA2" s="311">
        <v>200</v>
      </c>
      <c r="AB2" s="311">
        <v>150</v>
      </c>
      <c r="AC2" s="311">
        <v>120</v>
      </c>
      <c r="AD2" s="311">
        <v>90</v>
      </c>
      <c r="AE2" s="311">
        <v>40</v>
      </c>
      <c r="AF2" s="312"/>
      <c r="AG2" s="312"/>
      <c r="AH2" s="312"/>
    </row>
    <row r="3" spans="1:34" s="316" customFormat="1" ht="11.25" customHeight="1" x14ac:dyDescent="0.3">
      <c r="A3" s="313" t="s">
        <v>19</v>
      </c>
      <c r="B3" s="313"/>
      <c r="C3" s="313"/>
      <c r="D3" s="313"/>
      <c r="E3" s="313"/>
      <c r="F3" s="313"/>
      <c r="G3" s="314"/>
      <c r="H3" s="313" t="s">
        <v>24</v>
      </c>
      <c r="I3" s="314"/>
      <c r="J3" s="313"/>
      <c r="K3" s="314"/>
      <c r="L3" s="313"/>
      <c r="M3" s="314"/>
      <c r="N3" s="313"/>
      <c r="O3" s="315" t="s">
        <v>25</v>
      </c>
      <c r="V3" s="310" t="str">
        <f>IF(H4="OB","A",IF(H4="IX","W",IF(H4="","",H4)))</f>
        <v/>
      </c>
      <c r="W3" s="310"/>
      <c r="X3" s="310" t="s">
        <v>50</v>
      </c>
      <c r="Y3" s="311">
        <v>280</v>
      </c>
      <c r="Z3" s="311">
        <v>230</v>
      </c>
      <c r="AA3" s="311">
        <v>180</v>
      </c>
      <c r="AB3" s="311">
        <v>140</v>
      </c>
      <c r="AC3" s="311">
        <v>80</v>
      </c>
      <c r="AD3" s="311">
        <v>0</v>
      </c>
      <c r="AE3" s="311">
        <v>0</v>
      </c>
      <c r="AF3" s="312"/>
      <c r="AG3" s="312"/>
      <c r="AH3" s="312"/>
    </row>
    <row r="4" spans="1:34" s="323" customFormat="1" ht="11.25" customHeight="1" thickBot="1" x14ac:dyDescent="0.35">
      <c r="A4" s="766">
        <v>45405</v>
      </c>
      <c r="B4" s="766"/>
      <c r="C4" s="766"/>
      <c r="D4" s="317"/>
      <c r="E4" s="318"/>
      <c r="F4" s="318"/>
      <c r="G4" s="319"/>
      <c r="H4" s="320"/>
      <c r="I4" s="319"/>
      <c r="J4" s="321"/>
      <c r="K4" s="319"/>
      <c r="L4" s="318"/>
      <c r="M4" s="319"/>
      <c r="N4" s="318"/>
      <c r="O4" s="322" t="s">
        <v>89</v>
      </c>
      <c r="V4" s="310"/>
      <c r="W4" s="310"/>
      <c r="X4" s="310" t="s">
        <v>67</v>
      </c>
      <c r="Y4" s="311">
        <v>250</v>
      </c>
      <c r="Z4" s="311">
        <v>200</v>
      </c>
      <c r="AA4" s="311">
        <v>150</v>
      </c>
      <c r="AB4" s="311">
        <v>120</v>
      </c>
      <c r="AC4" s="311">
        <v>90</v>
      </c>
      <c r="AD4" s="311">
        <v>60</v>
      </c>
      <c r="AE4" s="311">
        <v>25</v>
      </c>
      <c r="AF4" s="312"/>
      <c r="AG4" s="312"/>
      <c r="AH4" s="312"/>
    </row>
    <row r="5" spans="1:34" s="316" customFormat="1" x14ac:dyDescent="0.3">
      <c r="A5" s="324"/>
      <c r="B5" s="325" t="s">
        <v>1</v>
      </c>
      <c r="C5" s="326" t="s">
        <v>30</v>
      </c>
      <c r="D5" s="325" t="s">
        <v>29</v>
      </c>
      <c r="E5" s="325" t="s">
        <v>27</v>
      </c>
      <c r="F5" s="325"/>
      <c r="G5" s="327"/>
      <c r="H5" s="325" t="s">
        <v>28</v>
      </c>
      <c r="I5" s="328"/>
      <c r="J5" s="325" t="s">
        <v>196</v>
      </c>
      <c r="K5" s="328"/>
      <c r="L5" s="325" t="s">
        <v>43</v>
      </c>
      <c r="M5" s="328"/>
      <c r="N5" s="325" t="s">
        <v>42</v>
      </c>
      <c r="O5" s="329"/>
      <c r="V5" s="310" t="e">
        <v>#REF!</v>
      </c>
      <c r="W5" s="310"/>
      <c r="X5" s="310" t="s">
        <v>68</v>
      </c>
      <c r="Y5" s="311">
        <v>200</v>
      </c>
      <c r="Z5" s="311">
        <v>150</v>
      </c>
      <c r="AA5" s="311">
        <v>120</v>
      </c>
      <c r="AB5" s="311">
        <v>90</v>
      </c>
      <c r="AC5" s="311">
        <v>60</v>
      </c>
      <c r="AD5" s="311">
        <v>40</v>
      </c>
      <c r="AE5" s="311">
        <v>15</v>
      </c>
      <c r="AF5" s="312"/>
      <c r="AG5" s="312"/>
      <c r="AH5" s="312"/>
    </row>
    <row r="6" spans="1:34" s="334" customFormat="1" ht="11.25" customHeight="1" thickBot="1" x14ac:dyDescent="0.35">
      <c r="A6" s="330"/>
      <c r="B6" s="331"/>
      <c r="C6" s="331"/>
      <c r="D6" s="331"/>
      <c r="E6" s="331"/>
      <c r="F6" s="331"/>
      <c r="G6" s="332"/>
      <c r="H6" s="331" t="str">
        <f>IF(V3="","",CONCATENATE(VLOOKUP(V3,Y1:AE1,4)," pont"))</f>
        <v/>
      </c>
      <c r="I6" s="332"/>
      <c r="J6" s="331" t="str">
        <f>IF(V3="","",CONCATENATE(VLOOKUP(V3,Y1:AE1,3)," pont"))</f>
        <v/>
      </c>
      <c r="K6" s="332"/>
      <c r="L6" s="331" t="str">
        <f>IF(V3="","",CONCATENATE(VLOOKUP(V3,Y1:AE1,2)," pont"))</f>
        <v/>
      </c>
      <c r="M6" s="332"/>
      <c r="N6" s="331" t="str">
        <f>IF(V3="","",CONCATENATE(VLOOKUP(V3,Y1:AE1,1)," pont"))</f>
        <v/>
      </c>
      <c r="O6" s="333"/>
      <c r="V6" s="335"/>
      <c r="W6" s="335"/>
      <c r="X6" s="335" t="s">
        <v>69</v>
      </c>
      <c r="Y6" s="336">
        <v>150</v>
      </c>
      <c r="Z6" s="336">
        <v>120</v>
      </c>
      <c r="AA6" s="336">
        <v>90</v>
      </c>
      <c r="AB6" s="336">
        <v>60</v>
      </c>
      <c r="AC6" s="336">
        <v>40</v>
      </c>
      <c r="AD6" s="336">
        <v>25</v>
      </c>
      <c r="AE6" s="336">
        <v>10</v>
      </c>
      <c r="AF6" s="337"/>
      <c r="AG6" s="337"/>
      <c r="AH6" s="337"/>
    </row>
    <row r="7" spans="1:34" s="349" customFormat="1" ht="13.1" customHeight="1" x14ac:dyDescent="0.3">
      <c r="A7" s="338">
        <v>1</v>
      </c>
      <c r="B7" s="339"/>
      <c r="C7" s="339"/>
      <c r="D7" s="339"/>
      <c r="E7" s="450" t="s">
        <v>107</v>
      </c>
      <c r="F7" s="450" t="s">
        <v>370</v>
      </c>
      <c r="G7" s="547"/>
      <c r="H7" s="355"/>
      <c r="I7" s="343"/>
      <c r="J7" s="343"/>
      <c r="K7" s="343"/>
      <c r="L7" s="344"/>
      <c r="M7" s="345"/>
      <c r="N7" s="346"/>
      <c r="O7" s="347"/>
      <c r="P7" s="348"/>
      <c r="R7" s="350" t="e">
        <f>#REF!</f>
        <v>#REF!</v>
      </c>
      <c r="V7" s="310"/>
      <c r="W7" s="310"/>
      <c r="X7" s="310" t="s">
        <v>70</v>
      </c>
      <c r="Y7" s="311">
        <v>120</v>
      </c>
      <c r="Z7" s="311">
        <v>90</v>
      </c>
      <c r="AA7" s="311">
        <v>60</v>
      </c>
      <c r="AB7" s="311">
        <v>40</v>
      </c>
      <c r="AC7" s="311">
        <v>25</v>
      </c>
      <c r="AD7" s="311">
        <v>10</v>
      </c>
      <c r="AE7" s="311">
        <v>5</v>
      </c>
      <c r="AF7" s="312"/>
      <c r="AG7" s="312"/>
      <c r="AH7" s="312"/>
    </row>
    <row r="8" spans="1:34" s="349" customFormat="1" ht="13.1" customHeight="1" x14ac:dyDescent="0.3">
      <c r="A8" s="351"/>
      <c r="B8" s="352"/>
      <c r="C8" s="353"/>
      <c r="D8" s="353"/>
      <c r="E8" s="354"/>
      <c r="F8" s="354"/>
      <c r="G8" s="548"/>
      <c r="H8" s="450" t="s">
        <v>107</v>
      </c>
      <c r="I8" s="357"/>
      <c r="J8" s="343"/>
      <c r="K8" s="343"/>
      <c r="L8" s="344"/>
      <c r="M8" s="345"/>
      <c r="N8" s="346"/>
      <c r="O8" s="347"/>
      <c r="P8" s="348"/>
      <c r="R8" s="358" t="e">
        <f>#REF!</f>
        <v>#REF!</v>
      </c>
      <c r="V8" s="310"/>
      <c r="W8" s="310"/>
      <c r="X8" s="310" t="s">
        <v>71</v>
      </c>
      <c r="Y8" s="311">
        <v>90</v>
      </c>
      <c r="Z8" s="311">
        <v>60</v>
      </c>
      <c r="AA8" s="311">
        <v>40</v>
      </c>
      <c r="AB8" s="311">
        <v>25</v>
      </c>
      <c r="AC8" s="311">
        <v>10</v>
      </c>
      <c r="AD8" s="311">
        <v>5</v>
      </c>
      <c r="AE8" s="311">
        <v>2</v>
      </c>
      <c r="AF8" s="312"/>
      <c r="AG8" s="312"/>
      <c r="AH8" s="312"/>
    </row>
    <row r="9" spans="1:34" s="349" customFormat="1" ht="13.1" customHeight="1" x14ac:dyDescent="0.3">
      <c r="A9" s="351">
        <v>2</v>
      </c>
      <c r="B9" s="339"/>
      <c r="C9" s="339"/>
      <c r="D9" s="339"/>
      <c r="E9" s="450" t="s">
        <v>75</v>
      </c>
      <c r="F9" s="450"/>
      <c r="G9" s="549"/>
      <c r="H9" s="355"/>
      <c r="I9" s="360"/>
      <c r="J9" s="355"/>
      <c r="K9" s="343"/>
      <c r="L9" s="344"/>
      <c r="M9" s="345"/>
      <c r="N9" s="346"/>
      <c r="O9" s="347"/>
      <c r="P9" s="348"/>
      <c r="R9" s="358" t="e">
        <f>#REF!</f>
        <v>#REF!</v>
      </c>
      <c r="V9" s="310"/>
      <c r="W9" s="310"/>
      <c r="X9" s="310" t="s">
        <v>72</v>
      </c>
      <c r="Y9" s="311">
        <v>60</v>
      </c>
      <c r="Z9" s="311">
        <v>40</v>
      </c>
      <c r="AA9" s="311">
        <v>25</v>
      </c>
      <c r="AB9" s="311">
        <v>10</v>
      </c>
      <c r="AC9" s="311">
        <v>5</v>
      </c>
      <c r="AD9" s="311">
        <v>2</v>
      </c>
      <c r="AE9" s="311">
        <v>1</v>
      </c>
      <c r="AF9" s="312"/>
      <c r="AG9" s="312"/>
      <c r="AH9" s="312"/>
    </row>
    <row r="10" spans="1:34" s="349" customFormat="1" ht="13.1" customHeight="1" x14ac:dyDescent="0.3">
      <c r="A10" s="351"/>
      <c r="B10" s="352"/>
      <c r="C10" s="353"/>
      <c r="D10" s="353"/>
      <c r="E10" s="361"/>
      <c r="F10" s="361"/>
      <c r="G10" s="550"/>
      <c r="H10" s="451"/>
      <c r="I10" s="364"/>
      <c r="J10" s="450" t="s">
        <v>107</v>
      </c>
      <c r="K10" s="365"/>
      <c r="L10" s="366"/>
      <c r="M10" s="366"/>
      <c r="N10" s="346"/>
      <c r="O10" s="347"/>
      <c r="P10" s="348"/>
      <c r="R10" s="358" t="e">
        <f>#REF!</f>
        <v>#REF!</v>
      </c>
      <c r="V10" s="310"/>
      <c r="W10" s="310"/>
      <c r="X10" s="310" t="s">
        <v>73</v>
      </c>
      <c r="Y10" s="311">
        <v>40</v>
      </c>
      <c r="Z10" s="311">
        <v>25</v>
      </c>
      <c r="AA10" s="311">
        <v>15</v>
      </c>
      <c r="AB10" s="311">
        <v>7</v>
      </c>
      <c r="AC10" s="311">
        <v>4</v>
      </c>
      <c r="AD10" s="311">
        <v>1</v>
      </c>
      <c r="AE10" s="311">
        <v>0</v>
      </c>
      <c r="AF10" s="312"/>
      <c r="AG10" s="312"/>
      <c r="AH10" s="312"/>
    </row>
    <row r="11" spans="1:34" s="349" customFormat="1" ht="13.1" customHeight="1" x14ac:dyDescent="0.3">
      <c r="A11" s="351">
        <v>3</v>
      </c>
      <c r="B11" s="352"/>
      <c r="C11" s="352"/>
      <c r="D11" s="352"/>
      <c r="E11" s="450" t="s">
        <v>377</v>
      </c>
      <c r="F11" s="450" t="s">
        <v>370</v>
      </c>
      <c r="G11" s="547"/>
      <c r="H11" s="355"/>
      <c r="I11" s="367"/>
      <c r="J11" s="449" t="s">
        <v>507</v>
      </c>
      <c r="K11" s="368"/>
      <c r="L11" s="366"/>
      <c r="M11" s="366"/>
      <c r="N11" s="346"/>
      <c r="O11" s="347"/>
      <c r="P11" s="348"/>
      <c r="R11" s="358" t="e">
        <f>#REF!</f>
        <v>#REF!</v>
      </c>
      <c r="V11" s="310"/>
      <c r="W11" s="310"/>
      <c r="X11" s="310" t="s">
        <v>74</v>
      </c>
      <c r="Y11" s="311">
        <v>25</v>
      </c>
      <c r="Z11" s="311">
        <v>15</v>
      </c>
      <c r="AA11" s="311">
        <v>10</v>
      </c>
      <c r="AB11" s="311">
        <v>6</v>
      </c>
      <c r="AC11" s="311">
        <v>3</v>
      </c>
      <c r="AD11" s="311">
        <v>1</v>
      </c>
      <c r="AE11" s="311">
        <v>0</v>
      </c>
      <c r="AF11" s="312"/>
      <c r="AG11" s="312"/>
      <c r="AH11" s="312"/>
    </row>
    <row r="12" spans="1:34" s="349" customFormat="1" ht="13.1" customHeight="1" x14ac:dyDescent="0.3">
      <c r="A12" s="351"/>
      <c r="B12" s="596"/>
      <c r="C12" s="596"/>
      <c r="D12" s="596"/>
      <c r="E12" s="597"/>
      <c r="F12" s="595"/>
      <c r="G12" s="548"/>
      <c r="H12" s="450" t="s">
        <v>377</v>
      </c>
      <c r="I12" s="369"/>
      <c r="J12" s="355"/>
      <c r="K12" s="368"/>
      <c r="L12" s="366"/>
      <c r="M12" s="366"/>
      <c r="N12" s="346"/>
      <c r="O12" s="347"/>
      <c r="P12" s="348"/>
      <c r="R12" s="358" t="e">
        <f>#REF!</f>
        <v>#REF!</v>
      </c>
      <c r="V12" s="310"/>
      <c r="W12" s="310"/>
      <c r="X12" s="310" t="s">
        <v>79</v>
      </c>
      <c r="Y12" s="311">
        <v>15</v>
      </c>
      <c r="Z12" s="311">
        <v>10</v>
      </c>
      <c r="AA12" s="311">
        <v>6</v>
      </c>
      <c r="AB12" s="311">
        <v>3</v>
      </c>
      <c r="AC12" s="311">
        <v>1</v>
      </c>
      <c r="AD12" s="311">
        <v>0</v>
      </c>
      <c r="AE12" s="311">
        <v>0</v>
      </c>
      <c r="AF12" s="312"/>
      <c r="AG12" s="312"/>
      <c r="AH12" s="312"/>
    </row>
    <row r="13" spans="1:34" s="349" customFormat="1" ht="13.1" customHeight="1" x14ac:dyDescent="0.3">
      <c r="A13" s="351">
        <v>4</v>
      </c>
      <c r="B13" s="339"/>
      <c r="C13" s="339"/>
      <c r="D13" s="339"/>
      <c r="E13" s="450" t="s">
        <v>108</v>
      </c>
      <c r="F13" s="450" t="s">
        <v>375</v>
      </c>
      <c r="G13" s="549"/>
      <c r="H13" s="449" t="s">
        <v>513</v>
      </c>
      <c r="I13" s="343"/>
      <c r="J13" s="355"/>
      <c r="K13" s="368"/>
      <c r="L13" s="366"/>
      <c r="M13" s="366"/>
      <c r="N13" s="346"/>
      <c r="O13" s="347"/>
      <c r="P13" s="348"/>
      <c r="R13" s="358" t="e">
        <f>#REF!</f>
        <v>#REF!</v>
      </c>
      <c r="V13" s="310"/>
      <c r="W13" s="310"/>
      <c r="X13" s="310" t="s">
        <v>75</v>
      </c>
      <c r="Y13" s="311">
        <v>10</v>
      </c>
      <c r="Z13" s="311">
        <v>6</v>
      </c>
      <c r="AA13" s="311">
        <v>3</v>
      </c>
      <c r="AB13" s="311">
        <v>1</v>
      </c>
      <c r="AC13" s="311">
        <v>0</v>
      </c>
      <c r="AD13" s="311">
        <v>0</v>
      </c>
      <c r="AE13" s="311">
        <v>0</v>
      </c>
      <c r="AF13" s="312"/>
      <c r="AG13" s="312"/>
      <c r="AH13" s="312"/>
    </row>
    <row r="14" spans="1:34" s="349" customFormat="1" ht="13.1" customHeight="1" x14ac:dyDescent="0.3">
      <c r="A14" s="351"/>
      <c r="B14" s="352"/>
      <c r="C14" s="353"/>
      <c r="D14" s="353"/>
      <c r="E14" s="361"/>
      <c r="F14" s="361"/>
      <c r="G14" s="550"/>
      <c r="H14" s="355"/>
      <c r="I14" s="343"/>
      <c r="J14" s="451"/>
      <c r="K14" s="364"/>
      <c r="L14" s="450" t="s">
        <v>107</v>
      </c>
      <c r="M14" s="365"/>
      <c r="N14" s="346"/>
      <c r="O14" s="347"/>
      <c r="P14" s="348"/>
      <c r="R14" s="358" t="e">
        <f>#REF!</f>
        <v>#REF!</v>
      </c>
      <c r="V14" s="310"/>
      <c r="W14" s="310"/>
      <c r="X14" s="310" t="s">
        <v>76</v>
      </c>
      <c r="Y14" s="311">
        <v>3</v>
      </c>
      <c r="Z14" s="311">
        <v>2</v>
      </c>
      <c r="AA14" s="311">
        <v>1</v>
      </c>
      <c r="AB14" s="311">
        <v>0</v>
      </c>
      <c r="AC14" s="311">
        <v>0</v>
      </c>
      <c r="AD14" s="311">
        <v>0</v>
      </c>
      <c r="AE14" s="311">
        <v>0</v>
      </c>
      <c r="AF14" s="312"/>
      <c r="AG14" s="312"/>
      <c r="AH14" s="312"/>
    </row>
    <row r="15" spans="1:34" s="349" customFormat="1" ht="13.1" customHeight="1" x14ac:dyDescent="0.3">
      <c r="A15" s="338">
        <v>5</v>
      </c>
      <c r="B15" s="339"/>
      <c r="C15" s="340"/>
      <c r="D15" s="340"/>
      <c r="E15" s="450" t="s">
        <v>235</v>
      </c>
      <c r="F15" s="450" t="s">
        <v>369</v>
      </c>
      <c r="G15" s="547"/>
      <c r="H15" s="355"/>
      <c r="I15" s="343"/>
      <c r="J15" s="355"/>
      <c r="K15" s="368"/>
      <c r="L15" s="366" t="s">
        <v>508</v>
      </c>
      <c r="M15" s="368"/>
      <c r="N15" s="346"/>
      <c r="O15" s="347"/>
      <c r="P15" s="348"/>
      <c r="R15" s="358" t="e">
        <f>#REF!</f>
        <v>#REF!</v>
      </c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2"/>
      <c r="AG15" s="312"/>
      <c r="AH15" s="312"/>
    </row>
    <row r="16" spans="1:34" s="349" customFormat="1" ht="13.1" customHeight="1" thickBot="1" x14ac:dyDescent="0.35">
      <c r="A16" s="351"/>
      <c r="B16" s="352"/>
      <c r="C16" s="353"/>
      <c r="D16" s="353"/>
      <c r="E16" s="361"/>
      <c r="F16" s="361"/>
      <c r="G16" s="548"/>
      <c r="H16" s="450" t="s">
        <v>235</v>
      </c>
      <c r="I16" s="357"/>
      <c r="J16" s="355"/>
      <c r="K16" s="368"/>
      <c r="L16" s="366"/>
      <c r="M16" s="368"/>
      <c r="N16" s="346"/>
      <c r="O16" s="347"/>
      <c r="P16" s="348"/>
      <c r="R16" s="372" t="e">
        <f>#REF!</f>
        <v>#REF!</v>
      </c>
      <c r="V16" s="310"/>
      <c r="W16" s="310"/>
      <c r="X16" s="310" t="s">
        <v>49</v>
      </c>
      <c r="Y16" s="311">
        <v>150</v>
      </c>
      <c r="Z16" s="311">
        <v>120</v>
      </c>
      <c r="AA16" s="311">
        <v>90</v>
      </c>
      <c r="AB16" s="311">
        <v>60</v>
      </c>
      <c r="AC16" s="311">
        <v>40</v>
      </c>
      <c r="AD16" s="311">
        <v>25</v>
      </c>
      <c r="AE16" s="311">
        <v>15</v>
      </c>
      <c r="AF16" s="312"/>
      <c r="AG16" s="312"/>
      <c r="AH16" s="312"/>
    </row>
    <row r="17" spans="1:34" s="349" customFormat="1" ht="13.1" customHeight="1" x14ac:dyDescent="0.3">
      <c r="A17" s="351">
        <v>6</v>
      </c>
      <c r="B17" s="339"/>
      <c r="C17" s="340"/>
      <c r="D17" s="340"/>
      <c r="E17" s="450" t="s">
        <v>75</v>
      </c>
      <c r="F17" s="450"/>
      <c r="G17" s="549"/>
      <c r="H17" s="449"/>
      <c r="I17" s="360"/>
      <c r="J17" s="355"/>
      <c r="K17" s="368"/>
      <c r="L17" s="366"/>
      <c r="M17" s="368"/>
      <c r="N17" s="346"/>
      <c r="O17" s="347"/>
      <c r="P17" s="348"/>
      <c r="V17" s="310"/>
      <c r="W17" s="310"/>
      <c r="X17" s="310" t="s">
        <v>67</v>
      </c>
      <c r="Y17" s="311">
        <v>120</v>
      </c>
      <c r="Z17" s="311">
        <v>90</v>
      </c>
      <c r="AA17" s="311">
        <v>60</v>
      </c>
      <c r="AB17" s="311">
        <v>40</v>
      </c>
      <c r="AC17" s="311">
        <v>25</v>
      </c>
      <c r="AD17" s="311">
        <v>15</v>
      </c>
      <c r="AE17" s="311">
        <v>8</v>
      </c>
      <c r="AF17" s="312"/>
      <c r="AG17" s="312"/>
      <c r="AH17" s="312"/>
    </row>
    <row r="18" spans="1:34" s="349" customFormat="1" ht="13.1" customHeight="1" x14ac:dyDescent="0.3">
      <c r="A18" s="351"/>
      <c r="B18" s="352"/>
      <c r="C18" s="353"/>
      <c r="D18" s="353"/>
      <c r="E18" s="361"/>
      <c r="F18" s="361"/>
      <c r="G18" s="550"/>
      <c r="H18" s="451"/>
      <c r="I18" s="364"/>
      <c r="J18" s="450" t="s">
        <v>235</v>
      </c>
      <c r="K18" s="373"/>
      <c r="L18" s="366"/>
      <c r="M18" s="368"/>
      <c r="N18" s="346"/>
      <c r="O18" s="347"/>
      <c r="P18" s="348"/>
      <c r="V18" s="310"/>
      <c r="W18" s="310"/>
      <c r="X18" s="310" t="s">
        <v>68</v>
      </c>
      <c r="Y18" s="311">
        <v>90</v>
      </c>
      <c r="Z18" s="311">
        <v>60</v>
      </c>
      <c r="AA18" s="311">
        <v>40</v>
      </c>
      <c r="AB18" s="311">
        <v>25</v>
      </c>
      <c r="AC18" s="311">
        <v>15</v>
      </c>
      <c r="AD18" s="311">
        <v>8</v>
      </c>
      <c r="AE18" s="311">
        <v>4</v>
      </c>
      <c r="AF18" s="312"/>
      <c r="AG18" s="312"/>
      <c r="AH18" s="312"/>
    </row>
    <row r="19" spans="1:34" s="349" customFormat="1" ht="13.1" customHeight="1" x14ac:dyDescent="0.3">
      <c r="A19" s="351">
        <v>7</v>
      </c>
      <c r="B19" s="339"/>
      <c r="C19" s="340"/>
      <c r="D19" s="340"/>
      <c r="E19" s="450" t="s">
        <v>105</v>
      </c>
      <c r="F19" s="450" t="s">
        <v>375</v>
      </c>
      <c r="G19" s="547"/>
      <c r="H19" s="355"/>
      <c r="I19" s="367"/>
      <c r="J19" s="449" t="s">
        <v>512</v>
      </c>
      <c r="K19" s="366"/>
      <c r="L19" s="366"/>
      <c r="M19" s="368"/>
      <c r="N19" s="346"/>
      <c r="O19" s="347"/>
      <c r="P19" s="348"/>
      <c r="V19" s="310"/>
      <c r="W19" s="310"/>
      <c r="X19" s="310" t="s">
        <v>69</v>
      </c>
      <c r="Y19" s="311">
        <v>60</v>
      </c>
      <c r="Z19" s="311">
        <v>40</v>
      </c>
      <c r="AA19" s="311">
        <v>25</v>
      </c>
      <c r="AB19" s="311">
        <v>15</v>
      </c>
      <c r="AC19" s="311">
        <v>8</v>
      </c>
      <c r="AD19" s="311">
        <v>4</v>
      </c>
      <c r="AE19" s="311">
        <v>2</v>
      </c>
      <c r="AF19" s="312"/>
      <c r="AG19" s="312"/>
      <c r="AH19" s="312"/>
    </row>
    <row r="20" spans="1:34" s="349" customFormat="1" ht="13.1" customHeight="1" x14ac:dyDescent="0.3">
      <c r="A20" s="351"/>
      <c r="B20" s="352"/>
      <c r="C20" s="353"/>
      <c r="D20" s="353"/>
      <c r="E20" s="354"/>
      <c r="F20" s="354"/>
      <c r="G20" s="548"/>
      <c r="H20" s="450" t="s">
        <v>105</v>
      </c>
      <c r="I20" s="369"/>
      <c r="J20" s="355"/>
      <c r="K20" s="366"/>
      <c r="L20" s="366"/>
      <c r="M20" s="368"/>
      <c r="N20" s="346"/>
      <c r="O20" s="347"/>
      <c r="P20" s="348"/>
      <c r="V20" s="310"/>
      <c r="W20" s="310"/>
      <c r="X20" s="310" t="s">
        <v>70</v>
      </c>
      <c r="Y20" s="311">
        <v>40</v>
      </c>
      <c r="Z20" s="311">
        <v>25</v>
      </c>
      <c r="AA20" s="311">
        <v>15</v>
      </c>
      <c r="AB20" s="311">
        <v>8</v>
      </c>
      <c r="AC20" s="311">
        <v>4</v>
      </c>
      <c r="AD20" s="311">
        <v>2</v>
      </c>
      <c r="AE20" s="311">
        <v>1</v>
      </c>
      <c r="AF20" s="312"/>
      <c r="AG20" s="312"/>
      <c r="AH20" s="312"/>
    </row>
    <row r="21" spans="1:34" s="349" customFormat="1" ht="13.1" customHeight="1" x14ac:dyDescent="0.3">
      <c r="A21" s="351">
        <v>8</v>
      </c>
      <c r="B21" s="339"/>
      <c r="C21" s="340"/>
      <c r="D21" s="340"/>
      <c r="E21" s="450" t="s">
        <v>75</v>
      </c>
      <c r="F21" s="450"/>
      <c r="G21" s="549"/>
      <c r="H21" s="355"/>
      <c r="I21" s="343"/>
      <c r="J21" s="355"/>
      <c r="K21" s="366"/>
      <c r="L21" s="366"/>
      <c r="M21" s="368"/>
      <c r="N21" s="346"/>
      <c r="O21" s="347"/>
      <c r="P21" s="348"/>
      <c r="V21" s="310"/>
      <c r="W21" s="310"/>
      <c r="X21" s="310" t="s">
        <v>71</v>
      </c>
      <c r="Y21" s="311">
        <v>25</v>
      </c>
      <c r="Z21" s="311">
        <v>15</v>
      </c>
      <c r="AA21" s="311">
        <v>10</v>
      </c>
      <c r="AB21" s="311">
        <v>6</v>
      </c>
      <c r="AC21" s="311">
        <v>3</v>
      </c>
      <c r="AD21" s="311">
        <v>1</v>
      </c>
      <c r="AE21" s="311">
        <v>0</v>
      </c>
      <c r="AF21" s="312"/>
      <c r="AG21" s="312"/>
      <c r="AH21" s="312"/>
    </row>
    <row r="22" spans="1:34" s="349" customFormat="1" ht="13.1" customHeight="1" x14ac:dyDescent="0.3">
      <c r="A22" s="351"/>
      <c r="B22" s="352"/>
      <c r="C22" s="353"/>
      <c r="D22" s="353"/>
      <c r="E22" s="354"/>
      <c r="F22" s="354"/>
      <c r="G22" s="550"/>
      <c r="H22" s="355"/>
      <c r="I22" s="343"/>
      <c r="J22" s="355"/>
      <c r="K22" s="366"/>
      <c r="L22" s="363"/>
      <c r="M22" s="551"/>
      <c r="N22" s="450" t="s">
        <v>182</v>
      </c>
      <c r="O22" s="365"/>
      <c r="P22" s="348"/>
      <c r="V22" s="310"/>
      <c r="W22" s="310"/>
      <c r="X22" s="310" t="s">
        <v>72</v>
      </c>
      <c r="Y22" s="311">
        <v>15</v>
      </c>
      <c r="Z22" s="311">
        <v>10</v>
      </c>
      <c r="AA22" s="311">
        <v>6</v>
      </c>
      <c r="AB22" s="311">
        <v>3</v>
      </c>
      <c r="AC22" s="311">
        <v>1</v>
      </c>
      <c r="AD22" s="311">
        <v>0</v>
      </c>
      <c r="AE22" s="311">
        <v>0</v>
      </c>
      <c r="AF22" s="312"/>
      <c r="AG22" s="312"/>
      <c r="AH22" s="312"/>
    </row>
    <row r="23" spans="1:34" s="349" customFormat="1" ht="13.1" customHeight="1" x14ac:dyDescent="0.3">
      <c r="A23" s="351">
        <v>9</v>
      </c>
      <c r="B23" s="339"/>
      <c r="C23" s="340"/>
      <c r="D23" s="340"/>
      <c r="E23" s="639" t="s">
        <v>104</v>
      </c>
      <c r="F23" s="450" t="s">
        <v>369</v>
      </c>
      <c r="G23" s="547"/>
      <c r="H23" s="355"/>
      <c r="I23" s="343"/>
      <c r="J23" s="355"/>
      <c r="K23" s="366"/>
      <c r="L23" s="343"/>
      <c r="M23" s="368"/>
      <c r="N23" s="366" t="s">
        <v>509</v>
      </c>
      <c r="O23" s="366"/>
      <c r="P23" s="348"/>
      <c r="V23" s="310"/>
      <c r="W23" s="310"/>
      <c r="X23" s="310" t="s">
        <v>73</v>
      </c>
      <c r="Y23" s="311">
        <v>10</v>
      </c>
      <c r="Z23" s="311">
        <v>6</v>
      </c>
      <c r="AA23" s="311">
        <v>3</v>
      </c>
      <c r="AB23" s="311">
        <v>1</v>
      </c>
      <c r="AC23" s="311">
        <v>0</v>
      </c>
      <c r="AD23" s="311">
        <v>0</v>
      </c>
      <c r="AE23" s="311">
        <v>0</v>
      </c>
      <c r="AF23" s="312"/>
      <c r="AG23" s="312"/>
      <c r="AH23" s="312"/>
    </row>
    <row r="24" spans="1:34" s="349" customFormat="1" ht="13.1" customHeight="1" x14ac:dyDescent="0.3">
      <c r="A24" s="351"/>
      <c r="B24" s="352"/>
      <c r="C24" s="353"/>
      <c r="D24" s="353"/>
      <c r="E24" s="354"/>
      <c r="F24" s="354"/>
      <c r="G24" s="548"/>
      <c r="H24" s="639" t="s">
        <v>104</v>
      </c>
      <c r="I24" s="357"/>
      <c r="J24" s="355"/>
      <c r="K24" s="366"/>
      <c r="L24" s="366"/>
      <c r="M24" s="368"/>
      <c r="N24" s="346"/>
      <c r="O24" s="347"/>
      <c r="P24" s="348"/>
      <c r="V24" s="310"/>
      <c r="W24" s="310"/>
      <c r="X24" s="310" t="s">
        <v>74</v>
      </c>
      <c r="Y24" s="311">
        <v>6</v>
      </c>
      <c r="Z24" s="311">
        <v>3</v>
      </c>
      <c r="AA24" s="311">
        <v>1</v>
      </c>
      <c r="AB24" s="311">
        <v>0</v>
      </c>
      <c r="AC24" s="311">
        <v>0</v>
      </c>
      <c r="AD24" s="311">
        <v>0</v>
      </c>
      <c r="AE24" s="311">
        <v>0</v>
      </c>
      <c r="AF24" s="312"/>
      <c r="AG24" s="312"/>
      <c r="AH24" s="312"/>
    </row>
    <row r="25" spans="1:34" s="349" customFormat="1" ht="13.1" customHeight="1" x14ac:dyDescent="0.3">
      <c r="A25" s="351">
        <v>10</v>
      </c>
      <c r="B25" s="339"/>
      <c r="C25" s="340"/>
      <c r="D25" s="340"/>
      <c r="E25" s="450" t="s">
        <v>75</v>
      </c>
      <c r="F25" s="450"/>
      <c r="G25" s="549"/>
      <c r="H25" s="449"/>
      <c r="I25" s="360"/>
      <c r="J25" s="355"/>
      <c r="K25" s="366"/>
      <c r="L25" s="366"/>
      <c r="M25" s="368"/>
      <c r="N25" s="346"/>
      <c r="O25" s="347"/>
      <c r="P25" s="348"/>
      <c r="V25" s="310"/>
      <c r="W25" s="310"/>
      <c r="X25" s="310" t="s">
        <v>79</v>
      </c>
      <c r="Y25" s="311">
        <v>3</v>
      </c>
      <c r="Z25" s="311">
        <v>2</v>
      </c>
      <c r="AA25" s="311">
        <v>1</v>
      </c>
      <c r="AB25" s="311">
        <v>0</v>
      </c>
      <c r="AC25" s="311">
        <v>0</v>
      </c>
      <c r="AD25" s="311">
        <v>0</v>
      </c>
      <c r="AE25" s="311">
        <v>0</v>
      </c>
      <c r="AF25" s="312"/>
      <c r="AG25" s="312"/>
      <c r="AH25" s="312"/>
    </row>
    <row r="26" spans="1:34" s="349" customFormat="1" ht="13.1" customHeight="1" x14ac:dyDescent="0.3">
      <c r="A26" s="351"/>
      <c r="B26" s="352"/>
      <c r="C26" s="353"/>
      <c r="D26" s="353"/>
      <c r="E26" s="361"/>
      <c r="F26" s="361"/>
      <c r="G26" s="550"/>
      <c r="H26" s="451"/>
      <c r="I26" s="364"/>
      <c r="J26" s="450" t="s">
        <v>237</v>
      </c>
      <c r="K26" s="365"/>
      <c r="L26" s="366"/>
      <c r="M26" s="368"/>
      <c r="N26" s="346"/>
      <c r="O26" s="347"/>
      <c r="P26" s="348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</row>
    <row r="27" spans="1:34" s="349" customFormat="1" ht="13.1" customHeight="1" x14ac:dyDescent="0.3">
      <c r="A27" s="351">
        <v>11</v>
      </c>
      <c r="B27" s="339"/>
      <c r="C27" s="340"/>
      <c r="D27" s="340"/>
      <c r="E27" s="450" t="s">
        <v>237</v>
      </c>
      <c r="F27" s="450" t="s">
        <v>372</v>
      </c>
      <c r="G27" s="547"/>
      <c r="H27" s="355"/>
      <c r="I27" s="367"/>
      <c r="J27" s="449" t="s">
        <v>511</v>
      </c>
      <c r="K27" s="368"/>
      <c r="L27" s="366"/>
      <c r="M27" s="368"/>
      <c r="N27" s="346"/>
      <c r="O27" s="347"/>
      <c r="P27" s="348"/>
      <c r="V27" s="312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</row>
    <row r="28" spans="1:34" s="349" customFormat="1" ht="13.1" customHeight="1" x14ac:dyDescent="0.3">
      <c r="A28" s="374"/>
      <c r="B28" s="352"/>
      <c r="C28" s="353"/>
      <c r="D28" s="353"/>
      <c r="E28" s="361"/>
      <c r="F28" s="361"/>
      <c r="G28" s="548"/>
      <c r="H28" s="450" t="s">
        <v>237</v>
      </c>
      <c r="I28" s="369"/>
      <c r="J28" s="355"/>
      <c r="K28" s="368"/>
      <c r="L28" s="366"/>
      <c r="M28" s="368"/>
      <c r="N28" s="346"/>
      <c r="O28" s="347"/>
      <c r="P28" s="348"/>
    </row>
    <row r="29" spans="1:34" s="349" customFormat="1" ht="13.1" customHeight="1" x14ac:dyDescent="0.3">
      <c r="A29" s="338">
        <v>12</v>
      </c>
      <c r="B29" s="339"/>
      <c r="C29" s="340"/>
      <c r="D29" s="340"/>
      <c r="E29" s="450" t="s">
        <v>75</v>
      </c>
      <c r="F29" s="450"/>
      <c r="G29" s="549"/>
      <c r="H29" s="449"/>
      <c r="I29" s="343"/>
      <c r="J29" s="355"/>
      <c r="K29" s="368"/>
      <c r="L29" s="366"/>
      <c r="M29" s="368"/>
      <c r="N29" s="346"/>
      <c r="O29" s="347"/>
      <c r="P29" s="348"/>
    </row>
    <row r="30" spans="1:34" s="349" customFormat="1" ht="13.1" customHeight="1" x14ac:dyDescent="0.3">
      <c r="A30" s="351"/>
      <c r="B30" s="352"/>
      <c r="C30" s="353"/>
      <c r="D30" s="353"/>
      <c r="E30" s="361"/>
      <c r="F30" s="361"/>
      <c r="G30" s="362"/>
      <c r="H30" s="343"/>
      <c r="I30" s="343"/>
      <c r="J30" s="451"/>
      <c r="K30" s="551"/>
      <c r="L30" s="450" t="s">
        <v>182</v>
      </c>
      <c r="M30" s="373"/>
      <c r="N30" s="346"/>
      <c r="O30" s="347"/>
      <c r="P30" s="348"/>
    </row>
    <row r="31" spans="1:34" s="349" customFormat="1" ht="13.1" customHeight="1" x14ac:dyDescent="0.3">
      <c r="A31" s="351">
        <v>13</v>
      </c>
      <c r="B31" s="339"/>
      <c r="C31" s="340"/>
      <c r="D31" s="340"/>
      <c r="E31" s="450" t="s">
        <v>234</v>
      </c>
      <c r="F31" s="450" t="s">
        <v>101</v>
      </c>
      <c r="G31" s="371"/>
      <c r="H31" s="343"/>
      <c r="I31" s="343"/>
      <c r="J31" s="355"/>
      <c r="K31" s="368"/>
      <c r="L31" s="366" t="s">
        <v>510</v>
      </c>
      <c r="M31" s="366"/>
      <c r="N31" s="346"/>
      <c r="O31" s="347"/>
      <c r="P31" s="348"/>
    </row>
    <row r="32" spans="1:34" s="349" customFormat="1" ht="13.1" customHeight="1" x14ac:dyDescent="0.3">
      <c r="A32" s="351"/>
      <c r="B32" s="352"/>
      <c r="C32" s="353"/>
      <c r="D32" s="353"/>
      <c r="E32" s="361"/>
      <c r="F32" s="361"/>
      <c r="G32" s="356"/>
      <c r="H32" s="450" t="s">
        <v>234</v>
      </c>
      <c r="I32" s="357"/>
      <c r="J32" s="355"/>
      <c r="K32" s="368"/>
      <c r="L32" s="366"/>
      <c r="M32" s="366"/>
      <c r="N32" s="346"/>
      <c r="O32" s="347"/>
      <c r="P32" s="348"/>
    </row>
    <row r="33" spans="1:16" s="349" customFormat="1" ht="13.1" customHeight="1" x14ac:dyDescent="0.3">
      <c r="A33" s="351">
        <v>14</v>
      </c>
      <c r="B33" s="339"/>
      <c r="C33" s="340"/>
      <c r="D33" s="340"/>
      <c r="E33" s="450" t="s">
        <v>183</v>
      </c>
      <c r="F33" s="450" t="s">
        <v>375</v>
      </c>
      <c r="G33" s="359"/>
      <c r="H33" s="343" t="s">
        <v>511</v>
      </c>
      <c r="I33" s="360"/>
      <c r="J33" s="355"/>
      <c r="K33" s="368"/>
      <c r="L33" s="366"/>
      <c r="M33" s="366"/>
      <c r="N33" s="346"/>
      <c r="O33" s="347"/>
      <c r="P33" s="348"/>
    </row>
    <row r="34" spans="1:16" s="349" customFormat="1" ht="13.1" customHeight="1" x14ac:dyDescent="0.3">
      <c r="A34" s="351"/>
      <c r="B34" s="352"/>
      <c r="C34" s="353"/>
      <c r="D34" s="353"/>
      <c r="E34" s="361"/>
      <c r="F34" s="361"/>
      <c r="G34" s="362"/>
      <c r="H34" s="363"/>
      <c r="I34" s="364"/>
      <c r="J34" s="450" t="s">
        <v>182</v>
      </c>
      <c r="K34" s="373"/>
      <c r="L34" s="366"/>
      <c r="M34" s="366"/>
      <c r="N34" s="346"/>
      <c r="O34" s="347"/>
      <c r="P34" s="348"/>
    </row>
    <row r="35" spans="1:16" s="349" customFormat="1" ht="13.1" customHeight="1" x14ac:dyDescent="0.3">
      <c r="A35" s="351">
        <v>15</v>
      </c>
      <c r="B35" s="339"/>
      <c r="C35" s="340"/>
      <c r="D35" s="340"/>
      <c r="E35" s="450" t="s">
        <v>75</v>
      </c>
      <c r="F35" s="450"/>
      <c r="G35" s="342"/>
      <c r="H35" s="343"/>
      <c r="I35" s="367"/>
      <c r="J35" s="449" t="s">
        <v>510</v>
      </c>
      <c r="K35" s="366"/>
      <c r="L35" s="366"/>
      <c r="M35" s="366"/>
      <c r="N35" s="346"/>
      <c r="O35" s="347"/>
      <c r="P35" s="348"/>
    </row>
    <row r="36" spans="1:16" s="349" customFormat="1" ht="13.1" customHeight="1" x14ac:dyDescent="0.3">
      <c r="A36" s="351"/>
      <c r="B36" s="352"/>
      <c r="C36" s="353"/>
      <c r="D36" s="353"/>
      <c r="E36" s="354"/>
      <c r="F36" s="354"/>
      <c r="G36" s="356"/>
      <c r="H36" s="450" t="s">
        <v>182</v>
      </c>
      <c r="I36" s="369"/>
      <c r="J36" s="343"/>
      <c r="K36" s="366"/>
      <c r="L36" s="366"/>
      <c r="M36" s="366"/>
      <c r="N36" s="346"/>
      <c r="O36" s="347"/>
      <c r="P36" s="348"/>
    </row>
    <row r="37" spans="1:16" s="349" customFormat="1" ht="13.1" customHeight="1" x14ac:dyDescent="0.3">
      <c r="A37" s="338">
        <v>16</v>
      </c>
      <c r="B37" s="339"/>
      <c r="C37" s="340"/>
      <c r="D37" s="340"/>
      <c r="E37" s="450" t="s">
        <v>182</v>
      </c>
      <c r="F37" s="450" t="s">
        <v>370</v>
      </c>
      <c r="G37" s="370"/>
      <c r="H37" s="343"/>
      <c r="I37" s="343"/>
      <c r="J37" s="343"/>
      <c r="K37" s="366"/>
      <c r="L37" s="366"/>
      <c r="M37" s="366"/>
      <c r="N37" s="346"/>
      <c r="O37" s="347"/>
      <c r="P37" s="348"/>
    </row>
    <row r="38" spans="1:16" s="349" customFormat="1" ht="9.75" customHeight="1" x14ac:dyDescent="0.3">
      <c r="A38" s="375"/>
      <c r="B38" s="354"/>
      <c r="C38" s="354"/>
      <c r="D38" s="354"/>
      <c r="E38" s="354"/>
      <c r="F38" s="354"/>
      <c r="G38" s="362"/>
      <c r="H38" s="343"/>
      <c r="I38" s="343"/>
      <c r="J38" s="343"/>
      <c r="K38" s="366"/>
      <c r="L38" s="366"/>
      <c r="M38" s="366"/>
      <c r="N38" s="346"/>
      <c r="O38" s="347"/>
      <c r="P38" s="348"/>
    </row>
    <row r="39" spans="1:16" s="349" customFormat="1" ht="9.75" customHeight="1" x14ac:dyDescent="0.3">
      <c r="A39" s="376"/>
      <c r="B39" s="377"/>
      <c r="C39" s="377"/>
      <c r="D39" s="377"/>
      <c r="E39" s="354"/>
      <c r="F39" s="354"/>
      <c r="G39" s="354"/>
      <c r="H39" s="377"/>
      <c r="I39" s="377"/>
      <c r="J39" s="377"/>
      <c r="K39" s="378"/>
      <c r="L39" s="378"/>
      <c r="M39" s="378"/>
      <c r="N39" s="346"/>
      <c r="O39" s="347"/>
      <c r="P39" s="348"/>
    </row>
    <row r="40" spans="1:16" s="349" customFormat="1" ht="9.75" customHeight="1" x14ac:dyDescent="0.3">
      <c r="A40" s="375"/>
      <c r="B40" s="354"/>
      <c r="C40" s="354"/>
      <c r="D40" s="354"/>
      <c r="E40" s="354"/>
      <c r="F40" s="354"/>
      <c r="G40" s="354"/>
      <c r="H40" s="377"/>
      <c r="I40" s="377"/>
      <c r="J40" s="379"/>
      <c r="K40" s="354"/>
      <c r="L40" s="377"/>
      <c r="M40" s="378"/>
      <c r="N40" s="346"/>
      <c r="O40" s="347"/>
      <c r="P40" s="348"/>
    </row>
    <row r="41" spans="1:16" s="349" customFormat="1" ht="9.75" customHeight="1" x14ac:dyDescent="0.3">
      <c r="A41" s="375"/>
      <c r="B41" s="377"/>
      <c r="C41" s="377"/>
      <c r="D41" s="377"/>
      <c r="E41" s="354"/>
      <c r="F41" s="354"/>
      <c r="G41" s="354"/>
      <c r="H41" s="377"/>
      <c r="I41" s="377"/>
      <c r="J41" s="377"/>
      <c r="K41" s="378"/>
      <c r="L41" s="377"/>
      <c r="M41" s="378"/>
      <c r="N41" s="346"/>
      <c r="O41" s="347"/>
      <c r="P41" s="348"/>
    </row>
    <row r="42" spans="1:16" s="349" customFormat="1" ht="9.75" customHeight="1" x14ac:dyDescent="0.3">
      <c r="A42" s="375"/>
      <c r="B42" s="354"/>
      <c r="C42" s="354"/>
      <c r="D42" s="354"/>
      <c r="E42" s="354"/>
      <c r="F42" s="354"/>
      <c r="G42" s="354"/>
      <c r="H42" s="377"/>
      <c r="I42" s="377"/>
      <c r="J42" s="377"/>
      <c r="K42" s="378"/>
      <c r="L42" s="378"/>
      <c r="M42" s="378"/>
      <c r="N42" s="346"/>
      <c r="O42" s="347"/>
      <c r="P42" s="348"/>
    </row>
    <row r="43" spans="1:16" s="349" customFormat="1" ht="9.75" customHeight="1" x14ac:dyDescent="0.3">
      <c r="A43" s="375"/>
      <c r="B43" s="377"/>
      <c r="C43" s="377"/>
      <c r="D43" s="377"/>
      <c r="E43" s="354"/>
      <c r="F43" s="354"/>
      <c r="G43" s="354"/>
      <c r="H43" s="377"/>
      <c r="I43" s="380"/>
      <c r="J43" s="377"/>
      <c r="K43" s="378"/>
      <c r="L43" s="378"/>
      <c r="M43" s="378"/>
      <c r="N43" s="346"/>
      <c r="O43" s="347"/>
      <c r="P43" s="348"/>
    </row>
    <row r="44" spans="1:16" s="349" customFormat="1" ht="9.75" customHeight="1" x14ac:dyDescent="0.3">
      <c r="A44" s="375"/>
      <c r="B44" s="354"/>
      <c r="C44" s="354"/>
      <c r="D44" s="354"/>
      <c r="E44" s="354"/>
      <c r="F44" s="354"/>
      <c r="G44" s="354"/>
      <c r="H44" s="379"/>
      <c r="I44" s="354"/>
      <c r="J44" s="377"/>
      <c r="K44" s="378"/>
      <c r="L44" s="378"/>
      <c r="M44" s="378"/>
      <c r="N44" s="346"/>
      <c r="O44" s="347"/>
      <c r="P44" s="348"/>
    </row>
    <row r="45" spans="1:16" s="349" customFormat="1" ht="9.75" customHeight="1" x14ac:dyDescent="0.3">
      <c r="A45" s="375"/>
      <c r="B45" s="377"/>
      <c r="C45" s="377"/>
      <c r="D45" s="377"/>
      <c r="E45" s="354"/>
      <c r="F45" s="354"/>
      <c r="G45" s="354"/>
      <c r="H45" s="377"/>
      <c r="I45" s="377"/>
      <c r="J45" s="377"/>
      <c r="K45" s="378"/>
      <c r="L45" s="378"/>
      <c r="M45" s="378"/>
      <c r="N45" s="346"/>
      <c r="O45" s="347"/>
      <c r="P45" s="348"/>
    </row>
    <row r="46" spans="1:16" s="349" customFormat="1" ht="9.75" customHeight="1" x14ac:dyDescent="0.3">
      <c r="A46" s="375"/>
      <c r="B46" s="354"/>
      <c r="C46" s="354"/>
      <c r="D46" s="354"/>
      <c r="E46" s="354"/>
      <c r="F46" s="354"/>
      <c r="G46" s="354"/>
      <c r="H46" s="377"/>
      <c r="I46" s="377"/>
      <c r="J46" s="377"/>
      <c r="K46" s="378"/>
      <c r="L46" s="378"/>
      <c r="M46" s="378"/>
      <c r="N46" s="346"/>
      <c r="O46" s="347"/>
      <c r="P46" s="348"/>
    </row>
    <row r="47" spans="1:16" s="349" customFormat="1" ht="9.75" customHeight="1" x14ac:dyDescent="0.3">
      <c r="A47" s="376"/>
      <c r="B47" s="377"/>
      <c r="C47" s="377"/>
      <c r="D47" s="377"/>
      <c r="E47" s="354"/>
      <c r="F47" s="354"/>
      <c r="G47" s="354"/>
      <c r="H47" s="377"/>
      <c r="I47" s="377"/>
      <c r="J47" s="377"/>
      <c r="K47" s="377"/>
      <c r="L47" s="344"/>
      <c r="M47" s="344"/>
      <c r="N47" s="346"/>
      <c r="O47" s="347"/>
      <c r="P47" s="348"/>
    </row>
    <row r="48" spans="1:16" s="386" customFormat="1" ht="6.75" customHeight="1" x14ac:dyDescent="0.3">
      <c r="A48" s="381"/>
      <c r="B48" s="381"/>
      <c r="C48" s="381"/>
      <c r="D48" s="381"/>
      <c r="E48" s="381"/>
      <c r="F48" s="381"/>
      <c r="G48" s="382"/>
      <c r="H48" s="383"/>
      <c r="I48" s="384"/>
      <c r="J48" s="383"/>
      <c r="K48" s="384"/>
      <c r="L48" s="383"/>
      <c r="M48" s="384"/>
      <c r="N48" s="383"/>
      <c r="O48" s="384"/>
      <c r="P48" s="385"/>
    </row>
    <row r="49" spans="1:15" s="397" customFormat="1" ht="10.5" customHeight="1" x14ac:dyDescent="0.3">
      <c r="A49" s="387" t="s">
        <v>30</v>
      </c>
      <c r="B49" s="388"/>
      <c r="C49" s="388"/>
      <c r="D49" s="389"/>
      <c r="E49" s="390" t="s">
        <v>2</v>
      </c>
      <c r="F49" s="390"/>
      <c r="G49" s="390" t="s">
        <v>2</v>
      </c>
      <c r="H49" s="391" t="s">
        <v>39</v>
      </c>
      <c r="I49" s="392"/>
      <c r="J49" s="391" t="s">
        <v>40</v>
      </c>
      <c r="K49" s="393"/>
      <c r="L49" s="394" t="s">
        <v>41</v>
      </c>
      <c r="M49" s="394"/>
      <c r="N49" s="395"/>
      <c r="O49" s="396"/>
    </row>
    <row r="50" spans="1:15" s="397" customFormat="1" ht="9" customHeight="1" x14ac:dyDescent="0.3">
      <c r="A50" s="398" t="s">
        <v>31</v>
      </c>
      <c r="B50" s="399"/>
      <c r="C50" s="400"/>
      <c r="D50" s="401"/>
      <c r="E50" s="402">
        <v>1</v>
      </c>
      <c r="F50" s="402"/>
      <c r="G50" s="403" t="s">
        <v>3</v>
      </c>
      <c r="H50" s="404"/>
      <c r="I50" s="405"/>
      <c r="J50" s="404"/>
      <c r="K50" s="406"/>
      <c r="L50" s="407" t="s">
        <v>33</v>
      </c>
      <c r="M50" s="408"/>
      <c r="N50" s="408"/>
      <c r="O50" s="409"/>
    </row>
    <row r="51" spans="1:15" s="397" customFormat="1" ht="9" customHeight="1" x14ac:dyDescent="0.3">
      <c r="A51" s="410" t="s">
        <v>38</v>
      </c>
      <c r="B51" s="411"/>
      <c r="C51" s="412"/>
      <c r="D51" s="413"/>
      <c r="E51" s="402">
        <v>2</v>
      </c>
      <c r="F51" s="402"/>
      <c r="G51" s="403" t="s">
        <v>4</v>
      </c>
      <c r="H51" s="404"/>
      <c r="I51" s="405"/>
      <c r="J51" s="404"/>
      <c r="K51" s="406"/>
      <c r="L51" s="414"/>
      <c r="M51" s="415"/>
      <c r="N51" s="411"/>
      <c r="O51" s="416"/>
    </row>
    <row r="52" spans="1:15" s="397" customFormat="1" ht="9" customHeight="1" x14ac:dyDescent="0.3">
      <c r="A52" s="417"/>
      <c r="B52" s="418"/>
      <c r="C52" s="419"/>
      <c r="D52" s="420"/>
      <c r="E52" s="402">
        <v>3</v>
      </c>
      <c r="F52" s="402"/>
      <c r="G52" s="403" t="s">
        <v>5</v>
      </c>
      <c r="H52" s="404"/>
      <c r="I52" s="405"/>
      <c r="J52" s="404"/>
      <c r="K52" s="406"/>
      <c r="L52" s="407" t="s">
        <v>34</v>
      </c>
      <c r="M52" s="408"/>
      <c r="N52" s="408"/>
      <c r="O52" s="409"/>
    </row>
    <row r="53" spans="1:15" s="397" customFormat="1" ht="9" customHeight="1" x14ac:dyDescent="0.3">
      <c r="A53" s="421"/>
      <c r="B53" s="324"/>
      <c r="C53" s="324"/>
      <c r="D53" s="422"/>
      <c r="E53" s="402">
        <v>4</v>
      </c>
      <c r="F53" s="402"/>
      <c r="G53" s="403" t="s">
        <v>6</v>
      </c>
      <c r="H53" s="404"/>
      <c r="I53" s="405"/>
      <c r="J53" s="404"/>
      <c r="K53" s="406"/>
      <c r="L53" s="404"/>
      <c r="M53" s="405"/>
      <c r="N53" s="404"/>
      <c r="O53" s="406"/>
    </row>
    <row r="54" spans="1:15" s="397" customFormat="1" ht="9" customHeight="1" x14ac:dyDescent="0.3">
      <c r="A54" s="423"/>
      <c r="B54" s="424"/>
      <c r="C54" s="424"/>
      <c r="D54" s="425"/>
      <c r="E54" s="402"/>
      <c r="F54" s="402"/>
      <c r="G54" s="403" t="s">
        <v>7</v>
      </c>
      <c r="H54" s="404"/>
      <c r="I54" s="405"/>
      <c r="J54" s="404"/>
      <c r="K54" s="406"/>
      <c r="L54" s="411"/>
      <c r="M54" s="415"/>
      <c r="N54" s="411"/>
      <c r="O54" s="416"/>
    </row>
    <row r="55" spans="1:15" s="397" customFormat="1" ht="9" customHeight="1" x14ac:dyDescent="0.3">
      <c r="A55" s="426"/>
      <c r="B55" s="427"/>
      <c r="C55" s="324"/>
      <c r="D55" s="422"/>
      <c r="E55" s="402"/>
      <c r="F55" s="402"/>
      <c r="G55" s="403" t="s">
        <v>8</v>
      </c>
      <c r="H55" s="404"/>
      <c r="I55" s="405"/>
      <c r="J55" s="404"/>
      <c r="K55" s="406"/>
      <c r="L55" s="407" t="s">
        <v>26</v>
      </c>
      <c r="M55" s="408"/>
      <c r="N55" s="408"/>
      <c r="O55" s="409"/>
    </row>
    <row r="56" spans="1:15" s="397" customFormat="1" ht="9" customHeight="1" x14ac:dyDescent="0.3">
      <c r="A56" s="426"/>
      <c r="B56" s="427"/>
      <c r="C56" s="428"/>
      <c r="D56" s="429"/>
      <c r="E56" s="402"/>
      <c r="F56" s="402"/>
      <c r="G56" s="403" t="s">
        <v>9</v>
      </c>
      <c r="H56" s="404"/>
      <c r="I56" s="405"/>
      <c r="J56" s="404"/>
      <c r="K56" s="406"/>
      <c r="L56" s="404"/>
      <c r="M56" s="405"/>
      <c r="N56" s="404"/>
      <c r="O56" s="406"/>
    </row>
    <row r="57" spans="1:15" s="397" customFormat="1" ht="9" customHeight="1" x14ac:dyDescent="0.3">
      <c r="A57" s="430"/>
      <c r="B57" s="431"/>
      <c r="C57" s="432"/>
      <c r="D57" s="433"/>
      <c r="E57" s="434"/>
      <c r="F57" s="434"/>
      <c r="G57" s="435" t="s">
        <v>10</v>
      </c>
      <c r="H57" s="411"/>
      <c r="I57" s="415"/>
      <c r="J57" s="411"/>
      <c r="K57" s="416"/>
      <c r="L57" s="411" t="str">
        <f>O4</f>
        <v>Sági István</v>
      </c>
      <c r="M57" s="415"/>
      <c r="N57" s="411"/>
      <c r="O57" s="436" t="e">
        <f>MIN(4,#REF!)</f>
        <v>#REF!</v>
      </c>
    </row>
  </sheetData>
  <mergeCells count="1">
    <mergeCell ref="A4:C4"/>
  </mergeCells>
  <conditionalFormatting sqref="B39 B41 B43 B45 B47">
    <cfRule type="cellIs" dxfId="94" priority="75" stopIfTrue="1" operator="equal">
      <formula>"DA"</formula>
    </cfRule>
    <cfRule type="cellIs" dxfId="93" priority="74" stopIfTrue="1" operator="equal">
      <formula>"QA"</formula>
    </cfRule>
  </conditionalFormatting>
  <conditionalFormatting sqref="E7:F7">
    <cfRule type="cellIs" dxfId="92" priority="29" stopIfTrue="1" operator="equal">
      <formula>"Bye"</formula>
    </cfRule>
  </conditionalFormatting>
  <conditionalFormatting sqref="E9:F9">
    <cfRule type="cellIs" dxfId="91" priority="28" stopIfTrue="1" operator="equal">
      <formula>"Bye"</formula>
    </cfRule>
  </conditionalFormatting>
  <conditionalFormatting sqref="E11:F11">
    <cfRule type="cellIs" dxfId="90" priority="27" stopIfTrue="1" operator="equal">
      <formula>"Bye"</formula>
    </cfRule>
  </conditionalFormatting>
  <conditionalFormatting sqref="E12:F12">
    <cfRule type="expression" dxfId="89" priority="77" stopIfTrue="1">
      <formula>$E12&lt;5</formula>
    </cfRule>
  </conditionalFormatting>
  <conditionalFormatting sqref="E13:F13">
    <cfRule type="cellIs" dxfId="88" priority="26" stopIfTrue="1" operator="equal">
      <formula>"Bye"</formula>
    </cfRule>
  </conditionalFormatting>
  <conditionalFormatting sqref="E15:F15">
    <cfRule type="cellIs" dxfId="87" priority="25" stopIfTrue="1" operator="equal">
      <formula>"Bye"</formula>
    </cfRule>
  </conditionalFormatting>
  <conditionalFormatting sqref="E17:F17">
    <cfRule type="cellIs" dxfId="86" priority="24" stopIfTrue="1" operator="equal">
      <formula>"Bye"</formula>
    </cfRule>
  </conditionalFormatting>
  <conditionalFormatting sqref="E19:F19">
    <cfRule type="cellIs" dxfId="85" priority="23" stopIfTrue="1" operator="equal">
      <formula>"Bye"</formula>
    </cfRule>
  </conditionalFormatting>
  <conditionalFormatting sqref="E21:F21">
    <cfRule type="cellIs" dxfId="84" priority="22" stopIfTrue="1" operator="equal">
      <formula>"Bye"</formula>
    </cfRule>
  </conditionalFormatting>
  <conditionalFormatting sqref="E23:F23">
    <cfRule type="cellIs" dxfId="83" priority="12" stopIfTrue="1" operator="equal">
      <formula>"Bye"</formula>
    </cfRule>
  </conditionalFormatting>
  <conditionalFormatting sqref="E25:F25">
    <cfRule type="cellIs" dxfId="82" priority="20" stopIfTrue="1" operator="equal">
      <formula>"Bye"</formula>
    </cfRule>
  </conditionalFormatting>
  <conditionalFormatting sqref="E27:F27">
    <cfRule type="cellIs" dxfId="81" priority="11" stopIfTrue="1" operator="equal">
      <formula>"Bye"</formula>
    </cfRule>
  </conditionalFormatting>
  <conditionalFormatting sqref="E29:F29">
    <cfRule type="cellIs" dxfId="80" priority="18" stopIfTrue="1" operator="equal">
      <formula>"Bye"</formula>
    </cfRule>
  </conditionalFormatting>
  <conditionalFormatting sqref="E31:F31">
    <cfRule type="cellIs" dxfId="79" priority="17" stopIfTrue="1" operator="equal">
      <formula>"Bye"</formula>
    </cfRule>
  </conditionalFormatting>
  <conditionalFormatting sqref="E33:F33">
    <cfRule type="cellIs" dxfId="78" priority="16" stopIfTrue="1" operator="equal">
      <formula>"Bye"</formula>
    </cfRule>
  </conditionalFormatting>
  <conditionalFormatting sqref="E35:F35">
    <cfRule type="cellIs" dxfId="77" priority="15" stopIfTrue="1" operator="equal">
      <formula>"Bye"</formula>
    </cfRule>
  </conditionalFormatting>
  <conditionalFormatting sqref="E37:F37">
    <cfRule type="cellIs" dxfId="76" priority="10" stopIfTrue="1" operator="equal">
      <formula>"Bye"</formula>
    </cfRule>
  </conditionalFormatting>
  <conditionalFormatting sqref="E39:F39 E41:F41 E43:F43 E45:F45 E47:F47">
    <cfRule type="expression" dxfId="75" priority="69" stopIfTrue="1">
      <formula>AND($E39&lt;9,$C39&gt;0)</formula>
    </cfRule>
  </conditionalFormatting>
  <conditionalFormatting sqref="G8 I10 G12 K14 G16 I18 G20 M22 G24 I26 G28 K30 G32 I34 G36 O57">
    <cfRule type="expression" dxfId="74" priority="76" stopIfTrue="1">
      <formula>$L$1="CU"</formula>
    </cfRule>
  </conditionalFormatting>
  <conditionalFormatting sqref="H8">
    <cfRule type="cellIs" dxfId="73" priority="63" stopIfTrue="1" operator="equal">
      <formula>"Bye"</formula>
    </cfRule>
  </conditionalFormatting>
  <conditionalFormatting sqref="H10 J14 H18 L22 H26 J30 H34 J40 H44">
    <cfRule type="expression" dxfId="72" priority="68" stopIfTrue="1">
      <formula>AND($L$1="CU",H10&lt;&gt;"Umpire")</formula>
    </cfRule>
    <cfRule type="expression" dxfId="71" priority="67" stopIfTrue="1">
      <formula>AND($L$1="CU",H10&lt;&gt;"Umpire",I10&lt;&gt;"")</formula>
    </cfRule>
    <cfRule type="expression" dxfId="70" priority="66" stopIfTrue="1">
      <formula>AND($L$1="CU",H10="Umpire")</formula>
    </cfRule>
  </conditionalFormatting>
  <conditionalFormatting sqref="H12">
    <cfRule type="cellIs" dxfId="69" priority="1" stopIfTrue="1" operator="equal">
      <formula>"Bye"</formula>
    </cfRule>
  </conditionalFormatting>
  <conditionalFormatting sqref="H16">
    <cfRule type="cellIs" dxfId="68" priority="50" stopIfTrue="1" operator="equal">
      <formula>"Bye"</formula>
    </cfRule>
  </conditionalFormatting>
  <conditionalFormatting sqref="H20">
    <cfRule type="cellIs" dxfId="67" priority="49" stopIfTrue="1" operator="equal">
      <formula>"Bye"</formula>
    </cfRule>
  </conditionalFormatting>
  <conditionalFormatting sqref="H24">
    <cfRule type="cellIs" dxfId="66" priority="48" stopIfTrue="1" operator="equal">
      <formula>"Bye"</formula>
    </cfRule>
  </conditionalFormatting>
  <conditionalFormatting sqref="H28">
    <cfRule type="cellIs" dxfId="65" priority="64" stopIfTrue="1" operator="equal">
      <formula>"Bye"</formula>
    </cfRule>
  </conditionalFormatting>
  <conditionalFormatting sqref="H32">
    <cfRule type="cellIs" dxfId="64" priority="4" stopIfTrue="1" operator="equal">
      <formula>"Bye"</formula>
    </cfRule>
  </conditionalFormatting>
  <conditionalFormatting sqref="H36">
    <cfRule type="cellIs" dxfId="63" priority="51" stopIfTrue="1" operator="equal">
      <formula>"Bye"</formula>
    </cfRule>
  </conditionalFormatting>
  <conditionalFormatting sqref="J10">
    <cfRule type="cellIs" dxfId="62" priority="9" stopIfTrue="1" operator="equal">
      <formula>"Bye"</formula>
    </cfRule>
  </conditionalFormatting>
  <conditionalFormatting sqref="J18">
    <cfRule type="cellIs" dxfId="61" priority="2" stopIfTrue="1" operator="equal">
      <formula>"Bye"</formula>
    </cfRule>
  </conditionalFormatting>
  <conditionalFormatting sqref="J26">
    <cfRule type="cellIs" dxfId="60" priority="3" stopIfTrue="1" operator="equal">
      <formula>"Bye"</formula>
    </cfRule>
  </conditionalFormatting>
  <conditionalFormatting sqref="J34">
    <cfRule type="cellIs" dxfId="59" priority="7" stopIfTrue="1" operator="equal">
      <formula>"Bye"</formula>
    </cfRule>
  </conditionalFormatting>
  <conditionalFormatting sqref="L14">
    <cfRule type="cellIs" dxfId="58" priority="8" stopIfTrue="1" operator="equal">
      <formula>"Bye"</formula>
    </cfRule>
  </conditionalFormatting>
  <conditionalFormatting sqref="L30">
    <cfRule type="cellIs" dxfId="57" priority="6" stopIfTrue="1" operator="equal">
      <formula>"Bye"</formula>
    </cfRule>
  </conditionalFormatting>
  <conditionalFormatting sqref="L40 H42 J44 H46">
    <cfRule type="expression" dxfId="56" priority="72" stopIfTrue="1">
      <formula>G40="as"</formula>
    </cfRule>
    <cfRule type="expression" dxfId="55" priority="73" stopIfTrue="1">
      <formula>G40="bs"</formula>
    </cfRule>
  </conditionalFormatting>
  <conditionalFormatting sqref="N22">
    <cfRule type="cellIs" dxfId="54" priority="5" stopIfTrue="1" operator="equal">
      <formula>"Bye"</formula>
    </cfRule>
  </conditionalFormatting>
  <dataValidations count="1">
    <dataValidation type="list" allowBlank="1" showInputMessage="1" sqref="H44 J40 J14 H10 H18 H26 H34 J30 L22" xr:uid="{62E892E8-277D-448C-9BA5-B65D80DF9678}">
      <formula1>$R$7:$R$16</formula1>
    </dataValidation>
  </dataValidations>
  <printOptions horizontalCentered="1"/>
  <pageMargins left="0.35" right="0.35" top="0.39" bottom="0.39" header="0" footer="0"/>
  <pageSetup paperSize="9"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5633" r:id="rId4" name="Button 1">
              <controlPr defaultSize="0" print="0" autoFill="0" autoPict="0" macro="[0]!Jun_Show_CU">
                <anchor moveWithCells="1" sizeWithCells="1">
                  <from>
                    <xdr:col>9</xdr:col>
                    <xdr:colOff>522514</xdr:colOff>
                    <xdr:row>0</xdr:row>
                    <xdr:rowOff>10886</xdr:rowOff>
                  </from>
                  <to>
                    <xdr:col>11</xdr:col>
                    <xdr:colOff>370114</xdr:colOff>
                    <xdr:row>0</xdr:row>
                    <xdr:rowOff>174171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34" r:id="rId5" name="Button 2">
              <controlPr defaultSize="0" print="0" autoFill="0" autoPict="0" macro="[0]!Jun_Hide_CU">
                <anchor moveWithCells="1" sizeWithCells="1">
                  <from>
                    <xdr:col>9</xdr:col>
                    <xdr:colOff>517071</xdr:colOff>
                    <xdr:row>0</xdr:row>
                    <xdr:rowOff>179614</xdr:rowOff>
                  </from>
                  <to>
                    <xdr:col>11</xdr:col>
                    <xdr:colOff>370114</xdr:colOff>
                    <xdr:row>1</xdr:row>
                    <xdr:rowOff>59871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80646-F373-4F88-97BE-A873D7129092}">
  <sheetPr>
    <tabColor theme="7" tint="0.59999389629810485"/>
  </sheetPr>
  <dimension ref="A1:Y43"/>
  <sheetViews>
    <sheetView showZeros="0" zoomScaleNormal="100" workbookViewId="0">
      <selection activeCell="I10" sqref="I10"/>
    </sheetView>
  </sheetViews>
  <sheetFormatPr defaultColWidth="8.69140625" defaultRowHeight="12.75" customHeight="1" x14ac:dyDescent="0.3"/>
  <cols>
    <col min="1" max="1" width="5.4609375" style="462" customWidth="1"/>
    <col min="2" max="2" width="11.23046875" style="462" bestFit="1" customWidth="1"/>
    <col min="3" max="3" width="8" style="462" bestFit="1" customWidth="1"/>
    <col min="4" max="4" width="7.69140625" style="462" bestFit="1" customWidth="1"/>
    <col min="5" max="5" width="12.61328125" style="462" customWidth="1"/>
    <col min="6" max="6" width="11.61328125" style="462" customWidth="1"/>
    <col min="7" max="7" width="12.07421875" style="462" customWidth="1"/>
    <col min="8" max="9" width="8.53515625" style="462" customWidth="1"/>
    <col min="10" max="10" width="7.84375" style="462" customWidth="1"/>
    <col min="11" max="12" width="8.69140625" style="462"/>
    <col min="13" max="25" width="11.53515625" style="462" hidden="1" customWidth="1"/>
    <col min="26" max="16384" width="8.69140625" style="462"/>
  </cols>
  <sheetData>
    <row r="1" spans="1:25" ht="25.3" x14ac:dyDescent="0.3">
      <c r="A1" s="738" t="s">
        <v>204</v>
      </c>
      <c r="B1" s="738"/>
      <c r="C1" s="738"/>
      <c r="D1" s="738"/>
      <c r="E1" s="738"/>
      <c r="F1" s="563"/>
      <c r="G1" s="563"/>
      <c r="I1" s="463"/>
      <c r="J1" s="464"/>
      <c r="P1" s="466" t="e">
        <f>IF(M5=1,CONCATENATE(VLOOKUP(M3,O16:V27,2)),CONCATENATE(VLOOKUP(M3,O2:Y13,2)))</f>
        <v>#REF!</v>
      </c>
      <c r="Q1" s="466" t="e">
        <f>IF(M5=1,CONCATENATE(VLOOKUP(M3,O16:Y27,3)),CONCATENATE(VLOOKUP(M3,O2:Y13,3)))</f>
        <v>#REF!</v>
      </c>
      <c r="R1" s="466" t="e">
        <f>IF(M5=1,CONCATENATE(VLOOKUP(M3,O16:Y27,4)),CONCATENATE(VLOOKUP(M3,O2:Y13,4)))</f>
        <v>#REF!</v>
      </c>
      <c r="S1" s="466" t="e">
        <f>IF(M5=1,CONCATENATE(VLOOKUP(M3,O16:Y27,5)),CONCATENATE(VLOOKUP(M3,O2:Y13,5)))</f>
        <v>#REF!</v>
      </c>
      <c r="T1" s="466" t="e">
        <f>IF(M5=1,CONCATENATE(VLOOKUP(M3,O16:Y27,6)),CONCATENATE(VLOOKUP(M3,O2:Y13,6)))</f>
        <v>#REF!</v>
      </c>
      <c r="U1" s="466" t="e">
        <f>IF(M5=1,CONCATENATE(VLOOKUP(M3,O16:Y27,7)),CONCATENATE(VLOOKUP(M3,O2:Y13,7)))</f>
        <v>#REF!</v>
      </c>
      <c r="V1" s="466" t="e">
        <f>IF(M5=1,CONCATENATE(VLOOKUP(M3,O16:Y27,8)),CONCATENATE(VLOOKUP(M3,O2:Y13,8)))</f>
        <v>#REF!</v>
      </c>
      <c r="W1" s="466" t="e">
        <f>IF(M5=1,CONCATENATE(VLOOKUP(M3,O16:Y27,9)),CONCATENATE(VLOOKUP(M3,O2:Y13,9)))</f>
        <v>#REF!</v>
      </c>
      <c r="X1" s="466" t="e">
        <f>IF(M5=1,CONCATENATE(VLOOKUP(M3,O16:Y27,10)),CONCATENATE(VLOOKUP(M3,O2:Y13,10)))</f>
        <v>#REF!</v>
      </c>
      <c r="Y1" s="466" t="e">
        <f>IF(M5=1,CONCATENATE(VLOOKUP(M3,O16:Y27,11)),CONCATENATE(VLOOKUP(M3,O2:Y13,11)))</f>
        <v>#REF!</v>
      </c>
    </row>
    <row r="2" spans="1:25" ht="12.45" x14ac:dyDescent="0.3">
      <c r="A2" s="467" t="s">
        <v>36</v>
      </c>
      <c r="B2" s="468"/>
      <c r="C2" s="468"/>
      <c r="D2" s="468"/>
      <c r="E2" s="468" t="s">
        <v>113</v>
      </c>
      <c r="F2" s="468"/>
      <c r="G2" s="468"/>
      <c r="H2" s="463"/>
      <c r="I2" s="463"/>
      <c r="J2" s="463"/>
      <c r="M2" s="471"/>
      <c r="N2" s="472"/>
      <c r="O2" s="472" t="s">
        <v>49</v>
      </c>
      <c r="P2" s="473">
        <v>150</v>
      </c>
      <c r="Q2" s="473">
        <v>120</v>
      </c>
      <c r="R2" s="473">
        <v>100</v>
      </c>
      <c r="S2" s="473">
        <v>80</v>
      </c>
      <c r="T2" s="473">
        <v>70</v>
      </c>
      <c r="U2" s="473">
        <v>60</v>
      </c>
      <c r="V2" s="473">
        <v>55</v>
      </c>
      <c r="W2" s="473">
        <v>50</v>
      </c>
      <c r="X2" s="473">
        <v>45</v>
      </c>
      <c r="Y2" s="473">
        <v>40</v>
      </c>
    </row>
    <row r="3" spans="1:25" ht="12.45" x14ac:dyDescent="0.3">
      <c r="A3" s="474" t="s">
        <v>19</v>
      </c>
      <c r="B3" s="474"/>
      <c r="C3" s="474"/>
      <c r="D3" s="474"/>
      <c r="E3" s="474" t="s">
        <v>16</v>
      </c>
      <c r="F3" s="474"/>
      <c r="G3" s="474"/>
      <c r="H3" s="474"/>
      <c r="I3" s="476" t="s">
        <v>25</v>
      </c>
      <c r="J3" s="474"/>
      <c r="M3" s="472" t="e">
        <f>IF(#REF!="OB","A",IF(#REF!="IX","W",#REF!))</f>
        <v>#REF!</v>
      </c>
      <c r="N3" s="472"/>
      <c r="O3" s="472" t="s">
        <v>67</v>
      </c>
      <c r="P3" s="473">
        <v>120</v>
      </c>
      <c r="Q3" s="473">
        <v>90</v>
      </c>
      <c r="R3" s="473">
        <v>65</v>
      </c>
      <c r="S3" s="473">
        <v>55</v>
      </c>
      <c r="T3" s="473">
        <v>50</v>
      </c>
      <c r="U3" s="473">
        <v>45</v>
      </c>
      <c r="V3" s="473">
        <v>40</v>
      </c>
      <c r="W3" s="473">
        <v>35</v>
      </c>
      <c r="X3" s="473">
        <v>25</v>
      </c>
      <c r="Y3" s="473">
        <v>20</v>
      </c>
    </row>
    <row r="4" spans="1:25" ht="12.9" thickBot="1" x14ac:dyDescent="0.35">
      <c r="A4" s="739">
        <v>46135</v>
      </c>
      <c r="B4" s="739"/>
      <c r="C4" s="739"/>
      <c r="D4" s="478"/>
      <c r="E4" s="479" t="s">
        <v>86</v>
      </c>
      <c r="F4" s="479"/>
      <c r="G4" s="479"/>
      <c r="H4" s="480"/>
      <c r="I4" s="482">
        <v>0</v>
      </c>
      <c r="J4" s="480"/>
      <c r="M4" s="472"/>
      <c r="N4" s="472"/>
      <c r="O4" s="472" t="s">
        <v>68</v>
      </c>
      <c r="P4" s="473">
        <v>90</v>
      </c>
      <c r="Q4" s="473">
        <v>60</v>
      </c>
      <c r="R4" s="473">
        <v>45</v>
      </c>
      <c r="S4" s="473">
        <v>34</v>
      </c>
      <c r="T4" s="473">
        <v>27</v>
      </c>
      <c r="U4" s="473">
        <v>22</v>
      </c>
      <c r="V4" s="473">
        <v>18</v>
      </c>
      <c r="W4" s="473">
        <v>15</v>
      </c>
      <c r="X4" s="473">
        <v>12</v>
      </c>
      <c r="Y4" s="473">
        <v>9</v>
      </c>
    </row>
    <row r="5" spans="1:25" ht="12.45" x14ac:dyDescent="0.3">
      <c r="A5" s="485"/>
      <c r="B5" s="485" t="s">
        <v>35</v>
      </c>
      <c r="C5" s="485" t="s">
        <v>47</v>
      </c>
      <c r="D5" s="485" t="s">
        <v>30</v>
      </c>
      <c r="E5" s="485" t="s">
        <v>52</v>
      </c>
      <c r="F5" s="485"/>
      <c r="G5" s="485"/>
      <c r="H5" s="486" t="s">
        <v>53</v>
      </c>
      <c r="I5" s="486" t="s">
        <v>54</v>
      </c>
      <c r="J5" s="486" t="s">
        <v>55</v>
      </c>
      <c r="M5" s="472">
        <v>2</v>
      </c>
      <c r="N5" s="472"/>
      <c r="O5" s="472" t="s">
        <v>69</v>
      </c>
      <c r="P5" s="473">
        <v>60</v>
      </c>
      <c r="Q5" s="473">
        <v>40</v>
      </c>
      <c r="R5" s="473">
        <v>30</v>
      </c>
      <c r="S5" s="473">
        <v>20</v>
      </c>
      <c r="T5" s="473">
        <v>18</v>
      </c>
      <c r="U5" s="473">
        <v>15</v>
      </c>
      <c r="V5" s="473">
        <v>12</v>
      </c>
      <c r="W5" s="473">
        <v>10</v>
      </c>
      <c r="X5" s="473">
        <v>8</v>
      </c>
      <c r="Y5" s="473">
        <v>6</v>
      </c>
    </row>
    <row r="6" spans="1:25" ht="12.45" x14ac:dyDescent="0.3">
      <c r="A6" s="489"/>
      <c r="B6" s="489"/>
      <c r="C6" s="489"/>
      <c r="D6" s="489"/>
      <c r="E6" s="489"/>
      <c r="F6" s="489"/>
      <c r="G6" s="489"/>
      <c r="H6" s="489"/>
      <c r="I6" s="489"/>
      <c r="J6" s="489"/>
      <c r="M6" s="472"/>
      <c r="N6" s="472"/>
      <c r="O6" s="472" t="s">
        <v>70</v>
      </c>
      <c r="P6" s="473">
        <v>40</v>
      </c>
      <c r="Q6" s="473">
        <v>25</v>
      </c>
      <c r="R6" s="473">
        <v>18</v>
      </c>
      <c r="S6" s="473">
        <v>13</v>
      </c>
      <c r="T6" s="473">
        <v>10</v>
      </c>
      <c r="U6" s="473">
        <v>8</v>
      </c>
      <c r="V6" s="473">
        <v>6</v>
      </c>
      <c r="W6" s="473">
        <v>5</v>
      </c>
      <c r="X6" s="473">
        <v>4</v>
      </c>
      <c r="Y6" s="473">
        <v>3</v>
      </c>
    </row>
    <row r="7" spans="1:25" ht="12.45" x14ac:dyDescent="0.3">
      <c r="A7" s="492" t="s">
        <v>49</v>
      </c>
      <c r="B7" s="493">
        <v>1</v>
      </c>
      <c r="C7" s="494">
        <v>0</v>
      </c>
      <c r="D7" s="494">
        <v>0</v>
      </c>
      <c r="E7" s="495" t="s">
        <v>184</v>
      </c>
      <c r="F7" s="584"/>
      <c r="G7" s="584" t="s">
        <v>373</v>
      </c>
      <c r="H7" s="640" t="s">
        <v>121</v>
      </c>
      <c r="I7" s="641" t="s">
        <v>8</v>
      </c>
      <c r="J7" s="496"/>
      <c r="M7" s="472"/>
      <c r="N7" s="472"/>
      <c r="O7" s="472" t="s">
        <v>71</v>
      </c>
      <c r="P7" s="473">
        <v>25</v>
      </c>
      <c r="Q7" s="473">
        <v>15</v>
      </c>
      <c r="R7" s="473">
        <v>13</v>
      </c>
      <c r="S7" s="473">
        <v>8</v>
      </c>
      <c r="T7" s="473">
        <v>6</v>
      </c>
      <c r="U7" s="473">
        <v>4</v>
      </c>
      <c r="V7" s="473">
        <v>3</v>
      </c>
      <c r="W7" s="473">
        <v>2</v>
      </c>
      <c r="X7" s="473">
        <v>1</v>
      </c>
      <c r="Y7" s="473">
        <v>0</v>
      </c>
    </row>
    <row r="8" spans="1:25" ht="12.45" x14ac:dyDescent="0.3">
      <c r="A8" s="492"/>
      <c r="B8" s="497"/>
      <c r="C8" s="498"/>
      <c r="D8" s="498"/>
      <c r="E8" s="498"/>
      <c r="F8" s="498"/>
      <c r="G8" s="498"/>
      <c r="H8" s="642"/>
      <c r="I8" s="642"/>
      <c r="J8" s="499"/>
      <c r="M8" s="472"/>
      <c r="N8" s="472"/>
      <c r="O8" s="472" t="s">
        <v>72</v>
      </c>
      <c r="P8" s="473">
        <v>15</v>
      </c>
      <c r="Q8" s="473">
        <v>10</v>
      </c>
      <c r="R8" s="473">
        <v>7</v>
      </c>
      <c r="S8" s="473">
        <v>5</v>
      </c>
      <c r="T8" s="473">
        <v>4</v>
      </c>
      <c r="U8" s="473">
        <v>3</v>
      </c>
      <c r="V8" s="473">
        <v>2</v>
      </c>
      <c r="W8" s="473">
        <v>1</v>
      </c>
      <c r="X8" s="473">
        <v>0</v>
      </c>
      <c r="Y8" s="473">
        <v>0</v>
      </c>
    </row>
    <row r="9" spans="1:25" ht="12.45" x14ac:dyDescent="0.3">
      <c r="A9" s="492" t="s">
        <v>50</v>
      </c>
      <c r="B9" s="493">
        <v>2</v>
      </c>
      <c r="C9" s="494">
        <v>0</v>
      </c>
      <c r="D9" s="494">
        <v>0</v>
      </c>
      <c r="E9" s="495" t="s">
        <v>238</v>
      </c>
      <c r="F9" s="584"/>
      <c r="G9" s="584" t="s">
        <v>372</v>
      </c>
      <c r="H9" s="640" t="s">
        <v>125</v>
      </c>
      <c r="I9" s="641" t="s">
        <v>443</v>
      </c>
      <c r="J9" s="496"/>
      <c r="M9" s="472"/>
      <c r="N9" s="472"/>
      <c r="O9" s="472" t="s">
        <v>73</v>
      </c>
      <c r="P9" s="473">
        <v>10</v>
      </c>
      <c r="Q9" s="473">
        <v>6</v>
      </c>
      <c r="R9" s="473">
        <v>4</v>
      </c>
      <c r="S9" s="473">
        <v>2</v>
      </c>
      <c r="T9" s="473">
        <v>1</v>
      </c>
      <c r="U9" s="473">
        <v>0</v>
      </c>
      <c r="V9" s="473">
        <v>0</v>
      </c>
      <c r="W9" s="473">
        <v>0</v>
      </c>
      <c r="X9" s="473">
        <v>0</v>
      </c>
      <c r="Y9" s="473">
        <v>0</v>
      </c>
    </row>
    <row r="10" spans="1:25" ht="12.45" x14ac:dyDescent="0.3">
      <c r="A10" s="492"/>
      <c r="B10" s="497"/>
      <c r="C10" s="498"/>
      <c r="D10" s="498"/>
      <c r="E10" s="498"/>
      <c r="F10" s="498"/>
      <c r="G10" s="498"/>
      <c r="H10" s="642"/>
      <c r="I10" s="642"/>
      <c r="J10" s="499"/>
      <c r="M10" s="472"/>
      <c r="N10" s="472"/>
      <c r="O10" s="472" t="s">
        <v>74</v>
      </c>
      <c r="P10" s="473">
        <v>6</v>
      </c>
      <c r="Q10" s="473">
        <v>3</v>
      </c>
      <c r="R10" s="473">
        <v>2</v>
      </c>
      <c r="S10" s="473">
        <v>1</v>
      </c>
      <c r="T10" s="473">
        <v>0</v>
      </c>
      <c r="U10" s="473">
        <v>0</v>
      </c>
      <c r="V10" s="473">
        <v>0</v>
      </c>
      <c r="W10" s="473">
        <v>0</v>
      </c>
      <c r="X10" s="473">
        <v>0</v>
      </c>
      <c r="Y10" s="473">
        <v>0</v>
      </c>
    </row>
    <row r="11" spans="1:25" ht="12.45" x14ac:dyDescent="0.3">
      <c r="A11" s="492" t="s">
        <v>51</v>
      </c>
      <c r="B11" s="493">
        <v>3</v>
      </c>
      <c r="C11" s="494">
        <v>0</v>
      </c>
      <c r="D11" s="494">
        <v>0</v>
      </c>
      <c r="E11" s="495" t="s">
        <v>160</v>
      </c>
      <c r="F11" s="584"/>
      <c r="G11" s="584" t="s">
        <v>372</v>
      </c>
      <c r="H11" s="640" t="s">
        <v>120</v>
      </c>
      <c r="I11" s="641" t="s">
        <v>10</v>
      </c>
      <c r="J11" s="496"/>
      <c r="M11" s="472"/>
      <c r="N11" s="472"/>
      <c r="O11" s="472" t="s">
        <v>79</v>
      </c>
      <c r="P11" s="473">
        <v>3</v>
      </c>
      <c r="Q11" s="473">
        <v>2</v>
      </c>
      <c r="R11" s="473">
        <v>1</v>
      </c>
      <c r="S11" s="473">
        <v>0</v>
      </c>
      <c r="T11" s="473">
        <v>0</v>
      </c>
      <c r="U11" s="473">
        <v>0</v>
      </c>
      <c r="V11" s="473">
        <v>0</v>
      </c>
      <c r="W11" s="473">
        <v>0</v>
      </c>
      <c r="X11" s="473">
        <v>0</v>
      </c>
      <c r="Y11" s="473">
        <v>0</v>
      </c>
    </row>
    <row r="12" spans="1:25" ht="12.45" x14ac:dyDescent="0.3">
      <c r="A12" s="492"/>
      <c r="B12" s="497"/>
      <c r="C12" s="498"/>
      <c r="D12" s="498"/>
      <c r="E12" s="498"/>
      <c r="F12" s="498"/>
      <c r="G12" s="498"/>
      <c r="H12" s="643"/>
      <c r="I12" s="643"/>
      <c r="J12" s="499"/>
      <c r="M12" s="472"/>
      <c r="N12" s="472"/>
      <c r="O12" s="472" t="s">
        <v>75</v>
      </c>
      <c r="P12" s="500">
        <v>0</v>
      </c>
      <c r="Q12" s="500">
        <v>0</v>
      </c>
      <c r="R12" s="500">
        <v>0</v>
      </c>
      <c r="S12" s="500">
        <v>0</v>
      </c>
      <c r="T12" s="500">
        <v>0</v>
      </c>
      <c r="U12" s="500">
        <v>0</v>
      </c>
      <c r="V12" s="500">
        <v>0</v>
      </c>
      <c r="W12" s="500">
        <v>0</v>
      </c>
      <c r="X12" s="500">
        <v>0</v>
      </c>
      <c r="Y12" s="500">
        <v>0</v>
      </c>
    </row>
    <row r="13" spans="1:25" ht="12.45" x14ac:dyDescent="0.3">
      <c r="A13" s="492" t="s">
        <v>56</v>
      </c>
      <c r="B13" s="493">
        <v>4</v>
      </c>
      <c r="C13" s="494">
        <v>0</v>
      </c>
      <c r="D13" s="494">
        <v>0</v>
      </c>
      <c r="E13" s="495" t="s">
        <v>239</v>
      </c>
      <c r="F13" s="584"/>
      <c r="G13" s="584" t="s">
        <v>372</v>
      </c>
      <c r="H13" s="640" t="s">
        <v>123</v>
      </c>
      <c r="I13" s="641" t="s">
        <v>6</v>
      </c>
      <c r="J13" s="496"/>
      <c r="M13" s="472"/>
      <c r="N13" s="472"/>
      <c r="O13" s="472" t="s">
        <v>76</v>
      </c>
      <c r="P13" s="500">
        <v>0</v>
      </c>
      <c r="Q13" s="500">
        <v>0</v>
      </c>
      <c r="R13" s="500">
        <v>0</v>
      </c>
      <c r="S13" s="500">
        <v>0</v>
      </c>
      <c r="T13" s="500">
        <v>0</v>
      </c>
      <c r="U13" s="500">
        <v>0</v>
      </c>
      <c r="V13" s="500">
        <v>0</v>
      </c>
      <c r="W13" s="500">
        <v>0</v>
      </c>
      <c r="X13" s="500">
        <v>0</v>
      </c>
      <c r="Y13" s="500">
        <v>0</v>
      </c>
    </row>
    <row r="14" spans="1:25" ht="12.45" x14ac:dyDescent="0.3">
      <c r="A14" s="492"/>
      <c r="B14" s="497"/>
      <c r="C14" s="498"/>
      <c r="D14" s="498"/>
      <c r="E14" s="498"/>
      <c r="F14" s="498"/>
      <c r="G14" s="498"/>
      <c r="H14" s="642"/>
      <c r="I14" s="642"/>
      <c r="J14" s="499"/>
      <c r="M14" s="472"/>
      <c r="N14" s="472"/>
      <c r="O14" s="472"/>
      <c r="P14" s="472"/>
      <c r="Q14" s="472"/>
      <c r="R14" s="472"/>
      <c r="S14" s="472"/>
      <c r="T14" s="472"/>
      <c r="U14" s="472"/>
      <c r="V14" s="472"/>
      <c r="W14" s="472"/>
      <c r="X14" s="472"/>
      <c r="Y14" s="472"/>
    </row>
    <row r="15" spans="1:25" ht="12.45" x14ac:dyDescent="0.3">
      <c r="A15" s="492" t="s">
        <v>280</v>
      </c>
      <c r="B15" s="493">
        <v>5</v>
      </c>
      <c r="C15" s="494">
        <v>0</v>
      </c>
      <c r="D15" s="494">
        <v>0</v>
      </c>
      <c r="E15" s="495" t="s">
        <v>240</v>
      </c>
      <c r="F15" s="584"/>
      <c r="G15" s="584" t="s">
        <v>372</v>
      </c>
      <c r="H15" s="640" t="s">
        <v>124</v>
      </c>
      <c r="I15" s="641" t="s">
        <v>4</v>
      </c>
      <c r="J15" s="496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</row>
    <row r="16" spans="1:25" ht="12.45" x14ac:dyDescent="0.3">
      <c r="A16" s="489"/>
      <c r="B16" s="489"/>
      <c r="C16" s="489"/>
      <c r="D16" s="489"/>
      <c r="E16" s="489"/>
      <c r="F16" s="489"/>
      <c r="G16" s="489"/>
      <c r="H16" s="489"/>
      <c r="I16" s="489"/>
      <c r="J16" s="489"/>
      <c r="M16" s="472"/>
      <c r="N16" s="472"/>
      <c r="O16" s="472" t="s">
        <v>49</v>
      </c>
      <c r="P16" s="472">
        <v>300</v>
      </c>
      <c r="Q16" s="472">
        <v>250</v>
      </c>
      <c r="R16" s="472">
        <v>220</v>
      </c>
      <c r="S16" s="472">
        <v>180</v>
      </c>
      <c r="T16" s="472">
        <v>160</v>
      </c>
      <c r="U16" s="472">
        <v>150</v>
      </c>
      <c r="V16" s="472">
        <v>140</v>
      </c>
      <c r="W16" s="472">
        <v>130</v>
      </c>
      <c r="X16" s="472">
        <v>120</v>
      </c>
      <c r="Y16" s="472">
        <v>110</v>
      </c>
    </row>
    <row r="17" spans="1:25" ht="12.45" x14ac:dyDescent="0.3">
      <c r="A17" s="489"/>
      <c r="B17" s="489"/>
      <c r="C17" s="489"/>
      <c r="D17" s="489"/>
      <c r="E17" s="489"/>
      <c r="F17" s="489"/>
      <c r="G17" s="489"/>
      <c r="H17" s="489"/>
      <c r="I17" s="489"/>
      <c r="J17" s="489"/>
      <c r="M17" s="472"/>
      <c r="N17" s="472"/>
      <c r="O17" s="472" t="s">
        <v>67</v>
      </c>
      <c r="P17" s="472">
        <v>250</v>
      </c>
      <c r="Q17" s="472">
        <v>200</v>
      </c>
      <c r="R17" s="472">
        <v>160</v>
      </c>
      <c r="S17" s="472">
        <v>140</v>
      </c>
      <c r="T17" s="472">
        <v>120</v>
      </c>
      <c r="U17" s="472">
        <v>110</v>
      </c>
      <c r="V17" s="472">
        <v>100</v>
      </c>
      <c r="W17" s="472">
        <v>90</v>
      </c>
      <c r="X17" s="472">
        <v>80</v>
      </c>
      <c r="Y17" s="472">
        <v>70</v>
      </c>
    </row>
    <row r="18" spans="1:25" ht="18.75" customHeight="1" x14ac:dyDescent="0.3">
      <c r="A18" s="489"/>
      <c r="B18" s="743"/>
      <c r="C18" s="743"/>
      <c r="D18" s="769" t="str">
        <f>E7</f>
        <v>Vince Véda</v>
      </c>
      <c r="E18" s="770"/>
      <c r="F18" s="585" t="str">
        <f>E9</f>
        <v>Fedor Szonja</v>
      </c>
      <c r="G18" s="585" t="str">
        <f>E11</f>
        <v>Kovács Bianka</v>
      </c>
      <c r="H18" s="562" t="str">
        <f>E13</f>
        <v>Oláh Luca</v>
      </c>
      <c r="I18" s="769" t="str">
        <f>E15</f>
        <v>Yiadom Lilly Irie</v>
      </c>
      <c r="J18" s="770"/>
      <c r="M18" s="472"/>
      <c r="N18" s="472"/>
      <c r="O18" s="472" t="s">
        <v>68</v>
      </c>
      <c r="P18" s="472">
        <v>200</v>
      </c>
      <c r="Q18" s="472">
        <v>150</v>
      </c>
      <c r="R18" s="472">
        <v>130</v>
      </c>
      <c r="S18" s="472">
        <v>110</v>
      </c>
      <c r="T18" s="472">
        <v>95</v>
      </c>
      <c r="U18" s="472">
        <v>80</v>
      </c>
      <c r="V18" s="472">
        <v>70</v>
      </c>
      <c r="W18" s="472">
        <v>60</v>
      </c>
      <c r="X18" s="472">
        <v>55</v>
      </c>
      <c r="Y18" s="472">
        <v>50</v>
      </c>
    </row>
    <row r="19" spans="1:25" ht="18.75" customHeight="1" x14ac:dyDescent="0.3">
      <c r="A19" s="501" t="s">
        <v>49</v>
      </c>
      <c r="B19" s="740" t="str">
        <f>E7</f>
        <v>Vince Véda</v>
      </c>
      <c r="C19" s="740"/>
      <c r="D19" s="771"/>
      <c r="E19" s="772"/>
      <c r="F19" s="617" t="s">
        <v>520</v>
      </c>
      <c r="G19" s="617" t="s">
        <v>523</v>
      </c>
      <c r="H19" s="618" t="s">
        <v>519</v>
      </c>
      <c r="I19" s="767" t="s">
        <v>524</v>
      </c>
      <c r="J19" s="768"/>
      <c r="M19" s="472"/>
      <c r="N19" s="472"/>
      <c r="O19" s="472" t="s">
        <v>69</v>
      </c>
      <c r="P19" s="472">
        <v>150</v>
      </c>
      <c r="Q19" s="472">
        <v>120</v>
      </c>
      <c r="R19" s="472">
        <v>100</v>
      </c>
      <c r="S19" s="472">
        <v>80</v>
      </c>
      <c r="T19" s="472">
        <v>70</v>
      </c>
      <c r="U19" s="472">
        <v>60</v>
      </c>
      <c r="V19" s="472">
        <v>55</v>
      </c>
      <c r="W19" s="472">
        <v>50</v>
      </c>
      <c r="X19" s="472">
        <v>45</v>
      </c>
      <c r="Y19" s="472">
        <v>40</v>
      </c>
    </row>
    <row r="20" spans="1:25" ht="18.75" customHeight="1" x14ac:dyDescent="0.3">
      <c r="A20" s="501" t="s">
        <v>50</v>
      </c>
      <c r="B20" s="740" t="str">
        <f>E9</f>
        <v>Fedor Szonja</v>
      </c>
      <c r="C20" s="740"/>
      <c r="D20" s="773" t="s">
        <v>525</v>
      </c>
      <c r="E20" s="774"/>
      <c r="F20" s="620"/>
      <c r="G20" s="644" t="s">
        <v>517</v>
      </c>
      <c r="H20" s="619" t="s">
        <v>517</v>
      </c>
      <c r="I20" s="767" t="s">
        <v>517</v>
      </c>
      <c r="J20" s="768"/>
      <c r="M20" s="472"/>
      <c r="N20" s="472"/>
      <c r="O20" s="472" t="s">
        <v>70</v>
      </c>
      <c r="P20" s="472">
        <v>120</v>
      </c>
      <c r="Q20" s="472">
        <v>90</v>
      </c>
      <c r="R20" s="472">
        <v>65</v>
      </c>
      <c r="S20" s="472">
        <v>55</v>
      </c>
      <c r="T20" s="472">
        <v>50</v>
      </c>
      <c r="U20" s="472">
        <v>45</v>
      </c>
      <c r="V20" s="472">
        <v>40</v>
      </c>
      <c r="W20" s="472">
        <v>35</v>
      </c>
      <c r="X20" s="472">
        <v>25</v>
      </c>
      <c r="Y20" s="472">
        <v>20</v>
      </c>
    </row>
    <row r="21" spans="1:25" ht="18.75" customHeight="1" x14ac:dyDescent="0.3">
      <c r="A21" s="501" t="s">
        <v>51</v>
      </c>
      <c r="B21" s="740" t="str">
        <f>E11</f>
        <v>Kovács Bianka</v>
      </c>
      <c r="C21" s="740"/>
      <c r="D21" s="773" t="s">
        <v>522</v>
      </c>
      <c r="E21" s="774"/>
      <c r="F21" s="619" t="s">
        <v>510</v>
      </c>
      <c r="G21" s="620"/>
      <c r="H21" s="619" t="s">
        <v>512</v>
      </c>
      <c r="I21" s="773" t="s">
        <v>526</v>
      </c>
      <c r="J21" s="774"/>
      <c r="M21" s="472"/>
      <c r="N21" s="472"/>
      <c r="O21" s="472" t="s">
        <v>71</v>
      </c>
      <c r="P21" s="472">
        <v>90</v>
      </c>
      <c r="Q21" s="472">
        <v>60</v>
      </c>
      <c r="R21" s="472">
        <v>45</v>
      </c>
      <c r="S21" s="472">
        <v>34</v>
      </c>
      <c r="T21" s="472">
        <v>27</v>
      </c>
      <c r="U21" s="472">
        <v>22</v>
      </c>
      <c r="V21" s="472">
        <v>18</v>
      </c>
      <c r="W21" s="472">
        <v>15</v>
      </c>
      <c r="X21" s="472">
        <v>12</v>
      </c>
      <c r="Y21" s="472">
        <v>9</v>
      </c>
    </row>
    <row r="22" spans="1:25" ht="18.75" customHeight="1" x14ac:dyDescent="0.3">
      <c r="A22" s="501" t="s">
        <v>56</v>
      </c>
      <c r="B22" s="740" t="str">
        <f>E13</f>
        <v>Oláh Luca</v>
      </c>
      <c r="C22" s="740"/>
      <c r="D22" s="773" t="s">
        <v>527</v>
      </c>
      <c r="E22" s="774"/>
      <c r="F22" s="619" t="s">
        <v>510</v>
      </c>
      <c r="G22" s="619" t="s">
        <v>528</v>
      </c>
      <c r="H22" s="616"/>
      <c r="I22" s="773" t="s">
        <v>522</v>
      </c>
      <c r="J22" s="774"/>
      <c r="M22" s="472"/>
      <c r="N22" s="472"/>
      <c r="O22" s="472" t="s">
        <v>72</v>
      </c>
      <c r="P22" s="472">
        <v>60</v>
      </c>
      <c r="Q22" s="472">
        <v>40</v>
      </c>
      <c r="R22" s="472">
        <v>30</v>
      </c>
      <c r="S22" s="472">
        <v>20</v>
      </c>
      <c r="T22" s="472">
        <v>18</v>
      </c>
      <c r="U22" s="472">
        <v>15</v>
      </c>
      <c r="V22" s="472">
        <v>12</v>
      </c>
      <c r="W22" s="472">
        <v>10</v>
      </c>
      <c r="X22" s="472">
        <v>8</v>
      </c>
      <c r="Y22" s="472">
        <v>6</v>
      </c>
    </row>
    <row r="23" spans="1:25" ht="18.75" customHeight="1" x14ac:dyDescent="0.3">
      <c r="A23" s="501" t="s">
        <v>280</v>
      </c>
      <c r="B23" s="740" t="str">
        <f>E15</f>
        <v>Yiadom Lilly Irie</v>
      </c>
      <c r="C23" s="740"/>
      <c r="D23" s="745" t="s">
        <v>518</v>
      </c>
      <c r="E23" s="745"/>
      <c r="F23" s="619" t="s">
        <v>510</v>
      </c>
      <c r="G23" s="619" t="s">
        <v>521</v>
      </c>
      <c r="H23" s="618" t="s">
        <v>523</v>
      </c>
      <c r="I23" s="741"/>
      <c r="J23" s="741"/>
      <c r="M23" s="472"/>
      <c r="N23" s="472"/>
      <c r="O23" s="472" t="s">
        <v>73</v>
      </c>
      <c r="P23" s="472">
        <v>40</v>
      </c>
      <c r="Q23" s="472">
        <v>25</v>
      </c>
      <c r="R23" s="472">
        <v>18</v>
      </c>
      <c r="S23" s="472">
        <v>13</v>
      </c>
      <c r="T23" s="472">
        <v>8</v>
      </c>
      <c r="U23" s="472">
        <v>7</v>
      </c>
      <c r="V23" s="472">
        <v>6</v>
      </c>
      <c r="W23" s="472">
        <v>5</v>
      </c>
      <c r="X23" s="472">
        <v>4</v>
      </c>
      <c r="Y23" s="472">
        <v>3</v>
      </c>
    </row>
    <row r="24" spans="1:25" ht="12.45" x14ac:dyDescent="0.3">
      <c r="A24" s="489"/>
      <c r="B24" s="489"/>
      <c r="C24" s="489"/>
      <c r="D24" s="489"/>
      <c r="E24" s="489"/>
      <c r="F24" s="489"/>
      <c r="G24" s="489"/>
      <c r="H24" s="489"/>
      <c r="I24" s="489"/>
      <c r="J24" s="489"/>
      <c r="M24" s="472"/>
      <c r="N24" s="472"/>
      <c r="O24" s="472" t="s">
        <v>74</v>
      </c>
      <c r="P24" s="472">
        <v>25</v>
      </c>
      <c r="Q24" s="472">
        <v>15</v>
      </c>
      <c r="R24" s="472">
        <v>13</v>
      </c>
      <c r="S24" s="472">
        <v>7</v>
      </c>
      <c r="T24" s="472">
        <v>6</v>
      </c>
      <c r="U24" s="472">
        <v>5</v>
      </c>
      <c r="V24" s="472">
        <v>4</v>
      </c>
      <c r="W24" s="472">
        <v>3</v>
      </c>
      <c r="X24" s="472">
        <v>2</v>
      </c>
      <c r="Y24" s="472">
        <v>1</v>
      </c>
    </row>
    <row r="25" spans="1:25" ht="12.45" x14ac:dyDescent="0.3">
      <c r="A25" s="489"/>
      <c r="B25" s="489"/>
      <c r="C25" s="489"/>
      <c r="D25" s="489"/>
      <c r="E25" s="489"/>
      <c r="F25" s="489"/>
      <c r="G25" s="489"/>
      <c r="H25" s="489"/>
      <c r="I25" s="489"/>
      <c r="J25" s="489"/>
      <c r="M25" s="472"/>
      <c r="N25" s="472"/>
      <c r="O25" s="472" t="s">
        <v>79</v>
      </c>
      <c r="P25" s="472">
        <v>15</v>
      </c>
      <c r="Q25" s="472">
        <v>10</v>
      </c>
      <c r="R25" s="472">
        <v>8</v>
      </c>
      <c r="S25" s="472">
        <v>4</v>
      </c>
      <c r="T25" s="472">
        <v>3</v>
      </c>
      <c r="U25" s="472">
        <v>2</v>
      </c>
      <c r="V25" s="472">
        <v>1</v>
      </c>
      <c r="W25" s="472">
        <v>0</v>
      </c>
      <c r="X25" s="472">
        <v>0</v>
      </c>
      <c r="Y25" s="472">
        <v>0</v>
      </c>
    </row>
    <row r="26" spans="1:25" ht="12.45" x14ac:dyDescent="0.3">
      <c r="A26" s="489"/>
      <c r="B26" s="484" t="s">
        <v>58</v>
      </c>
      <c r="C26" s="473" t="s">
        <v>273</v>
      </c>
      <c r="D26" s="473" t="s">
        <v>63</v>
      </c>
      <c r="E26" s="489"/>
      <c r="F26" s="489"/>
      <c r="G26" s="489"/>
      <c r="H26" s="489"/>
      <c r="I26" s="489"/>
      <c r="J26" s="489"/>
      <c r="M26" s="472"/>
      <c r="N26" s="472"/>
      <c r="O26" s="472" t="s">
        <v>75</v>
      </c>
      <c r="P26" s="472">
        <v>10</v>
      </c>
      <c r="Q26" s="472">
        <v>6</v>
      </c>
      <c r="R26" s="472">
        <v>4</v>
      </c>
      <c r="S26" s="472">
        <v>2</v>
      </c>
      <c r="T26" s="472">
        <v>1</v>
      </c>
      <c r="U26" s="472">
        <v>0</v>
      </c>
      <c r="V26" s="472">
        <v>0</v>
      </c>
      <c r="W26" s="472">
        <v>0</v>
      </c>
      <c r="X26" s="472">
        <v>0</v>
      </c>
      <c r="Y26" s="472">
        <v>0</v>
      </c>
    </row>
    <row r="27" spans="1:25" ht="12.45" x14ac:dyDescent="0.3">
      <c r="A27" s="489"/>
      <c r="B27" s="487" t="s">
        <v>65</v>
      </c>
      <c r="C27" s="488" t="s">
        <v>61</v>
      </c>
      <c r="D27" s="488" t="s">
        <v>274</v>
      </c>
      <c r="E27" s="489"/>
      <c r="F27" s="489"/>
      <c r="G27" s="489"/>
      <c r="H27" s="489"/>
      <c r="I27" s="489"/>
      <c r="J27" s="489"/>
      <c r="M27" s="472"/>
      <c r="N27" s="472"/>
      <c r="O27" s="472" t="s">
        <v>76</v>
      </c>
      <c r="P27" s="472">
        <v>3</v>
      </c>
      <c r="Q27" s="472">
        <v>2</v>
      </c>
      <c r="R27" s="472">
        <v>1</v>
      </c>
      <c r="S27" s="472">
        <v>0</v>
      </c>
      <c r="T27" s="472">
        <v>0</v>
      </c>
      <c r="U27" s="472">
        <v>0</v>
      </c>
      <c r="V27" s="472">
        <v>0</v>
      </c>
      <c r="W27" s="472">
        <v>0</v>
      </c>
      <c r="X27" s="472">
        <v>0</v>
      </c>
      <c r="Y27" s="472">
        <v>0</v>
      </c>
    </row>
    <row r="28" spans="1:25" ht="12.45" x14ac:dyDescent="0.3">
      <c r="A28" s="489"/>
      <c r="B28" s="490" t="s">
        <v>66</v>
      </c>
      <c r="C28" s="491" t="s">
        <v>275</v>
      </c>
      <c r="D28" s="491" t="s">
        <v>64</v>
      </c>
      <c r="E28" s="489"/>
      <c r="F28" s="489"/>
      <c r="G28" s="489"/>
      <c r="H28" s="489"/>
      <c r="I28" s="489"/>
      <c r="J28" s="489"/>
    </row>
    <row r="29" spans="1:25" ht="12.45" x14ac:dyDescent="0.3">
      <c r="A29" s="489"/>
      <c r="B29" s="484" t="s">
        <v>276</v>
      </c>
      <c r="C29" s="473" t="s">
        <v>60</v>
      </c>
      <c r="D29" s="473" t="s">
        <v>277</v>
      </c>
      <c r="E29" s="489"/>
      <c r="F29" s="489"/>
      <c r="G29" s="489"/>
      <c r="H29" s="489"/>
      <c r="I29" s="489"/>
      <c r="J29" s="489"/>
    </row>
    <row r="30" spans="1:25" ht="12.45" x14ac:dyDescent="0.3">
      <c r="A30" s="489"/>
      <c r="B30" s="487" t="s">
        <v>278</v>
      </c>
      <c r="C30" s="488" t="s">
        <v>62</v>
      </c>
      <c r="D30" s="488" t="s">
        <v>279</v>
      </c>
      <c r="E30" s="489"/>
      <c r="F30" s="489"/>
      <c r="G30" s="489"/>
      <c r="H30" s="489"/>
      <c r="I30" s="489"/>
      <c r="J30" s="489"/>
    </row>
    <row r="31" spans="1:25" ht="12.45" x14ac:dyDescent="0.3">
      <c r="A31" s="489"/>
      <c r="B31" s="489"/>
      <c r="C31" s="489"/>
      <c r="D31" s="489"/>
      <c r="E31" s="489"/>
      <c r="F31" s="489"/>
      <c r="G31" s="489"/>
      <c r="H31" s="489"/>
      <c r="I31" s="489"/>
      <c r="J31" s="489"/>
    </row>
    <row r="32" spans="1:25" ht="12.45" x14ac:dyDescent="0.3">
      <c r="A32" s="489"/>
      <c r="B32" s="489"/>
      <c r="C32" s="489"/>
      <c r="D32" s="489"/>
      <c r="E32" s="489"/>
      <c r="F32" s="489"/>
      <c r="G32" s="489"/>
      <c r="H32" s="489"/>
      <c r="I32" s="502"/>
      <c r="J32" s="489"/>
    </row>
    <row r="33" spans="1:10" ht="12.45" x14ac:dyDescent="0.3">
      <c r="A33" s="503" t="s">
        <v>30</v>
      </c>
      <c r="B33" s="504"/>
      <c r="C33" s="505"/>
      <c r="D33" s="506" t="s">
        <v>2</v>
      </c>
      <c r="E33" s="507" t="s">
        <v>32</v>
      </c>
      <c r="F33" s="507"/>
      <c r="G33" s="507"/>
      <c r="H33" s="509" t="s">
        <v>41</v>
      </c>
      <c r="I33" s="485"/>
      <c r="J33" s="508"/>
    </row>
    <row r="34" spans="1:10" ht="12.45" x14ac:dyDescent="0.3">
      <c r="A34" s="510" t="s">
        <v>31</v>
      </c>
      <c r="B34" s="511"/>
      <c r="C34" s="512"/>
      <c r="D34" s="513"/>
      <c r="E34" s="555"/>
      <c r="F34" s="555"/>
      <c r="G34" s="555"/>
      <c r="H34" s="515" t="s">
        <v>33</v>
      </c>
      <c r="I34" s="516"/>
      <c r="J34" s="517"/>
    </row>
    <row r="35" spans="1:10" ht="12.45" x14ac:dyDescent="0.3">
      <c r="A35" s="518" t="s">
        <v>38</v>
      </c>
      <c r="B35" s="519"/>
      <c r="C35" s="520"/>
      <c r="D35" s="521"/>
      <c r="E35" s="556"/>
      <c r="F35" s="556"/>
      <c r="G35" s="556"/>
      <c r="H35" s="523"/>
      <c r="I35" s="502"/>
      <c r="J35" s="524"/>
    </row>
    <row r="36" spans="1:10" ht="12.45" x14ac:dyDescent="0.3">
      <c r="A36" s="525"/>
      <c r="B36" s="526"/>
      <c r="C36" s="527"/>
      <c r="D36" s="521"/>
      <c r="E36" s="528"/>
      <c r="F36" s="528"/>
      <c r="G36" s="528"/>
      <c r="H36" s="515" t="s">
        <v>34</v>
      </c>
      <c r="I36" s="516"/>
      <c r="J36" s="517"/>
    </row>
    <row r="37" spans="1:10" ht="12.45" x14ac:dyDescent="0.3">
      <c r="A37" s="529"/>
      <c r="B37" s="530"/>
      <c r="C37" s="531"/>
      <c r="D37" s="521"/>
      <c r="E37" s="528"/>
      <c r="F37" s="528"/>
      <c r="G37" s="528"/>
      <c r="H37" s="532"/>
      <c r="I37" s="489"/>
      <c r="J37" s="533"/>
    </row>
    <row r="38" spans="1:10" ht="12.45" x14ac:dyDescent="0.3">
      <c r="A38" s="534"/>
      <c r="B38" s="535"/>
      <c r="C38" s="536"/>
      <c r="D38" s="521"/>
      <c r="E38" s="528"/>
      <c r="F38" s="528"/>
      <c r="G38" s="528"/>
      <c r="H38" s="518"/>
      <c r="I38" s="502"/>
      <c r="J38" s="524"/>
    </row>
    <row r="39" spans="1:10" ht="12.45" x14ac:dyDescent="0.3">
      <c r="A39" s="537"/>
      <c r="B39" s="538"/>
      <c r="C39" s="531"/>
      <c r="D39" s="521"/>
      <c r="E39" s="528"/>
      <c r="F39" s="528"/>
      <c r="G39" s="528"/>
      <c r="H39" s="515" t="s">
        <v>26</v>
      </c>
      <c r="I39" s="516"/>
      <c r="J39" s="517"/>
    </row>
    <row r="40" spans="1:10" ht="12.45" x14ac:dyDescent="0.3">
      <c r="A40" s="537"/>
      <c r="B40" s="538"/>
      <c r="C40" s="539"/>
      <c r="D40" s="521"/>
      <c r="E40" s="528"/>
      <c r="F40" s="528"/>
      <c r="G40" s="528"/>
      <c r="H40" s="532"/>
      <c r="I40" s="489"/>
      <c r="J40" s="533"/>
    </row>
    <row r="41" spans="1:10" ht="12.45" x14ac:dyDescent="0.3">
      <c r="A41" s="540"/>
      <c r="B41" s="541"/>
      <c r="C41" s="542"/>
      <c r="D41" s="543"/>
      <c r="E41" s="544"/>
      <c r="F41" s="544"/>
      <c r="G41" s="544"/>
      <c r="H41" s="518">
        <f>I4</f>
        <v>0</v>
      </c>
      <c r="I41" s="502"/>
      <c r="J41" s="524"/>
    </row>
    <row r="42" spans="1:10" ht="12.45" x14ac:dyDescent="0.3"/>
    <row r="43" spans="1:10" ht="12.45" x14ac:dyDescent="0.3"/>
  </sheetData>
  <mergeCells count="20">
    <mergeCell ref="B23:C23"/>
    <mergeCell ref="D23:E23"/>
    <mergeCell ref="I23:J23"/>
    <mergeCell ref="B22:C22"/>
    <mergeCell ref="D22:E22"/>
    <mergeCell ref="I22:J22"/>
    <mergeCell ref="B21:C21"/>
    <mergeCell ref="D21:E21"/>
    <mergeCell ref="I21:J21"/>
    <mergeCell ref="B20:C20"/>
    <mergeCell ref="D20:E20"/>
    <mergeCell ref="I20:J20"/>
    <mergeCell ref="I19:J19"/>
    <mergeCell ref="B18:C18"/>
    <mergeCell ref="D18:E18"/>
    <mergeCell ref="I18:J18"/>
    <mergeCell ref="A1:E1"/>
    <mergeCell ref="A4:C4"/>
    <mergeCell ref="B19:C19"/>
    <mergeCell ref="D19:E19"/>
  </mergeCells>
  <conditionalFormatting sqref="E7:G7 E9:G9 E11:G11 E13:G13 E15:G15">
    <cfRule type="cellIs" dxfId="53" priority="1" operator="equal">
      <formula>"Bye"</formula>
    </cfRule>
  </conditionalFormatting>
  <printOptions horizontalCentered="1" verticalCentered="1"/>
  <pageMargins left="0" right="0" top="0.98402777777777795" bottom="0.98402777777777795" header="0.511811023622047" footer="0.511811023622047"/>
  <pageSetup paperSize="9" scale="95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B60C-F835-4426-88D0-534365F92BA2}">
  <sheetPr>
    <tabColor rgb="FFFFFF00"/>
    <pageSetUpPr fitToPage="1"/>
  </sheetPr>
  <dimension ref="A1:AI57"/>
  <sheetViews>
    <sheetView showGridLines="0" showZeros="0" zoomScale="99" zoomScaleNormal="99" workbookViewId="0">
      <selection activeCell="O24" sqref="O24"/>
    </sheetView>
  </sheetViews>
  <sheetFormatPr defaultColWidth="8.84375" defaultRowHeight="12.45" x14ac:dyDescent="0.3"/>
  <cols>
    <col min="1" max="2" width="3.3046875" style="312" customWidth="1"/>
    <col min="3" max="3" width="4.69140625" style="312" customWidth="1"/>
    <col min="4" max="4" width="2.69140625" style="312" bestFit="1" customWidth="1"/>
    <col min="5" max="5" width="4.3046875" style="312" customWidth="1"/>
    <col min="6" max="6" width="12.69140625" style="312" customWidth="1"/>
    <col min="7" max="7" width="14.4609375" style="312" customWidth="1"/>
    <col min="8" max="8" width="1.69140625" style="437" customWidth="1"/>
    <col min="9" max="9" width="17.07421875" style="312" customWidth="1"/>
    <col min="10" max="10" width="1.69140625" style="437" customWidth="1"/>
    <col min="11" max="11" width="13.53515625" style="312" customWidth="1"/>
    <col min="12" max="12" width="1.69140625" style="438" customWidth="1"/>
    <col min="13" max="13" width="13.69140625" style="312" customWidth="1"/>
    <col min="14" max="14" width="1.69140625" style="437" customWidth="1"/>
    <col min="15" max="15" width="10.69140625" style="312" customWidth="1"/>
    <col min="16" max="16" width="1.69140625" style="438" customWidth="1"/>
    <col min="17" max="17" width="9.15234375" style="312" hidden="1" customWidth="1"/>
    <col min="18" max="18" width="8.69140625" style="312" customWidth="1"/>
    <col min="19" max="19" width="9.15234375" style="312" hidden="1" customWidth="1"/>
    <col min="20" max="22" width="8.84375" style="312"/>
    <col min="23" max="32" width="9.15234375" style="312" hidden="1" customWidth="1"/>
    <col min="33" max="35" width="9.15234375" style="312" customWidth="1"/>
    <col min="36" max="16384" width="8.84375" style="312"/>
  </cols>
  <sheetData>
    <row r="1" spans="1:35" s="301" customFormat="1" ht="21.75" customHeight="1" x14ac:dyDescent="0.3">
      <c r="A1" s="552" t="s">
        <v>204</v>
      </c>
      <c r="B1" s="295"/>
      <c r="C1" s="296"/>
      <c r="D1" s="296"/>
      <c r="E1" s="296"/>
      <c r="F1" s="296"/>
      <c r="G1" s="296"/>
      <c r="H1" s="297"/>
      <c r="I1" s="298" t="s">
        <v>37</v>
      </c>
      <c r="J1" s="299"/>
      <c r="K1" s="300"/>
      <c r="L1" s="297"/>
      <c r="M1" s="297" t="s">
        <v>195</v>
      </c>
      <c r="N1" s="297"/>
      <c r="O1" s="296"/>
      <c r="P1" s="297"/>
      <c r="W1" s="302"/>
      <c r="X1" s="302"/>
      <c r="Y1" s="302"/>
      <c r="Z1" s="303" t="e">
        <f>IF($W$5=1,CONCATENATE(VLOOKUP($W$3,$Y$2:$AF$14,2)),CONCATENATE(VLOOKUP($W$3,$Y$16:$AF$25,2)))</f>
        <v>#REF!</v>
      </c>
      <c r="AA1" s="303" t="e">
        <f>IF($W$5=1,CONCATENATE(VLOOKUP($W$3,$Y$2:$AF$14,3)),CONCATENATE(VLOOKUP($W$3,$Y$16:$AF$25,3)))</f>
        <v>#REF!</v>
      </c>
      <c r="AB1" s="303" t="e">
        <f>IF($W$5=1,CONCATENATE(VLOOKUP($W$3,$Y$2:$AF$14,4)),CONCATENATE(VLOOKUP($W$3,$Y$16:$AF$25,4)))</f>
        <v>#REF!</v>
      </c>
      <c r="AC1" s="303" t="e">
        <f>IF($W$5=1,CONCATENATE(VLOOKUP($W$3,$Y$2:$AF$14,5)),CONCATENATE(VLOOKUP($W$3,$Y$16:$AF$25,5)))</f>
        <v>#REF!</v>
      </c>
      <c r="AD1" s="303" t="e">
        <f>IF($W$5=1,CONCATENATE(VLOOKUP($W$3,$Y$2:$AF$14,6)),CONCATENATE(VLOOKUP($W$3,$Y$16:$AF$25,6)))</f>
        <v>#REF!</v>
      </c>
      <c r="AE1" s="303" t="e">
        <f>IF($W$5=1,CONCATENATE(VLOOKUP($W$3,$Y$2:$AF$14,7)),CONCATENATE(VLOOKUP($W$3,$Y$16:$AF$25,7)))</f>
        <v>#REF!</v>
      </c>
      <c r="AF1" s="303" t="e">
        <f>IF($W$5=1,CONCATENATE(VLOOKUP($W$3,$Y$2:$AF$14,8)),CONCATENATE(VLOOKUP($W$3,$Y$16:$AF$25,8)))</f>
        <v>#REF!</v>
      </c>
    </row>
    <row r="2" spans="1:35" s="308" customFormat="1" x14ac:dyDescent="0.3">
      <c r="A2" s="304" t="s">
        <v>36</v>
      </c>
      <c r="B2" s="305"/>
      <c r="C2" s="305"/>
      <c r="D2" s="305"/>
      <c r="E2" s="305" t="s">
        <v>109</v>
      </c>
      <c r="F2" s="305"/>
      <c r="G2" s="305"/>
      <c r="H2" s="307"/>
      <c r="I2" s="299"/>
      <c r="J2" s="299"/>
      <c r="K2" s="299"/>
      <c r="L2" s="307"/>
      <c r="M2" s="306"/>
      <c r="N2" s="307"/>
      <c r="O2" s="306"/>
      <c r="P2" s="307"/>
      <c r="W2" s="309"/>
      <c r="X2" s="310"/>
      <c r="Y2" s="310" t="s">
        <v>49</v>
      </c>
      <c r="Z2" s="311">
        <v>300</v>
      </c>
      <c r="AA2" s="311">
        <v>250</v>
      </c>
      <c r="AB2" s="311">
        <v>200</v>
      </c>
      <c r="AC2" s="311">
        <v>150</v>
      </c>
      <c r="AD2" s="311">
        <v>120</v>
      </c>
      <c r="AE2" s="311">
        <v>90</v>
      </c>
      <c r="AF2" s="311">
        <v>40</v>
      </c>
      <c r="AG2" s="312"/>
      <c r="AH2" s="312"/>
      <c r="AI2" s="312"/>
    </row>
    <row r="3" spans="1:35" s="316" customFormat="1" ht="11.25" customHeight="1" x14ac:dyDescent="0.3">
      <c r="A3" s="313" t="s">
        <v>19</v>
      </c>
      <c r="B3" s="313"/>
      <c r="C3" s="313"/>
      <c r="D3" s="313"/>
      <c r="E3" s="313"/>
      <c r="F3" s="313"/>
      <c r="G3" s="313"/>
      <c r="H3" s="314"/>
      <c r="I3" s="313" t="s">
        <v>24</v>
      </c>
      <c r="J3" s="314"/>
      <c r="K3" s="313"/>
      <c r="L3" s="314"/>
      <c r="M3" s="313"/>
      <c r="N3" s="314"/>
      <c r="O3" s="313"/>
      <c r="P3" s="315" t="s">
        <v>25</v>
      </c>
      <c r="W3" s="310" t="str">
        <f>IF(I4="OB","A",IF(I4="IX","W",IF(I4="","",I4)))</f>
        <v/>
      </c>
      <c r="X3" s="310"/>
      <c r="Y3" s="310" t="s">
        <v>50</v>
      </c>
      <c r="Z3" s="311">
        <v>280</v>
      </c>
      <c r="AA3" s="311">
        <v>230</v>
      </c>
      <c r="AB3" s="311">
        <v>180</v>
      </c>
      <c r="AC3" s="311">
        <v>140</v>
      </c>
      <c r="AD3" s="311">
        <v>80</v>
      </c>
      <c r="AE3" s="311">
        <v>0</v>
      </c>
      <c r="AF3" s="311">
        <v>0</v>
      </c>
      <c r="AG3" s="312"/>
      <c r="AH3" s="312"/>
      <c r="AI3" s="312"/>
    </row>
    <row r="4" spans="1:35" s="323" customFormat="1" ht="11.25" customHeight="1" thickBot="1" x14ac:dyDescent="0.35">
      <c r="A4" s="766">
        <v>45406</v>
      </c>
      <c r="B4" s="766"/>
      <c r="C4" s="766"/>
      <c r="D4" s="317"/>
      <c r="E4" s="318"/>
      <c r="F4" s="318"/>
      <c r="G4" s="318"/>
      <c r="H4" s="319"/>
      <c r="I4" s="320"/>
      <c r="J4" s="319"/>
      <c r="K4" s="321"/>
      <c r="L4" s="319"/>
      <c r="M4" s="318"/>
      <c r="N4" s="319"/>
      <c r="O4" s="318"/>
      <c r="P4" s="322" t="s">
        <v>89</v>
      </c>
      <c r="W4" s="310"/>
      <c r="X4" s="310"/>
      <c r="Y4" s="310" t="s">
        <v>67</v>
      </c>
      <c r="Z4" s="311">
        <v>250</v>
      </c>
      <c r="AA4" s="311">
        <v>200</v>
      </c>
      <c r="AB4" s="311">
        <v>150</v>
      </c>
      <c r="AC4" s="311">
        <v>120</v>
      </c>
      <c r="AD4" s="311">
        <v>90</v>
      </c>
      <c r="AE4" s="311">
        <v>60</v>
      </c>
      <c r="AF4" s="311">
        <v>25</v>
      </c>
      <c r="AG4" s="312"/>
      <c r="AH4" s="312"/>
      <c r="AI4" s="312"/>
    </row>
    <row r="5" spans="1:35" s="316" customFormat="1" x14ac:dyDescent="0.3">
      <c r="A5" s="324"/>
      <c r="B5" s="325" t="s">
        <v>1</v>
      </c>
      <c r="C5" s="326" t="s">
        <v>30</v>
      </c>
      <c r="D5" s="325" t="s">
        <v>29</v>
      </c>
      <c r="E5" s="325" t="s">
        <v>27</v>
      </c>
      <c r="F5" s="325"/>
      <c r="G5" s="325"/>
      <c r="H5" s="327"/>
      <c r="I5" s="325" t="s">
        <v>28</v>
      </c>
      <c r="J5" s="328"/>
      <c r="K5" s="325" t="s">
        <v>196</v>
      </c>
      <c r="L5" s="328"/>
      <c r="M5" s="325" t="s">
        <v>43</v>
      </c>
      <c r="N5" s="328"/>
      <c r="O5" s="325" t="s">
        <v>42</v>
      </c>
      <c r="P5" s="329"/>
      <c r="W5" s="310" t="e">
        <v>#REF!</v>
      </c>
      <c r="X5" s="310"/>
      <c r="Y5" s="310" t="s">
        <v>68</v>
      </c>
      <c r="Z5" s="311">
        <v>200</v>
      </c>
      <c r="AA5" s="311">
        <v>150</v>
      </c>
      <c r="AB5" s="311">
        <v>120</v>
      </c>
      <c r="AC5" s="311">
        <v>90</v>
      </c>
      <c r="AD5" s="311">
        <v>60</v>
      </c>
      <c r="AE5" s="311">
        <v>40</v>
      </c>
      <c r="AF5" s="311">
        <v>15</v>
      </c>
      <c r="AG5" s="312"/>
      <c r="AH5" s="312"/>
      <c r="AI5" s="312"/>
    </row>
    <row r="6" spans="1:35" s="334" customFormat="1" ht="11.25" customHeight="1" thickBot="1" x14ac:dyDescent="0.35">
      <c r="A6" s="330"/>
      <c r="B6" s="331"/>
      <c r="C6" s="331"/>
      <c r="D6" s="331"/>
      <c r="E6" s="331"/>
      <c r="F6" s="331"/>
      <c r="G6" s="331"/>
      <c r="H6" s="332"/>
      <c r="I6" s="331" t="str">
        <f>IF(W3="","",CONCATENATE(VLOOKUP(W3,Z1:AF1,4)," pont"))</f>
        <v/>
      </c>
      <c r="J6" s="332"/>
      <c r="K6" s="331" t="str">
        <f>IF(W3="","",CONCATENATE(VLOOKUP(W3,Z1:AF1,3)," pont"))</f>
        <v/>
      </c>
      <c r="L6" s="332"/>
      <c r="M6" s="331" t="str">
        <f>IF(W3="","",CONCATENATE(VLOOKUP(W3,Z1:AF1,2)," pont"))</f>
        <v/>
      </c>
      <c r="N6" s="332"/>
      <c r="O6" s="331" t="str">
        <f>IF(W3="","",CONCATENATE(VLOOKUP(W3,Z1:AF1,1)," pont"))</f>
        <v/>
      </c>
      <c r="P6" s="333"/>
      <c r="W6" s="335"/>
      <c r="X6" s="335"/>
      <c r="Y6" s="335" t="s">
        <v>69</v>
      </c>
      <c r="Z6" s="336">
        <v>150</v>
      </c>
      <c r="AA6" s="336">
        <v>120</v>
      </c>
      <c r="AB6" s="336">
        <v>90</v>
      </c>
      <c r="AC6" s="336">
        <v>60</v>
      </c>
      <c r="AD6" s="336">
        <v>40</v>
      </c>
      <c r="AE6" s="336">
        <v>25</v>
      </c>
      <c r="AF6" s="336">
        <v>10</v>
      </c>
      <c r="AG6" s="337"/>
      <c r="AH6" s="337"/>
      <c r="AI6" s="337"/>
    </row>
    <row r="7" spans="1:35" s="349" customFormat="1" ht="13.1" customHeight="1" x14ac:dyDescent="0.3">
      <c r="A7" s="338">
        <v>1</v>
      </c>
      <c r="B7" s="339" t="e">
        <f>IF($E7="","",VLOOKUP($E7,#REF!,14))</f>
        <v>#REF!</v>
      </c>
      <c r="C7" s="340" t="e">
        <f>IF($E7="","",VLOOKUP($E7,#REF!,15))</f>
        <v>#REF!</v>
      </c>
      <c r="D7" s="340" t="e">
        <f>IF($E7="","",VLOOKUP($E7,#REF!,5))</f>
        <v>#REF!</v>
      </c>
      <c r="E7" s="341" t="s">
        <v>49</v>
      </c>
      <c r="F7" s="645" t="s">
        <v>96</v>
      </c>
      <c r="G7" s="601" t="s">
        <v>369</v>
      </c>
      <c r="H7" s="547"/>
      <c r="I7" s="355"/>
      <c r="J7" s="343"/>
      <c r="K7" s="343"/>
      <c r="L7" s="343"/>
      <c r="M7" s="344"/>
      <c r="N7" s="345"/>
      <c r="O7" s="346"/>
      <c r="P7" s="347"/>
      <c r="Q7" s="348"/>
      <c r="S7" s="350" t="e">
        <f>#REF!</f>
        <v>#REF!</v>
      </c>
      <c r="W7" s="310"/>
      <c r="X7" s="310"/>
      <c r="Y7" s="310" t="s">
        <v>70</v>
      </c>
      <c r="Z7" s="311">
        <v>120</v>
      </c>
      <c r="AA7" s="311">
        <v>90</v>
      </c>
      <c r="AB7" s="311">
        <v>60</v>
      </c>
      <c r="AC7" s="311">
        <v>40</v>
      </c>
      <c r="AD7" s="311">
        <v>25</v>
      </c>
      <c r="AE7" s="311">
        <v>10</v>
      </c>
      <c r="AF7" s="311">
        <v>5</v>
      </c>
      <c r="AG7" s="312"/>
      <c r="AH7" s="312"/>
      <c r="AI7" s="312"/>
    </row>
    <row r="8" spans="1:35" s="349" customFormat="1" ht="13.1" customHeight="1" x14ac:dyDescent="0.3">
      <c r="A8" s="351"/>
      <c r="B8" s="352"/>
      <c r="C8" s="353"/>
      <c r="D8" s="353"/>
      <c r="E8" s="354"/>
      <c r="F8" s="380"/>
      <c r="G8" s="602"/>
      <c r="H8" s="548"/>
      <c r="I8" s="645" t="s">
        <v>96</v>
      </c>
      <c r="J8" s="357"/>
      <c r="K8" s="343"/>
      <c r="L8" s="343"/>
      <c r="M8" s="344"/>
      <c r="N8" s="345"/>
      <c r="O8" s="346"/>
      <c r="P8" s="347"/>
      <c r="Q8" s="348"/>
      <c r="S8" s="358" t="e">
        <f>#REF!</f>
        <v>#REF!</v>
      </c>
      <c r="W8" s="310"/>
      <c r="X8" s="310"/>
      <c r="Y8" s="310" t="s">
        <v>71</v>
      </c>
      <c r="Z8" s="311">
        <v>90</v>
      </c>
      <c r="AA8" s="311">
        <v>60</v>
      </c>
      <c r="AB8" s="311">
        <v>40</v>
      </c>
      <c r="AC8" s="311">
        <v>25</v>
      </c>
      <c r="AD8" s="311">
        <v>10</v>
      </c>
      <c r="AE8" s="311">
        <v>5</v>
      </c>
      <c r="AF8" s="311">
        <v>2</v>
      </c>
      <c r="AG8" s="312"/>
      <c r="AH8" s="312"/>
      <c r="AI8" s="312"/>
    </row>
    <row r="9" spans="1:35" s="349" customFormat="1" ht="13.1" customHeight="1" x14ac:dyDescent="0.3">
      <c r="A9" s="351">
        <v>2</v>
      </c>
      <c r="B9" s="339" t="str">
        <f>IF($E9="","",VLOOKUP($E9,#REF!,14))</f>
        <v/>
      </c>
      <c r="C9" s="340" t="str">
        <f>IF($E9="","",VLOOKUP($E9,#REF!,15))</f>
        <v/>
      </c>
      <c r="D9" s="340" t="str">
        <f>IF($E9="","",VLOOKUP($E9,#REF!,5))</f>
        <v/>
      </c>
      <c r="E9" s="341"/>
      <c r="F9" s="592" t="s">
        <v>75</v>
      </c>
      <c r="G9" s="601"/>
      <c r="H9" s="549"/>
      <c r="I9" s="355"/>
      <c r="J9" s="360"/>
      <c r="K9" s="355"/>
      <c r="L9" s="343"/>
      <c r="M9" s="344"/>
      <c r="N9" s="345"/>
      <c r="O9" s="346"/>
      <c r="P9" s="347"/>
      <c r="Q9" s="348"/>
      <c r="S9" s="358" t="e">
        <f>#REF!</f>
        <v>#REF!</v>
      </c>
      <c r="W9" s="310"/>
      <c r="X9" s="310"/>
      <c r="Y9" s="310" t="s">
        <v>72</v>
      </c>
      <c r="Z9" s="311">
        <v>60</v>
      </c>
      <c r="AA9" s="311">
        <v>40</v>
      </c>
      <c r="AB9" s="311">
        <v>25</v>
      </c>
      <c r="AC9" s="311">
        <v>10</v>
      </c>
      <c r="AD9" s="311">
        <v>5</v>
      </c>
      <c r="AE9" s="311">
        <v>2</v>
      </c>
      <c r="AF9" s="311">
        <v>1</v>
      </c>
      <c r="AG9" s="312"/>
      <c r="AH9" s="312"/>
      <c r="AI9" s="312"/>
    </row>
    <row r="10" spans="1:35" s="349" customFormat="1" ht="13.1" customHeight="1" x14ac:dyDescent="0.3">
      <c r="A10" s="351"/>
      <c r="B10" s="352"/>
      <c r="C10" s="353"/>
      <c r="D10" s="353"/>
      <c r="E10" s="361"/>
      <c r="F10" s="593"/>
      <c r="G10" s="603"/>
      <c r="H10" s="550"/>
      <c r="I10" s="451"/>
      <c r="J10" s="364"/>
      <c r="K10" s="592" t="s">
        <v>185</v>
      </c>
      <c r="L10" s="365"/>
      <c r="M10" s="366"/>
      <c r="N10" s="366"/>
      <c r="O10" s="346"/>
      <c r="P10" s="347"/>
      <c r="Q10" s="348"/>
      <c r="S10" s="358" t="e">
        <f>#REF!</f>
        <v>#REF!</v>
      </c>
      <c r="W10" s="310"/>
      <c r="X10" s="310"/>
      <c r="Y10" s="310" t="s">
        <v>73</v>
      </c>
      <c r="Z10" s="311">
        <v>40</v>
      </c>
      <c r="AA10" s="311">
        <v>25</v>
      </c>
      <c r="AB10" s="311">
        <v>15</v>
      </c>
      <c r="AC10" s="311">
        <v>7</v>
      </c>
      <c r="AD10" s="311">
        <v>4</v>
      </c>
      <c r="AE10" s="311">
        <v>1</v>
      </c>
      <c r="AF10" s="311">
        <v>0</v>
      </c>
      <c r="AG10" s="312"/>
      <c r="AH10" s="312"/>
      <c r="AI10" s="312"/>
    </row>
    <row r="11" spans="1:35" s="349" customFormat="1" ht="13.1" customHeight="1" x14ac:dyDescent="0.3">
      <c r="A11" s="351">
        <v>3</v>
      </c>
      <c r="B11" s="339" t="str">
        <f>IF($E11="","",VLOOKUP($E11,#REF!,14))</f>
        <v/>
      </c>
      <c r="C11" s="340" t="str">
        <f>IF($E11="","",VLOOKUP($E11,#REF!,15))</f>
        <v/>
      </c>
      <c r="D11" s="340" t="str">
        <f>IF($E11="","",VLOOKUP($E11,#REF!,5))</f>
        <v/>
      </c>
      <c r="E11" s="341"/>
      <c r="F11" s="592" t="s">
        <v>242</v>
      </c>
      <c r="G11" s="601" t="s">
        <v>372</v>
      </c>
      <c r="H11" s="547"/>
      <c r="I11" s="355"/>
      <c r="J11" s="367"/>
      <c r="K11" s="449" t="s">
        <v>511</v>
      </c>
      <c r="L11" s="368"/>
      <c r="M11" s="366"/>
      <c r="N11" s="366"/>
      <c r="O11" s="346"/>
      <c r="P11" s="347"/>
      <c r="Q11" s="348"/>
      <c r="S11" s="358" t="e">
        <f>#REF!</f>
        <v>#REF!</v>
      </c>
      <c r="W11" s="310"/>
      <c r="X11" s="310"/>
      <c r="Y11" s="310" t="s">
        <v>74</v>
      </c>
      <c r="Z11" s="311">
        <v>25</v>
      </c>
      <c r="AA11" s="311">
        <v>15</v>
      </c>
      <c r="AB11" s="311">
        <v>10</v>
      </c>
      <c r="AC11" s="311">
        <v>6</v>
      </c>
      <c r="AD11" s="311">
        <v>3</v>
      </c>
      <c r="AE11" s="311">
        <v>1</v>
      </c>
      <c r="AF11" s="311">
        <v>0</v>
      </c>
      <c r="AG11" s="312"/>
      <c r="AH11" s="312"/>
      <c r="AI11" s="312"/>
    </row>
    <row r="12" spans="1:35" s="349" customFormat="1" ht="13.1" customHeight="1" x14ac:dyDescent="0.3">
      <c r="A12" s="351"/>
      <c r="B12" s="352"/>
      <c r="C12" s="353"/>
      <c r="D12" s="353"/>
      <c r="E12" s="361"/>
      <c r="F12" s="593"/>
      <c r="G12" s="603"/>
      <c r="H12" s="548"/>
      <c r="I12" s="592" t="s">
        <v>185</v>
      </c>
      <c r="J12" s="369"/>
      <c r="K12" s="355"/>
      <c r="L12" s="368"/>
      <c r="M12" s="366"/>
      <c r="N12" s="366"/>
      <c r="O12" s="346"/>
      <c r="P12" s="347"/>
      <c r="Q12" s="348"/>
      <c r="S12" s="358" t="e">
        <f>#REF!</f>
        <v>#REF!</v>
      </c>
      <c r="W12" s="310"/>
      <c r="X12" s="310"/>
      <c r="Y12" s="310" t="s">
        <v>79</v>
      </c>
      <c r="Z12" s="311">
        <v>15</v>
      </c>
      <c r="AA12" s="311">
        <v>10</v>
      </c>
      <c r="AB12" s="311">
        <v>6</v>
      </c>
      <c r="AC12" s="311">
        <v>3</v>
      </c>
      <c r="AD12" s="311">
        <v>1</v>
      </c>
      <c r="AE12" s="311">
        <v>0</v>
      </c>
      <c r="AF12" s="311">
        <v>0</v>
      </c>
      <c r="AG12" s="312"/>
      <c r="AH12" s="312"/>
      <c r="AI12" s="312"/>
    </row>
    <row r="13" spans="1:35" s="349" customFormat="1" ht="13.1" customHeight="1" x14ac:dyDescent="0.3">
      <c r="A13" s="351">
        <v>4</v>
      </c>
      <c r="B13" s="339" t="str">
        <f>IF($E13="","",VLOOKUP($E13,#REF!,14))</f>
        <v/>
      </c>
      <c r="C13" s="340" t="str">
        <f>IF($E13="","",VLOOKUP($E13,#REF!,15))</f>
        <v/>
      </c>
      <c r="D13" s="340" t="str">
        <f>IF($E13="","",VLOOKUP($E13,#REF!,5))</f>
        <v/>
      </c>
      <c r="E13" s="341"/>
      <c r="F13" s="592" t="s">
        <v>185</v>
      </c>
      <c r="G13" s="601" t="s">
        <v>369</v>
      </c>
      <c r="H13" s="549"/>
      <c r="I13" s="449" t="s">
        <v>520</v>
      </c>
      <c r="J13" s="343"/>
      <c r="K13" s="355"/>
      <c r="L13" s="368"/>
      <c r="M13" s="366"/>
      <c r="N13" s="366"/>
      <c r="O13" s="346"/>
      <c r="P13" s="347"/>
      <c r="Q13" s="348"/>
      <c r="S13" s="358" t="e">
        <f>#REF!</f>
        <v>#REF!</v>
      </c>
      <c r="W13" s="310"/>
      <c r="X13" s="310"/>
      <c r="Y13" s="310" t="s">
        <v>75</v>
      </c>
      <c r="Z13" s="311">
        <v>10</v>
      </c>
      <c r="AA13" s="311">
        <v>6</v>
      </c>
      <c r="AB13" s="311">
        <v>3</v>
      </c>
      <c r="AC13" s="311">
        <v>1</v>
      </c>
      <c r="AD13" s="311">
        <v>0</v>
      </c>
      <c r="AE13" s="311">
        <v>0</v>
      </c>
      <c r="AF13" s="311">
        <v>0</v>
      </c>
      <c r="AG13" s="312"/>
      <c r="AH13" s="312"/>
      <c r="AI13" s="312"/>
    </row>
    <row r="14" spans="1:35" s="349" customFormat="1" ht="13.1" customHeight="1" x14ac:dyDescent="0.3">
      <c r="A14" s="351"/>
      <c r="B14" s="352"/>
      <c r="C14" s="353"/>
      <c r="D14" s="353"/>
      <c r="E14" s="361"/>
      <c r="F14" s="593"/>
      <c r="G14" s="603"/>
      <c r="H14" s="550"/>
      <c r="I14" s="355"/>
      <c r="J14" s="343"/>
      <c r="K14" s="451"/>
      <c r="L14" s="364"/>
      <c r="M14" s="592" t="s">
        <v>186</v>
      </c>
      <c r="N14" s="365"/>
      <c r="O14" s="346"/>
      <c r="P14" s="347"/>
      <c r="Q14" s="348"/>
      <c r="S14" s="358" t="e">
        <f>#REF!</f>
        <v>#REF!</v>
      </c>
      <c r="W14" s="310"/>
      <c r="X14" s="310"/>
      <c r="Y14" s="310" t="s">
        <v>76</v>
      </c>
      <c r="Z14" s="311">
        <v>3</v>
      </c>
      <c r="AA14" s="311">
        <v>2</v>
      </c>
      <c r="AB14" s="311">
        <v>1</v>
      </c>
      <c r="AC14" s="311">
        <v>0</v>
      </c>
      <c r="AD14" s="311">
        <v>0</v>
      </c>
      <c r="AE14" s="311">
        <v>0</v>
      </c>
      <c r="AF14" s="311">
        <v>0</v>
      </c>
      <c r="AG14" s="312"/>
      <c r="AH14" s="312"/>
      <c r="AI14" s="312"/>
    </row>
    <row r="15" spans="1:35" s="349" customFormat="1" ht="13.1" customHeight="1" x14ac:dyDescent="0.3">
      <c r="A15" s="338">
        <v>5</v>
      </c>
      <c r="B15" s="339" t="str">
        <f>IF($E15="","",VLOOKUP($E15,#REF!,14))</f>
        <v/>
      </c>
      <c r="C15" s="340" t="str">
        <f>IF($E15="","",VLOOKUP($E15,#REF!,15))</f>
        <v/>
      </c>
      <c r="D15" s="340" t="str">
        <f>IF($E15="","",VLOOKUP($E15,#REF!,5))</f>
        <v/>
      </c>
      <c r="E15" s="341"/>
      <c r="F15" s="592" t="s">
        <v>186</v>
      </c>
      <c r="G15" s="601" t="s">
        <v>369</v>
      </c>
      <c r="H15" s="547"/>
      <c r="I15" s="355"/>
      <c r="J15" s="343"/>
      <c r="K15" s="355"/>
      <c r="L15" s="368"/>
      <c r="M15" s="366" t="s">
        <v>513</v>
      </c>
      <c r="N15" s="368"/>
      <c r="O15" s="346"/>
      <c r="P15" s="347"/>
      <c r="Q15" s="348"/>
      <c r="S15" s="358" t="e">
        <f>#REF!</f>
        <v>#REF!</v>
      </c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2"/>
      <c r="AH15" s="312"/>
      <c r="AI15" s="312"/>
    </row>
    <row r="16" spans="1:35" s="349" customFormat="1" ht="13.1" customHeight="1" thickBot="1" x14ac:dyDescent="0.35">
      <c r="A16" s="351"/>
      <c r="B16" s="352"/>
      <c r="C16" s="353"/>
      <c r="D16" s="353"/>
      <c r="E16" s="361"/>
      <c r="F16" s="593"/>
      <c r="G16" s="603"/>
      <c r="H16" s="548"/>
      <c r="I16" s="592" t="s">
        <v>186</v>
      </c>
      <c r="J16" s="357"/>
      <c r="K16" s="355"/>
      <c r="L16" s="368"/>
      <c r="M16" s="366"/>
      <c r="N16" s="368"/>
      <c r="O16" s="346"/>
      <c r="P16" s="347"/>
      <c r="Q16" s="348"/>
      <c r="S16" s="372" t="e">
        <f>#REF!</f>
        <v>#REF!</v>
      </c>
      <c r="W16" s="310"/>
      <c r="X16" s="310"/>
      <c r="Y16" s="310" t="s">
        <v>49</v>
      </c>
      <c r="Z16" s="311">
        <v>150</v>
      </c>
      <c r="AA16" s="311">
        <v>120</v>
      </c>
      <c r="AB16" s="311">
        <v>90</v>
      </c>
      <c r="AC16" s="311">
        <v>60</v>
      </c>
      <c r="AD16" s="311">
        <v>40</v>
      </c>
      <c r="AE16" s="311">
        <v>25</v>
      </c>
      <c r="AF16" s="311">
        <v>15</v>
      </c>
      <c r="AG16" s="312"/>
      <c r="AH16" s="312"/>
      <c r="AI16" s="312"/>
    </row>
    <row r="17" spans="1:35" s="349" customFormat="1" ht="13.1" customHeight="1" x14ac:dyDescent="0.3">
      <c r="A17" s="351">
        <v>6</v>
      </c>
      <c r="B17" s="339" t="str">
        <f>IF($E17="","",VLOOKUP($E17,#REF!,14))</f>
        <v/>
      </c>
      <c r="C17" s="340" t="str">
        <f>IF($E17="","",VLOOKUP($E17,#REF!,15))</f>
        <v/>
      </c>
      <c r="D17" s="340" t="str">
        <f>IF($E17="","",VLOOKUP($E17,#REF!,5))</f>
        <v/>
      </c>
      <c r="E17" s="341"/>
      <c r="F17" s="592" t="s">
        <v>75</v>
      </c>
      <c r="G17" s="601"/>
      <c r="H17" s="549"/>
      <c r="I17" s="449"/>
      <c r="J17" s="360"/>
      <c r="K17" s="355"/>
      <c r="L17" s="368"/>
      <c r="M17" s="366"/>
      <c r="N17" s="368"/>
      <c r="O17" s="346"/>
      <c r="P17" s="347"/>
      <c r="Q17" s="348"/>
      <c r="W17" s="310"/>
      <c r="X17" s="310"/>
      <c r="Y17" s="310" t="s">
        <v>67</v>
      </c>
      <c r="Z17" s="311">
        <v>120</v>
      </c>
      <c r="AA17" s="311">
        <v>90</v>
      </c>
      <c r="AB17" s="311">
        <v>60</v>
      </c>
      <c r="AC17" s="311">
        <v>40</v>
      </c>
      <c r="AD17" s="311">
        <v>25</v>
      </c>
      <c r="AE17" s="311">
        <v>15</v>
      </c>
      <c r="AF17" s="311">
        <v>8</v>
      </c>
      <c r="AG17" s="312"/>
      <c r="AH17" s="312"/>
      <c r="AI17" s="312"/>
    </row>
    <row r="18" spans="1:35" s="349" customFormat="1" ht="13.1" customHeight="1" x14ac:dyDescent="0.3">
      <c r="A18" s="351"/>
      <c r="B18" s="352"/>
      <c r="C18" s="353"/>
      <c r="D18" s="353"/>
      <c r="E18" s="361"/>
      <c r="F18" s="593"/>
      <c r="G18" s="603"/>
      <c r="H18" s="550"/>
      <c r="I18" s="451"/>
      <c r="J18" s="364"/>
      <c r="K18" s="592" t="s">
        <v>186</v>
      </c>
      <c r="L18" s="373"/>
      <c r="M18" s="366"/>
      <c r="N18" s="368"/>
      <c r="O18" s="346"/>
      <c r="P18" s="347"/>
      <c r="Q18" s="348"/>
      <c r="W18" s="310"/>
      <c r="X18" s="310"/>
      <c r="Y18" s="310" t="s">
        <v>68</v>
      </c>
      <c r="Z18" s="311">
        <v>90</v>
      </c>
      <c r="AA18" s="311">
        <v>60</v>
      </c>
      <c r="AB18" s="311">
        <v>40</v>
      </c>
      <c r="AC18" s="311">
        <v>25</v>
      </c>
      <c r="AD18" s="311">
        <v>15</v>
      </c>
      <c r="AE18" s="311">
        <v>8</v>
      </c>
      <c r="AF18" s="311">
        <v>4</v>
      </c>
      <c r="AG18" s="312"/>
      <c r="AH18" s="312"/>
      <c r="AI18" s="312"/>
    </row>
    <row r="19" spans="1:35" s="349" customFormat="1" ht="13.1" customHeight="1" x14ac:dyDescent="0.3">
      <c r="A19" s="351">
        <v>7</v>
      </c>
      <c r="B19" s="339" t="str">
        <f>IF($E19="","",VLOOKUP($E19,#REF!,14))</f>
        <v/>
      </c>
      <c r="C19" s="340" t="str">
        <f>IF($E19="","",VLOOKUP($E19,#REF!,15))</f>
        <v/>
      </c>
      <c r="D19" s="340" t="str">
        <f>IF($E19="","",VLOOKUP($E19,#REF!,5))</f>
        <v/>
      </c>
      <c r="E19" s="341"/>
      <c r="F19" s="592" t="s">
        <v>97</v>
      </c>
      <c r="G19" s="601" t="s">
        <v>372</v>
      </c>
      <c r="H19" s="547"/>
      <c r="I19" s="355"/>
      <c r="J19" s="367"/>
      <c r="K19" s="449" t="s">
        <v>535</v>
      </c>
      <c r="L19" s="366"/>
      <c r="M19" s="366"/>
      <c r="N19" s="368"/>
      <c r="O19" s="346"/>
      <c r="P19" s="347"/>
      <c r="Q19" s="348"/>
      <c r="W19" s="310"/>
      <c r="X19" s="310"/>
      <c r="Y19" s="310" t="s">
        <v>69</v>
      </c>
      <c r="Z19" s="311">
        <v>60</v>
      </c>
      <c r="AA19" s="311">
        <v>40</v>
      </c>
      <c r="AB19" s="311">
        <v>25</v>
      </c>
      <c r="AC19" s="311">
        <v>15</v>
      </c>
      <c r="AD19" s="311">
        <v>8</v>
      </c>
      <c r="AE19" s="311">
        <v>4</v>
      </c>
      <c r="AF19" s="311">
        <v>2</v>
      </c>
      <c r="AG19" s="312"/>
      <c r="AH19" s="312"/>
      <c r="AI19" s="312"/>
    </row>
    <row r="20" spans="1:35" s="349" customFormat="1" ht="13.1" customHeight="1" x14ac:dyDescent="0.3">
      <c r="A20" s="351"/>
      <c r="B20" s="352"/>
      <c r="C20" s="353"/>
      <c r="D20" s="353"/>
      <c r="E20" s="354"/>
      <c r="F20" s="380"/>
      <c r="G20" s="602"/>
      <c r="H20" s="548"/>
      <c r="I20" s="592" t="s">
        <v>97</v>
      </c>
      <c r="J20" s="369"/>
      <c r="K20" s="355"/>
      <c r="L20" s="366"/>
      <c r="M20" s="366"/>
      <c r="N20" s="368"/>
      <c r="O20" s="346"/>
      <c r="P20" s="347"/>
      <c r="Q20" s="348"/>
      <c r="W20" s="310"/>
      <c r="X20" s="310"/>
      <c r="Y20" s="310" t="s">
        <v>70</v>
      </c>
      <c r="Z20" s="311">
        <v>40</v>
      </c>
      <c r="AA20" s="311">
        <v>25</v>
      </c>
      <c r="AB20" s="311">
        <v>15</v>
      </c>
      <c r="AC20" s="311">
        <v>8</v>
      </c>
      <c r="AD20" s="311">
        <v>4</v>
      </c>
      <c r="AE20" s="311">
        <v>2</v>
      </c>
      <c r="AF20" s="311">
        <v>1</v>
      </c>
      <c r="AG20" s="312"/>
      <c r="AH20" s="312"/>
      <c r="AI20" s="312"/>
    </row>
    <row r="21" spans="1:35" s="349" customFormat="1" ht="13.1" customHeight="1" x14ac:dyDescent="0.3">
      <c r="A21" s="351">
        <v>8</v>
      </c>
      <c r="B21" s="339" t="str">
        <f>IF($E21="","",VLOOKUP($E21,#REF!,14))</f>
        <v/>
      </c>
      <c r="C21" s="340" t="str">
        <f>IF($E21="","",VLOOKUP($E21,#REF!,15))</f>
        <v/>
      </c>
      <c r="D21" s="340" t="str">
        <f>IF($E21="","",VLOOKUP($E21,#REF!,5))</f>
        <v/>
      </c>
      <c r="E21" s="341"/>
      <c r="F21" s="592" t="s">
        <v>98</v>
      </c>
      <c r="G21" s="601" t="s">
        <v>373</v>
      </c>
      <c r="H21" s="549"/>
      <c r="I21" s="355" t="s">
        <v>513</v>
      </c>
      <c r="J21" s="343"/>
      <c r="K21" s="355"/>
      <c r="L21" s="366"/>
      <c r="M21" s="366"/>
      <c r="N21" s="368"/>
      <c r="O21" s="346"/>
      <c r="P21" s="347"/>
      <c r="Q21" s="348"/>
      <c r="W21" s="310"/>
      <c r="X21" s="310"/>
      <c r="Y21" s="310" t="s">
        <v>71</v>
      </c>
      <c r="Z21" s="311">
        <v>25</v>
      </c>
      <c r="AA21" s="311">
        <v>15</v>
      </c>
      <c r="AB21" s="311">
        <v>10</v>
      </c>
      <c r="AC21" s="311">
        <v>6</v>
      </c>
      <c r="AD21" s="311">
        <v>3</v>
      </c>
      <c r="AE21" s="311">
        <v>1</v>
      </c>
      <c r="AF21" s="311">
        <v>0</v>
      </c>
      <c r="AG21" s="312"/>
      <c r="AH21" s="312"/>
      <c r="AI21" s="312"/>
    </row>
    <row r="22" spans="1:35" s="349" customFormat="1" ht="13.1" customHeight="1" x14ac:dyDescent="0.3">
      <c r="A22" s="351"/>
      <c r="B22" s="352"/>
      <c r="C22" s="353"/>
      <c r="D22" s="353"/>
      <c r="E22" s="354"/>
      <c r="F22" s="380"/>
      <c r="G22" s="602"/>
      <c r="H22" s="550"/>
      <c r="I22" s="355"/>
      <c r="J22" s="343"/>
      <c r="K22" s="355"/>
      <c r="L22" s="366"/>
      <c r="M22" s="363"/>
      <c r="N22" s="551"/>
      <c r="O22" s="592" t="s">
        <v>186</v>
      </c>
      <c r="P22" s="365"/>
      <c r="Q22" s="348"/>
      <c r="W22" s="310"/>
      <c r="X22" s="310"/>
      <c r="Y22" s="310" t="s">
        <v>72</v>
      </c>
      <c r="Z22" s="311">
        <v>15</v>
      </c>
      <c r="AA22" s="311">
        <v>10</v>
      </c>
      <c r="AB22" s="311">
        <v>6</v>
      </c>
      <c r="AC22" s="311">
        <v>3</v>
      </c>
      <c r="AD22" s="311">
        <v>1</v>
      </c>
      <c r="AE22" s="311">
        <v>0</v>
      </c>
      <c r="AF22" s="311">
        <v>0</v>
      </c>
      <c r="AG22" s="312"/>
      <c r="AH22" s="312"/>
      <c r="AI22" s="312"/>
    </row>
    <row r="23" spans="1:35" s="349" customFormat="1" ht="13.1" customHeight="1" x14ac:dyDescent="0.3">
      <c r="A23" s="351">
        <v>9</v>
      </c>
      <c r="B23" s="339" t="str">
        <f>IF($E23="","",VLOOKUP($E23,#REF!,14))</f>
        <v/>
      </c>
      <c r="C23" s="340" t="str">
        <f>IF($E23="","",VLOOKUP($E23,#REF!,15))</f>
        <v/>
      </c>
      <c r="D23" s="340" t="str">
        <f>IF($E23="","",VLOOKUP($E23,#REF!,5))</f>
        <v/>
      </c>
      <c r="E23" s="341"/>
      <c r="F23" s="592" t="s">
        <v>99</v>
      </c>
      <c r="G23" s="601" t="s">
        <v>101</v>
      </c>
      <c r="H23" s="547"/>
      <c r="I23" s="355"/>
      <c r="J23" s="343"/>
      <c r="K23" s="355"/>
      <c r="L23" s="366"/>
      <c r="M23" s="343"/>
      <c r="N23" s="368"/>
      <c r="O23" s="366" t="s">
        <v>538</v>
      </c>
      <c r="P23" s="366"/>
      <c r="Q23" s="348"/>
      <c r="W23" s="310"/>
      <c r="X23" s="310"/>
      <c r="Y23" s="310" t="s">
        <v>73</v>
      </c>
      <c r="Z23" s="311">
        <v>10</v>
      </c>
      <c r="AA23" s="311">
        <v>6</v>
      </c>
      <c r="AB23" s="311">
        <v>3</v>
      </c>
      <c r="AC23" s="311">
        <v>1</v>
      </c>
      <c r="AD23" s="311">
        <v>0</v>
      </c>
      <c r="AE23" s="311">
        <v>0</v>
      </c>
      <c r="AF23" s="311">
        <v>0</v>
      </c>
      <c r="AG23" s="312"/>
      <c r="AH23" s="312"/>
      <c r="AI23" s="312"/>
    </row>
    <row r="24" spans="1:35" s="349" customFormat="1" ht="13.1" customHeight="1" x14ac:dyDescent="0.3">
      <c r="A24" s="351"/>
      <c r="B24" s="352"/>
      <c r="C24" s="353"/>
      <c r="D24" s="353"/>
      <c r="E24" s="354"/>
      <c r="F24" s="380"/>
      <c r="G24" s="602"/>
      <c r="H24" s="548"/>
      <c r="I24" s="592" t="s">
        <v>99</v>
      </c>
      <c r="J24" s="357"/>
      <c r="K24" s="355"/>
      <c r="L24" s="366"/>
      <c r="M24" s="366"/>
      <c r="N24" s="368"/>
      <c r="O24" s="346"/>
      <c r="P24" s="347"/>
      <c r="Q24" s="348"/>
      <c r="W24" s="310"/>
      <c r="X24" s="310"/>
      <c r="Y24" s="310" t="s">
        <v>74</v>
      </c>
      <c r="Z24" s="311">
        <v>6</v>
      </c>
      <c r="AA24" s="311">
        <v>3</v>
      </c>
      <c r="AB24" s="311">
        <v>1</v>
      </c>
      <c r="AC24" s="311">
        <v>0</v>
      </c>
      <c r="AD24" s="311">
        <v>0</v>
      </c>
      <c r="AE24" s="311">
        <v>0</v>
      </c>
      <c r="AF24" s="311">
        <v>0</v>
      </c>
      <c r="AG24" s="312"/>
      <c r="AH24" s="312"/>
      <c r="AI24" s="312"/>
    </row>
    <row r="25" spans="1:35" s="349" customFormat="1" ht="13.1" customHeight="1" x14ac:dyDescent="0.3">
      <c r="A25" s="351">
        <v>10</v>
      </c>
      <c r="B25" s="339" t="str">
        <f>IF($E25="","",VLOOKUP($E25,#REF!,14))</f>
        <v/>
      </c>
      <c r="C25" s="340" t="str">
        <f>IF($E25="","",VLOOKUP($E25,#REF!,15))</f>
        <v/>
      </c>
      <c r="D25" s="340" t="str">
        <f>IF($E25="","",VLOOKUP($E25,#REF!,5))</f>
        <v/>
      </c>
      <c r="E25" s="341"/>
      <c r="F25" s="592" t="s">
        <v>187</v>
      </c>
      <c r="G25" s="601" t="s">
        <v>369</v>
      </c>
      <c r="H25" s="549"/>
      <c r="I25" s="449" t="s">
        <v>512</v>
      </c>
      <c r="J25" s="360"/>
      <c r="K25" s="355"/>
      <c r="L25" s="366"/>
      <c r="M25" s="366"/>
      <c r="N25" s="368"/>
      <c r="O25" s="346"/>
      <c r="P25" s="347"/>
      <c r="Q25" s="348"/>
      <c r="W25" s="310"/>
      <c r="X25" s="310"/>
      <c r="Y25" s="310" t="s">
        <v>79</v>
      </c>
      <c r="Z25" s="311">
        <v>3</v>
      </c>
      <c r="AA25" s="311">
        <v>2</v>
      </c>
      <c r="AB25" s="311">
        <v>1</v>
      </c>
      <c r="AC25" s="311">
        <v>0</v>
      </c>
      <c r="AD25" s="311">
        <v>0</v>
      </c>
      <c r="AE25" s="311">
        <v>0</v>
      </c>
      <c r="AF25" s="311">
        <v>0</v>
      </c>
      <c r="AG25" s="312"/>
      <c r="AH25" s="312"/>
      <c r="AI25" s="312"/>
    </row>
    <row r="26" spans="1:35" s="349" customFormat="1" ht="13.1" customHeight="1" x14ac:dyDescent="0.3">
      <c r="A26" s="351"/>
      <c r="B26" s="352"/>
      <c r="C26" s="353"/>
      <c r="D26" s="353"/>
      <c r="E26" s="361"/>
      <c r="F26" s="593"/>
      <c r="G26" s="603"/>
      <c r="H26" s="550"/>
      <c r="I26" s="451"/>
      <c r="J26" s="364"/>
      <c r="K26" s="592" t="s">
        <v>100</v>
      </c>
      <c r="L26" s="365"/>
      <c r="M26" s="366"/>
      <c r="N26" s="368"/>
      <c r="O26" s="346"/>
      <c r="P26" s="347"/>
      <c r="Q26" s="348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</row>
    <row r="27" spans="1:35" s="349" customFormat="1" ht="13.1" customHeight="1" x14ac:dyDescent="0.3">
      <c r="A27" s="351">
        <v>11</v>
      </c>
      <c r="B27" s="339" t="str">
        <f>IF($E27="","",VLOOKUP($E27,#REF!,14))</f>
        <v/>
      </c>
      <c r="C27" s="340" t="str">
        <f>IF($E27="","",VLOOKUP($E27,#REF!,15))</f>
        <v/>
      </c>
      <c r="D27" s="340" t="str">
        <f>IF($E27="","",VLOOKUP($E27,#REF!,5))</f>
        <v/>
      </c>
      <c r="E27" s="341"/>
      <c r="F27" s="592" t="s">
        <v>100</v>
      </c>
      <c r="G27" s="601" t="s">
        <v>369</v>
      </c>
      <c r="H27" s="547"/>
      <c r="I27" s="355"/>
      <c r="J27" s="367"/>
      <c r="K27" s="449" t="s">
        <v>536</v>
      </c>
      <c r="L27" s="368"/>
      <c r="M27" s="366"/>
      <c r="N27" s="368"/>
      <c r="O27" s="346"/>
      <c r="P27" s="347"/>
      <c r="Q27" s="348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</row>
    <row r="28" spans="1:35" s="349" customFormat="1" ht="13.1" customHeight="1" x14ac:dyDescent="0.3">
      <c r="A28" s="374"/>
      <c r="B28" s="352"/>
      <c r="C28" s="353"/>
      <c r="D28" s="353"/>
      <c r="E28" s="361"/>
      <c r="F28" s="593"/>
      <c r="G28" s="603"/>
      <c r="H28" s="548"/>
      <c r="I28" s="592" t="s">
        <v>100</v>
      </c>
      <c r="J28" s="369"/>
      <c r="K28" s="355"/>
      <c r="L28" s="368"/>
      <c r="M28" s="366"/>
      <c r="N28" s="368"/>
      <c r="O28" s="346"/>
      <c r="P28" s="347"/>
      <c r="Q28" s="348"/>
    </row>
    <row r="29" spans="1:35" s="349" customFormat="1" ht="13.1" customHeight="1" x14ac:dyDescent="0.3">
      <c r="A29" s="338">
        <v>12</v>
      </c>
      <c r="B29" s="339" t="str">
        <f>IF($E29="","",VLOOKUP($E29,#REF!,14))</f>
        <v/>
      </c>
      <c r="C29" s="340" t="str">
        <f>IF($E29="","",VLOOKUP($E29,#REF!,15))</f>
        <v/>
      </c>
      <c r="D29" s="340" t="str">
        <f>IF($E29="","",VLOOKUP($E29,#REF!,5))</f>
        <v/>
      </c>
      <c r="E29" s="341"/>
      <c r="F29" s="592" t="s">
        <v>103</v>
      </c>
      <c r="G29" s="601" t="s">
        <v>375</v>
      </c>
      <c r="H29" s="549"/>
      <c r="I29" s="449" t="s">
        <v>520</v>
      </c>
      <c r="J29" s="343"/>
      <c r="K29" s="355"/>
      <c r="L29" s="368"/>
      <c r="M29" s="366"/>
      <c r="N29" s="368"/>
      <c r="O29" s="346"/>
      <c r="P29" s="347"/>
      <c r="Q29" s="348"/>
    </row>
    <row r="30" spans="1:35" s="349" customFormat="1" ht="13.1" customHeight="1" x14ac:dyDescent="0.3">
      <c r="A30" s="351"/>
      <c r="B30" s="352"/>
      <c r="C30" s="353"/>
      <c r="D30" s="353"/>
      <c r="E30" s="361"/>
      <c r="F30" s="593"/>
      <c r="G30" s="603"/>
      <c r="H30" s="362"/>
      <c r="I30" s="343"/>
      <c r="J30" s="343"/>
      <c r="K30" s="451"/>
      <c r="L30" s="551"/>
      <c r="M30" s="592" t="s">
        <v>188</v>
      </c>
      <c r="N30" s="373"/>
      <c r="O30" s="346"/>
      <c r="P30" s="347"/>
      <c r="Q30" s="348"/>
    </row>
    <row r="31" spans="1:35" s="349" customFormat="1" ht="13.1" customHeight="1" x14ac:dyDescent="0.3">
      <c r="A31" s="351">
        <v>13</v>
      </c>
      <c r="B31" s="339" t="str">
        <f>IF($E31="","",VLOOKUP($E31,#REF!,14))</f>
        <v/>
      </c>
      <c r="C31" s="340" t="str">
        <f>IF($E31="","",VLOOKUP($E31,#REF!,15))</f>
        <v/>
      </c>
      <c r="D31" s="340" t="str">
        <f>IF($E31="","",VLOOKUP($E31,#REF!,5))</f>
        <v/>
      </c>
      <c r="E31" s="341"/>
      <c r="F31" s="592" t="s">
        <v>241</v>
      </c>
      <c r="G31" s="601" t="s">
        <v>375</v>
      </c>
      <c r="H31" s="371"/>
      <c r="I31" s="343"/>
      <c r="J31" s="343"/>
      <c r="K31" s="355"/>
      <c r="L31" s="368"/>
      <c r="M31" s="366" t="s">
        <v>526</v>
      </c>
      <c r="N31" s="366"/>
      <c r="O31" s="346"/>
      <c r="P31" s="347"/>
      <c r="Q31" s="348"/>
    </row>
    <row r="32" spans="1:35" s="349" customFormat="1" ht="13.1" customHeight="1" x14ac:dyDescent="0.3">
      <c r="A32" s="351"/>
      <c r="B32" s="352"/>
      <c r="C32" s="353"/>
      <c r="D32" s="353"/>
      <c r="E32" s="361"/>
      <c r="F32" s="593"/>
      <c r="G32" s="603"/>
      <c r="H32" s="356"/>
      <c r="I32" s="592" t="s">
        <v>188</v>
      </c>
      <c r="J32" s="357"/>
      <c r="K32" s="355"/>
      <c r="L32" s="368"/>
      <c r="M32" s="366"/>
      <c r="N32" s="366"/>
      <c r="O32" s="346"/>
      <c r="P32" s="347"/>
      <c r="Q32" s="348"/>
    </row>
    <row r="33" spans="1:17" s="349" customFormat="1" ht="13.1" customHeight="1" x14ac:dyDescent="0.3">
      <c r="A33" s="351">
        <v>14</v>
      </c>
      <c r="B33" s="339" t="str">
        <f>IF($E33="","",VLOOKUP($E33,#REF!,14))</f>
        <v/>
      </c>
      <c r="C33" s="340" t="str">
        <f>IF($E33="","",VLOOKUP($E33,#REF!,15))</f>
        <v/>
      </c>
      <c r="D33" s="340" t="str">
        <f>IF($E33="","",VLOOKUP($E33,#REF!,5))</f>
        <v/>
      </c>
      <c r="E33" s="341"/>
      <c r="F33" s="592" t="s">
        <v>188</v>
      </c>
      <c r="G33" s="601" t="s">
        <v>375</v>
      </c>
      <c r="H33" s="359"/>
      <c r="I33" s="343" t="s">
        <v>526</v>
      </c>
      <c r="J33" s="360"/>
      <c r="K33" s="355"/>
      <c r="L33" s="368"/>
      <c r="M33" s="366"/>
      <c r="N33" s="366"/>
      <c r="O33" s="346"/>
      <c r="P33" s="347"/>
      <c r="Q33" s="348"/>
    </row>
    <row r="34" spans="1:17" s="349" customFormat="1" ht="13.1" customHeight="1" x14ac:dyDescent="0.3">
      <c r="A34" s="351"/>
      <c r="B34" s="352"/>
      <c r="C34" s="353"/>
      <c r="D34" s="353"/>
      <c r="E34" s="361"/>
      <c r="F34" s="593"/>
      <c r="G34" s="603"/>
      <c r="H34" s="362"/>
      <c r="I34" s="363"/>
      <c r="J34" s="364"/>
      <c r="K34" s="592" t="s">
        <v>188</v>
      </c>
      <c r="L34" s="373"/>
      <c r="M34" s="366"/>
      <c r="N34" s="366"/>
      <c r="O34" s="346"/>
      <c r="P34" s="347"/>
      <c r="Q34" s="348"/>
    </row>
    <row r="35" spans="1:17" s="349" customFormat="1" ht="13.1" customHeight="1" x14ac:dyDescent="0.3">
      <c r="A35" s="351">
        <v>15</v>
      </c>
      <c r="B35" s="339" t="str">
        <f>IF($E35="","",VLOOKUP($E35,#REF!,14))</f>
        <v/>
      </c>
      <c r="C35" s="340" t="str">
        <f>IF($E35="","",VLOOKUP($E35,#REF!,15))</f>
        <v/>
      </c>
      <c r="D35" s="340" t="str">
        <f>IF($E35="","",VLOOKUP($E35,#REF!,5))</f>
        <v/>
      </c>
      <c r="E35" s="341"/>
      <c r="F35" s="592" t="s">
        <v>75</v>
      </c>
      <c r="G35" s="601"/>
      <c r="H35" s="342"/>
      <c r="I35" s="343"/>
      <c r="J35" s="367"/>
      <c r="K35" s="449" t="s">
        <v>537</v>
      </c>
      <c r="L35" s="366"/>
      <c r="M35" s="366"/>
      <c r="N35" s="366"/>
      <c r="O35" s="346"/>
      <c r="P35" s="347"/>
      <c r="Q35" s="348"/>
    </row>
    <row r="36" spans="1:17" s="349" customFormat="1" ht="13.1" customHeight="1" x14ac:dyDescent="0.3">
      <c r="A36" s="351"/>
      <c r="B36" s="352"/>
      <c r="C36" s="353"/>
      <c r="D36" s="353"/>
      <c r="E36" s="354"/>
      <c r="F36" s="380"/>
      <c r="G36" s="602"/>
      <c r="H36" s="356"/>
      <c r="I36" s="592" t="s">
        <v>102</v>
      </c>
      <c r="J36" s="369"/>
      <c r="K36" s="343"/>
      <c r="L36" s="366"/>
      <c r="M36" s="366"/>
      <c r="N36" s="366"/>
      <c r="O36" s="346"/>
      <c r="P36" s="347"/>
      <c r="Q36" s="348"/>
    </row>
    <row r="37" spans="1:17" s="349" customFormat="1" ht="13.1" customHeight="1" x14ac:dyDescent="0.3">
      <c r="A37" s="338">
        <v>16</v>
      </c>
      <c r="B37" s="339" t="str">
        <f>IF($E37="","",VLOOKUP($E37,#REF!,14))</f>
        <v/>
      </c>
      <c r="C37" s="340" t="str">
        <f>IF($E37="","",VLOOKUP($E37,#REF!,15))</f>
        <v/>
      </c>
      <c r="D37" s="340" t="str">
        <f>IF($E37="","",VLOOKUP($E37,#REF!,5))</f>
        <v/>
      </c>
      <c r="E37" s="341"/>
      <c r="F37" s="592" t="s">
        <v>102</v>
      </c>
      <c r="G37" s="601" t="s">
        <v>373</v>
      </c>
      <c r="H37" s="370"/>
      <c r="I37" s="343"/>
      <c r="J37" s="343"/>
      <c r="K37" s="343"/>
      <c r="L37" s="366"/>
      <c r="M37" s="366"/>
      <c r="N37" s="366"/>
      <c r="O37" s="346"/>
      <c r="P37" s="347"/>
      <c r="Q37" s="348"/>
    </row>
    <row r="38" spans="1:17" s="349" customFormat="1" ht="9.75" customHeight="1" x14ac:dyDescent="0.3">
      <c r="A38" s="375"/>
      <c r="B38" s="354"/>
      <c r="C38" s="354"/>
      <c r="D38" s="354"/>
      <c r="E38" s="354"/>
      <c r="F38" s="354"/>
      <c r="G38" s="354"/>
      <c r="H38" s="362"/>
      <c r="I38" s="343"/>
      <c r="J38" s="343"/>
      <c r="K38" s="343"/>
      <c r="L38" s="366"/>
      <c r="M38" s="366"/>
      <c r="N38" s="366"/>
      <c r="O38" s="346"/>
      <c r="P38" s="347"/>
      <c r="Q38" s="348"/>
    </row>
    <row r="39" spans="1:17" s="349" customFormat="1" ht="9.75" customHeight="1" x14ac:dyDescent="0.3">
      <c r="A39" s="376"/>
      <c r="B39" s="377"/>
      <c r="C39" s="377"/>
      <c r="D39" s="377"/>
      <c r="E39" s="354"/>
      <c r="F39" s="354"/>
      <c r="G39" s="354"/>
      <c r="H39" s="354"/>
      <c r="I39" s="377"/>
      <c r="J39" s="377"/>
      <c r="K39" s="377"/>
      <c r="L39" s="378"/>
      <c r="M39" s="378"/>
      <c r="N39" s="378"/>
      <c r="O39" s="346"/>
      <c r="P39" s="347"/>
      <c r="Q39" s="348"/>
    </row>
    <row r="40" spans="1:17" s="349" customFormat="1" ht="9.75" customHeight="1" x14ac:dyDescent="0.3">
      <c r="A40" s="375"/>
      <c r="B40" s="354"/>
      <c r="C40" s="354"/>
      <c r="D40" s="354"/>
      <c r="E40" s="354"/>
      <c r="F40" s="354"/>
      <c r="G40" s="354"/>
      <c r="H40" s="354"/>
      <c r="I40" s="377"/>
      <c r="J40" s="377"/>
      <c r="K40" s="379"/>
      <c r="L40" s="354"/>
      <c r="M40" s="377"/>
      <c r="N40" s="378"/>
      <c r="O40" s="346"/>
      <c r="P40" s="347"/>
      <c r="Q40" s="348"/>
    </row>
    <row r="41" spans="1:17" s="349" customFormat="1" ht="9.75" customHeight="1" x14ac:dyDescent="0.3">
      <c r="A41" s="375"/>
      <c r="B41" s="377"/>
      <c r="C41" s="377"/>
      <c r="D41" s="377"/>
      <c r="E41" s="354"/>
      <c r="F41" s="354"/>
      <c r="G41" s="354"/>
      <c r="H41" s="354"/>
      <c r="I41" s="377"/>
      <c r="J41" s="377"/>
      <c r="K41" s="377"/>
      <c r="L41" s="378"/>
      <c r="M41" s="377"/>
      <c r="N41" s="378"/>
      <c r="O41" s="346"/>
      <c r="P41" s="347"/>
      <c r="Q41" s="348"/>
    </row>
    <row r="42" spans="1:17" s="349" customFormat="1" ht="9.75" customHeight="1" x14ac:dyDescent="0.3">
      <c r="A42" s="375"/>
      <c r="B42" s="354"/>
      <c r="C42" s="354"/>
      <c r="D42" s="354"/>
      <c r="E42" s="354"/>
      <c r="F42" s="354"/>
      <c r="G42" s="354"/>
      <c r="H42" s="354"/>
      <c r="I42" s="377"/>
      <c r="J42" s="377"/>
      <c r="K42" s="377"/>
      <c r="L42" s="378"/>
      <c r="M42" s="378"/>
      <c r="N42" s="378"/>
      <c r="O42" s="346"/>
      <c r="P42" s="347"/>
      <c r="Q42" s="348"/>
    </row>
    <row r="43" spans="1:17" s="349" customFormat="1" ht="9.75" customHeight="1" x14ac:dyDescent="0.3">
      <c r="A43" s="375"/>
      <c r="B43" s="377"/>
      <c r="C43" s="377"/>
      <c r="D43" s="377"/>
      <c r="E43" s="354"/>
      <c r="F43" s="354"/>
      <c r="G43" s="354"/>
      <c r="H43" s="354"/>
      <c r="I43" s="377"/>
      <c r="J43" s="380"/>
      <c r="K43" s="377"/>
      <c r="L43" s="378"/>
      <c r="M43" s="378"/>
      <c r="N43" s="378"/>
      <c r="O43" s="346"/>
      <c r="P43" s="347"/>
      <c r="Q43" s="348"/>
    </row>
    <row r="44" spans="1:17" s="349" customFormat="1" ht="9.75" customHeight="1" x14ac:dyDescent="0.3">
      <c r="A44" s="375"/>
      <c r="B44" s="354"/>
      <c r="C44" s="354"/>
      <c r="D44" s="354"/>
      <c r="E44" s="354"/>
      <c r="F44" s="354"/>
      <c r="G44" s="354"/>
      <c r="H44" s="354"/>
      <c r="I44" s="379"/>
      <c r="J44" s="354"/>
      <c r="K44" s="377"/>
      <c r="L44" s="378"/>
      <c r="M44" s="378"/>
      <c r="N44" s="378"/>
      <c r="O44" s="346"/>
      <c r="P44" s="347"/>
      <c r="Q44" s="348"/>
    </row>
    <row r="45" spans="1:17" s="349" customFormat="1" ht="9.75" customHeight="1" x14ac:dyDescent="0.3">
      <c r="A45" s="375"/>
      <c r="B45" s="377"/>
      <c r="C45" s="377"/>
      <c r="D45" s="377"/>
      <c r="E45" s="354"/>
      <c r="F45" s="354"/>
      <c r="G45" s="354"/>
      <c r="H45" s="354"/>
      <c r="I45" s="377"/>
      <c r="J45" s="377"/>
      <c r="K45" s="377"/>
      <c r="L45" s="378"/>
      <c r="M45" s="378"/>
      <c r="N45" s="378"/>
      <c r="O45" s="346"/>
      <c r="P45" s="347"/>
      <c r="Q45" s="348"/>
    </row>
    <row r="46" spans="1:17" s="349" customFormat="1" ht="9.75" customHeight="1" x14ac:dyDescent="0.3">
      <c r="A46" s="375"/>
      <c r="B46" s="354"/>
      <c r="C46" s="354"/>
      <c r="D46" s="354"/>
      <c r="E46" s="354"/>
      <c r="F46" s="354"/>
      <c r="G46" s="354"/>
      <c r="H46" s="354"/>
      <c r="I46" s="377"/>
      <c r="J46" s="377"/>
      <c r="K46" s="377"/>
      <c r="L46" s="378"/>
      <c r="M46" s="378"/>
      <c r="N46" s="378"/>
      <c r="O46" s="346"/>
      <c r="P46" s="347"/>
      <c r="Q46" s="348"/>
    </row>
    <row r="47" spans="1:17" s="349" customFormat="1" ht="9.75" customHeight="1" x14ac:dyDescent="0.3">
      <c r="A47" s="376"/>
      <c r="B47" s="377"/>
      <c r="C47" s="377"/>
      <c r="D47" s="377"/>
      <c r="E47" s="354"/>
      <c r="F47" s="354"/>
      <c r="G47" s="354"/>
      <c r="H47" s="354"/>
      <c r="I47" s="377"/>
      <c r="J47" s="377"/>
      <c r="K47" s="377"/>
      <c r="L47" s="377"/>
      <c r="M47" s="344"/>
      <c r="N47" s="344"/>
      <c r="O47" s="346"/>
      <c r="P47" s="347"/>
      <c r="Q47" s="348"/>
    </row>
    <row r="48" spans="1:17" s="386" customFormat="1" ht="6.75" customHeight="1" x14ac:dyDescent="0.3">
      <c r="A48" s="381"/>
      <c r="B48" s="381"/>
      <c r="C48" s="381"/>
      <c r="D48" s="381"/>
      <c r="E48" s="381"/>
      <c r="F48" s="381"/>
      <c r="G48" s="381"/>
      <c r="H48" s="382"/>
      <c r="I48" s="383"/>
      <c r="J48" s="384"/>
      <c r="K48" s="383"/>
      <c r="L48" s="384"/>
      <c r="M48" s="383"/>
      <c r="N48" s="384"/>
      <c r="O48" s="383"/>
      <c r="P48" s="384"/>
      <c r="Q48" s="385"/>
    </row>
    <row r="49" spans="1:16" s="397" customFormat="1" ht="10.5" customHeight="1" x14ac:dyDescent="0.3">
      <c r="A49" s="387" t="s">
        <v>30</v>
      </c>
      <c r="B49" s="388"/>
      <c r="C49" s="388"/>
      <c r="D49" s="389"/>
      <c r="E49" s="390" t="s">
        <v>2</v>
      </c>
      <c r="F49" s="390"/>
      <c r="G49" s="390"/>
      <c r="H49" s="390" t="s">
        <v>2</v>
      </c>
      <c r="I49" s="391" t="s">
        <v>39</v>
      </c>
      <c r="J49" s="392"/>
      <c r="K49" s="391" t="s">
        <v>40</v>
      </c>
      <c r="L49" s="393"/>
      <c r="M49" s="394" t="s">
        <v>41</v>
      </c>
      <c r="N49" s="394"/>
      <c r="O49" s="395"/>
      <c r="P49" s="396"/>
    </row>
    <row r="50" spans="1:16" s="397" customFormat="1" ht="9" customHeight="1" x14ac:dyDescent="0.3">
      <c r="A50" s="398" t="s">
        <v>31</v>
      </c>
      <c r="B50" s="399"/>
      <c r="C50" s="400"/>
      <c r="D50" s="401"/>
      <c r="E50" s="402">
        <v>1</v>
      </c>
      <c r="F50" s="402"/>
      <c r="G50" s="402"/>
      <c r="H50" s="403" t="s">
        <v>3</v>
      </c>
      <c r="I50" s="404"/>
      <c r="J50" s="405"/>
      <c r="K50" s="404"/>
      <c r="L50" s="406"/>
      <c r="M50" s="407" t="s">
        <v>33</v>
      </c>
      <c r="N50" s="408"/>
      <c r="O50" s="408"/>
      <c r="P50" s="409"/>
    </row>
    <row r="51" spans="1:16" s="397" customFormat="1" ht="9" customHeight="1" x14ac:dyDescent="0.3">
      <c r="A51" s="410" t="s">
        <v>38</v>
      </c>
      <c r="B51" s="411"/>
      <c r="C51" s="412"/>
      <c r="D51" s="413"/>
      <c r="E51" s="402">
        <v>2</v>
      </c>
      <c r="F51" s="402"/>
      <c r="G51" s="402"/>
      <c r="H51" s="403" t="s">
        <v>4</v>
      </c>
      <c r="I51" s="404"/>
      <c r="J51" s="405"/>
      <c r="K51" s="404"/>
      <c r="L51" s="406"/>
      <c r="M51" s="414"/>
      <c r="N51" s="415"/>
      <c r="O51" s="411"/>
      <c r="P51" s="416"/>
    </row>
    <row r="52" spans="1:16" s="397" customFormat="1" ht="9" customHeight="1" x14ac:dyDescent="0.3">
      <c r="A52" s="417"/>
      <c r="B52" s="418"/>
      <c r="C52" s="419"/>
      <c r="D52" s="420"/>
      <c r="E52" s="402">
        <v>3</v>
      </c>
      <c r="F52" s="402"/>
      <c r="G52" s="402"/>
      <c r="H52" s="403" t="s">
        <v>5</v>
      </c>
      <c r="I52" s="404"/>
      <c r="J52" s="405"/>
      <c r="K52" s="404"/>
      <c r="L52" s="406"/>
      <c r="M52" s="407" t="s">
        <v>34</v>
      </c>
      <c r="N52" s="408"/>
      <c r="O52" s="408"/>
      <c r="P52" s="409"/>
    </row>
    <row r="53" spans="1:16" s="397" customFormat="1" ht="9" customHeight="1" x14ac:dyDescent="0.3">
      <c r="A53" s="421"/>
      <c r="B53" s="324"/>
      <c r="C53" s="324"/>
      <c r="D53" s="422"/>
      <c r="E53" s="402">
        <v>4</v>
      </c>
      <c r="F53" s="402"/>
      <c r="G53" s="402"/>
      <c r="H53" s="403" t="s">
        <v>6</v>
      </c>
      <c r="I53" s="404"/>
      <c r="J53" s="405"/>
      <c r="K53" s="404"/>
      <c r="L53" s="406"/>
      <c r="M53" s="404"/>
      <c r="N53" s="405"/>
      <c r="O53" s="404"/>
      <c r="P53" s="406"/>
    </row>
    <row r="54" spans="1:16" s="397" customFormat="1" ht="9" customHeight="1" x14ac:dyDescent="0.3">
      <c r="A54" s="423"/>
      <c r="B54" s="424"/>
      <c r="C54" s="424"/>
      <c r="D54" s="425"/>
      <c r="E54" s="402"/>
      <c r="F54" s="402"/>
      <c r="G54" s="402"/>
      <c r="H54" s="403" t="s">
        <v>7</v>
      </c>
      <c r="I54" s="404"/>
      <c r="J54" s="405"/>
      <c r="K54" s="404"/>
      <c r="L54" s="406"/>
      <c r="M54" s="411"/>
      <c r="N54" s="415"/>
      <c r="O54" s="411"/>
      <c r="P54" s="416"/>
    </row>
    <row r="55" spans="1:16" s="397" customFormat="1" ht="9" customHeight="1" x14ac:dyDescent="0.3">
      <c r="A55" s="426"/>
      <c r="B55" s="427"/>
      <c r="C55" s="324"/>
      <c r="D55" s="422"/>
      <c r="E55" s="402"/>
      <c r="F55" s="402"/>
      <c r="G55" s="402"/>
      <c r="H55" s="403" t="s">
        <v>8</v>
      </c>
      <c r="I55" s="404"/>
      <c r="J55" s="405"/>
      <c r="K55" s="404"/>
      <c r="L55" s="406"/>
      <c r="M55" s="407" t="s">
        <v>26</v>
      </c>
      <c r="N55" s="408"/>
      <c r="O55" s="408"/>
      <c r="P55" s="409"/>
    </row>
    <row r="56" spans="1:16" s="397" customFormat="1" ht="9" customHeight="1" x14ac:dyDescent="0.3">
      <c r="A56" s="426"/>
      <c r="B56" s="427"/>
      <c r="C56" s="428"/>
      <c r="D56" s="429"/>
      <c r="E56" s="402"/>
      <c r="F56" s="402"/>
      <c r="G56" s="402"/>
      <c r="H56" s="403" t="s">
        <v>9</v>
      </c>
      <c r="I56" s="404"/>
      <c r="J56" s="405"/>
      <c r="K56" s="404"/>
      <c r="L56" s="406"/>
      <c r="M56" s="404"/>
      <c r="N56" s="405"/>
      <c r="O56" s="404"/>
      <c r="P56" s="406"/>
    </row>
    <row r="57" spans="1:16" s="397" customFormat="1" ht="9" customHeight="1" x14ac:dyDescent="0.3">
      <c r="A57" s="430"/>
      <c r="B57" s="431"/>
      <c r="C57" s="432"/>
      <c r="D57" s="433"/>
      <c r="E57" s="434"/>
      <c r="F57" s="434"/>
      <c r="G57" s="434"/>
      <c r="H57" s="435" t="s">
        <v>10</v>
      </c>
      <c r="I57" s="411"/>
      <c r="J57" s="415"/>
      <c r="K57" s="411"/>
      <c r="L57" s="416"/>
      <c r="M57" s="411" t="str">
        <f>P4</f>
        <v>Sági István</v>
      </c>
      <c r="N57" s="415"/>
      <c r="O57" s="411"/>
      <c r="P57" s="436" t="e">
        <f>MIN(4,#REF!)</f>
        <v>#REF!</v>
      </c>
    </row>
  </sheetData>
  <mergeCells count="1">
    <mergeCell ref="A4:C4"/>
  </mergeCells>
  <conditionalFormatting sqref="B39 B41 B43 B45 B47">
    <cfRule type="cellIs" dxfId="52" priority="47" stopIfTrue="1" operator="equal">
      <formula>"QA"</formula>
    </cfRule>
    <cfRule type="cellIs" dxfId="51" priority="48" stopIfTrue="1" operator="equal">
      <formula>"DA"</formula>
    </cfRule>
  </conditionalFormatting>
  <conditionalFormatting sqref="E7:G7 E9:G9 E11:G11 E13:G13 E15:G15 E17:G17 E19:G19 E21:G21 E23:G23 E25:G25 E27:G27 E29:G29 E31:G31 E33:G33 E35:G35 E37:G37">
    <cfRule type="expression" dxfId="50" priority="50" stopIfTrue="1">
      <formula>$E7&lt;5</formula>
    </cfRule>
  </conditionalFormatting>
  <conditionalFormatting sqref="E39:G39 E41:G41 E43:G43 E45:G45 E47:G47">
    <cfRule type="expression" dxfId="49" priority="42" stopIfTrue="1">
      <formula>AND($E39&lt;9,$C39&gt;0)</formula>
    </cfRule>
  </conditionalFormatting>
  <conditionalFormatting sqref="H8 J10 H12 L14 H16 J18 H20 N22 H24 J26 H28 L30 H32 J34 H36 P57">
    <cfRule type="expression" dxfId="48" priority="49" stopIfTrue="1">
      <formula>$M$1="CU"</formula>
    </cfRule>
  </conditionalFormatting>
  <conditionalFormatting sqref="I8">
    <cfRule type="expression" dxfId="47" priority="1" stopIfTrue="1">
      <formula>$E8&lt;5</formula>
    </cfRule>
  </conditionalFormatting>
  <conditionalFormatting sqref="I10 K14 I18 M22 I26 K30 I34 K40 I44">
    <cfRule type="expression" dxfId="46" priority="39" stopIfTrue="1">
      <formula>AND($M$1="CU",I10="Umpire")</formula>
    </cfRule>
    <cfRule type="expression" dxfId="45" priority="40" stopIfTrue="1">
      <formula>AND($M$1="CU",I10&lt;&gt;"Umpire",J10&lt;&gt;"")</formula>
    </cfRule>
    <cfRule type="expression" dxfId="44" priority="41" stopIfTrue="1">
      <formula>AND($M$1="CU",I10&lt;&gt;"Umpire")</formula>
    </cfRule>
  </conditionalFormatting>
  <conditionalFormatting sqref="I12">
    <cfRule type="expression" dxfId="43" priority="15" stopIfTrue="1">
      <formula>$E12&lt;5</formula>
    </cfRule>
  </conditionalFormatting>
  <conditionalFormatting sqref="I16">
    <cfRule type="expression" dxfId="42" priority="13" stopIfTrue="1">
      <formula>$E16&lt;5</formula>
    </cfRule>
  </conditionalFormatting>
  <conditionalFormatting sqref="I20">
    <cfRule type="expression" dxfId="41" priority="9" stopIfTrue="1">
      <formula>$E20&lt;5</formula>
    </cfRule>
  </conditionalFormatting>
  <conditionalFormatting sqref="I24">
    <cfRule type="expression" dxfId="40" priority="8" stopIfTrue="1">
      <formula>$E24&lt;5</formula>
    </cfRule>
  </conditionalFormatting>
  <conditionalFormatting sqref="I28">
    <cfRule type="expression" dxfId="39" priority="7" stopIfTrue="1">
      <formula>$E28&lt;5</formula>
    </cfRule>
  </conditionalFormatting>
  <conditionalFormatting sqref="I32">
    <cfRule type="expression" dxfId="38" priority="6" stopIfTrue="1">
      <formula>$E32&lt;5</formula>
    </cfRule>
  </conditionalFormatting>
  <conditionalFormatting sqref="I36">
    <cfRule type="expression" dxfId="37" priority="2" stopIfTrue="1">
      <formula>$E36&lt;5</formula>
    </cfRule>
  </conditionalFormatting>
  <conditionalFormatting sqref="K10">
    <cfRule type="expression" dxfId="36" priority="14" stopIfTrue="1">
      <formula>$E10&lt;5</formula>
    </cfRule>
  </conditionalFormatting>
  <conditionalFormatting sqref="K18">
    <cfRule type="expression" dxfId="35" priority="12" stopIfTrue="1">
      <formula>$E18&lt;5</formula>
    </cfRule>
  </conditionalFormatting>
  <conditionalFormatting sqref="K26">
    <cfRule type="expression" dxfId="34" priority="3" stopIfTrue="1">
      <formula>$E26&lt;5</formula>
    </cfRule>
  </conditionalFormatting>
  <conditionalFormatting sqref="K34">
    <cfRule type="expression" dxfId="33" priority="5" stopIfTrue="1">
      <formula>$E34&lt;5</formula>
    </cfRule>
  </conditionalFormatting>
  <conditionalFormatting sqref="M14">
    <cfRule type="expression" dxfId="32" priority="11" stopIfTrue="1">
      <formula>$E14&lt;5</formula>
    </cfRule>
  </conditionalFormatting>
  <conditionalFormatting sqref="M30">
    <cfRule type="expression" dxfId="31" priority="4" stopIfTrue="1">
      <formula>$E30&lt;5</formula>
    </cfRule>
  </conditionalFormatting>
  <conditionalFormatting sqref="M40 I42 K44 I46">
    <cfRule type="expression" dxfId="30" priority="45" stopIfTrue="1">
      <formula>H40="as"</formula>
    </cfRule>
    <cfRule type="expression" dxfId="29" priority="46" stopIfTrue="1">
      <formula>H40="bs"</formula>
    </cfRule>
  </conditionalFormatting>
  <conditionalFormatting sqref="O22">
    <cfRule type="expression" dxfId="28" priority="10" stopIfTrue="1">
      <formula>$E22&lt;5</formula>
    </cfRule>
  </conditionalFormatting>
  <dataValidations count="1">
    <dataValidation type="list" allowBlank="1" showInputMessage="1" sqref="I44 M22 K30 I34 I26 I18 I10 K14 K40" xr:uid="{DAF1A813-9EC8-4F1F-8F58-17B97D3574E9}">
      <formula1>$S$7:$S$16</formula1>
    </dataValidation>
  </dataValidations>
  <printOptions horizontalCentered="1"/>
  <pageMargins left="0.35" right="0.35" top="0.39" bottom="0.39" header="0" footer="0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1777" r:id="rId4" name="Button 1">
              <controlPr defaultSize="0" print="0" autoFill="0" autoPict="0" macro="[0]!Jun_Show_CU">
                <anchor moveWithCells="1" sizeWithCells="1">
                  <from>
                    <xdr:col>10</xdr:col>
                    <xdr:colOff>522514</xdr:colOff>
                    <xdr:row>0</xdr:row>
                    <xdr:rowOff>10886</xdr:rowOff>
                  </from>
                  <to>
                    <xdr:col>12</xdr:col>
                    <xdr:colOff>370114</xdr:colOff>
                    <xdr:row>0</xdr:row>
                    <xdr:rowOff>174171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78" r:id="rId5" name="Button 2">
              <controlPr defaultSize="0" print="0" autoFill="0" autoPict="0" macro="[0]!Jun_Hide_CU">
                <anchor moveWithCells="1" sizeWithCells="1">
                  <from>
                    <xdr:col>10</xdr:col>
                    <xdr:colOff>517071</xdr:colOff>
                    <xdr:row>0</xdr:row>
                    <xdr:rowOff>179614</xdr:rowOff>
                  </from>
                  <to>
                    <xdr:col>12</xdr:col>
                    <xdr:colOff>370114</xdr:colOff>
                    <xdr:row>1</xdr:row>
                    <xdr:rowOff>59871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2AB26-BE29-4F86-B92E-F98BFA68D2D2}">
  <sheetPr>
    <tabColor rgb="FFFFFF00"/>
    <pageSetUpPr fitToPage="1"/>
  </sheetPr>
  <dimension ref="A1:AI57"/>
  <sheetViews>
    <sheetView showGridLines="0" showZeros="0" zoomScale="99" zoomScaleNormal="99" workbookViewId="0">
      <selection activeCell="O24" sqref="O24"/>
    </sheetView>
  </sheetViews>
  <sheetFormatPr defaultColWidth="8.84375" defaultRowHeight="12.45" x14ac:dyDescent="0.3"/>
  <cols>
    <col min="1" max="2" width="3.3046875" style="312" customWidth="1"/>
    <col min="3" max="3" width="4.69140625" style="312" customWidth="1"/>
    <col min="4" max="4" width="2.69140625" style="312" bestFit="1" customWidth="1"/>
    <col min="5" max="5" width="4.3046875" style="312" customWidth="1"/>
    <col min="6" max="6" width="14.53515625" style="312" customWidth="1"/>
    <col min="7" max="7" width="11.4609375" style="312" customWidth="1"/>
    <col min="8" max="8" width="1.69140625" style="437" customWidth="1"/>
    <col min="9" max="9" width="17.07421875" style="312" customWidth="1"/>
    <col min="10" max="10" width="1.69140625" style="437" customWidth="1"/>
    <col min="11" max="11" width="13.53515625" style="312" customWidth="1"/>
    <col min="12" max="12" width="1.69140625" style="438" customWidth="1"/>
    <col min="13" max="13" width="13.69140625" style="312" customWidth="1"/>
    <col min="14" max="14" width="1.69140625" style="437" customWidth="1"/>
    <col min="15" max="15" width="10.69140625" style="312" customWidth="1"/>
    <col min="16" max="16" width="1.69140625" style="438" customWidth="1"/>
    <col min="17" max="17" width="9.15234375" style="312" hidden="1" customWidth="1"/>
    <col min="18" max="18" width="8.69140625" style="312" customWidth="1"/>
    <col min="19" max="19" width="9.15234375" style="312" hidden="1" customWidth="1"/>
    <col min="20" max="22" width="8.84375" style="312"/>
    <col min="23" max="32" width="9.15234375" style="312" hidden="1" customWidth="1"/>
    <col min="33" max="35" width="9.15234375" style="312" customWidth="1"/>
    <col min="36" max="16384" width="8.84375" style="312"/>
  </cols>
  <sheetData>
    <row r="1" spans="1:35" s="301" customFormat="1" ht="21.75" customHeight="1" x14ac:dyDescent="0.3">
      <c r="A1" s="552" t="s">
        <v>204</v>
      </c>
      <c r="B1" s="295"/>
      <c r="C1" s="296"/>
      <c r="D1" s="296"/>
      <c r="E1" s="296"/>
      <c r="F1" s="296"/>
      <c r="G1" s="296"/>
      <c r="H1" s="297"/>
      <c r="I1" s="298" t="s">
        <v>37</v>
      </c>
      <c r="J1" s="299"/>
      <c r="K1" s="300"/>
      <c r="L1" s="297"/>
      <c r="M1" s="297" t="s">
        <v>195</v>
      </c>
      <c r="N1" s="297"/>
      <c r="O1" s="296"/>
      <c r="P1" s="297"/>
      <c r="W1" s="302"/>
      <c r="X1" s="302"/>
      <c r="Y1" s="302"/>
      <c r="Z1" s="303" t="e">
        <f>IF($W$5=1,CONCATENATE(VLOOKUP($W$3,$Y$2:$AF$14,2)),CONCATENATE(VLOOKUP($W$3,$Y$16:$AF$25,2)))</f>
        <v>#REF!</v>
      </c>
      <c r="AA1" s="303" t="e">
        <f>IF($W$5=1,CONCATENATE(VLOOKUP($W$3,$Y$2:$AF$14,3)),CONCATENATE(VLOOKUP($W$3,$Y$16:$AF$25,3)))</f>
        <v>#REF!</v>
      </c>
      <c r="AB1" s="303" t="e">
        <f>IF($W$5=1,CONCATENATE(VLOOKUP($W$3,$Y$2:$AF$14,4)),CONCATENATE(VLOOKUP($W$3,$Y$16:$AF$25,4)))</f>
        <v>#REF!</v>
      </c>
      <c r="AC1" s="303" t="e">
        <f>IF($W$5=1,CONCATENATE(VLOOKUP($W$3,$Y$2:$AF$14,5)),CONCATENATE(VLOOKUP($W$3,$Y$16:$AF$25,5)))</f>
        <v>#REF!</v>
      </c>
      <c r="AD1" s="303" t="e">
        <f>IF($W$5=1,CONCATENATE(VLOOKUP($W$3,$Y$2:$AF$14,6)),CONCATENATE(VLOOKUP($W$3,$Y$16:$AF$25,6)))</f>
        <v>#REF!</v>
      </c>
      <c r="AE1" s="303" t="e">
        <f>IF($W$5=1,CONCATENATE(VLOOKUP($W$3,$Y$2:$AF$14,7)),CONCATENATE(VLOOKUP($W$3,$Y$16:$AF$25,7)))</f>
        <v>#REF!</v>
      </c>
      <c r="AF1" s="303" t="e">
        <f>IF($W$5=1,CONCATENATE(VLOOKUP($W$3,$Y$2:$AF$14,8)),CONCATENATE(VLOOKUP($W$3,$Y$16:$AF$25,8)))</f>
        <v>#REF!</v>
      </c>
    </row>
    <row r="2" spans="1:35" s="308" customFormat="1" x14ac:dyDescent="0.3">
      <c r="A2" s="304" t="s">
        <v>36</v>
      </c>
      <c r="B2" s="305"/>
      <c r="C2" s="305"/>
      <c r="D2" s="305"/>
      <c r="E2" s="305" t="s">
        <v>199</v>
      </c>
      <c r="F2" s="305"/>
      <c r="G2" s="305"/>
      <c r="H2" s="307"/>
      <c r="I2" s="299"/>
      <c r="J2" s="299"/>
      <c r="K2" s="299"/>
      <c r="L2" s="307"/>
      <c r="M2" s="306"/>
      <c r="N2" s="307"/>
      <c r="O2" s="306"/>
      <c r="P2" s="307"/>
      <c r="W2" s="309"/>
      <c r="X2" s="310"/>
      <c r="Y2" s="310" t="s">
        <v>49</v>
      </c>
      <c r="Z2" s="311">
        <v>300</v>
      </c>
      <c r="AA2" s="311">
        <v>250</v>
      </c>
      <c r="AB2" s="311">
        <v>200</v>
      </c>
      <c r="AC2" s="311">
        <v>150</v>
      </c>
      <c r="AD2" s="311">
        <v>120</v>
      </c>
      <c r="AE2" s="311">
        <v>90</v>
      </c>
      <c r="AF2" s="311">
        <v>40</v>
      </c>
      <c r="AG2" s="312"/>
      <c r="AH2" s="312"/>
      <c r="AI2" s="312"/>
    </row>
    <row r="3" spans="1:35" s="316" customFormat="1" ht="11.25" customHeight="1" x14ac:dyDescent="0.3">
      <c r="A3" s="313" t="s">
        <v>19</v>
      </c>
      <c r="B3" s="313"/>
      <c r="C3" s="313"/>
      <c r="D3" s="313"/>
      <c r="E3" s="313"/>
      <c r="F3" s="313"/>
      <c r="G3" s="313"/>
      <c r="H3" s="314"/>
      <c r="I3" s="313" t="s">
        <v>24</v>
      </c>
      <c r="J3" s="314"/>
      <c r="K3" s="313"/>
      <c r="L3" s="314"/>
      <c r="M3" s="313"/>
      <c r="N3" s="314"/>
      <c r="O3" s="313"/>
      <c r="P3" s="315" t="s">
        <v>25</v>
      </c>
      <c r="W3" s="310" t="str">
        <f>IF(I4="OB","A",IF(I4="IX","W",IF(I4="","",I4)))</f>
        <v/>
      </c>
      <c r="X3" s="310"/>
      <c r="Y3" s="310" t="s">
        <v>50</v>
      </c>
      <c r="Z3" s="311">
        <v>280</v>
      </c>
      <c r="AA3" s="311">
        <v>230</v>
      </c>
      <c r="AB3" s="311">
        <v>180</v>
      </c>
      <c r="AC3" s="311">
        <v>140</v>
      </c>
      <c r="AD3" s="311">
        <v>80</v>
      </c>
      <c r="AE3" s="311">
        <v>0</v>
      </c>
      <c r="AF3" s="311">
        <v>0</v>
      </c>
      <c r="AG3" s="312"/>
      <c r="AH3" s="312"/>
      <c r="AI3" s="312"/>
    </row>
    <row r="4" spans="1:35" s="323" customFormat="1" ht="11.25" customHeight="1" thickBot="1" x14ac:dyDescent="0.35">
      <c r="A4" s="766">
        <v>45406</v>
      </c>
      <c r="B4" s="766"/>
      <c r="C4" s="766"/>
      <c r="D4" s="317"/>
      <c r="E4" s="318"/>
      <c r="F4" s="318"/>
      <c r="G4" s="318"/>
      <c r="H4" s="319"/>
      <c r="I4" s="320"/>
      <c r="J4" s="319"/>
      <c r="K4" s="321"/>
      <c r="L4" s="319"/>
      <c r="M4" s="318"/>
      <c r="N4" s="319"/>
      <c r="O4" s="318"/>
      <c r="P4" s="322" t="s">
        <v>89</v>
      </c>
      <c r="W4" s="310"/>
      <c r="X4" s="310"/>
      <c r="Y4" s="310" t="s">
        <v>67</v>
      </c>
      <c r="Z4" s="311">
        <v>250</v>
      </c>
      <c r="AA4" s="311">
        <v>200</v>
      </c>
      <c r="AB4" s="311">
        <v>150</v>
      </c>
      <c r="AC4" s="311">
        <v>120</v>
      </c>
      <c r="AD4" s="311">
        <v>90</v>
      </c>
      <c r="AE4" s="311">
        <v>60</v>
      </c>
      <c r="AF4" s="311">
        <v>25</v>
      </c>
      <c r="AG4" s="312"/>
      <c r="AH4" s="312"/>
      <c r="AI4" s="312"/>
    </row>
    <row r="5" spans="1:35" s="316" customFormat="1" x14ac:dyDescent="0.3">
      <c r="A5" s="324"/>
      <c r="B5" s="325" t="s">
        <v>1</v>
      </c>
      <c r="C5" s="326" t="s">
        <v>30</v>
      </c>
      <c r="D5" s="325" t="s">
        <v>29</v>
      </c>
      <c r="E5" s="325" t="s">
        <v>27</v>
      </c>
      <c r="F5" s="325"/>
      <c r="G5" s="325"/>
      <c r="H5" s="327"/>
      <c r="I5" s="325" t="s">
        <v>28</v>
      </c>
      <c r="J5" s="328"/>
      <c r="K5" s="325" t="s">
        <v>196</v>
      </c>
      <c r="L5" s="328"/>
      <c r="M5" s="325" t="s">
        <v>43</v>
      </c>
      <c r="N5" s="328"/>
      <c r="O5" s="325" t="s">
        <v>42</v>
      </c>
      <c r="P5" s="329"/>
      <c r="W5" s="310" t="e">
        <v>#REF!</v>
      </c>
      <c r="X5" s="310"/>
      <c r="Y5" s="310" t="s">
        <v>68</v>
      </c>
      <c r="Z5" s="311">
        <v>200</v>
      </c>
      <c r="AA5" s="311">
        <v>150</v>
      </c>
      <c r="AB5" s="311">
        <v>120</v>
      </c>
      <c r="AC5" s="311">
        <v>90</v>
      </c>
      <c r="AD5" s="311">
        <v>60</v>
      </c>
      <c r="AE5" s="311">
        <v>40</v>
      </c>
      <c r="AF5" s="311">
        <v>15</v>
      </c>
      <c r="AG5" s="312"/>
      <c r="AH5" s="312"/>
      <c r="AI5" s="312"/>
    </row>
    <row r="6" spans="1:35" s="334" customFormat="1" ht="11.25" customHeight="1" thickBot="1" x14ac:dyDescent="0.35">
      <c r="A6" s="330"/>
      <c r="B6" s="331"/>
      <c r="C6" s="331"/>
      <c r="D6" s="331"/>
      <c r="E6" s="331"/>
      <c r="F6" s="331"/>
      <c r="G6" s="331"/>
      <c r="H6" s="332"/>
      <c r="I6" s="331" t="str">
        <f>IF(W3="","",CONCATENATE(VLOOKUP(W3,Z1:AF1,4)," pont"))</f>
        <v/>
      </c>
      <c r="J6" s="332"/>
      <c r="K6" s="331" t="str">
        <f>IF(W3="","",CONCATENATE(VLOOKUP(W3,Z1:AF1,3)," pont"))</f>
        <v/>
      </c>
      <c r="L6" s="332"/>
      <c r="M6" s="331" t="str">
        <f>IF(W3="","",CONCATENATE(VLOOKUP(W3,Z1:AF1,2)," pont"))</f>
        <v/>
      </c>
      <c r="N6" s="332"/>
      <c r="O6" s="331" t="str">
        <f>IF(W3="","",CONCATENATE(VLOOKUP(W3,Z1:AF1,1)," pont"))</f>
        <v/>
      </c>
      <c r="P6" s="333"/>
      <c r="W6" s="335"/>
      <c r="X6" s="335"/>
      <c r="Y6" s="335" t="s">
        <v>69</v>
      </c>
      <c r="Z6" s="336">
        <v>150</v>
      </c>
      <c r="AA6" s="336">
        <v>120</v>
      </c>
      <c r="AB6" s="336">
        <v>90</v>
      </c>
      <c r="AC6" s="336">
        <v>60</v>
      </c>
      <c r="AD6" s="336">
        <v>40</v>
      </c>
      <c r="AE6" s="336">
        <v>25</v>
      </c>
      <c r="AF6" s="336">
        <v>10</v>
      </c>
      <c r="AG6" s="337"/>
      <c r="AH6" s="337"/>
      <c r="AI6" s="337"/>
    </row>
    <row r="7" spans="1:35" s="349" customFormat="1" ht="13.1" customHeight="1" x14ac:dyDescent="0.3">
      <c r="A7" s="338">
        <v>1</v>
      </c>
      <c r="B7" s="339" t="str">
        <f>IF($E7="","",VLOOKUP($E7,#REF!,14))</f>
        <v/>
      </c>
      <c r="C7" s="340" t="str">
        <f>IF($E7="","",VLOOKUP($E7,#REF!,15))</f>
        <v/>
      </c>
      <c r="D7" s="340" t="str">
        <f>IF($E7="","",VLOOKUP($E7,#REF!,5))</f>
        <v/>
      </c>
      <c r="E7" s="341"/>
      <c r="F7" s="592" t="s">
        <v>114</v>
      </c>
      <c r="G7" s="598" t="s">
        <v>375</v>
      </c>
      <c r="H7" s="547"/>
      <c r="I7" s="355"/>
      <c r="J7" s="343"/>
      <c r="K7" s="343"/>
      <c r="L7" s="343"/>
      <c r="M7" s="344"/>
      <c r="N7" s="345"/>
      <c r="O7" s="346"/>
      <c r="P7" s="347"/>
      <c r="Q7" s="348"/>
      <c r="S7" s="350" t="e">
        <f>#REF!</f>
        <v>#REF!</v>
      </c>
      <c r="W7" s="310"/>
      <c r="X7" s="310"/>
      <c r="Y7" s="310" t="s">
        <v>70</v>
      </c>
      <c r="Z7" s="311">
        <v>120</v>
      </c>
      <c r="AA7" s="311">
        <v>90</v>
      </c>
      <c r="AB7" s="311">
        <v>60</v>
      </c>
      <c r="AC7" s="311">
        <v>40</v>
      </c>
      <c r="AD7" s="311">
        <v>25</v>
      </c>
      <c r="AE7" s="311">
        <v>10</v>
      </c>
      <c r="AF7" s="311">
        <v>5</v>
      </c>
      <c r="AG7" s="312"/>
      <c r="AH7" s="312"/>
      <c r="AI7" s="312"/>
    </row>
    <row r="8" spans="1:35" s="349" customFormat="1" ht="13.1" customHeight="1" x14ac:dyDescent="0.3">
      <c r="A8" s="351"/>
      <c r="B8" s="352"/>
      <c r="C8" s="353"/>
      <c r="D8" s="353"/>
      <c r="E8" s="354"/>
      <c r="F8" s="380"/>
      <c r="G8" s="599"/>
      <c r="H8" s="548"/>
      <c r="I8" s="592" t="s">
        <v>114</v>
      </c>
      <c r="J8" s="357"/>
      <c r="K8" s="343"/>
      <c r="L8" s="343"/>
      <c r="M8" s="344"/>
      <c r="N8" s="345"/>
      <c r="O8" s="346"/>
      <c r="P8" s="347"/>
      <c r="Q8" s="348"/>
      <c r="S8" s="358" t="e">
        <f>#REF!</f>
        <v>#REF!</v>
      </c>
      <c r="W8" s="310"/>
      <c r="X8" s="310"/>
      <c r="Y8" s="310" t="s">
        <v>71</v>
      </c>
      <c r="Z8" s="311">
        <v>90</v>
      </c>
      <c r="AA8" s="311">
        <v>60</v>
      </c>
      <c r="AB8" s="311">
        <v>40</v>
      </c>
      <c r="AC8" s="311">
        <v>25</v>
      </c>
      <c r="AD8" s="311">
        <v>10</v>
      </c>
      <c r="AE8" s="311">
        <v>5</v>
      </c>
      <c r="AF8" s="311">
        <v>2</v>
      </c>
      <c r="AG8" s="312"/>
      <c r="AH8" s="312"/>
      <c r="AI8" s="312"/>
    </row>
    <row r="9" spans="1:35" s="349" customFormat="1" ht="13.1" customHeight="1" x14ac:dyDescent="0.3">
      <c r="A9" s="351">
        <v>2</v>
      </c>
      <c r="B9" s="339" t="str">
        <f>IF($E9="","",VLOOKUP($E9,#REF!,14))</f>
        <v/>
      </c>
      <c r="C9" s="340" t="str">
        <f>IF($E9="","",VLOOKUP($E9,#REF!,15))</f>
        <v/>
      </c>
      <c r="D9" s="340" t="str">
        <f>IF($E9="","",VLOOKUP($E9,#REF!,5))</f>
        <v/>
      </c>
      <c r="E9" s="341"/>
      <c r="F9" s="592" t="s">
        <v>75</v>
      </c>
      <c r="G9" s="598"/>
      <c r="H9" s="549"/>
      <c r="I9" s="355"/>
      <c r="J9" s="360"/>
      <c r="K9" s="355"/>
      <c r="L9" s="343"/>
      <c r="M9" s="344"/>
      <c r="N9" s="345"/>
      <c r="O9" s="346"/>
      <c r="P9" s="347"/>
      <c r="Q9" s="348"/>
      <c r="S9" s="358" t="e">
        <f>#REF!</f>
        <v>#REF!</v>
      </c>
      <c r="W9" s="310"/>
      <c r="X9" s="310"/>
      <c r="Y9" s="310" t="s">
        <v>72</v>
      </c>
      <c r="Z9" s="311">
        <v>60</v>
      </c>
      <c r="AA9" s="311">
        <v>40</v>
      </c>
      <c r="AB9" s="311">
        <v>25</v>
      </c>
      <c r="AC9" s="311">
        <v>10</v>
      </c>
      <c r="AD9" s="311">
        <v>5</v>
      </c>
      <c r="AE9" s="311">
        <v>2</v>
      </c>
      <c r="AF9" s="311">
        <v>1</v>
      </c>
      <c r="AG9" s="312"/>
      <c r="AH9" s="312"/>
      <c r="AI9" s="312"/>
    </row>
    <row r="10" spans="1:35" s="349" customFormat="1" ht="13.1" customHeight="1" x14ac:dyDescent="0.3">
      <c r="A10" s="351"/>
      <c r="B10" s="352"/>
      <c r="C10" s="353"/>
      <c r="D10" s="353"/>
      <c r="E10" s="361"/>
      <c r="F10" s="593"/>
      <c r="G10" s="600"/>
      <c r="H10" s="550"/>
      <c r="I10" s="451"/>
      <c r="J10" s="364"/>
      <c r="K10" s="592" t="s">
        <v>244</v>
      </c>
      <c r="L10" s="365"/>
      <c r="M10" s="366"/>
      <c r="N10" s="366"/>
      <c r="O10" s="346"/>
      <c r="P10" s="347"/>
      <c r="Q10" s="348"/>
      <c r="S10" s="358" t="e">
        <f>#REF!</f>
        <v>#REF!</v>
      </c>
      <c r="W10" s="310"/>
      <c r="X10" s="310"/>
      <c r="Y10" s="310" t="s">
        <v>73</v>
      </c>
      <c r="Z10" s="311">
        <v>40</v>
      </c>
      <c r="AA10" s="311">
        <v>25</v>
      </c>
      <c r="AB10" s="311">
        <v>15</v>
      </c>
      <c r="AC10" s="311">
        <v>7</v>
      </c>
      <c r="AD10" s="311">
        <v>4</v>
      </c>
      <c r="AE10" s="311">
        <v>1</v>
      </c>
      <c r="AF10" s="311">
        <v>0</v>
      </c>
      <c r="AG10" s="312"/>
      <c r="AH10" s="312"/>
      <c r="AI10" s="312"/>
    </row>
    <row r="11" spans="1:35" s="349" customFormat="1" ht="13.1" customHeight="1" x14ac:dyDescent="0.3">
      <c r="A11" s="351">
        <v>3</v>
      </c>
      <c r="B11" s="339" t="str">
        <f>IF($E11="","",VLOOKUP($E11,#REF!,14))</f>
        <v/>
      </c>
      <c r="C11" s="340" t="str">
        <f>IF($E11="","",VLOOKUP($E11,#REF!,15))</f>
        <v/>
      </c>
      <c r="D11" s="340" t="str">
        <f>IF($E11="","",VLOOKUP($E11,#REF!,5))</f>
        <v/>
      </c>
      <c r="E11" s="341"/>
      <c r="F11" s="592" t="s">
        <v>115</v>
      </c>
      <c r="G11" s="598" t="s">
        <v>375</v>
      </c>
      <c r="H11" s="547"/>
      <c r="I11" s="355"/>
      <c r="J11" s="367"/>
      <c r="K11" s="449" t="s">
        <v>511</v>
      </c>
      <c r="L11" s="368"/>
      <c r="M11" s="366"/>
      <c r="N11" s="366"/>
      <c r="O11" s="346"/>
      <c r="P11" s="347"/>
      <c r="Q11" s="348"/>
      <c r="S11" s="358" t="e">
        <f>#REF!</f>
        <v>#REF!</v>
      </c>
      <c r="W11" s="310"/>
      <c r="X11" s="310"/>
      <c r="Y11" s="310" t="s">
        <v>74</v>
      </c>
      <c r="Z11" s="311">
        <v>25</v>
      </c>
      <c r="AA11" s="311">
        <v>15</v>
      </c>
      <c r="AB11" s="311">
        <v>10</v>
      </c>
      <c r="AC11" s="311">
        <v>6</v>
      </c>
      <c r="AD11" s="311">
        <v>3</v>
      </c>
      <c r="AE11" s="311">
        <v>1</v>
      </c>
      <c r="AF11" s="311">
        <v>0</v>
      </c>
      <c r="AG11" s="312"/>
      <c r="AH11" s="312"/>
      <c r="AI11" s="312"/>
    </row>
    <row r="12" spans="1:35" s="349" customFormat="1" ht="13.1" customHeight="1" x14ac:dyDescent="0.3">
      <c r="A12" s="351"/>
      <c r="B12" s="352"/>
      <c r="C12" s="353"/>
      <c r="D12" s="353"/>
      <c r="E12" s="361"/>
      <c r="F12" s="593"/>
      <c r="G12" s="600"/>
      <c r="H12" s="548"/>
      <c r="I12" s="592" t="s">
        <v>244</v>
      </c>
      <c r="J12" s="369"/>
      <c r="K12" s="355"/>
      <c r="L12" s="368"/>
      <c r="M12" s="366"/>
      <c r="N12" s="366"/>
      <c r="O12" s="346"/>
      <c r="P12" s="347"/>
      <c r="Q12" s="348"/>
      <c r="S12" s="358" t="e">
        <f>#REF!</f>
        <v>#REF!</v>
      </c>
      <c r="W12" s="310"/>
      <c r="X12" s="310"/>
      <c r="Y12" s="310" t="s">
        <v>79</v>
      </c>
      <c r="Z12" s="311">
        <v>15</v>
      </c>
      <c r="AA12" s="311">
        <v>10</v>
      </c>
      <c r="AB12" s="311">
        <v>6</v>
      </c>
      <c r="AC12" s="311">
        <v>3</v>
      </c>
      <c r="AD12" s="311">
        <v>1</v>
      </c>
      <c r="AE12" s="311">
        <v>0</v>
      </c>
      <c r="AF12" s="311">
        <v>0</v>
      </c>
      <c r="AG12" s="312"/>
      <c r="AH12" s="312"/>
      <c r="AI12" s="312"/>
    </row>
    <row r="13" spans="1:35" s="349" customFormat="1" ht="13.1" customHeight="1" x14ac:dyDescent="0.3">
      <c r="A13" s="351">
        <v>4</v>
      </c>
      <c r="B13" s="339" t="str">
        <f>IF($E13="","",VLOOKUP($E13,#REF!,14))</f>
        <v/>
      </c>
      <c r="C13" s="340" t="str">
        <f>IF($E13="","",VLOOKUP($E13,#REF!,15))</f>
        <v/>
      </c>
      <c r="D13" s="340" t="str">
        <f>IF($E13="","",VLOOKUP($E13,#REF!,5))</f>
        <v/>
      </c>
      <c r="E13" s="341"/>
      <c r="F13" s="592" t="s">
        <v>244</v>
      </c>
      <c r="G13" s="598" t="s">
        <v>375</v>
      </c>
      <c r="H13" s="549"/>
      <c r="I13" s="449" t="s">
        <v>511</v>
      </c>
      <c r="J13" s="343"/>
      <c r="K13" s="355"/>
      <c r="L13" s="368"/>
      <c r="M13" s="366"/>
      <c r="N13" s="366"/>
      <c r="O13" s="346"/>
      <c r="P13" s="347"/>
      <c r="Q13" s="348"/>
      <c r="S13" s="358" t="e">
        <f>#REF!</f>
        <v>#REF!</v>
      </c>
      <c r="W13" s="310"/>
      <c r="X13" s="310"/>
      <c r="Y13" s="310" t="s">
        <v>75</v>
      </c>
      <c r="Z13" s="311">
        <v>10</v>
      </c>
      <c r="AA13" s="311">
        <v>6</v>
      </c>
      <c r="AB13" s="311">
        <v>3</v>
      </c>
      <c r="AC13" s="311">
        <v>1</v>
      </c>
      <c r="AD13" s="311">
        <v>0</v>
      </c>
      <c r="AE13" s="311">
        <v>0</v>
      </c>
      <c r="AF13" s="311">
        <v>0</v>
      </c>
      <c r="AG13" s="312"/>
      <c r="AH13" s="312"/>
      <c r="AI13" s="312"/>
    </row>
    <row r="14" spans="1:35" s="349" customFormat="1" ht="13.1" customHeight="1" x14ac:dyDescent="0.3">
      <c r="A14" s="351"/>
      <c r="B14" s="352"/>
      <c r="C14" s="353"/>
      <c r="D14" s="353"/>
      <c r="E14" s="361"/>
      <c r="F14" s="593"/>
      <c r="G14" s="600"/>
      <c r="H14" s="550"/>
      <c r="I14" s="355"/>
      <c r="J14" s="343"/>
      <c r="K14" s="451"/>
      <c r="L14" s="364"/>
      <c r="M14" s="592" t="s">
        <v>245</v>
      </c>
      <c r="N14" s="365"/>
      <c r="O14" s="346"/>
      <c r="P14" s="347"/>
      <c r="Q14" s="348"/>
      <c r="S14" s="358" t="e">
        <f>#REF!</f>
        <v>#REF!</v>
      </c>
      <c r="W14" s="310"/>
      <c r="X14" s="310"/>
      <c r="Y14" s="310" t="s">
        <v>76</v>
      </c>
      <c r="Z14" s="311">
        <v>3</v>
      </c>
      <c r="AA14" s="311">
        <v>2</v>
      </c>
      <c r="AB14" s="311">
        <v>1</v>
      </c>
      <c r="AC14" s="311">
        <v>0</v>
      </c>
      <c r="AD14" s="311">
        <v>0</v>
      </c>
      <c r="AE14" s="311">
        <v>0</v>
      </c>
      <c r="AF14" s="311">
        <v>0</v>
      </c>
      <c r="AG14" s="312"/>
      <c r="AH14" s="312"/>
      <c r="AI14" s="312"/>
    </row>
    <row r="15" spans="1:35" s="349" customFormat="1" ht="13.1" customHeight="1" x14ac:dyDescent="0.3">
      <c r="A15" s="338">
        <v>5</v>
      </c>
      <c r="B15" s="339" t="str">
        <f>IF($E15="","",VLOOKUP($E15,#REF!,14))</f>
        <v/>
      </c>
      <c r="C15" s="340" t="str">
        <f>IF($E15="","",VLOOKUP($E15,#REF!,15))</f>
        <v/>
      </c>
      <c r="D15" s="340" t="str">
        <f>IF($E15="","",VLOOKUP($E15,#REF!,5))</f>
        <v/>
      </c>
      <c r="E15" s="341"/>
      <c r="F15" s="592" t="s">
        <v>246</v>
      </c>
      <c r="G15" s="598" t="s">
        <v>372</v>
      </c>
      <c r="H15" s="547"/>
      <c r="I15" s="355"/>
      <c r="J15" s="343"/>
      <c r="K15" s="355"/>
      <c r="L15" s="368"/>
      <c r="M15" s="366" t="s">
        <v>510</v>
      </c>
      <c r="N15" s="368"/>
      <c r="O15" s="346"/>
      <c r="P15" s="347"/>
      <c r="Q15" s="348"/>
      <c r="S15" s="358" t="e">
        <f>#REF!</f>
        <v>#REF!</v>
      </c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2"/>
      <c r="AH15" s="312"/>
      <c r="AI15" s="312"/>
    </row>
    <row r="16" spans="1:35" s="349" customFormat="1" ht="13.1" customHeight="1" thickBot="1" x14ac:dyDescent="0.35">
      <c r="A16" s="351"/>
      <c r="B16" s="352"/>
      <c r="C16" s="353"/>
      <c r="D16" s="353"/>
      <c r="E16" s="361"/>
      <c r="F16" s="593"/>
      <c r="G16" s="600"/>
      <c r="H16" s="548"/>
      <c r="I16" s="592" t="s">
        <v>246</v>
      </c>
      <c r="J16" s="357"/>
      <c r="K16" s="355"/>
      <c r="L16" s="368"/>
      <c r="M16" s="366"/>
      <c r="N16" s="368"/>
      <c r="O16" s="346"/>
      <c r="P16" s="347"/>
      <c r="Q16" s="348"/>
      <c r="S16" s="372" t="e">
        <f>#REF!</f>
        <v>#REF!</v>
      </c>
      <c r="W16" s="310"/>
      <c r="X16" s="310"/>
      <c r="Y16" s="310" t="s">
        <v>49</v>
      </c>
      <c r="Z16" s="311">
        <v>150</v>
      </c>
      <c r="AA16" s="311">
        <v>120</v>
      </c>
      <c r="AB16" s="311">
        <v>90</v>
      </c>
      <c r="AC16" s="311">
        <v>60</v>
      </c>
      <c r="AD16" s="311">
        <v>40</v>
      </c>
      <c r="AE16" s="311">
        <v>25</v>
      </c>
      <c r="AF16" s="311">
        <v>15</v>
      </c>
      <c r="AG16" s="312"/>
      <c r="AH16" s="312"/>
      <c r="AI16" s="312"/>
    </row>
    <row r="17" spans="1:35" s="349" customFormat="1" ht="13.1" customHeight="1" x14ac:dyDescent="0.3">
      <c r="A17" s="351">
        <v>6</v>
      </c>
      <c r="B17" s="339" t="str">
        <f>IF($E17="","",VLOOKUP($E17,#REF!,14))</f>
        <v/>
      </c>
      <c r="C17" s="340" t="str">
        <f>IF($E17="","",VLOOKUP($E17,#REF!,15))</f>
        <v/>
      </c>
      <c r="D17" s="340" t="str">
        <f>IF($E17="","",VLOOKUP($E17,#REF!,5))</f>
        <v/>
      </c>
      <c r="E17" s="341"/>
      <c r="F17" s="592" t="s">
        <v>75</v>
      </c>
      <c r="G17" s="598"/>
      <c r="H17" s="549"/>
      <c r="I17" s="449"/>
      <c r="J17" s="360"/>
      <c r="K17" s="355"/>
      <c r="L17" s="368"/>
      <c r="M17" s="366"/>
      <c r="N17" s="368"/>
      <c r="O17" s="346"/>
      <c r="P17" s="347"/>
      <c r="Q17" s="348"/>
      <c r="W17" s="310"/>
      <c r="X17" s="310"/>
      <c r="Y17" s="310" t="s">
        <v>67</v>
      </c>
      <c r="Z17" s="311">
        <v>120</v>
      </c>
      <c r="AA17" s="311">
        <v>90</v>
      </c>
      <c r="AB17" s="311">
        <v>60</v>
      </c>
      <c r="AC17" s="311">
        <v>40</v>
      </c>
      <c r="AD17" s="311">
        <v>25</v>
      </c>
      <c r="AE17" s="311">
        <v>15</v>
      </c>
      <c r="AF17" s="311">
        <v>8</v>
      </c>
      <c r="AG17" s="312"/>
      <c r="AH17" s="312"/>
      <c r="AI17" s="312"/>
    </row>
    <row r="18" spans="1:35" s="349" customFormat="1" ht="13.1" customHeight="1" x14ac:dyDescent="0.3">
      <c r="A18" s="351"/>
      <c r="B18" s="352"/>
      <c r="C18" s="353"/>
      <c r="D18" s="353"/>
      <c r="E18" s="361"/>
      <c r="F18" s="593"/>
      <c r="G18" s="600"/>
      <c r="H18" s="550"/>
      <c r="I18" s="451"/>
      <c r="J18" s="364"/>
      <c r="K18" s="592" t="s">
        <v>245</v>
      </c>
      <c r="L18" s="373"/>
      <c r="M18" s="366"/>
      <c r="N18" s="368"/>
      <c r="O18" s="346"/>
      <c r="P18" s="347"/>
      <c r="Q18" s="348"/>
      <c r="W18" s="310"/>
      <c r="X18" s="310"/>
      <c r="Y18" s="310" t="s">
        <v>68</v>
      </c>
      <c r="Z18" s="311">
        <v>90</v>
      </c>
      <c r="AA18" s="311">
        <v>60</v>
      </c>
      <c r="AB18" s="311">
        <v>40</v>
      </c>
      <c r="AC18" s="311">
        <v>25</v>
      </c>
      <c r="AD18" s="311">
        <v>15</v>
      </c>
      <c r="AE18" s="311">
        <v>8</v>
      </c>
      <c r="AF18" s="311">
        <v>4</v>
      </c>
      <c r="AG18" s="312"/>
      <c r="AH18" s="312"/>
      <c r="AI18" s="312"/>
    </row>
    <row r="19" spans="1:35" s="349" customFormat="1" ht="13.1" customHeight="1" x14ac:dyDescent="0.3">
      <c r="A19" s="351">
        <v>7</v>
      </c>
      <c r="B19" s="339" t="str">
        <f>IF($E19="","",VLOOKUP($E19,#REF!,14))</f>
        <v/>
      </c>
      <c r="C19" s="340" t="str">
        <f>IF($E19="","",VLOOKUP($E19,#REF!,15))</f>
        <v/>
      </c>
      <c r="D19" s="340" t="str">
        <f>IF($E19="","",VLOOKUP($E19,#REF!,5))</f>
        <v/>
      </c>
      <c r="E19" s="341"/>
      <c r="F19" s="592" t="s">
        <v>245</v>
      </c>
      <c r="G19" s="598" t="s">
        <v>375</v>
      </c>
      <c r="H19" s="547"/>
      <c r="I19" s="355"/>
      <c r="J19" s="367"/>
      <c r="K19" s="449" t="s">
        <v>511</v>
      </c>
      <c r="L19" s="366"/>
      <c r="M19" s="366"/>
      <c r="N19" s="368"/>
      <c r="O19" s="346"/>
      <c r="P19" s="347"/>
      <c r="Q19" s="348"/>
      <c r="W19" s="310"/>
      <c r="X19" s="310"/>
      <c r="Y19" s="310" t="s">
        <v>69</v>
      </c>
      <c r="Z19" s="311">
        <v>60</v>
      </c>
      <c r="AA19" s="311">
        <v>40</v>
      </c>
      <c r="AB19" s="311">
        <v>25</v>
      </c>
      <c r="AC19" s="311">
        <v>15</v>
      </c>
      <c r="AD19" s="311">
        <v>8</v>
      </c>
      <c r="AE19" s="311">
        <v>4</v>
      </c>
      <c r="AF19" s="311">
        <v>2</v>
      </c>
      <c r="AG19" s="312"/>
      <c r="AH19" s="312"/>
      <c r="AI19" s="312"/>
    </row>
    <row r="20" spans="1:35" s="349" customFormat="1" ht="13.1" customHeight="1" x14ac:dyDescent="0.3">
      <c r="A20" s="351"/>
      <c r="B20" s="352"/>
      <c r="C20" s="353"/>
      <c r="D20" s="353"/>
      <c r="E20" s="354"/>
      <c r="F20" s="380"/>
      <c r="G20" s="599"/>
      <c r="H20" s="548"/>
      <c r="I20" s="592" t="s">
        <v>245</v>
      </c>
      <c r="J20" s="369"/>
      <c r="K20" s="355"/>
      <c r="L20" s="366"/>
      <c r="M20" s="366"/>
      <c r="N20" s="368"/>
      <c r="O20" s="346"/>
      <c r="P20" s="347"/>
      <c r="Q20" s="348"/>
      <c r="W20" s="310"/>
      <c r="X20" s="310"/>
      <c r="Y20" s="310" t="s">
        <v>70</v>
      </c>
      <c r="Z20" s="311">
        <v>40</v>
      </c>
      <c r="AA20" s="311">
        <v>25</v>
      </c>
      <c r="AB20" s="311">
        <v>15</v>
      </c>
      <c r="AC20" s="311">
        <v>8</v>
      </c>
      <c r="AD20" s="311">
        <v>4</v>
      </c>
      <c r="AE20" s="311">
        <v>2</v>
      </c>
      <c r="AF20" s="311">
        <v>1</v>
      </c>
      <c r="AG20" s="312"/>
      <c r="AH20" s="312"/>
      <c r="AI20" s="312"/>
    </row>
    <row r="21" spans="1:35" s="349" customFormat="1" ht="13.1" customHeight="1" x14ac:dyDescent="0.3">
      <c r="A21" s="351">
        <v>8</v>
      </c>
      <c r="B21" s="339" t="str">
        <f>IF($E21="","",VLOOKUP($E21,#REF!,14))</f>
        <v/>
      </c>
      <c r="C21" s="340" t="str">
        <f>IF($E21="","",VLOOKUP($E21,#REF!,15))</f>
        <v/>
      </c>
      <c r="D21" s="340" t="str">
        <f>IF($E21="","",VLOOKUP($E21,#REF!,5))</f>
        <v/>
      </c>
      <c r="E21" s="341"/>
      <c r="F21" s="592" t="s">
        <v>117</v>
      </c>
      <c r="G21" s="598" t="s">
        <v>372</v>
      </c>
      <c r="H21" s="549"/>
      <c r="I21" s="355" t="s">
        <v>510</v>
      </c>
      <c r="J21" s="343"/>
      <c r="K21" s="355"/>
      <c r="L21" s="366"/>
      <c r="M21" s="366"/>
      <c r="N21" s="368"/>
      <c r="O21" s="346"/>
      <c r="P21" s="347"/>
      <c r="Q21" s="348"/>
      <c r="W21" s="310"/>
      <c r="X21" s="310"/>
      <c r="Y21" s="310" t="s">
        <v>71</v>
      </c>
      <c r="Z21" s="311">
        <v>25</v>
      </c>
      <c r="AA21" s="311">
        <v>15</v>
      </c>
      <c r="AB21" s="311">
        <v>10</v>
      </c>
      <c r="AC21" s="311">
        <v>6</v>
      </c>
      <c r="AD21" s="311">
        <v>3</v>
      </c>
      <c r="AE21" s="311">
        <v>1</v>
      </c>
      <c r="AF21" s="311">
        <v>0</v>
      </c>
      <c r="AG21" s="312"/>
      <c r="AH21" s="312"/>
      <c r="AI21" s="312"/>
    </row>
    <row r="22" spans="1:35" s="349" customFormat="1" ht="13.1" customHeight="1" x14ac:dyDescent="0.3">
      <c r="A22" s="351"/>
      <c r="B22" s="352"/>
      <c r="C22" s="353"/>
      <c r="D22" s="353"/>
      <c r="E22" s="354"/>
      <c r="F22" s="380"/>
      <c r="G22" s="599"/>
      <c r="H22" s="550"/>
      <c r="I22" s="355"/>
      <c r="J22" s="343"/>
      <c r="K22" s="355"/>
      <c r="L22" s="366"/>
      <c r="M22" s="363"/>
      <c r="N22" s="551"/>
      <c r="O22" s="592" t="s">
        <v>245</v>
      </c>
      <c r="P22" s="365"/>
      <c r="Q22" s="348"/>
      <c r="W22" s="310"/>
      <c r="X22" s="310"/>
      <c r="Y22" s="310" t="s">
        <v>72</v>
      </c>
      <c r="Z22" s="311">
        <v>15</v>
      </c>
      <c r="AA22" s="311">
        <v>10</v>
      </c>
      <c r="AB22" s="311">
        <v>6</v>
      </c>
      <c r="AC22" s="311">
        <v>3</v>
      </c>
      <c r="AD22" s="311">
        <v>1</v>
      </c>
      <c r="AE22" s="311">
        <v>0</v>
      </c>
      <c r="AF22" s="311">
        <v>0</v>
      </c>
      <c r="AG22" s="312"/>
      <c r="AH22" s="312"/>
      <c r="AI22" s="312"/>
    </row>
    <row r="23" spans="1:35" s="349" customFormat="1" ht="13.1" customHeight="1" x14ac:dyDescent="0.3">
      <c r="A23" s="351">
        <v>9</v>
      </c>
      <c r="B23" s="339" t="str">
        <f>IF($E23="","",VLOOKUP($E23,#REF!,14))</f>
        <v/>
      </c>
      <c r="C23" s="340" t="str">
        <f>IF($E23="","",VLOOKUP($E23,#REF!,15))</f>
        <v/>
      </c>
      <c r="D23" s="340" t="str">
        <f>IF($E23="","",VLOOKUP($E23,#REF!,5))</f>
        <v/>
      </c>
      <c r="E23" s="341"/>
      <c r="F23" s="592" t="s">
        <v>116</v>
      </c>
      <c r="G23" s="598" t="s">
        <v>372</v>
      </c>
      <c r="H23" s="547"/>
      <c r="I23" s="355"/>
      <c r="J23" s="343"/>
      <c r="K23" s="355"/>
      <c r="L23" s="366"/>
      <c r="M23" s="343"/>
      <c r="N23" s="368"/>
      <c r="O23" s="366" t="s">
        <v>522</v>
      </c>
      <c r="P23" s="366"/>
      <c r="Q23" s="348"/>
      <c r="W23" s="310"/>
      <c r="X23" s="310"/>
      <c r="Y23" s="310" t="s">
        <v>73</v>
      </c>
      <c r="Z23" s="311">
        <v>10</v>
      </c>
      <c r="AA23" s="311">
        <v>6</v>
      </c>
      <c r="AB23" s="311">
        <v>3</v>
      </c>
      <c r="AC23" s="311">
        <v>1</v>
      </c>
      <c r="AD23" s="311">
        <v>0</v>
      </c>
      <c r="AE23" s="311">
        <v>0</v>
      </c>
      <c r="AF23" s="311">
        <v>0</v>
      </c>
      <c r="AG23" s="312"/>
      <c r="AH23" s="312"/>
      <c r="AI23" s="312"/>
    </row>
    <row r="24" spans="1:35" s="349" customFormat="1" ht="13.1" customHeight="1" x14ac:dyDescent="0.3">
      <c r="A24" s="351"/>
      <c r="B24" s="352"/>
      <c r="C24" s="353"/>
      <c r="D24" s="353"/>
      <c r="E24" s="354"/>
      <c r="F24" s="380"/>
      <c r="G24" s="599"/>
      <c r="H24" s="548"/>
      <c r="I24" s="592" t="s">
        <v>116</v>
      </c>
      <c r="J24" s="357"/>
      <c r="K24" s="355"/>
      <c r="L24" s="366"/>
      <c r="M24" s="366"/>
      <c r="N24" s="368"/>
      <c r="O24" s="346"/>
      <c r="P24" s="347"/>
      <c r="Q24" s="348"/>
      <c r="W24" s="310"/>
      <c r="X24" s="310"/>
      <c r="Y24" s="310" t="s">
        <v>74</v>
      </c>
      <c r="Z24" s="311">
        <v>6</v>
      </c>
      <c r="AA24" s="311">
        <v>3</v>
      </c>
      <c r="AB24" s="311">
        <v>1</v>
      </c>
      <c r="AC24" s="311">
        <v>0</v>
      </c>
      <c r="AD24" s="311">
        <v>0</v>
      </c>
      <c r="AE24" s="311">
        <v>0</v>
      </c>
      <c r="AF24" s="311">
        <v>0</v>
      </c>
      <c r="AG24" s="312"/>
      <c r="AH24" s="312"/>
      <c r="AI24" s="312"/>
    </row>
    <row r="25" spans="1:35" s="349" customFormat="1" ht="13.1" customHeight="1" x14ac:dyDescent="0.3">
      <c r="A25" s="351">
        <v>10</v>
      </c>
      <c r="B25" s="339" t="str">
        <f>IF($E25="","",VLOOKUP($E25,#REF!,14))</f>
        <v/>
      </c>
      <c r="C25" s="340" t="str">
        <f>IF($E25="","",VLOOKUP($E25,#REF!,15))</f>
        <v/>
      </c>
      <c r="D25" s="340" t="str">
        <f>IF($E25="","",VLOOKUP($E25,#REF!,5))</f>
        <v/>
      </c>
      <c r="E25" s="341"/>
      <c r="F25" s="592" t="s">
        <v>75</v>
      </c>
      <c r="G25" s="598"/>
      <c r="H25" s="549"/>
      <c r="I25" s="449" t="s">
        <v>510</v>
      </c>
      <c r="J25" s="360"/>
      <c r="K25" s="355"/>
      <c r="L25" s="366"/>
      <c r="M25" s="366"/>
      <c r="N25" s="368"/>
      <c r="O25" s="346"/>
      <c r="P25" s="347"/>
      <c r="Q25" s="348"/>
      <c r="W25" s="310"/>
      <c r="X25" s="310"/>
      <c r="Y25" s="310" t="s">
        <v>79</v>
      </c>
      <c r="Z25" s="311">
        <v>3</v>
      </c>
      <c r="AA25" s="311">
        <v>2</v>
      </c>
      <c r="AB25" s="311">
        <v>1</v>
      </c>
      <c r="AC25" s="311">
        <v>0</v>
      </c>
      <c r="AD25" s="311">
        <v>0</v>
      </c>
      <c r="AE25" s="311">
        <v>0</v>
      </c>
      <c r="AF25" s="311">
        <v>0</v>
      </c>
      <c r="AG25" s="312"/>
      <c r="AH25" s="312"/>
      <c r="AI25" s="312"/>
    </row>
    <row r="26" spans="1:35" s="349" customFormat="1" ht="13.1" customHeight="1" x14ac:dyDescent="0.3">
      <c r="A26" s="351"/>
      <c r="B26" s="352"/>
      <c r="C26" s="353"/>
      <c r="D26" s="353"/>
      <c r="E26" s="361"/>
      <c r="F26" s="593"/>
      <c r="G26" s="600"/>
      <c r="H26" s="550"/>
      <c r="I26" s="451"/>
      <c r="J26" s="364"/>
      <c r="K26" s="592" t="s">
        <v>116</v>
      </c>
      <c r="L26" s="365"/>
      <c r="M26" s="366"/>
      <c r="N26" s="368"/>
      <c r="O26" s="346"/>
      <c r="P26" s="347"/>
      <c r="Q26" s="348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</row>
    <row r="27" spans="1:35" s="349" customFormat="1" ht="13.1" customHeight="1" x14ac:dyDescent="0.3">
      <c r="A27" s="351">
        <v>11</v>
      </c>
      <c r="B27" s="339" t="str">
        <f>IF($E27="","",VLOOKUP($E27,#REF!,14))</f>
        <v/>
      </c>
      <c r="C27" s="340" t="str">
        <f>IF($E27="","",VLOOKUP($E27,#REF!,15))</f>
        <v/>
      </c>
      <c r="D27" s="340" t="str">
        <f>IF($E27="","",VLOOKUP($E27,#REF!,5))</f>
        <v/>
      </c>
      <c r="E27" s="341"/>
      <c r="F27" s="592" t="s">
        <v>248</v>
      </c>
      <c r="G27" s="598" t="s">
        <v>372</v>
      </c>
      <c r="H27" s="547"/>
      <c r="I27" s="355"/>
      <c r="J27" s="367"/>
      <c r="K27" s="449" t="s">
        <v>538</v>
      </c>
      <c r="L27" s="368"/>
      <c r="M27" s="366"/>
      <c r="N27" s="368"/>
      <c r="O27" s="346"/>
      <c r="P27" s="347"/>
      <c r="Q27" s="348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</row>
    <row r="28" spans="1:35" s="349" customFormat="1" ht="13.1" customHeight="1" x14ac:dyDescent="0.3">
      <c r="A28" s="374"/>
      <c r="B28" s="352"/>
      <c r="C28" s="353"/>
      <c r="D28" s="353"/>
      <c r="E28" s="361"/>
      <c r="F28" s="593"/>
      <c r="G28" s="600"/>
      <c r="H28" s="548"/>
      <c r="I28" s="592" t="s">
        <v>249</v>
      </c>
      <c r="J28" s="369"/>
      <c r="K28" s="355"/>
      <c r="L28" s="368"/>
      <c r="M28" s="366"/>
      <c r="N28" s="368"/>
      <c r="O28" s="346"/>
      <c r="P28" s="347"/>
      <c r="Q28" s="348"/>
    </row>
    <row r="29" spans="1:35" s="349" customFormat="1" ht="13.1" customHeight="1" x14ac:dyDescent="0.3">
      <c r="A29" s="338">
        <v>12</v>
      </c>
      <c r="B29" s="339" t="str">
        <f>IF($E29="","",VLOOKUP($E29,#REF!,14))</f>
        <v/>
      </c>
      <c r="C29" s="340" t="str">
        <f>IF($E29="","",VLOOKUP($E29,#REF!,15))</f>
        <v/>
      </c>
      <c r="D29" s="340" t="str">
        <f>IF($E29="","",VLOOKUP($E29,#REF!,5))</f>
        <v/>
      </c>
      <c r="E29" s="341"/>
      <c r="F29" s="592" t="s">
        <v>249</v>
      </c>
      <c r="G29" s="598" t="s">
        <v>372</v>
      </c>
      <c r="H29" s="549"/>
      <c r="I29" s="449" t="s">
        <v>522</v>
      </c>
      <c r="J29" s="343"/>
      <c r="K29" s="355"/>
      <c r="L29" s="368"/>
      <c r="M29" s="366"/>
      <c r="N29" s="368"/>
      <c r="O29" s="346"/>
      <c r="P29" s="347"/>
      <c r="Q29" s="348"/>
    </row>
    <row r="30" spans="1:35" s="349" customFormat="1" ht="13.1" customHeight="1" x14ac:dyDescent="0.3">
      <c r="A30" s="351"/>
      <c r="B30" s="352"/>
      <c r="C30" s="353"/>
      <c r="D30" s="353"/>
      <c r="E30" s="361"/>
      <c r="F30" s="593"/>
      <c r="G30" s="600"/>
      <c r="H30" s="362"/>
      <c r="I30" s="343"/>
      <c r="J30" s="343"/>
      <c r="K30" s="451"/>
      <c r="L30" s="551"/>
      <c r="M30" s="592" t="s">
        <v>116</v>
      </c>
      <c r="N30" s="373"/>
      <c r="O30" s="346"/>
      <c r="P30" s="347"/>
      <c r="Q30" s="348"/>
    </row>
    <row r="31" spans="1:35" s="349" customFormat="1" ht="13.1" customHeight="1" x14ac:dyDescent="0.3">
      <c r="A31" s="351">
        <v>13</v>
      </c>
      <c r="B31" s="339" t="str">
        <f>IF($E31="","",VLOOKUP($E31,#REF!,14))</f>
        <v/>
      </c>
      <c r="C31" s="340" t="str">
        <f>IF($E31="","",VLOOKUP($E31,#REF!,15))</f>
        <v/>
      </c>
      <c r="D31" s="340" t="str">
        <f>IF($E31="","",VLOOKUP($E31,#REF!,5))</f>
        <v/>
      </c>
      <c r="E31" s="341"/>
      <c r="F31" s="592" t="s">
        <v>243</v>
      </c>
      <c r="G31" s="598" t="s">
        <v>369</v>
      </c>
      <c r="H31" s="371"/>
      <c r="I31" s="343"/>
      <c r="J31" s="343"/>
      <c r="K31" s="355"/>
      <c r="L31" s="368"/>
      <c r="M31" s="366" t="s">
        <v>538</v>
      </c>
      <c r="N31" s="366"/>
      <c r="O31" s="346"/>
      <c r="P31" s="347"/>
      <c r="Q31" s="348"/>
    </row>
    <row r="32" spans="1:35" s="349" customFormat="1" ht="13.1" customHeight="1" x14ac:dyDescent="0.3">
      <c r="A32" s="351"/>
      <c r="B32" s="352"/>
      <c r="C32" s="353"/>
      <c r="D32" s="353"/>
      <c r="E32" s="361"/>
      <c r="F32" s="593"/>
      <c r="G32" s="600"/>
      <c r="H32" s="356"/>
      <c r="I32" s="592" t="s">
        <v>243</v>
      </c>
      <c r="J32" s="357"/>
      <c r="K32" s="355"/>
      <c r="L32" s="368"/>
      <c r="M32" s="366"/>
      <c r="N32" s="366"/>
      <c r="O32" s="346"/>
      <c r="P32" s="347"/>
      <c r="Q32" s="348"/>
    </row>
    <row r="33" spans="1:17" s="349" customFormat="1" ht="13.1" customHeight="1" x14ac:dyDescent="0.3">
      <c r="A33" s="351">
        <v>14</v>
      </c>
      <c r="B33" s="339" t="str">
        <f>IF($E33="","",VLOOKUP($E33,#REF!,14))</f>
        <v/>
      </c>
      <c r="C33" s="340" t="str">
        <f>IF($E33="","",VLOOKUP($E33,#REF!,15))</f>
        <v/>
      </c>
      <c r="D33" s="340" t="str">
        <f>IF($E33="","",VLOOKUP($E33,#REF!,5))</f>
        <v/>
      </c>
      <c r="E33" s="341"/>
      <c r="F33" s="592" t="s">
        <v>247</v>
      </c>
      <c r="G33" s="598" t="s">
        <v>372</v>
      </c>
      <c r="H33" s="359"/>
      <c r="I33" s="343" t="s">
        <v>522</v>
      </c>
      <c r="J33" s="360"/>
      <c r="K33" s="355"/>
      <c r="L33" s="368"/>
      <c r="M33" s="366"/>
      <c r="N33" s="366"/>
      <c r="O33" s="346"/>
      <c r="P33" s="347"/>
      <c r="Q33" s="348"/>
    </row>
    <row r="34" spans="1:17" s="349" customFormat="1" ht="13.1" customHeight="1" x14ac:dyDescent="0.3">
      <c r="A34" s="351"/>
      <c r="B34" s="352"/>
      <c r="C34" s="353"/>
      <c r="D34" s="353"/>
      <c r="E34" s="361"/>
      <c r="F34" s="593"/>
      <c r="G34" s="600"/>
      <c r="H34" s="362"/>
      <c r="I34" s="363"/>
      <c r="J34" s="364"/>
      <c r="K34" s="592" t="s">
        <v>243</v>
      </c>
      <c r="L34" s="373"/>
      <c r="M34" s="366"/>
      <c r="N34" s="366"/>
      <c r="O34" s="346"/>
      <c r="P34" s="347"/>
      <c r="Q34" s="348"/>
    </row>
    <row r="35" spans="1:17" s="349" customFormat="1" ht="13.1" customHeight="1" x14ac:dyDescent="0.3">
      <c r="A35" s="351">
        <v>15</v>
      </c>
      <c r="B35" s="339" t="str">
        <f>IF($E35="","",VLOOKUP($E35,#REF!,14))</f>
        <v/>
      </c>
      <c r="C35" s="340" t="str">
        <f>IF($E35="","",VLOOKUP($E35,#REF!,15))</f>
        <v/>
      </c>
      <c r="D35" s="340" t="str">
        <f>IF($E35="","",VLOOKUP($E35,#REF!,5))</f>
        <v/>
      </c>
      <c r="E35" s="341"/>
      <c r="F35" s="592" t="s">
        <v>75</v>
      </c>
      <c r="G35" s="598"/>
      <c r="H35" s="342"/>
      <c r="I35" s="343"/>
      <c r="J35" s="367"/>
      <c r="K35" s="449" t="s">
        <v>511</v>
      </c>
      <c r="L35" s="366"/>
      <c r="M35" s="366"/>
      <c r="N35" s="366"/>
      <c r="O35" s="346"/>
      <c r="P35" s="347"/>
      <c r="Q35" s="348"/>
    </row>
    <row r="36" spans="1:17" s="349" customFormat="1" ht="13.1" customHeight="1" x14ac:dyDescent="0.3">
      <c r="A36" s="351"/>
      <c r="B36" s="352"/>
      <c r="C36" s="353"/>
      <c r="D36" s="353"/>
      <c r="E36" s="354"/>
      <c r="F36" s="380"/>
      <c r="G36" s="599"/>
      <c r="H36" s="356"/>
      <c r="I36" s="592" t="s">
        <v>191</v>
      </c>
      <c r="J36" s="369"/>
      <c r="K36" s="343"/>
      <c r="L36" s="366"/>
      <c r="M36" s="366"/>
      <c r="N36" s="366"/>
      <c r="O36" s="346"/>
      <c r="P36" s="347"/>
      <c r="Q36" s="348"/>
    </row>
    <row r="37" spans="1:17" s="349" customFormat="1" ht="13.1" customHeight="1" x14ac:dyDescent="0.3">
      <c r="A37" s="338">
        <v>16</v>
      </c>
      <c r="B37" s="339" t="str">
        <f>IF($E37="","",VLOOKUP($E37,#REF!,14))</f>
        <v/>
      </c>
      <c r="C37" s="340" t="str">
        <f>IF($E37="","",VLOOKUP($E37,#REF!,15))</f>
        <v/>
      </c>
      <c r="D37" s="340" t="str">
        <f>IF($E37="","",VLOOKUP($E37,#REF!,5))</f>
        <v/>
      </c>
      <c r="E37" s="341"/>
      <c r="F37" s="592" t="s">
        <v>191</v>
      </c>
      <c r="G37" s="598" t="s">
        <v>372</v>
      </c>
      <c r="H37" s="370"/>
      <c r="I37" s="343"/>
      <c r="J37" s="343"/>
      <c r="K37" s="343"/>
      <c r="L37" s="366"/>
      <c r="M37" s="366"/>
      <c r="N37" s="366"/>
      <c r="O37" s="346"/>
      <c r="P37" s="347"/>
      <c r="Q37" s="348"/>
    </row>
    <row r="38" spans="1:17" s="349" customFormat="1" ht="9.75" customHeight="1" x14ac:dyDescent="0.3">
      <c r="A38" s="375"/>
      <c r="B38" s="354"/>
      <c r="C38" s="354"/>
      <c r="D38" s="354"/>
      <c r="E38" s="354"/>
      <c r="F38" s="354"/>
      <c r="G38" s="354"/>
      <c r="H38" s="362"/>
      <c r="I38" s="343"/>
      <c r="J38" s="343"/>
      <c r="K38" s="343"/>
      <c r="L38" s="366"/>
      <c r="M38" s="366"/>
      <c r="N38" s="366"/>
      <c r="O38" s="346"/>
      <c r="P38" s="347"/>
      <c r="Q38" s="348"/>
    </row>
    <row r="39" spans="1:17" s="349" customFormat="1" ht="9.75" customHeight="1" x14ac:dyDescent="0.3">
      <c r="A39" s="376"/>
      <c r="B39" s="377"/>
      <c r="C39" s="377"/>
      <c r="D39" s="377"/>
      <c r="E39" s="354"/>
      <c r="F39" s="354"/>
      <c r="G39" s="354"/>
      <c r="H39" s="354"/>
      <c r="I39" s="377"/>
      <c r="J39" s="377"/>
      <c r="K39" s="377"/>
      <c r="L39" s="378"/>
      <c r="M39" s="378"/>
      <c r="N39" s="378"/>
      <c r="O39" s="346"/>
      <c r="P39" s="347"/>
      <c r="Q39" s="348"/>
    </row>
    <row r="40" spans="1:17" s="349" customFormat="1" ht="9.75" customHeight="1" x14ac:dyDescent="0.3">
      <c r="A40" s="375"/>
      <c r="B40" s="354"/>
      <c r="C40" s="354"/>
      <c r="D40" s="354"/>
      <c r="E40" s="354"/>
      <c r="F40" s="354"/>
      <c r="G40" s="354"/>
      <c r="H40" s="354"/>
      <c r="I40" s="377"/>
      <c r="J40" s="377"/>
      <c r="K40" s="379"/>
      <c r="L40" s="354"/>
      <c r="M40" s="377"/>
      <c r="N40" s="378"/>
      <c r="O40" s="346"/>
      <c r="P40" s="347"/>
      <c r="Q40" s="348"/>
    </row>
    <row r="41" spans="1:17" s="349" customFormat="1" ht="9.75" customHeight="1" x14ac:dyDescent="0.3">
      <c r="A41" s="375"/>
      <c r="B41" s="377"/>
      <c r="C41" s="377"/>
      <c r="D41" s="377"/>
      <c r="E41" s="354"/>
      <c r="F41" s="354"/>
      <c r="G41" s="354"/>
      <c r="H41" s="354"/>
      <c r="I41" s="377"/>
      <c r="J41" s="377"/>
      <c r="K41" s="377"/>
      <c r="L41" s="378"/>
      <c r="M41" s="377"/>
      <c r="N41" s="378"/>
      <c r="O41" s="346"/>
      <c r="P41" s="347"/>
      <c r="Q41" s="348"/>
    </row>
    <row r="42" spans="1:17" s="349" customFormat="1" ht="9.75" customHeight="1" x14ac:dyDescent="0.3">
      <c r="A42" s="375"/>
      <c r="B42" s="354"/>
      <c r="C42" s="354"/>
      <c r="D42" s="354"/>
      <c r="E42" s="354"/>
      <c r="F42" s="354"/>
      <c r="G42" s="354"/>
      <c r="H42" s="354"/>
      <c r="I42" s="377"/>
      <c r="J42" s="377"/>
      <c r="K42" s="377"/>
      <c r="L42" s="378"/>
      <c r="M42" s="378"/>
      <c r="N42" s="378"/>
      <c r="O42" s="346"/>
      <c r="P42" s="347"/>
      <c r="Q42" s="348"/>
    </row>
    <row r="43" spans="1:17" s="349" customFormat="1" ht="9.75" customHeight="1" x14ac:dyDescent="0.3">
      <c r="A43" s="375"/>
      <c r="B43" s="377"/>
      <c r="C43" s="377"/>
      <c r="D43" s="377"/>
      <c r="E43" s="354"/>
      <c r="F43" s="354"/>
      <c r="G43" s="354"/>
      <c r="H43" s="354"/>
      <c r="I43" s="377"/>
      <c r="J43" s="380"/>
      <c r="K43" s="377"/>
      <c r="L43" s="378"/>
      <c r="M43" s="378"/>
      <c r="N43" s="378"/>
      <c r="O43" s="346"/>
      <c r="P43" s="347"/>
      <c r="Q43" s="348"/>
    </row>
    <row r="44" spans="1:17" s="349" customFormat="1" ht="9.75" customHeight="1" x14ac:dyDescent="0.3">
      <c r="A44" s="375"/>
      <c r="B44" s="354"/>
      <c r="C44" s="354"/>
      <c r="D44" s="354"/>
      <c r="E44" s="354"/>
      <c r="F44" s="354"/>
      <c r="G44" s="354"/>
      <c r="H44" s="354"/>
      <c r="I44" s="379"/>
      <c r="J44" s="354"/>
      <c r="K44" s="377"/>
      <c r="L44" s="378"/>
      <c r="M44" s="378"/>
      <c r="N44" s="378"/>
      <c r="O44" s="346"/>
      <c r="P44" s="347"/>
      <c r="Q44" s="348"/>
    </row>
    <row r="45" spans="1:17" s="349" customFormat="1" ht="9.75" customHeight="1" x14ac:dyDescent="0.3">
      <c r="A45" s="375"/>
      <c r="B45" s="377"/>
      <c r="C45" s="377"/>
      <c r="D45" s="377"/>
      <c r="E45" s="354"/>
      <c r="F45" s="354"/>
      <c r="G45" s="354"/>
      <c r="H45" s="354"/>
      <c r="I45" s="377"/>
      <c r="J45" s="377"/>
      <c r="K45" s="377"/>
      <c r="L45" s="378"/>
      <c r="M45" s="378"/>
      <c r="N45" s="378"/>
      <c r="O45" s="346"/>
      <c r="P45" s="347"/>
      <c r="Q45" s="348"/>
    </row>
    <row r="46" spans="1:17" s="349" customFormat="1" ht="9.75" customHeight="1" x14ac:dyDescent="0.3">
      <c r="A46" s="375"/>
      <c r="B46" s="354"/>
      <c r="C46" s="354"/>
      <c r="D46" s="354"/>
      <c r="E46" s="354"/>
      <c r="F46" s="354"/>
      <c r="G46" s="354"/>
      <c r="H46" s="354"/>
      <c r="I46" s="377"/>
      <c r="J46" s="377"/>
      <c r="K46" s="377"/>
      <c r="L46" s="378"/>
      <c r="M46" s="378"/>
      <c r="N46" s="378"/>
      <c r="O46" s="346"/>
      <c r="P46" s="347"/>
      <c r="Q46" s="348"/>
    </row>
    <row r="47" spans="1:17" s="349" customFormat="1" ht="9.75" customHeight="1" x14ac:dyDescent="0.3">
      <c r="A47" s="376"/>
      <c r="B47" s="377"/>
      <c r="C47" s="377"/>
      <c r="D47" s="377"/>
      <c r="E47" s="354"/>
      <c r="F47" s="354"/>
      <c r="G47" s="354"/>
      <c r="H47" s="354"/>
      <c r="I47" s="377"/>
      <c r="J47" s="377"/>
      <c r="K47" s="377"/>
      <c r="L47" s="377"/>
      <c r="M47" s="344"/>
      <c r="N47" s="344"/>
      <c r="O47" s="346"/>
      <c r="P47" s="347"/>
      <c r="Q47" s="348"/>
    </row>
    <row r="48" spans="1:17" s="386" customFormat="1" ht="6.75" customHeight="1" x14ac:dyDescent="0.3">
      <c r="A48" s="381"/>
      <c r="B48" s="381"/>
      <c r="C48" s="381"/>
      <c r="D48" s="381"/>
      <c r="E48" s="381"/>
      <c r="F48" s="381"/>
      <c r="G48" s="381"/>
      <c r="H48" s="382"/>
      <c r="I48" s="383"/>
      <c r="J48" s="384"/>
      <c r="K48" s="383"/>
      <c r="L48" s="384"/>
      <c r="M48" s="383"/>
      <c r="N48" s="384"/>
      <c r="O48" s="383"/>
      <c r="P48" s="384"/>
      <c r="Q48" s="385"/>
    </row>
    <row r="49" spans="1:16" s="397" customFormat="1" ht="10.5" customHeight="1" x14ac:dyDescent="0.3">
      <c r="A49" s="387" t="s">
        <v>30</v>
      </c>
      <c r="B49" s="388"/>
      <c r="C49" s="388"/>
      <c r="D49" s="389"/>
      <c r="E49" s="390" t="s">
        <v>2</v>
      </c>
      <c r="F49" s="390"/>
      <c r="G49" s="390"/>
      <c r="H49" s="390" t="s">
        <v>2</v>
      </c>
      <c r="I49" s="391" t="s">
        <v>39</v>
      </c>
      <c r="J49" s="392"/>
      <c r="K49" s="391" t="s">
        <v>40</v>
      </c>
      <c r="L49" s="393"/>
      <c r="M49" s="394" t="s">
        <v>41</v>
      </c>
      <c r="N49" s="394"/>
      <c r="O49" s="395"/>
      <c r="P49" s="396"/>
    </row>
    <row r="50" spans="1:16" s="397" customFormat="1" ht="9" customHeight="1" x14ac:dyDescent="0.3">
      <c r="A50" s="398" t="s">
        <v>31</v>
      </c>
      <c r="B50" s="399"/>
      <c r="C50" s="400"/>
      <c r="D50" s="401"/>
      <c r="E50" s="402">
        <v>1</v>
      </c>
      <c r="F50" s="402"/>
      <c r="G50" s="402"/>
      <c r="H50" s="403" t="s">
        <v>3</v>
      </c>
      <c r="I50" s="404"/>
      <c r="J50" s="405"/>
      <c r="K50" s="404"/>
      <c r="L50" s="406"/>
      <c r="M50" s="407" t="s">
        <v>33</v>
      </c>
      <c r="N50" s="408"/>
      <c r="O50" s="408"/>
      <c r="P50" s="409"/>
    </row>
    <row r="51" spans="1:16" s="397" customFormat="1" ht="9" customHeight="1" x14ac:dyDescent="0.3">
      <c r="A51" s="410" t="s">
        <v>38</v>
      </c>
      <c r="B51" s="411"/>
      <c r="C51" s="412"/>
      <c r="D51" s="413"/>
      <c r="E51" s="402">
        <v>2</v>
      </c>
      <c r="F51" s="402"/>
      <c r="G51" s="402"/>
      <c r="H51" s="403" t="s">
        <v>4</v>
      </c>
      <c r="I51" s="404"/>
      <c r="J51" s="405"/>
      <c r="K51" s="404"/>
      <c r="L51" s="406"/>
      <c r="M51" s="414"/>
      <c r="N51" s="415"/>
      <c r="O51" s="411"/>
      <c r="P51" s="416"/>
    </row>
    <row r="52" spans="1:16" s="397" customFormat="1" ht="9" customHeight="1" x14ac:dyDescent="0.3">
      <c r="A52" s="417"/>
      <c r="B52" s="418"/>
      <c r="C52" s="419"/>
      <c r="D52" s="420"/>
      <c r="E52" s="402">
        <v>3</v>
      </c>
      <c r="F52" s="402"/>
      <c r="G52" s="402"/>
      <c r="H52" s="403" t="s">
        <v>5</v>
      </c>
      <c r="I52" s="404"/>
      <c r="J52" s="405"/>
      <c r="K52" s="404"/>
      <c r="L52" s="406"/>
      <c r="M52" s="407" t="s">
        <v>34</v>
      </c>
      <c r="N52" s="408"/>
      <c r="O52" s="408"/>
      <c r="P52" s="409"/>
    </row>
    <row r="53" spans="1:16" s="397" customFormat="1" ht="9" customHeight="1" x14ac:dyDescent="0.3">
      <c r="A53" s="421"/>
      <c r="B53" s="324"/>
      <c r="C53" s="324"/>
      <c r="D53" s="422"/>
      <c r="E53" s="402">
        <v>4</v>
      </c>
      <c r="F53" s="402"/>
      <c r="G53" s="402"/>
      <c r="H53" s="403" t="s">
        <v>6</v>
      </c>
      <c r="I53" s="404"/>
      <c r="J53" s="405"/>
      <c r="K53" s="404"/>
      <c r="L53" s="406"/>
      <c r="M53" s="404"/>
      <c r="N53" s="405"/>
      <c r="O53" s="404"/>
      <c r="P53" s="406"/>
    </row>
    <row r="54" spans="1:16" s="397" customFormat="1" ht="9" customHeight="1" x14ac:dyDescent="0.3">
      <c r="A54" s="423"/>
      <c r="B54" s="424"/>
      <c r="C54" s="424"/>
      <c r="D54" s="425"/>
      <c r="E54" s="402"/>
      <c r="F54" s="402"/>
      <c r="G54" s="402"/>
      <c r="H54" s="403" t="s">
        <v>7</v>
      </c>
      <c r="I54" s="404"/>
      <c r="J54" s="405"/>
      <c r="K54" s="404"/>
      <c r="L54" s="406"/>
      <c r="M54" s="411"/>
      <c r="N54" s="415"/>
      <c r="O54" s="411"/>
      <c r="P54" s="416"/>
    </row>
    <row r="55" spans="1:16" s="397" customFormat="1" ht="9" customHeight="1" x14ac:dyDescent="0.3">
      <c r="A55" s="426"/>
      <c r="B55" s="427"/>
      <c r="C55" s="324"/>
      <c r="D55" s="422"/>
      <c r="E55" s="402"/>
      <c r="F55" s="402"/>
      <c r="G55" s="402"/>
      <c r="H55" s="403" t="s">
        <v>8</v>
      </c>
      <c r="I55" s="404"/>
      <c r="J55" s="405"/>
      <c r="K55" s="404"/>
      <c r="L55" s="406"/>
      <c r="M55" s="407" t="s">
        <v>26</v>
      </c>
      <c r="N55" s="408"/>
      <c r="O55" s="408"/>
      <c r="P55" s="409"/>
    </row>
    <row r="56" spans="1:16" s="397" customFormat="1" ht="9" customHeight="1" x14ac:dyDescent="0.3">
      <c r="A56" s="426"/>
      <c r="B56" s="427"/>
      <c r="C56" s="428"/>
      <c r="D56" s="429"/>
      <c r="E56" s="402"/>
      <c r="F56" s="402"/>
      <c r="G56" s="402"/>
      <c r="H56" s="403" t="s">
        <v>9</v>
      </c>
      <c r="I56" s="404"/>
      <c r="J56" s="405"/>
      <c r="K56" s="404"/>
      <c r="L56" s="406"/>
      <c r="M56" s="404"/>
      <c r="N56" s="405"/>
      <c r="O56" s="404"/>
      <c r="P56" s="406"/>
    </row>
    <row r="57" spans="1:16" s="397" customFormat="1" ht="9" customHeight="1" x14ac:dyDescent="0.3">
      <c r="A57" s="430"/>
      <c r="B57" s="431"/>
      <c r="C57" s="432"/>
      <c r="D57" s="433"/>
      <c r="E57" s="434"/>
      <c r="F57" s="434"/>
      <c r="G57" s="434"/>
      <c r="H57" s="435" t="s">
        <v>10</v>
      </c>
      <c r="I57" s="411"/>
      <c r="J57" s="415"/>
      <c r="K57" s="411"/>
      <c r="L57" s="416"/>
      <c r="M57" s="411" t="str">
        <f>P4</f>
        <v>Sági István</v>
      </c>
      <c r="N57" s="415"/>
      <c r="O57" s="411"/>
      <c r="P57" s="436" t="e">
        <f>MIN(4,#REF!)</f>
        <v>#REF!</v>
      </c>
    </row>
  </sheetData>
  <mergeCells count="1">
    <mergeCell ref="A4:C4"/>
  </mergeCells>
  <conditionalFormatting sqref="B39 B41 B43 B45 B47">
    <cfRule type="cellIs" dxfId="27" priority="47" stopIfTrue="1" operator="equal">
      <formula>"QA"</formula>
    </cfRule>
    <cfRule type="cellIs" dxfId="26" priority="48" stopIfTrue="1" operator="equal">
      <formula>"DA"</formula>
    </cfRule>
  </conditionalFormatting>
  <conditionalFormatting sqref="E7:G7 E9:G9 E11:G11 E13:G13 E15:G15 E17:G17 E19:G19 E21:G21 E23:G23 E25:G25 E27:G27 E29:G29 E31:G31 E33:G33 E35:G35 E37:G37">
    <cfRule type="expression" dxfId="25" priority="50" stopIfTrue="1">
      <formula>$E7&lt;5</formula>
    </cfRule>
  </conditionalFormatting>
  <conditionalFormatting sqref="E39:G39 E41:G41 E43:G43 E45:G45 E47:G47">
    <cfRule type="expression" dxfId="24" priority="42" stopIfTrue="1">
      <formula>AND($E39&lt;9,$C39&gt;0)</formula>
    </cfRule>
  </conditionalFormatting>
  <conditionalFormatting sqref="H8 J10 H12 L14 H16 J18 H20 N22 H24 J26 H28 L30 H32 J34 H36 P57">
    <cfRule type="expression" dxfId="23" priority="49" stopIfTrue="1">
      <formula>$M$1="CU"</formula>
    </cfRule>
  </conditionalFormatting>
  <conditionalFormatting sqref="I8">
    <cfRule type="expression" dxfId="22" priority="12" stopIfTrue="1">
      <formula>$E8&lt;5</formula>
    </cfRule>
  </conditionalFormatting>
  <conditionalFormatting sqref="I10 K14 I18 M22 I26 K30 I34 K40 I44">
    <cfRule type="expression" dxfId="21" priority="39" stopIfTrue="1">
      <formula>AND($M$1="CU",I10="Umpire")</formula>
    </cfRule>
    <cfRule type="expression" dxfId="20" priority="40" stopIfTrue="1">
      <formula>AND($M$1="CU",I10&lt;&gt;"Umpire",J10&lt;&gt;"")</formula>
    </cfRule>
    <cfRule type="expression" dxfId="19" priority="41" stopIfTrue="1">
      <formula>AND($M$1="CU",I10&lt;&gt;"Umpire")</formula>
    </cfRule>
  </conditionalFormatting>
  <conditionalFormatting sqref="I12">
    <cfRule type="expression" dxfId="18" priority="15" stopIfTrue="1">
      <formula>$E12&lt;5</formula>
    </cfRule>
  </conditionalFormatting>
  <conditionalFormatting sqref="I16">
    <cfRule type="expression" dxfId="17" priority="13" stopIfTrue="1">
      <formula>$E16&lt;5</formula>
    </cfRule>
  </conditionalFormatting>
  <conditionalFormatting sqref="I20">
    <cfRule type="expression" dxfId="16" priority="11" stopIfTrue="1">
      <formula>$E20&lt;5</formula>
    </cfRule>
  </conditionalFormatting>
  <conditionalFormatting sqref="I24">
    <cfRule type="expression" dxfId="15" priority="7" stopIfTrue="1">
      <formula>$E24&lt;5</formula>
    </cfRule>
  </conditionalFormatting>
  <conditionalFormatting sqref="I28">
    <cfRule type="expression" dxfId="14" priority="4" stopIfTrue="1">
      <formula>$E28&lt;5</formula>
    </cfRule>
  </conditionalFormatting>
  <conditionalFormatting sqref="I32">
    <cfRule type="expression" dxfId="13" priority="3" stopIfTrue="1">
      <formula>$E32&lt;5</formula>
    </cfRule>
  </conditionalFormatting>
  <conditionalFormatting sqref="I36">
    <cfRule type="expression" dxfId="12" priority="1" stopIfTrue="1">
      <formula>$E36&lt;5</formula>
    </cfRule>
  </conditionalFormatting>
  <conditionalFormatting sqref="K10">
    <cfRule type="expression" dxfId="11" priority="14" stopIfTrue="1">
      <formula>$E10&lt;5</formula>
    </cfRule>
  </conditionalFormatting>
  <conditionalFormatting sqref="K18">
    <cfRule type="expression" dxfId="10" priority="10" stopIfTrue="1">
      <formula>$E18&lt;5</formula>
    </cfRule>
  </conditionalFormatting>
  <conditionalFormatting sqref="K26">
    <cfRule type="expression" dxfId="9" priority="6" stopIfTrue="1">
      <formula>$E26&lt;5</formula>
    </cfRule>
  </conditionalFormatting>
  <conditionalFormatting sqref="K34">
    <cfRule type="expression" dxfId="8" priority="2" stopIfTrue="1">
      <formula>$E34&lt;5</formula>
    </cfRule>
  </conditionalFormatting>
  <conditionalFormatting sqref="M14">
    <cfRule type="expression" dxfId="7" priority="9" stopIfTrue="1">
      <formula>$E14&lt;5</formula>
    </cfRule>
  </conditionalFormatting>
  <conditionalFormatting sqref="M30">
    <cfRule type="expression" dxfId="6" priority="5" stopIfTrue="1">
      <formula>$E30&lt;5</formula>
    </cfRule>
  </conditionalFormatting>
  <conditionalFormatting sqref="M40 I42 K44 I46">
    <cfRule type="expression" dxfId="5" priority="45" stopIfTrue="1">
      <formula>H40="as"</formula>
    </cfRule>
    <cfRule type="expression" dxfId="4" priority="46" stopIfTrue="1">
      <formula>H40="bs"</formula>
    </cfRule>
  </conditionalFormatting>
  <conditionalFormatting sqref="O22">
    <cfRule type="expression" dxfId="3" priority="8" stopIfTrue="1">
      <formula>$E22&lt;5</formula>
    </cfRule>
  </conditionalFormatting>
  <dataValidations count="1">
    <dataValidation type="list" allowBlank="1" showInputMessage="1" sqref="I44 M22 K30 I34 I26 I18 I10 K14 K40" xr:uid="{301C76BD-A97C-4A05-B1A2-781612BE7BEB}">
      <formula1>$S$7:$S$16</formula1>
    </dataValidation>
  </dataValidations>
  <printOptions horizontalCentered="1"/>
  <pageMargins left="0.35" right="0.35" top="0.39" bottom="0.39" header="0" footer="0"/>
  <pageSetup paperSize="9" scale="9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2801" r:id="rId4" name="Button 1">
              <controlPr defaultSize="0" print="0" autoFill="0" autoPict="0" macro="[0]!Jun_Show_CU">
                <anchor moveWithCells="1" sizeWithCells="1">
                  <from>
                    <xdr:col>10</xdr:col>
                    <xdr:colOff>522514</xdr:colOff>
                    <xdr:row>0</xdr:row>
                    <xdr:rowOff>10886</xdr:rowOff>
                  </from>
                  <to>
                    <xdr:col>12</xdr:col>
                    <xdr:colOff>370114</xdr:colOff>
                    <xdr:row>0</xdr:row>
                    <xdr:rowOff>174171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02" r:id="rId5" name="Button 2">
              <controlPr defaultSize="0" print="0" autoFill="0" autoPict="0" macro="[0]!Jun_Hide_CU">
                <anchor moveWithCells="1" sizeWithCells="1">
                  <from>
                    <xdr:col>10</xdr:col>
                    <xdr:colOff>517071</xdr:colOff>
                    <xdr:row>0</xdr:row>
                    <xdr:rowOff>179614</xdr:rowOff>
                  </from>
                  <to>
                    <xdr:col>12</xdr:col>
                    <xdr:colOff>370114</xdr:colOff>
                    <xdr:row>1</xdr:row>
                    <xdr:rowOff>59871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05C4-0D9E-49F9-AC78-061679FA7D80}">
  <sheetPr>
    <tabColor rgb="FFFF0000"/>
  </sheetPr>
  <dimension ref="A1:Y43"/>
  <sheetViews>
    <sheetView showZeros="0" zoomScaleNormal="100" workbookViewId="0">
      <selection activeCell="AB12" sqref="AB12"/>
    </sheetView>
  </sheetViews>
  <sheetFormatPr defaultColWidth="8.69140625" defaultRowHeight="12.75" customHeight="1" x14ac:dyDescent="0.3"/>
  <cols>
    <col min="1" max="1" width="5.4609375" style="462" customWidth="1"/>
    <col min="2" max="2" width="4.4609375" style="462" customWidth="1"/>
    <col min="3" max="3" width="11.23046875" style="462" bestFit="1" customWidth="1"/>
    <col min="4" max="4" width="7.07421875" style="462" customWidth="1"/>
    <col min="5" max="5" width="9.3046875" style="462" customWidth="1"/>
    <col min="6" max="6" width="12.15234375" style="462" customWidth="1"/>
    <col min="7" max="7" width="11.61328125" style="462" customWidth="1"/>
    <col min="8" max="8" width="12.4609375" style="462" customWidth="1"/>
    <col min="9" max="9" width="8.53515625" style="462" customWidth="1"/>
    <col min="10" max="10" width="7.84375" style="462" customWidth="1"/>
    <col min="11" max="12" width="8.69140625" style="462"/>
    <col min="13" max="25" width="11.53515625" style="462" hidden="1" customWidth="1"/>
    <col min="26" max="16384" width="8.69140625" style="462"/>
  </cols>
  <sheetData>
    <row r="1" spans="1:25" ht="25.3" x14ac:dyDescent="0.3">
      <c r="A1" s="738" t="s">
        <v>204</v>
      </c>
      <c r="B1" s="738"/>
      <c r="C1" s="738"/>
      <c r="D1" s="738"/>
      <c r="E1" s="738"/>
      <c r="F1" s="563"/>
      <c r="G1" s="563"/>
      <c r="I1" s="463"/>
      <c r="J1" s="464"/>
      <c r="P1" s="466" t="e">
        <f>IF(M5=1,CONCATENATE(VLOOKUP(M3,O16:V27,2)),CONCATENATE(VLOOKUP(M3,O2:Y13,2)))</f>
        <v>#REF!</v>
      </c>
      <c r="Q1" s="466" t="e">
        <f>IF(M5=1,CONCATENATE(VLOOKUP(M3,O16:Y27,3)),CONCATENATE(VLOOKUP(M3,O2:Y13,3)))</f>
        <v>#REF!</v>
      </c>
      <c r="R1" s="466" t="e">
        <f>IF(M5=1,CONCATENATE(VLOOKUP(M3,O16:Y27,4)),CONCATENATE(VLOOKUP(M3,O2:Y13,4)))</f>
        <v>#REF!</v>
      </c>
      <c r="S1" s="466" t="e">
        <f>IF(M5=1,CONCATENATE(VLOOKUP(M3,O16:Y27,5)),CONCATENATE(VLOOKUP(M3,O2:Y13,5)))</f>
        <v>#REF!</v>
      </c>
      <c r="T1" s="466" t="e">
        <f>IF(M5=1,CONCATENATE(VLOOKUP(M3,O16:Y27,6)),CONCATENATE(VLOOKUP(M3,O2:Y13,6)))</f>
        <v>#REF!</v>
      </c>
      <c r="U1" s="466" t="e">
        <f>IF(M5=1,CONCATENATE(VLOOKUP(M3,O16:Y27,7)),CONCATENATE(VLOOKUP(M3,O2:Y13,7)))</f>
        <v>#REF!</v>
      </c>
      <c r="V1" s="466" t="e">
        <f>IF(M5=1,CONCATENATE(VLOOKUP(M3,O16:Y27,8)),CONCATENATE(VLOOKUP(M3,O2:Y13,8)))</f>
        <v>#REF!</v>
      </c>
      <c r="W1" s="466" t="e">
        <f>IF(M5=1,CONCATENATE(VLOOKUP(M3,O16:Y27,9)),CONCATENATE(VLOOKUP(M3,O2:Y13,9)))</f>
        <v>#REF!</v>
      </c>
      <c r="X1" s="466" t="e">
        <f>IF(M5=1,CONCATENATE(VLOOKUP(M3,O16:Y27,10)),CONCATENATE(VLOOKUP(M3,O2:Y13,10)))</f>
        <v>#REF!</v>
      </c>
      <c r="Y1" s="466" t="e">
        <f>IF(M5=1,CONCATENATE(VLOOKUP(M3,O16:Y27,11)),CONCATENATE(VLOOKUP(M3,O2:Y13,11)))</f>
        <v>#REF!</v>
      </c>
    </row>
    <row r="2" spans="1:25" ht="12.45" x14ac:dyDescent="0.3">
      <c r="A2" s="467" t="s">
        <v>36</v>
      </c>
      <c r="B2" s="468"/>
      <c r="C2" s="468"/>
      <c r="D2" s="468"/>
      <c r="E2" s="468" t="s">
        <v>200</v>
      </c>
      <c r="F2" s="468"/>
      <c r="G2" s="468"/>
      <c r="H2" s="463"/>
      <c r="I2" s="463"/>
      <c r="J2" s="463"/>
      <c r="M2" s="471"/>
      <c r="N2" s="472"/>
      <c r="O2" s="472" t="s">
        <v>49</v>
      </c>
      <c r="P2" s="473">
        <v>150</v>
      </c>
      <c r="Q2" s="473">
        <v>120</v>
      </c>
      <c r="R2" s="473">
        <v>100</v>
      </c>
      <c r="S2" s="473">
        <v>80</v>
      </c>
      <c r="T2" s="473">
        <v>70</v>
      </c>
      <c r="U2" s="473">
        <v>60</v>
      </c>
      <c r="V2" s="473">
        <v>55</v>
      </c>
      <c r="W2" s="473">
        <v>50</v>
      </c>
      <c r="X2" s="473">
        <v>45</v>
      </c>
      <c r="Y2" s="473">
        <v>40</v>
      </c>
    </row>
    <row r="3" spans="1:25" ht="12.45" x14ac:dyDescent="0.3">
      <c r="A3" s="474" t="s">
        <v>19</v>
      </c>
      <c r="B3" s="474"/>
      <c r="C3" s="474"/>
      <c r="D3" s="474"/>
      <c r="E3" s="474" t="s">
        <v>16</v>
      </c>
      <c r="F3" s="474"/>
      <c r="G3" s="474"/>
      <c r="H3" s="474"/>
      <c r="I3" s="476" t="s">
        <v>25</v>
      </c>
      <c r="J3" s="474"/>
      <c r="M3" s="472" t="e">
        <f>IF(#REF!="OB","A",IF(#REF!="IX","W",#REF!))</f>
        <v>#REF!</v>
      </c>
      <c r="N3" s="472"/>
      <c r="O3" s="472" t="s">
        <v>67</v>
      </c>
      <c r="P3" s="473">
        <v>120</v>
      </c>
      <c r="Q3" s="473">
        <v>90</v>
      </c>
      <c r="R3" s="473">
        <v>65</v>
      </c>
      <c r="S3" s="473">
        <v>55</v>
      </c>
      <c r="T3" s="473">
        <v>50</v>
      </c>
      <c r="U3" s="473">
        <v>45</v>
      </c>
      <c r="V3" s="473">
        <v>40</v>
      </c>
      <c r="W3" s="473">
        <v>35</v>
      </c>
      <c r="X3" s="473">
        <v>25</v>
      </c>
      <c r="Y3" s="473">
        <v>20</v>
      </c>
    </row>
    <row r="4" spans="1:25" ht="12.9" thickBot="1" x14ac:dyDescent="0.35">
      <c r="A4" s="739">
        <v>46136</v>
      </c>
      <c r="B4" s="739"/>
      <c r="C4" s="739"/>
      <c r="D4" s="478"/>
      <c r="E4" s="479" t="s">
        <v>86</v>
      </c>
      <c r="F4" s="479"/>
      <c r="G4" s="479"/>
      <c r="H4" s="480"/>
      <c r="I4" s="482">
        <v>0</v>
      </c>
      <c r="J4" s="480"/>
      <c r="M4" s="472"/>
      <c r="N4" s="472"/>
      <c r="O4" s="472" t="s">
        <v>68</v>
      </c>
      <c r="P4" s="473">
        <v>90</v>
      </c>
      <c r="Q4" s="473">
        <v>60</v>
      </c>
      <c r="R4" s="473">
        <v>45</v>
      </c>
      <c r="S4" s="473">
        <v>34</v>
      </c>
      <c r="T4" s="473">
        <v>27</v>
      </c>
      <c r="U4" s="473">
        <v>22</v>
      </c>
      <c r="V4" s="473">
        <v>18</v>
      </c>
      <c r="W4" s="473">
        <v>15</v>
      </c>
      <c r="X4" s="473">
        <v>12</v>
      </c>
      <c r="Y4" s="473">
        <v>9</v>
      </c>
    </row>
    <row r="5" spans="1:25" ht="12.45" x14ac:dyDescent="0.3">
      <c r="A5" s="485"/>
      <c r="B5" s="485" t="s">
        <v>35</v>
      </c>
      <c r="C5" s="485" t="s">
        <v>47</v>
      </c>
      <c r="D5" s="485" t="s">
        <v>30</v>
      </c>
      <c r="E5" s="485" t="s">
        <v>52</v>
      </c>
      <c r="F5" s="485"/>
      <c r="G5" s="485"/>
      <c r="H5" s="486" t="s">
        <v>53</v>
      </c>
      <c r="I5" s="486" t="s">
        <v>54</v>
      </c>
      <c r="J5" s="486" t="s">
        <v>55</v>
      </c>
      <c r="M5" s="472">
        <v>2</v>
      </c>
      <c r="N5" s="472"/>
      <c r="O5" s="472" t="s">
        <v>69</v>
      </c>
      <c r="P5" s="473">
        <v>60</v>
      </c>
      <c r="Q5" s="473">
        <v>40</v>
      </c>
      <c r="R5" s="473">
        <v>30</v>
      </c>
      <c r="S5" s="473">
        <v>20</v>
      </c>
      <c r="T5" s="473">
        <v>18</v>
      </c>
      <c r="U5" s="473">
        <v>15</v>
      </c>
      <c r="V5" s="473">
        <v>12</v>
      </c>
      <c r="W5" s="473">
        <v>10</v>
      </c>
      <c r="X5" s="473">
        <v>8</v>
      </c>
      <c r="Y5" s="473">
        <v>6</v>
      </c>
    </row>
    <row r="6" spans="1:25" ht="12.45" x14ac:dyDescent="0.3">
      <c r="A6" s="489"/>
      <c r="B6" s="489"/>
      <c r="C6" s="489"/>
      <c r="D6" s="489"/>
      <c r="E6" s="489"/>
      <c r="F6" s="489"/>
      <c r="G6" s="489"/>
      <c r="H6" s="489"/>
      <c r="I6" s="489"/>
      <c r="J6" s="489"/>
      <c r="M6" s="472"/>
      <c r="N6" s="472"/>
      <c r="O6" s="472" t="s">
        <v>70</v>
      </c>
      <c r="P6" s="473">
        <v>40</v>
      </c>
      <c r="Q6" s="473">
        <v>25</v>
      </c>
      <c r="R6" s="473">
        <v>18</v>
      </c>
      <c r="S6" s="473">
        <v>13</v>
      </c>
      <c r="T6" s="473">
        <v>10</v>
      </c>
      <c r="U6" s="473">
        <v>8</v>
      </c>
      <c r="V6" s="473">
        <v>6</v>
      </c>
      <c r="W6" s="473">
        <v>5</v>
      </c>
      <c r="X6" s="473">
        <v>4</v>
      </c>
      <c r="Y6" s="473">
        <v>3</v>
      </c>
    </row>
    <row r="7" spans="1:25" ht="12.45" x14ac:dyDescent="0.3">
      <c r="A7" s="492" t="s">
        <v>49</v>
      </c>
      <c r="B7" s="493">
        <v>1</v>
      </c>
      <c r="C7" s="494">
        <v>0</v>
      </c>
      <c r="D7" s="494">
        <v>0</v>
      </c>
      <c r="E7" s="495" t="s">
        <v>110</v>
      </c>
      <c r="F7" s="584"/>
      <c r="G7" s="584" t="s">
        <v>375</v>
      </c>
      <c r="H7" s="621" t="s">
        <v>121</v>
      </c>
      <c r="I7" s="622" t="s">
        <v>4</v>
      </c>
      <c r="J7" s="496"/>
      <c r="M7" s="472"/>
      <c r="N7" s="472"/>
      <c r="O7" s="472" t="s">
        <v>71</v>
      </c>
      <c r="P7" s="473">
        <v>25</v>
      </c>
      <c r="Q7" s="473">
        <v>15</v>
      </c>
      <c r="R7" s="473">
        <v>13</v>
      </c>
      <c r="S7" s="473">
        <v>8</v>
      </c>
      <c r="T7" s="473">
        <v>6</v>
      </c>
      <c r="U7" s="473">
        <v>4</v>
      </c>
      <c r="V7" s="473">
        <v>3</v>
      </c>
      <c r="W7" s="473">
        <v>2</v>
      </c>
      <c r="X7" s="473">
        <v>1</v>
      </c>
      <c r="Y7" s="473">
        <v>0</v>
      </c>
    </row>
    <row r="8" spans="1:25" ht="12.45" x14ac:dyDescent="0.3">
      <c r="A8" s="492"/>
      <c r="B8" s="497"/>
      <c r="C8" s="498"/>
      <c r="D8" s="498"/>
      <c r="E8" s="498"/>
      <c r="F8" s="498"/>
      <c r="G8" s="498"/>
      <c r="H8" s="623"/>
      <c r="I8" s="623"/>
      <c r="J8" s="499"/>
      <c r="M8" s="472"/>
      <c r="N8" s="472"/>
      <c r="O8" s="472" t="s">
        <v>72</v>
      </c>
      <c r="P8" s="473">
        <v>15</v>
      </c>
      <c r="Q8" s="473">
        <v>10</v>
      </c>
      <c r="R8" s="473">
        <v>7</v>
      </c>
      <c r="S8" s="473">
        <v>5</v>
      </c>
      <c r="T8" s="473">
        <v>4</v>
      </c>
      <c r="U8" s="473">
        <v>3</v>
      </c>
      <c r="V8" s="473">
        <v>2</v>
      </c>
      <c r="W8" s="473">
        <v>1</v>
      </c>
      <c r="X8" s="473">
        <v>0</v>
      </c>
      <c r="Y8" s="473">
        <v>0</v>
      </c>
    </row>
    <row r="9" spans="1:25" ht="12.45" x14ac:dyDescent="0.3">
      <c r="A9" s="492" t="s">
        <v>50</v>
      </c>
      <c r="B9" s="493">
        <v>2</v>
      </c>
      <c r="C9" s="494">
        <v>0</v>
      </c>
      <c r="D9" s="494">
        <v>0</v>
      </c>
      <c r="E9" s="495" t="s">
        <v>190</v>
      </c>
      <c r="F9" s="584"/>
      <c r="G9" s="584" t="s">
        <v>375</v>
      </c>
      <c r="H9" s="621" t="s">
        <v>123</v>
      </c>
      <c r="I9" s="622" t="s">
        <v>443</v>
      </c>
      <c r="J9" s="496"/>
      <c r="M9" s="472"/>
      <c r="N9" s="472"/>
      <c r="O9" s="472" t="s">
        <v>73</v>
      </c>
      <c r="P9" s="473">
        <v>10</v>
      </c>
      <c r="Q9" s="473">
        <v>6</v>
      </c>
      <c r="R9" s="473">
        <v>4</v>
      </c>
      <c r="S9" s="473">
        <v>2</v>
      </c>
      <c r="T9" s="473">
        <v>1</v>
      </c>
      <c r="U9" s="473">
        <v>0</v>
      </c>
      <c r="V9" s="473">
        <v>0</v>
      </c>
      <c r="W9" s="473">
        <v>0</v>
      </c>
      <c r="X9" s="473">
        <v>0</v>
      </c>
      <c r="Y9" s="473">
        <v>0</v>
      </c>
    </row>
    <row r="10" spans="1:25" ht="12.45" x14ac:dyDescent="0.3">
      <c r="A10" s="492"/>
      <c r="B10" s="497"/>
      <c r="C10" s="498"/>
      <c r="D10" s="498"/>
      <c r="E10" s="498"/>
      <c r="F10" s="498"/>
      <c r="G10" s="498"/>
      <c r="H10" s="623"/>
      <c r="I10" s="623"/>
      <c r="J10" s="499"/>
      <c r="M10" s="472"/>
      <c r="N10" s="472"/>
      <c r="O10" s="472" t="s">
        <v>74</v>
      </c>
      <c r="P10" s="473">
        <v>6</v>
      </c>
      <c r="Q10" s="473">
        <v>3</v>
      </c>
      <c r="R10" s="473">
        <v>2</v>
      </c>
      <c r="S10" s="473">
        <v>1</v>
      </c>
      <c r="T10" s="473">
        <v>0</v>
      </c>
      <c r="U10" s="473">
        <v>0</v>
      </c>
      <c r="V10" s="473">
        <v>0</v>
      </c>
      <c r="W10" s="473">
        <v>0</v>
      </c>
      <c r="X10" s="473">
        <v>0</v>
      </c>
      <c r="Y10" s="473">
        <v>0</v>
      </c>
    </row>
    <row r="11" spans="1:25" ht="12.45" x14ac:dyDescent="0.3">
      <c r="A11" s="492" t="s">
        <v>51</v>
      </c>
      <c r="B11" s="493">
        <v>3</v>
      </c>
      <c r="C11" s="494">
        <v>0</v>
      </c>
      <c r="D11" s="494">
        <v>0</v>
      </c>
      <c r="E11" s="495" t="s">
        <v>111</v>
      </c>
      <c r="F11" s="584"/>
      <c r="G11" s="584" t="s">
        <v>375</v>
      </c>
      <c r="H11" s="621" t="s">
        <v>548</v>
      </c>
      <c r="I11" s="622" t="s">
        <v>443</v>
      </c>
      <c r="J11" s="496"/>
      <c r="M11" s="472"/>
      <c r="N11" s="472"/>
      <c r="O11" s="472" t="s">
        <v>79</v>
      </c>
      <c r="P11" s="473">
        <v>3</v>
      </c>
      <c r="Q11" s="473">
        <v>2</v>
      </c>
      <c r="R11" s="473">
        <v>1</v>
      </c>
      <c r="S11" s="473">
        <v>0</v>
      </c>
      <c r="T11" s="473">
        <v>0</v>
      </c>
      <c r="U11" s="473">
        <v>0</v>
      </c>
      <c r="V11" s="473">
        <v>0</v>
      </c>
      <c r="W11" s="473">
        <v>0</v>
      </c>
      <c r="X11" s="473">
        <v>0</v>
      </c>
      <c r="Y11" s="473">
        <v>0</v>
      </c>
    </row>
    <row r="12" spans="1:25" ht="12.45" x14ac:dyDescent="0.3">
      <c r="A12" s="492"/>
      <c r="B12" s="497"/>
      <c r="C12" s="498"/>
      <c r="D12" s="498"/>
      <c r="E12" s="498"/>
      <c r="F12" s="498"/>
      <c r="G12" s="498"/>
      <c r="H12" s="624"/>
      <c r="I12" s="624"/>
      <c r="J12" s="499"/>
      <c r="M12" s="472"/>
      <c r="N12" s="472"/>
      <c r="O12" s="472" t="s">
        <v>75</v>
      </c>
      <c r="P12" s="500">
        <v>0</v>
      </c>
      <c r="Q12" s="500">
        <v>0</v>
      </c>
      <c r="R12" s="500">
        <v>0</v>
      </c>
      <c r="S12" s="500">
        <v>0</v>
      </c>
      <c r="T12" s="500">
        <v>0</v>
      </c>
      <c r="U12" s="500">
        <v>0</v>
      </c>
      <c r="V12" s="500">
        <v>0</v>
      </c>
      <c r="W12" s="500">
        <v>0</v>
      </c>
      <c r="X12" s="500">
        <v>0</v>
      </c>
      <c r="Y12" s="500">
        <v>0</v>
      </c>
    </row>
    <row r="13" spans="1:25" ht="12.45" x14ac:dyDescent="0.3">
      <c r="A13" s="492" t="s">
        <v>56</v>
      </c>
      <c r="B13" s="493">
        <v>4</v>
      </c>
      <c r="C13" s="494">
        <v>0</v>
      </c>
      <c r="D13" s="494">
        <v>0</v>
      </c>
      <c r="E13" s="495" t="s">
        <v>112</v>
      </c>
      <c r="F13" s="584"/>
      <c r="G13" s="584" t="s">
        <v>375</v>
      </c>
      <c r="H13" s="621" t="s">
        <v>548</v>
      </c>
      <c r="I13" s="622" t="s">
        <v>443</v>
      </c>
      <c r="J13" s="496"/>
      <c r="M13" s="472"/>
      <c r="N13" s="472"/>
      <c r="O13" s="472" t="s">
        <v>76</v>
      </c>
      <c r="P13" s="500">
        <v>0</v>
      </c>
      <c r="Q13" s="500">
        <v>0</v>
      </c>
      <c r="R13" s="500">
        <v>0</v>
      </c>
      <c r="S13" s="500">
        <v>0</v>
      </c>
      <c r="T13" s="500">
        <v>0</v>
      </c>
      <c r="U13" s="500">
        <v>0</v>
      </c>
      <c r="V13" s="500">
        <v>0</v>
      </c>
      <c r="W13" s="500">
        <v>0</v>
      </c>
      <c r="X13" s="500">
        <v>0</v>
      </c>
      <c r="Y13" s="500">
        <v>0</v>
      </c>
    </row>
    <row r="14" spans="1:25" ht="12.45" x14ac:dyDescent="0.3">
      <c r="A14" s="492"/>
      <c r="B14" s="497"/>
      <c r="C14" s="498"/>
      <c r="D14" s="498"/>
      <c r="E14" s="498"/>
      <c r="F14" s="498"/>
      <c r="G14" s="498"/>
      <c r="H14" s="623"/>
      <c r="I14" s="623"/>
      <c r="J14" s="499"/>
      <c r="M14" s="472"/>
      <c r="N14" s="472"/>
      <c r="O14" s="472"/>
      <c r="P14" s="472"/>
      <c r="Q14" s="472"/>
      <c r="R14" s="472"/>
      <c r="S14" s="472"/>
      <c r="T14" s="472"/>
      <c r="U14" s="472"/>
      <c r="V14" s="472"/>
      <c r="W14" s="472"/>
      <c r="X14" s="472"/>
      <c r="Y14" s="472"/>
    </row>
    <row r="15" spans="1:25" ht="12.45" x14ac:dyDescent="0.3">
      <c r="A15" s="492" t="s">
        <v>280</v>
      </c>
      <c r="B15" s="493">
        <v>5</v>
      </c>
      <c r="C15" s="494">
        <v>0</v>
      </c>
      <c r="D15" s="494">
        <v>0</v>
      </c>
      <c r="E15" s="495" t="s">
        <v>189</v>
      </c>
      <c r="F15" s="584"/>
      <c r="G15" s="584" t="s">
        <v>372</v>
      </c>
      <c r="H15" s="621" t="s">
        <v>120</v>
      </c>
      <c r="I15" s="622" t="s">
        <v>6</v>
      </c>
      <c r="J15" s="496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</row>
    <row r="16" spans="1:25" ht="12.45" x14ac:dyDescent="0.3">
      <c r="A16" s="489"/>
      <c r="B16" s="489"/>
      <c r="C16" s="489"/>
      <c r="D16" s="489"/>
      <c r="E16" s="489"/>
      <c r="F16" s="489"/>
      <c r="G16" s="489"/>
      <c r="H16" s="489"/>
      <c r="I16" s="489"/>
      <c r="J16" s="489"/>
      <c r="M16" s="472"/>
      <c r="N16" s="472"/>
      <c r="O16" s="472" t="s">
        <v>49</v>
      </c>
      <c r="P16" s="472">
        <v>300</v>
      </c>
      <c r="Q16" s="472">
        <v>250</v>
      </c>
      <c r="R16" s="472">
        <v>220</v>
      </c>
      <c r="S16" s="472">
        <v>180</v>
      </c>
      <c r="T16" s="472">
        <v>160</v>
      </c>
      <c r="U16" s="472">
        <v>150</v>
      </c>
      <c r="V16" s="472">
        <v>140</v>
      </c>
      <c r="W16" s="472">
        <v>130</v>
      </c>
      <c r="X16" s="472">
        <v>120</v>
      </c>
      <c r="Y16" s="472">
        <v>110</v>
      </c>
    </row>
    <row r="17" spans="1:25" ht="12.45" x14ac:dyDescent="0.3">
      <c r="A17" s="489"/>
      <c r="B17" s="489"/>
      <c r="C17" s="489"/>
      <c r="D17" s="489"/>
      <c r="E17" s="489"/>
      <c r="F17" s="489"/>
      <c r="G17" s="489"/>
      <c r="H17" s="489"/>
      <c r="I17" s="489"/>
      <c r="J17" s="489"/>
      <c r="M17" s="472"/>
      <c r="N17" s="472"/>
      <c r="O17" s="472" t="s">
        <v>67</v>
      </c>
      <c r="P17" s="472">
        <v>250</v>
      </c>
      <c r="Q17" s="472">
        <v>200</v>
      </c>
      <c r="R17" s="472">
        <v>160</v>
      </c>
      <c r="S17" s="472">
        <v>140</v>
      </c>
      <c r="T17" s="472">
        <v>120</v>
      </c>
      <c r="U17" s="472">
        <v>110</v>
      </c>
      <c r="V17" s="472">
        <v>100</v>
      </c>
      <c r="W17" s="472">
        <v>90</v>
      </c>
      <c r="X17" s="472">
        <v>80</v>
      </c>
      <c r="Y17" s="472">
        <v>70</v>
      </c>
    </row>
    <row r="18" spans="1:25" ht="18.75" customHeight="1" x14ac:dyDescent="0.3">
      <c r="A18" s="489"/>
      <c r="B18" s="743"/>
      <c r="C18" s="743"/>
      <c r="D18" s="769" t="str">
        <f>E7</f>
        <v>Lukáts Zsombor</v>
      </c>
      <c r="E18" s="770"/>
      <c r="F18" s="559" t="str">
        <f>E9</f>
        <v>Szabó Balázs</v>
      </c>
      <c r="G18" s="559" t="str">
        <f>E11</f>
        <v>Rédei Barnabás</v>
      </c>
      <c r="H18" s="562" t="str">
        <f>E13</f>
        <v>Takács Norbert</v>
      </c>
      <c r="I18" s="769" t="str">
        <f>E15</f>
        <v>Vince Zoárd</v>
      </c>
      <c r="J18" s="770"/>
      <c r="M18" s="472"/>
      <c r="N18" s="472"/>
      <c r="O18" s="472" t="s">
        <v>68</v>
      </c>
      <c r="P18" s="472">
        <v>200</v>
      </c>
      <c r="Q18" s="472">
        <v>150</v>
      </c>
      <c r="R18" s="472">
        <v>130</v>
      </c>
      <c r="S18" s="472">
        <v>110</v>
      </c>
      <c r="T18" s="472">
        <v>95</v>
      </c>
      <c r="U18" s="472">
        <v>80</v>
      </c>
      <c r="V18" s="472">
        <v>70</v>
      </c>
      <c r="W18" s="472">
        <v>60</v>
      </c>
      <c r="X18" s="472">
        <v>55</v>
      </c>
      <c r="Y18" s="472">
        <v>50</v>
      </c>
    </row>
    <row r="19" spans="1:25" ht="18.75" customHeight="1" x14ac:dyDescent="0.3">
      <c r="A19" s="501" t="s">
        <v>49</v>
      </c>
      <c r="B19" s="740" t="str">
        <f>E7</f>
        <v>Lukáts Zsombor</v>
      </c>
      <c r="C19" s="740"/>
      <c r="D19" s="777"/>
      <c r="E19" s="778"/>
      <c r="F19" s="586" t="s">
        <v>510</v>
      </c>
      <c r="G19" s="586" t="s">
        <v>389</v>
      </c>
      <c r="H19" s="562" t="s">
        <v>389</v>
      </c>
      <c r="I19" s="775" t="s">
        <v>523</v>
      </c>
      <c r="J19" s="776"/>
      <c r="M19" s="472"/>
      <c r="N19" s="472"/>
      <c r="O19" s="472" t="s">
        <v>69</v>
      </c>
      <c r="P19" s="472">
        <v>150</v>
      </c>
      <c r="Q19" s="472">
        <v>120</v>
      </c>
      <c r="R19" s="472">
        <v>100</v>
      </c>
      <c r="S19" s="472">
        <v>80</v>
      </c>
      <c r="T19" s="472">
        <v>70</v>
      </c>
      <c r="U19" s="472">
        <v>60</v>
      </c>
      <c r="V19" s="472">
        <v>55</v>
      </c>
      <c r="W19" s="472">
        <v>50</v>
      </c>
      <c r="X19" s="472">
        <v>45</v>
      </c>
      <c r="Y19" s="472">
        <v>40</v>
      </c>
    </row>
    <row r="20" spans="1:25" ht="18.75" customHeight="1" x14ac:dyDescent="0.3">
      <c r="A20" s="501" t="s">
        <v>50</v>
      </c>
      <c r="B20" s="740" t="str">
        <f>E9</f>
        <v>Szabó Balázs</v>
      </c>
      <c r="C20" s="740"/>
      <c r="D20" s="781" t="s">
        <v>517</v>
      </c>
      <c r="E20" s="782"/>
      <c r="F20" s="588"/>
      <c r="G20" s="557" t="s">
        <v>389</v>
      </c>
      <c r="H20" s="561" t="s">
        <v>389</v>
      </c>
      <c r="I20" s="775" t="s">
        <v>528</v>
      </c>
      <c r="J20" s="776"/>
      <c r="M20" s="472"/>
      <c r="N20" s="472"/>
      <c r="O20" s="472" t="s">
        <v>70</v>
      </c>
      <c r="P20" s="472">
        <v>120</v>
      </c>
      <c r="Q20" s="472">
        <v>90</v>
      </c>
      <c r="R20" s="472">
        <v>65</v>
      </c>
      <c r="S20" s="472">
        <v>55</v>
      </c>
      <c r="T20" s="472">
        <v>50</v>
      </c>
      <c r="U20" s="472">
        <v>45</v>
      </c>
      <c r="V20" s="472">
        <v>40</v>
      </c>
      <c r="W20" s="472">
        <v>35</v>
      </c>
      <c r="X20" s="472">
        <v>25</v>
      </c>
      <c r="Y20" s="472">
        <v>20</v>
      </c>
    </row>
    <row r="21" spans="1:25" ht="18.75" customHeight="1" x14ac:dyDescent="0.3">
      <c r="A21" s="501" t="s">
        <v>51</v>
      </c>
      <c r="B21" s="740" t="str">
        <f>E11</f>
        <v>Rédei Barnabás</v>
      </c>
      <c r="C21" s="740"/>
      <c r="D21" s="779" t="s">
        <v>389</v>
      </c>
      <c r="E21" s="780"/>
      <c r="F21" s="558" t="s">
        <v>389</v>
      </c>
      <c r="G21" s="589"/>
      <c r="H21" s="561" t="s">
        <v>389</v>
      </c>
      <c r="I21" s="781" t="s">
        <v>389</v>
      </c>
      <c r="J21" s="782"/>
      <c r="M21" s="472"/>
      <c r="N21" s="472"/>
      <c r="O21" s="472" t="s">
        <v>71</v>
      </c>
      <c r="P21" s="472">
        <v>90</v>
      </c>
      <c r="Q21" s="472">
        <v>60</v>
      </c>
      <c r="R21" s="472">
        <v>45</v>
      </c>
      <c r="S21" s="472">
        <v>34</v>
      </c>
      <c r="T21" s="472">
        <v>27</v>
      </c>
      <c r="U21" s="472">
        <v>22</v>
      </c>
      <c r="V21" s="472">
        <v>18</v>
      </c>
      <c r="W21" s="472">
        <v>15</v>
      </c>
      <c r="X21" s="472">
        <v>12</v>
      </c>
      <c r="Y21" s="472">
        <v>9</v>
      </c>
    </row>
    <row r="22" spans="1:25" ht="18.75" customHeight="1" x14ac:dyDescent="0.3">
      <c r="A22" s="501" t="s">
        <v>56</v>
      </c>
      <c r="B22" s="740" t="str">
        <f>E13</f>
        <v>Takács Norbert</v>
      </c>
      <c r="C22" s="740"/>
      <c r="D22" s="781" t="s">
        <v>389</v>
      </c>
      <c r="E22" s="782"/>
      <c r="F22" s="557" t="s">
        <v>389</v>
      </c>
      <c r="G22" s="557" t="s">
        <v>389</v>
      </c>
      <c r="H22" s="560"/>
      <c r="I22" s="781" t="s">
        <v>389</v>
      </c>
      <c r="J22" s="782"/>
      <c r="M22" s="472"/>
      <c r="N22" s="472"/>
      <c r="O22" s="472" t="s">
        <v>72</v>
      </c>
      <c r="P22" s="472">
        <v>60</v>
      </c>
      <c r="Q22" s="472">
        <v>40</v>
      </c>
      <c r="R22" s="472">
        <v>30</v>
      </c>
      <c r="S22" s="472">
        <v>20</v>
      </c>
      <c r="T22" s="472">
        <v>18</v>
      </c>
      <c r="U22" s="472">
        <v>15</v>
      </c>
      <c r="V22" s="472">
        <v>12</v>
      </c>
      <c r="W22" s="472">
        <v>10</v>
      </c>
      <c r="X22" s="472">
        <v>8</v>
      </c>
      <c r="Y22" s="472">
        <v>6</v>
      </c>
    </row>
    <row r="23" spans="1:25" ht="18.75" customHeight="1" x14ac:dyDescent="0.3">
      <c r="A23" s="501" t="s">
        <v>280</v>
      </c>
      <c r="B23" s="740" t="str">
        <f>E15</f>
        <v>Vince Zoárd</v>
      </c>
      <c r="C23" s="740"/>
      <c r="D23" s="783" t="s">
        <v>522</v>
      </c>
      <c r="E23" s="784"/>
      <c r="F23" s="558" t="s">
        <v>512</v>
      </c>
      <c r="G23" s="558" t="s">
        <v>389</v>
      </c>
      <c r="H23" s="559" t="s">
        <v>389</v>
      </c>
      <c r="I23" s="785"/>
      <c r="J23" s="785"/>
      <c r="M23" s="472"/>
      <c r="N23" s="472"/>
      <c r="O23" s="472" t="s">
        <v>73</v>
      </c>
      <c r="P23" s="472">
        <v>40</v>
      </c>
      <c r="Q23" s="472">
        <v>25</v>
      </c>
      <c r="R23" s="472">
        <v>18</v>
      </c>
      <c r="S23" s="472">
        <v>13</v>
      </c>
      <c r="T23" s="472">
        <v>8</v>
      </c>
      <c r="U23" s="472">
        <v>7</v>
      </c>
      <c r="V23" s="472">
        <v>6</v>
      </c>
      <c r="W23" s="472">
        <v>5</v>
      </c>
      <c r="X23" s="472">
        <v>4</v>
      </c>
      <c r="Y23" s="472">
        <v>3</v>
      </c>
    </row>
    <row r="24" spans="1:25" ht="12.45" x14ac:dyDescent="0.3">
      <c r="A24" s="489"/>
      <c r="B24" s="489"/>
      <c r="C24" s="489"/>
      <c r="D24" s="489"/>
      <c r="E24" s="489"/>
      <c r="F24" s="489"/>
      <c r="G24" s="489"/>
      <c r="H24" s="489"/>
      <c r="I24" s="489"/>
      <c r="J24" s="489"/>
      <c r="M24" s="472"/>
      <c r="N24" s="472"/>
      <c r="O24" s="472" t="s">
        <v>74</v>
      </c>
      <c r="P24" s="472">
        <v>25</v>
      </c>
      <c r="Q24" s="472">
        <v>15</v>
      </c>
      <c r="R24" s="472">
        <v>13</v>
      </c>
      <c r="S24" s="472">
        <v>7</v>
      </c>
      <c r="T24" s="472">
        <v>6</v>
      </c>
      <c r="U24" s="472">
        <v>5</v>
      </c>
      <c r="V24" s="472">
        <v>4</v>
      </c>
      <c r="W24" s="472">
        <v>3</v>
      </c>
      <c r="X24" s="472">
        <v>2</v>
      </c>
      <c r="Y24" s="472">
        <v>1</v>
      </c>
    </row>
    <row r="25" spans="1:25" ht="12.45" x14ac:dyDescent="0.3">
      <c r="A25" s="489"/>
      <c r="B25" s="489"/>
      <c r="C25" s="484" t="s">
        <v>58</v>
      </c>
      <c r="D25" s="473" t="s">
        <v>273</v>
      </c>
      <c r="E25" s="473" t="s">
        <v>63</v>
      </c>
      <c r="F25" s="489"/>
      <c r="G25" s="489"/>
      <c r="H25" s="489"/>
      <c r="I25" s="489"/>
      <c r="J25" s="489"/>
      <c r="M25" s="472"/>
      <c r="N25" s="472"/>
      <c r="O25" s="472" t="s">
        <v>79</v>
      </c>
      <c r="P25" s="472">
        <v>15</v>
      </c>
      <c r="Q25" s="472">
        <v>10</v>
      </c>
      <c r="R25" s="472">
        <v>8</v>
      </c>
      <c r="S25" s="472">
        <v>4</v>
      </c>
      <c r="T25" s="472">
        <v>3</v>
      </c>
      <c r="U25" s="472">
        <v>2</v>
      </c>
      <c r="V25" s="472">
        <v>1</v>
      </c>
      <c r="W25" s="472">
        <v>0</v>
      </c>
      <c r="X25" s="472">
        <v>0</v>
      </c>
      <c r="Y25" s="472">
        <v>0</v>
      </c>
    </row>
    <row r="26" spans="1:25" ht="12.45" x14ac:dyDescent="0.3">
      <c r="A26" s="489"/>
      <c r="B26" s="489"/>
      <c r="C26" s="487" t="s">
        <v>65</v>
      </c>
      <c r="D26" s="488" t="s">
        <v>61</v>
      </c>
      <c r="E26" s="488" t="s">
        <v>274</v>
      </c>
      <c r="F26" s="489"/>
      <c r="G26" s="489"/>
      <c r="H26" s="489"/>
      <c r="I26" s="489"/>
      <c r="J26" s="489"/>
      <c r="M26" s="472"/>
      <c r="N26" s="472"/>
      <c r="O26" s="472" t="s">
        <v>75</v>
      </c>
      <c r="P26" s="472">
        <v>10</v>
      </c>
      <c r="Q26" s="472">
        <v>6</v>
      </c>
      <c r="R26" s="472">
        <v>4</v>
      </c>
      <c r="S26" s="472">
        <v>2</v>
      </c>
      <c r="T26" s="472">
        <v>1</v>
      </c>
      <c r="U26" s="472">
        <v>0</v>
      </c>
      <c r="V26" s="472">
        <v>0</v>
      </c>
      <c r="W26" s="472">
        <v>0</v>
      </c>
      <c r="X26" s="472">
        <v>0</v>
      </c>
      <c r="Y26" s="472">
        <v>0</v>
      </c>
    </row>
    <row r="27" spans="1:25" ht="12.45" x14ac:dyDescent="0.3">
      <c r="A27" s="489"/>
      <c r="B27" s="489"/>
      <c r="C27" s="490" t="s">
        <v>66</v>
      </c>
      <c r="D27" s="491" t="s">
        <v>275</v>
      </c>
      <c r="E27" s="491" t="s">
        <v>64</v>
      </c>
      <c r="F27" s="489"/>
      <c r="G27" s="489"/>
      <c r="H27" s="489"/>
      <c r="I27" s="489"/>
      <c r="J27" s="489"/>
      <c r="M27" s="472"/>
      <c r="N27" s="472"/>
      <c r="O27" s="472" t="s">
        <v>76</v>
      </c>
      <c r="P27" s="472">
        <v>3</v>
      </c>
      <c r="Q27" s="472">
        <v>2</v>
      </c>
      <c r="R27" s="472">
        <v>1</v>
      </c>
      <c r="S27" s="472">
        <v>0</v>
      </c>
      <c r="T27" s="472">
        <v>0</v>
      </c>
      <c r="U27" s="472">
        <v>0</v>
      </c>
      <c r="V27" s="472">
        <v>0</v>
      </c>
      <c r="W27" s="472">
        <v>0</v>
      </c>
      <c r="X27" s="472">
        <v>0</v>
      </c>
      <c r="Y27" s="472">
        <v>0</v>
      </c>
    </row>
    <row r="28" spans="1:25" ht="12.45" x14ac:dyDescent="0.3">
      <c r="A28" s="489"/>
      <c r="B28" s="489"/>
      <c r="C28" s="484" t="s">
        <v>276</v>
      </c>
      <c r="D28" s="473" t="s">
        <v>60</v>
      </c>
      <c r="E28" s="473" t="s">
        <v>277</v>
      </c>
      <c r="F28" s="489"/>
      <c r="G28" s="489"/>
      <c r="H28" s="489"/>
      <c r="I28" s="489"/>
      <c r="J28" s="489"/>
    </row>
    <row r="29" spans="1:25" ht="12.45" x14ac:dyDescent="0.3">
      <c r="A29" s="489"/>
      <c r="B29" s="489"/>
      <c r="C29" s="487" t="s">
        <v>278</v>
      </c>
      <c r="D29" s="488" t="s">
        <v>62</v>
      </c>
      <c r="E29" s="488" t="s">
        <v>279</v>
      </c>
      <c r="F29" s="489"/>
      <c r="G29" s="489"/>
      <c r="H29" s="489"/>
      <c r="I29" s="489"/>
      <c r="J29" s="489"/>
    </row>
    <row r="30" spans="1:25" ht="12.45" x14ac:dyDescent="0.3">
      <c r="A30" s="489"/>
      <c r="B30" s="489"/>
      <c r="C30" s="489"/>
      <c r="D30" s="489"/>
      <c r="E30" s="489"/>
      <c r="F30" s="489"/>
      <c r="G30" s="489"/>
      <c r="H30" s="489"/>
      <c r="I30" s="489"/>
      <c r="J30" s="489"/>
    </row>
    <row r="31" spans="1:25" ht="12.45" x14ac:dyDescent="0.3">
      <c r="A31" s="489"/>
      <c r="B31" s="489"/>
      <c r="C31" s="489"/>
      <c r="D31" s="489"/>
      <c r="E31" s="489"/>
      <c r="F31" s="489"/>
      <c r="G31" s="489"/>
      <c r="H31" s="489"/>
      <c r="I31" s="489"/>
      <c r="J31" s="489"/>
    </row>
    <row r="32" spans="1:25" ht="12.45" x14ac:dyDescent="0.3">
      <c r="A32" s="489"/>
      <c r="B32" s="489"/>
      <c r="C32" s="489"/>
      <c r="D32" s="489"/>
      <c r="E32" s="489"/>
      <c r="F32" s="489"/>
      <c r="G32" s="489"/>
      <c r="H32" s="489"/>
      <c r="I32" s="502"/>
      <c r="J32" s="489"/>
    </row>
    <row r="33" spans="1:10" ht="12.45" x14ac:dyDescent="0.3">
      <c r="A33" s="503" t="s">
        <v>30</v>
      </c>
      <c r="B33" s="504"/>
      <c r="C33" s="505"/>
      <c r="D33" s="506" t="s">
        <v>2</v>
      </c>
      <c r="E33" s="507" t="s">
        <v>32</v>
      </c>
      <c r="F33" s="507"/>
      <c r="G33" s="507"/>
      <c r="H33" s="509" t="s">
        <v>41</v>
      </c>
      <c r="I33" s="485"/>
      <c r="J33" s="508"/>
    </row>
    <row r="34" spans="1:10" ht="12.45" x14ac:dyDescent="0.3">
      <c r="A34" s="510" t="s">
        <v>31</v>
      </c>
      <c r="B34" s="511"/>
      <c r="C34" s="512"/>
      <c r="D34" s="513"/>
      <c r="E34" s="555"/>
      <c r="F34" s="555"/>
      <c r="G34" s="555"/>
      <c r="H34" s="515" t="s">
        <v>33</v>
      </c>
      <c r="I34" s="516"/>
      <c r="J34" s="517"/>
    </row>
    <row r="35" spans="1:10" ht="12.45" x14ac:dyDescent="0.3">
      <c r="A35" s="518" t="s">
        <v>38</v>
      </c>
      <c r="B35" s="519"/>
      <c r="C35" s="520"/>
      <c r="D35" s="521"/>
      <c r="E35" s="556"/>
      <c r="F35" s="556"/>
      <c r="G35" s="556"/>
      <c r="H35" s="523"/>
      <c r="I35" s="502"/>
      <c r="J35" s="524"/>
    </row>
    <row r="36" spans="1:10" ht="12.45" x14ac:dyDescent="0.3">
      <c r="A36" s="525"/>
      <c r="B36" s="526"/>
      <c r="C36" s="527"/>
      <c r="D36" s="521"/>
      <c r="E36" s="528"/>
      <c r="F36" s="528"/>
      <c r="G36" s="528"/>
      <c r="H36" s="515" t="s">
        <v>34</v>
      </c>
      <c r="I36" s="516"/>
      <c r="J36" s="517"/>
    </row>
    <row r="37" spans="1:10" ht="12.45" x14ac:dyDescent="0.3">
      <c r="A37" s="529"/>
      <c r="B37" s="530"/>
      <c r="C37" s="531"/>
      <c r="D37" s="521"/>
      <c r="E37" s="528"/>
      <c r="F37" s="528"/>
      <c r="G37" s="528"/>
      <c r="H37" s="532"/>
      <c r="I37" s="489"/>
      <c r="J37" s="533"/>
    </row>
    <row r="38" spans="1:10" ht="12.45" x14ac:dyDescent="0.3">
      <c r="A38" s="534"/>
      <c r="B38" s="535"/>
      <c r="C38" s="536"/>
      <c r="D38" s="521"/>
      <c r="E38" s="528"/>
      <c r="F38" s="528"/>
      <c r="G38" s="528"/>
      <c r="H38" s="518"/>
      <c r="I38" s="502"/>
      <c r="J38" s="524"/>
    </row>
    <row r="39" spans="1:10" ht="12.45" x14ac:dyDescent="0.3">
      <c r="A39" s="537"/>
      <c r="B39" s="538"/>
      <c r="C39" s="531"/>
      <c r="D39" s="521"/>
      <c r="E39" s="528"/>
      <c r="F39" s="528"/>
      <c r="G39" s="528"/>
      <c r="H39" s="515" t="s">
        <v>26</v>
      </c>
      <c r="I39" s="516"/>
      <c r="J39" s="517"/>
    </row>
    <row r="40" spans="1:10" ht="12.45" x14ac:dyDescent="0.3">
      <c r="A40" s="537"/>
      <c r="B40" s="538"/>
      <c r="C40" s="539"/>
      <c r="D40" s="521"/>
      <c r="E40" s="528"/>
      <c r="F40" s="528"/>
      <c r="G40" s="528"/>
      <c r="H40" s="532"/>
      <c r="I40" s="489"/>
      <c r="J40" s="533"/>
    </row>
    <row r="41" spans="1:10" ht="12.45" x14ac:dyDescent="0.3">
      <c r="A41" s="540"/>
      <c r="B41" s="541"/>
      <c r="C41" s="542"/>
      <c r="D41" s="543"/>
      <c r="E41" s="544"/>
      <c r="F41" s="544"/>
      <c r="G41" s="544"/>
      <c r="H41" s="518">
        <f>I4</f>
        <v>0</v>
      </c>
      <c r="I41" s="502"/>
      <c r="J41" s="524"/>
    </row>
    <row r="42" spans="1:10" ht="12.45" x14ac:dyDescent="0.3"/>
    <row r="43" spans="1:10" ht="12.45" x14ac:dyDescent="0.3"/>
  </sheetData>
  <mergeCells count="20">
    <mergeCell ref="B23:C23"/>
    <mergeCell ref="D23:E23"/>
    <mergeCell ref="I23:J23"/>
    <mergeCell ref="B22:C22"/>
    <mergeCell ref="D22:E22"/>
    <mergeCell ref="I22:J22"/>
    <mergeCell ref="B21:C21"/>
    <mergeCell ref="D21:E21"/>
    <mergeCell ref="I21:J21"/>
    <mergeCell ref="B20:C20"/>
    <mergeCell ref="D20:E20"/>
    <mergeCell ref="I20:J20"/>
    <mergeCell ref="I19:J19"/>
    <mergeCell ref="B18:C18"/>
    <mergeCell ref="D18:E18"/>
    <mergeCell ref="I18:J18"/>
    <mergeCell ref="A1:E1"/>
    <mergeCell ref="A4:C4"/>
    <mergeCell ref="B19:C19"/>
    <mergeCell ref="D19:E19"/>
  </mergeCells>
  <conditionalFormatting sqref="E7:G7 E9:G9 E11:G11 E13:G13 E15:G15">
    <cfRule type="cellIs" dxfId="2" priority="1" operator="equal">
      <formula>"Bye"</formula>
    </cfRule>
  </conditionalFormatting>
  <printOptions horizontalCentered="1" verticalCentered="1"/>
  <pageMargins left="0" right="0" top="0.98402777777777795" bottom="0.98402777777777795" header="0.511811023622047" footer="0.511811023622047"/>
  <pageSetup paperSize="9" scale="95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1350-A440-4A9B-9DBA-0F1ACAB331AE}">
  <sheetPr>
    <tabColor rgb="FFFF0000"/>
  </sheetPr>
  <dimension ref="A1:AF41"/>
  <sheetViews>
    <sheetView zoomScaleNormal="100" workbookViewId="0">
      <selection activeCell="I12" sqref="I12"/>
    </sheetView>
  </sheetViews>
  <sheetFormatPr defaultRowHeight="12.45" x14ac:dyDescent="0.3"/>
  <cols>
    <col min="1" max="1" width="5.4609375" customWidth="1"/>
    <col min="2" max="2" width="4.4609375" customWidth="1"/>
    <col min="3" max="3" width="8.3046875" customWidth="1"/>
    <col min="4" max="4" width="7.15234375" customWidth="1"/>
    <col min="5" max="5" width="9.3046875" customWidth="1"/>
    <col min="6" max="6" width="13.15234375" customWidth="1"/>
    <col min="7" max="7" width="13.3046875" customWidth="1"/>
    <col min="8" max="10" width="8.53515625" customWidth="1"/>
    <col min="12" max="12" width="5.53515625" customWidth="1"/>
    <col min="13" max="13" width="4.53515625" customWidth="1"/>
    <col min="20" max="20" width="10.3046875" hidden="1" customWidth="1"/>
    <col min="21" max="32" width="0" hidden="1" customWidth="1"/>
  </cols>
  <sheetData>
    <row r="1" spans="1:32" ht="25.3" x14ac:dyDescent="0.3">
      <c r="A1" s="752" t="s">
        <v>204</v>
      </c>
      <c r="B1" s="752"/>
      <c r="C1" s="752"/>
      <c r="D1" s="752"/>
      <c r="E1" s="752"/>
      <c r="F1" s="564"/>
      <c r="G1" s="564"/>
      <c r="I1" s="160"/>
      <c r="J1" s="161"/>
      <c r="K1" s="84"/>
      <c r="L1" s="84" t="s">
        <v>11</v>
      </c>
      <c r="M1" s="84"/>
      <c r="W1" s="262" t="e">
        <f>IF(T5=1,CONCATENATE(VLOOKUP(T3,V16:AC27,2)),CONCATENATE(VLOOKUP(T3,V2:AF13,2)))</f>
        <v>#REF!</v>
      </c>
      <c r="X1" s="262" t="e">
        <f>IF(T5=1,CONCATENATE(VLOOKUP(T3,V16:AF27,3)),CONCATENATE(VLOOKUP(T3,V2:AF13,3)))</f>
        <v>#REF!</v>
      </c>
      <c r="Y1" s="262" t="e">
        <f>IF(T5=1,CONCATENATE(VLOOKUP(T3,V16:AF27,4)),CONCATENATE(VLOOKUP(T3,V2:AF13,4)))</f>
        <v>#REF!</v>
      </c>
      <c r="Z1" s="262" t="e">
        <f>IF(T5=1,CONCATENATE(VLOOKUP(T3,V16:AF27,5)),CONCATENATE(VLOOKUP(T3,V2:AF13,5)))</f>
        <v>#REF!</v>
      </c>
      <c r="AA1" s="262" t="e">
        <f>IF(T5=1,CONCATENATE(VLOOKUP(T3,V16:AF27,6)),CONCATENATE(VLOOKUP(T3,V2:AF13,6)))</f>
        <v>#REF!</v>
      </c>
      <c r="AB1" s="262" t="e">
        <f>IF(T5=1,CONCATENATE(VLOOKUP(T3,V16:AF27,7)),CONCATENATE(VLOOKUP(T3,V2:AF13,7)))</f>
        <v>#REF!</v>
      </c>
      <c r="AC1" s="262" t="e">
        <f>IF(T5=1,CONCATENATE(VLOOKUP(T3,V16:AF27,8)),CONCATENATE(VLOOKUP(T3,V2:AF13,8)))</f>
        <v>#REF!</v>
      </c>
      <c r="AD1" s="262" t="e">
        <f>IF(T5=1,CONCATENATE(VLOOKUP(T3,V16:AF27,9)),CONCATENATE(VLOOKUP(T3,V2:AF13,9)))</f>
        <v>#REF!</v>
      </c>
      <c r="AE1" s="262" t="e">
        <f>IF(T5=1,CONCATENATE(VLOOKUP(T3,V16:AF27,10)),CONCATENATE(VLOOKUP(T3,V2:AF13,10)))</f>
        <v>#REF!</v>
      </c>
      <c r="AF1" s="262" t="e">
        <f>IF(T5=1,CONCATENATE(VLOOKUP(T3,V16:AF27,11)),CONCATENATE(VLOOKUP(T3,V2:AF13,11)))</f>
        <v>#REF!</v>
      </c>
    </row>
    <row r="2" spans="1:32" x14ac:dyDescent="0.3">
      <c r="A2" s="162" t="s">
        <v>36</v>
      </c>
      <c r="B2" s="163"/>
      <c r="C2" s="163"/>
      <c r="D2" s="163"/>
      <c r="E2" s="163" t="s">
        <v>201</v>
      </c>
      <c r="F2" s="163"/>
      <c r="G2" s="163"/>
      <c r="H2" s="160"/>
      <c r="I2" s="160"/>
      <c r="J2" s="160"/>
      <c r="K2" s="85"/>
      <c r="L2" s="80"/>
      <c r="M2" s="85"/>
      <c r="T2" s="257"/>
      <c r="U2" s="256"/>
      <c r="V2" s="256" t="s">
        <v>49</v>
      </c>
      <c r="W2" s="250">
        <v>150</v>
      </c>
      <c r="X2" s="250">
        <v>120</v>
      </c>
      <c r="Y2" s="250">
        <v>100</v>
      </c>
      <c r="Z2" s="250">
        <v>80</v>
      </c>
      <c r="AA2" s="250">
        <v>70</v>
      </c>
      <c r="AB2" s="250">
        <v>60</v>
      </c>
      <c r="AC2" s="250">
        <v>55</v>
      </c>
      <c r="AD2" s="250">
        <v>50</v>
      </c>
      <c r="AE2" s="250">
        <v>45</v>
      </c>
      <c r="AF2" s="250">
        <v>40</v>
      </c>
    </row>
    <row r="3" spans="1:32" x14ac:dyDescent="0.3">
      <c r="A3" s="48" t="s">
        <v>19</v>
      </c>
      <c r="B3" s="48"/>
      <c r="C3" s="48"/>
      <c r="D3" s="48"/>
      <c r="E3" s="48" t="s">
        <v>16</v>
      </c>
      <c r="F3" s="48"/>
      <c r="G3" s="48"/>
      <c r="H3" s="48"/>
      <c r="I3" s="49" t="s">
        <v>25</v>
      </c>
      <c r="J3" s="48"/>
      <c r="K3" s="222"/>
      <c r="L3" s="221"/>
      <c r="M3" s="222"/>
      <c r="T3" s="256" t="e">
        <f>IF(#REF!="OB","A",IF(#REF!="IX","W",#REF!))</f>
        <v>#REF!</v>
      </c>
      <c r="U3" s="256"/>
      <c r="V3" s="256" t="s">
        <v>67</v>
      </c>
      <c r="W3" s="250">
        <v>120</v>
      </c>
      <c r="X3" s="250">
        <v>90</v>
      </c>
      <c r="Y3" s="250">
        <v>65</v>
      </c>
      <c r="Z3" s="250">
        <v>55</v>
      </c>
      <c r="AA3" s="250">
        <v>50</v>
      </c>
      <c r="AB3" s="250">
        <v>45</v>
      </c>
      <c r="AC3" s="250">
        <v>40</v>
      </c>
      <c r="AD3" s="250">
        <v>35</v>
      </c>
      <c r="AE3" s="250">
        <v>25</v>
      </c>
      <c r="AF3" s="250">
        <v>20</v>
      </c>
    </row>
    <row r="4" spans="1:32" ht="12.9" thickBot="1" x14ac:dyDescent="0.35">
      <c r="A4" s="753">
        <v>46136</v>
      </c>
      <c r="B4" s="753"/>
      <c r="C4" s="753"/>
      <c r="D4" s="166"/>
      <c r="E4" s="167" t="str">
        <f>Altalanos!$C$10</f>
        <v>Jászberény</v>
      </c>
      <c r="F4" s="167"/>
      <c r="G4" s="167"/>
      <c r="H4" s="169"/>
      <c r="I4" s="171" t="str">
        <f>Altalanos!$E$10</f>
        <v>Sági István</v>
      </c>
      <c r="J4" s="169"/>
      <c r="K4" s="223"/>
      <c r="L4" s="224"/>
      <c r="M4" s="223"/>
      <c r="T4" s="256"/>
      <c r="U4" s="256"/>
      <c r="V4" s="256" t="s">
        <v>68</v>
      </c>
      <c r="W4" s="250">
        <v>90</v>
      </c>
      <c r="X4" s="250">
        <v>60</v>
      </c>
      <c r="Y4" s="250">
        <v>45</v>
      </c>
      <c r="Z4" s="250">
        <v>34</v>
      </c>
      <c r="AA4" s="250">
        <v>27</v>
      </c>
      <c r="AB4" s="250">
        <v>22</v>
      </c>
      <c r="AC4" s="250">
        <v>18</v>
      </c>
      <c r="AD4" s="250">
        <v>15</v>
      </c>
      <c r="AE4" s="250">
        <v>12</v>
      </c>
      <c r="AF4" s="250">
        <v>9</v>
      </c>
    </row>
    <row r="5" spans="1:32" x14ac:dyDescent="0.3">
      <c r="A5" s="31"/>
      <c r="B5" s="31" t="s">
        <v>35</v>
      </c>
      <c r="C5" s="219" t="s">
        <v>47</v>
      </c>
      <c r="D5" s="31" t="s">
        <v>30</v>
      </c>
      <c r="E5" s="31" t="s">
        <v>52</v>
      </c>
      <c r="F5" s="31"/>
      <c r="G5" s="31"/>
      <c r="H5" s="243" t="s">
        <v>53</v>
      </c>
      <c r="I5" s="243" t="s">
        <v>54</v>
      </c>
      <c r="J5" s="243" t="s">
        <v>55</v>
      </c>
      <c r="T5" s="256">
        <f>IF(OR(Altalanos!$A$8="F1",Altalanos!$A$8="F2",Altalanos!$A$8="N1",Altalanos!$A$8="N2"),1,2)</f>
        <v>2</v>
      </c>
      <c r="U5" s="256"/>
      <c r="V5" s="256" t="s">
        <v>69</v>
      </c>
      <c r="W5" s="250">
        <v>60</v>
      </c>
      <c r="X5" s="250">
        <v>40</v>
      </c>
      <c r="Y5" s="250">
        <v>30</v>
      </c>
      <c r="Z5" s="250">
        <v>20</v>
      </c>
      <c r="AA5" s="250">
        <v>18</v>
      </c>
      <c r="AB5" s="250">
        <v>15</v>
      </c>
      <c r="AC5" s="250">
        <v>12</v>
      </c>
      <c r="AD5" s="250">
        <v>10</v>
      </c>
      <c r="AE5" s="250">
        <v>8</v>
      </c>
      <c r="AF5" s="250">
        <v>6</v>
      </c>
    </row>
    <row r="6" spans="1:32" x14ac:dyDescent="0.3">
      <c r="A6" s="198"/>
      <c r="B6" s="198"/>
      <c r="C6" s="242"/>
      <c r="D6" s="198"/>
      <c r="E6" s="198"/>
      <c r="F6" s="198"/>
      <c r="G6" s="198"/>
      <c r="H6" s="198"/>
      <c r="I6" s="198"/>
      <c r="J6" s="198"/>
      <c r="T6" s="256"/>
      <c r="U6" s="256"/>
      <c r="V6" s="256" t="s">
        <v>70</v>
      </c>
      <c r="W6" s="250">
        <v>40</v>
      </c>
      <c r="X6" s="250">
        <v>25</v>
      </c>
      <c r="Y6" s="250">
        <v>18</v>
      </c>
      <c r="Z6" s="250">
        <v>13</v>
      </c>
      <c r="AA6" s="250">
        <v>10</v>
      </c>
      <c r="AB6" s="250">
        <v>8</v>
      </c>
      <c r="AC6" s="250">
        <v>6</v>
      </c>
      <c r="AD6" s="250">
        <v>5</v>
      </c>
      <c r="AE6" s="250">
        <v>4</v>
      </c>
      <c r="AF6" s="250">
        <v>3</v>
      </c>
    </row>
    <row r="7" spans="1:32" x14ac:dyDescent="0.3">
      <c r="A7" s="225" t="s">
        <v>49</v>
      </c>
      <c r="B7" s="244"/>
      <c r="C7" s="220" t="str">
        <f>IF($B7="","",VLOOKUP($B7,#REF!,5))</f>
        <v/>
      </c>
      <c r="D7" s="220" t="str">
        <f>IF($B7="","",VLOOKUP($B7,#REF!,15))</f>
        <v/>
      </c>
      <c r="E7" s="287" t="s">
        <v>250</v>
      </c>
      <c r="F7" s="594"/>
      <c r="G7" s="594" t="s">
        <v>375</v>
      </c>
      <c r="H7" s="625" t="s">
        <v>120</v>
      </c>
      <c r="I7" s="631" t="s">
        <v>6</v>
      </c>
      <c r="J7" s="263"/>
      <c r="T7" s="256"/>
      <c r="U7" s="256"/>
      <c r="V7" s="256" t="s">
        <v>71</v>
      </c>
      <c r="W7" s="250">
        <v>25</v>
      </c>
      <c r="X7" s="250">
        <v>15</v>
      </c>
      <c r="Y7" s="250">
        <v>13</v>
      </c>
      <c r="Z7" s="250">
        <v>8</v>
      </c>
      <c r="AA7" s="250">
        <v>6</v>
      </c>
      <c r="AB7" s="250">
        <v>4</v>
      </c>
      <c r="AC7" s="250">
        <v>3</v>
      </c>
      <c r="AD7" s="250">
        <v>2</v>
      </c>
      <c r="AE7" s="250">
        <v>1</v>
      </c>
      <c r="AF7" s="250">
        <v>0</v>
      </c>
    </row>
    <row r="8" spans="1:32" x14ac:dyDescent="0.3">
      <c r="A8" s="225"/>
      <c r="B8" s="245"/>
      <c r="C8" s="226"/>
      <c r="D8" s="226"/>
      <c r="E8" s="226"/>
      <c r="F8" s="226"/>
      <c r="G8" s="226"/>
      <c r="H8" s="626"/>
      <c r="I8" s="626"/>
      <c r="J8" s="264"/>
      <c r="T8" s="256"/>
      <c r="U8" s="256"/>
      <c r="V8" s="256" t="s">
        <v>72</v>
      </c>
      <c r="W8" s="250">
        <v>15</v>
      </c>
      <c r="X8" s="250">
        <v>10</v>
      </c>
      <c r="Y8" s="250">
        <v>7</v>
      </c>
      <c r="Z8" s="250">
        <v>5</v>
      </c>
      <c r="AA8" s="250">
        <v>4</v>
      </c>
      <c r="AB8" s="250">
        <v>3</v>
      </c>
      <c r="AC8" s="250">
        <v>2</v>
      </c>
      <c r="AD8" s="250">
        <v>1</v>
      </c>
      <c r="AE8" s="250">
        <v>0</v>
      </c>
      <c r="AF8" s="250">
        <v>0</v>
      </c>
    </row>
    <row r="9" spans="1:32" x14ac:dyDescent="0.3">
      <c r="A9" s="225" t="s">
        <v>50</v>
      </c>
      <c r="B9" s="244"/>
      <c r="C9" s="220" t="str">
        <f>IF($B9="","",VLOOKUP($B9,#REF!,5))</f>
        <v/>
      </c>
      <c r="D9" s="220" t="str">
        <f>IF($B9="","",VLOOKUP($B9,#REF!,15))</f>
        <v/>
      </c>
      <c r="E9" s="287" t="s">
        <v>192</v>
      </c>
      <c r="F9" s="594"/>
      <c r="G9" s="594" t="s">
        <v>372</v>
      </c>
      <c r="H9" s="625" t="s">
        <v>123</v>
      </c>
      <c r="I9" s="631" t="s">
        <v>443</v>
      </c>
      <c r="J9" s="263"/>
      <c r="T9" s="256"/>
      <c r="U9" s="256"/>
      <c r="V9" s="256" t="s">
        <v>73</v>
      </c>
      <c r="W9" s="250">
        <v>10</v>
      </c>
      <c r="X9" s="250">
        <v>6</v>
      </c>
      <c r="Y9" s="250">
        <v>4</v>
      </c>
      <c r="Z9" s="250">
        <v>2</v>
      </c>
      <c r="AA9" s="250">
        <v>1</v>
      </c>
      <c r="AB9" s="250">
        <v>0</v>
      </c>
      <c r="AC9" s="250">
        <v>0</v>
      </c>
      <c r="AD9" s="250">
        <v>0</v>
      </c>
      <c r="AE9" s="250">
        <v>0</v>
      </c>
      <c r="AF9" s="250">
        <v>0</v>
      </c>
    </row>
    <row r="10" spans="1:32" x14ac:dyDescent="0.3">
      <c r="A10" s="225"/>
      <c r="B10" s="245"/>
      <c r="C10" s="226"/>
      <c r="D10" s="226"/>
      <c r="E10" s="226"/>
      <c r="F10" s="226"/>
      <c r="G10" s="226"/>
      <c r="H10" s="626"/>
      <c r="I10" s="626"/>
      <c r="J10" s="264"/>
      <c r="T10" s="256"/>
      <c r="U10" s="256"/>
      <c r="V10" s="256" t="s">
        <v>74</v>
      </c>
      <c r="W10" s="250">
        <v>6</v>
      </c>
      <c r="X10" s="250">
        <v>3</v>
      </c>
      <c r="Y10" s="250">
        <v>2</v>
      </c>
      <c r="Z10" s="250">
        <v>1</v>
      </c>
      <c r="AA10" s="250">
        <v>0</v>
      </c>
      <c r="AB10" s="250">
        <v>0</v>
      </c>
      <c r="AC10" s="250">
        <v>0</v>
      </c>
      <c r="AD10" s="250">
        <v>0</v>
      </c>
      <c r="AE10" s="250">
        <v>0</v>
      </c>
      <c r="AF10" s="250">
        <v>0</v>
      </c>
    </row>
    <row r="11" spans="1:32" x14ac:dyDescent="0.3">
      <c r="A11" s="225" t="s">
        <v>51</v>
      </c>
      <c r="B11" s="244"/>
      <c r="C11" s="220" t="str">
        <f>IF($B11="","",VLOOKUP($B11,#REF!,5))</f>
        <v/>
      </c>
      <c r="D11" s="220" t="str">
        <f>IF($B11="","",VLOOKUP($B11,#REF!,15))</f>
        <v/>
      </c>
      <c r="E11" s="287" t="s">
        <v>251</v>
      </c>
      <c r="F11" s="594"/>
      <c r="G11" s="594" t="s">
        <v>372</v>
      </c>
      <c r="H11" s="625" t="s">
        <v>121</v>
      </c>
      <c r="I11" s="631" t="s">
        <v>4</v>
      </c>
      <c r="J11" s="263"/>
      <c r="T11" s="256"/>
      <c r="U11" s="256"/>
      <c r="V11" s="256" t="s">
        <v>79</v>
      </c>
      <c r="W11" s="250">
        <v>3</v>
      </c>
      <c r="X11" s="250">
        <v>2</v>
      </c>
      <c r="Y11" s="250">
        <v>1</v>
      </c>
      <c r="Z11" s="250">
        <v>0</v>
      </c>
      <c r="AA11" s="250">
        <v>0</v>
      </c>
      <c r="AB11" s="250">
        <v>0</v>
      </c>
      <c r="AC11" s="250">
        <v>0</v>
      </c>
      <c r="AD11" s="250">
        <v>0</v>
      </c>
      <c r="AE11" s="250">
        <v>0</v>
      </c>
      <c r="AF11" s="250">
        <v>0</v>
      </c>
    </row>
    <row r="12" spans="1:32" x14ac:dyDescent="0.3">
      <c r="A12" s="198"/>
      <c r="B12" s="198"/>
      <c r="C12" s="198"/>
      <c r="D12" s="198"/>
      <c r="E12" s="198"/>
      <c r="F12" s="198"/>
      <c r="G12" s="198"/>
      <c r="H12" s="198"/>
      <c r="I12" s="198"/>
      <c r="J12" s="198"/>
      <c r="T12" s="256"/>
      <c r="U12" s="256"/>
      <c r="V12" s="256" t="s">
        <v>75</v>
      </c>
      <c r="W12" s="261">
        <v>0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</row>
    <row r="13" spans="1:32" x14ac:dyDescent="0.3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T13" s="256"/>
      <c r="U13" s="256"/>
      <c r="V13" s="256" t="s">
        <v>76</v>
      </c>
      <c r="W13" s="261">
        <v>0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0</v>
      </c>
    </row>
    <row r="14" spans="1:32" x14ac:dyDescent="0.3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</row>
    <row r="15" spans="1:32" x14ac:dyDescent="0.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</row>
    <row r="16" spans="1:32" x14ac:dyDescent="0.3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T16" s="256"/>
      <c r="U16" s="256"/>
      <c r="V16" s="256" t="s">
        <v>49</v>
      </c>
      <c r="W16" s="256">
        <v>300</v>
      </c>
      <c r="X16" s="256">
        <v>250</v>
      </c>
      <c r="Y16" s="256">
        <v>220</v>
      </c>
      <c r="Z16" s="256">
        <v>180</v>
      </c>
      <c r="AA16" s="256">
        <v>160</v>
      </c>
      <c r="AB16" s="256">
        <v>150</v>
      </c>
      <c r="AC16" s="256">
        <v>140</v>
      </c>
      <c r="AD16" s="256">
        <v>130</v>
      </c>
      <c r="AE16" s="256">
        <v>120</v>
      </c>
      <c r="AF16" s="256">
        <v>110</v>
      </c>
    </row>
    <row r="17" spans="1:32" x14ac:dyDescent="0.3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T17" s="256"/>
      <c r="U17" s="256"/>
      <c r="V17" s="256" t="s">
        <v>67</v>
      </c>
      <c r="W17" s="256">
        <v>250</v>
      </c>
      <c r="X17" s="256">
        <v>200</v>
      </c>
      <c r="Y17" s="256">
        <v>160</v>
      </c>
      <c r="Z17" s="256">
        <v>140</v>
      </c>
      <c r="AA17" s="256">
        <v>120</v>
      </c>
      <c r="AB17" s="256">
        <v>110</v>
      </c>
      <c r="AC17" s="256">
        <v>100</v>
      </c>
      <c r="AD17" s="256">
        <v>90</v>
      </c>
      <c r="AE17" s="256">
        <v>80</v>
      </c>
      <c r="AF17" s="256">
        <v>70</v>
      </c>
    </row>
    <row r="18" spans="1:32" ht="18.75" customHeight="1" x14ac:dyDescent="0.3">
      <c r="A18" s="198"/>
      <c r="B18" s="754"/>
      <c r="C18" s="754"/>
      <c r="D18" s="755" t="str">
        <f>E7</f>
        <v>Tábori Petra</v>
      </c>
      <c r="E18" s="755"/>
      <c r="F18" s="565" t="str">
        <f>E9</f>
        <v>Fedor Zsófia</v>
      </c>
      <c r="G18" s="565" t="str">
        <f>E11</f>
        <v>Horti Hanga</v>
      </c>
      <c r="H18" s="198"/>
      <c r="I18" s="198"/>
      <c r="J18" s="198"/>
      <c r="T18" s="256"/>
      <c r="U18" s="256"/>
      <c r="V18" s="256" t="s">
        <v>68</v>
      </c>
      <c r="W18" s="256">
        <v>200</v>
      </c>
      <c r="X18" s="256">
        <v>150</v>
      </c>
      <c r="Y18" s="256">
        <v>130</v>
      </c>
      <c r="Z18" s="256">
        <v>110</v>
      </c>
      <c r="AA18" s="256">
        <v>95</v>
      </c>
      <c r="AB18" s="256">
        <v>80</v>
      </c>
      <c r="AC18" s="256">
        <v>70</v>
      </c>
      <c r="AD18" s="256">
        <v>60</v>
      </c>
      <c r="AE18" s="256">
        <v>55</v>
      </c>
      <c r="AF18" s="256">
        <v>50</v>
      </c>
    </row>
    <row r="19" spans="1:32" ht="18.75" customHeight="1" x14ac:dyDescent="0.3">
      <c r="A19" s="248" t="s">
        <v>49</v>
      </c>
      <c r="B19" s="746" t="str">
        <f>E7</f>
        <v>Tábori Petra</v>
      </c>
      <c r="C19" s="746"/>
      <c r="D19" s="747"/>
      <c r="E19" s="747"/>
      <c r="F19" s="613" t="s">
        <v>510</v>
      </c>
      <c r="G19" s="613" t="s">
        <v>510</v>
      </c>
      <c r="H19" s="198"/>
      <c r="I19" s="198"/>
      <c r="J19" s="198"/>
      <c r="T19" s="256"/>
      <c r="U19" s="256"/>
      <c r="V19" s="256" t="s">
        <v>69</v>
      </c>
      <c r="W19" s="256">
        <v>150</v>
      </c>
      <c r="X19" s="256">
        <v>120</v>
      </c>
      <c r="Y19" s="256">
        <v>100</v>
      </c>
      <c r="Z19" s="256">
        <v>80</v>
      </c>
      <c r="AA19" s="256">
        <v>70</v>
      </c>
      <c r="AB19" s="256">
        <v>60</v>
      </c>
      <c r="AC19" s="256">
        <v>55</v>
      </c>
      <c r="AD19" s="256">
        <v>50</v>
      </c>
      <c r="AE19" s="256">
        <v>45</v>
      </c>
      <c r="AF19" s="256">
        <v>40</v>
      </c>
    </row>
    <row r="20" spans="1:32" ht="18.75" customHeight="1" x14ac:dyDescent="0.3">
      <c r="A20" s="248" t="s">
        <v>50</v>
      </c>
      <c r="B20" s="746" t="str">
        <f>E9</f>
        <v>Fedor Zsófia</v>
      </c>
      <c r="C20" s="746"/>
      <c r="D20" s="750" t="s">
        <v>517</v>
      </c>
      <c r="E20" s="751"/>
      <c r="F20" s="591"/>
      <c r="G20" s="604" t="s">
        <v>517</v>
      </c>
      <c r="H20" s="198"/>
      <c r="I20" s="198"/>
      <c r="J20" s="198"/>
      <c r="T20" s="256"/>
      <c r="U20" s="256"/>
      <c r="V20" s="256" t="s">
        <v>70</v>
      </c>
      <c r="W20" s="256">
        <v>120</v>
      </c>
      <c r="X20" s="256">
        <v>90</v>
      </c>
      <c r="Y20" s="256">
        <v>65</v>
      </c>
      <c r="Z20" s="256">
        <v>55</v>
      </c>
      <c r="AA20" s="256">
        <v>50</v>
      </c>
      <c r="AB20" s="256">
        <v>45</v>
      </c>
      <c r="AC20" s="256">
        <v>40</v>
      </c>
      <c r="AD20" s="256">
        <v>35</v>
      </c>
      <c r="AE20" s="256">
        <v>25</v>
      </c>
      <c r="AF20" s="256">
        <v>20</v>
      </c>
    </row>
    <row r="21" spans="1:32" ht="18.75" customHeight="1" x14ac:dyDescent="0.3">
      <c r="A21" s="248" t="s">
        <v>51</v>
      </c>
      <c r="B21" s="746" t="str">
        <f>E11</f>
        <v>Horti Hanga</v>
      </c>
      <c r="C21" s="746"/>
      <c r="D21" s="750" t="s">
        <v>517</v>
      </c>
      <c r="E21" s="751"/>
      <c r="F21" s="604" t="s">
        <v>510</v>
      </c>
      <c r="G21" s="591"/>
      <c r="H21" s="198"/>
      <c r="I21" s="198"/>
      <c r="J21" s="198"/>
      <c r="T21" s="256"/>
      <c r="U21" s="256"/>
      <c r="V21" s="256" t="s">
        <v>71</v>
      </c>
      <c r="W21" s="256">
        <v>90</v>
      </c>
      <c r="X21" s="256">
        <v>60</v>
      </c>
      <c r="Y21" s="256">
        <v>45</v>
      </c>
      <c r="Z21" s="256">
        <v>34</v>
      </c>
      <c r="AA21" s="256">
        <v>27</v>
      </c>
      <c r="AB21" s="256">
        <v>22</v>
      </c>
      <c r="AC21" s="256">
        <v>18</v>
      </c>
      <c r="AD21" s="256">
        <v>15</v>
      </c>
      <c r="AE21" s="256">
        <v>12</v>
      </c>
      <c r="AF21" s="256">
        <v>9</v>
      </c>
    </row>
    <row r="22" spans="1:32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T22" s="256"/>
      <c r="U22" s="256"/>
      <c r="V22" s="256" t="s">
        <v>72</v>
      </c>
      <c r="W22" s="256">
        <v>60</v>
      </c>
      <c r="X22" s="256">
        <v>40</v>
      </c>
      <c r="Y22" s="256">
        <v>30</v>
      </c>
      <c r="Z22" s="256">
        <v>20</v>
      </c>
      <c r="AA22" s="256">
        <v>18</v>
      </c>
      <c r="AB22" s="256">
        <v>15</v>
      </c>
      <c r="AC22" s="256">
        <v>12</v>
      </c>
      <c r="AD22" s="256">
        <v>10</v>
      </c>
      <c r="AE22" s="256">
        <v>8</v>
      </c>
      <c r="AF22" s="256">
        <v>6</v>
      </c>
    </row>
    <row r="23" spans="1:32" x14ac:dyDescent="0.3">
      <c r="A23" s="198"/>
      <c r="B23" s="198"/>
      <c r="C23" s="249" t="s">
        <v>58</v>
      </c>
      <c r="D23" s="250" t="s">
        <v>64</v>
      </c>
      <c r="E23" s="198"/>
      <c r="F23" s="198"/>
      <c r="G23" s="198"/>
      <c r="H23" s="198"/>
      <c r="I23" s="198"/>
      <c r="J23" s="198"/>
      <c r="T23" s="256"/>
      <c r="U23" s="256"/>
      <c r="V23" s="256" t="s">
        <v>73</v>
      </c>
      <c r="W23" s="256">
        <v>40</v>
      </c>
      <c r="X23" s="256">
        <v>25</v>
      </c>
      <c r="Y23" s="256">
        <v>18</v>
      </c>
      <c r="Z23" s="256">
        <v>13</v>
      </c>
      <c r="AA23" s="256">
        <v>8</v>
      </c>
      <c r="AB23" s="256">
        <v>7</v>
      </c>
      <c r="AC23" s="256">
        <v>6</v>
      </c>
      <c r="AD23" s="256">
        <v>5</v>
      </c>
      <c r="AE23" s="256">
        <v>4</v>
      </c>
      <c r="AF23" s="256">
        <v>3</v>
      </c>
    </row>
    <row r="24" spans="1:32" x14ac:dyDescent="0.3">
      <c r="A24" s="198"/>
      <c r="B24" s="198"/>
      <c r="C24" s="251" t="s">
        <v>65</v>
      </c>
      <c r="D24" s="252" t="s">
        <v>60</v>
      </c>
      <c r="E24" s="198"/>
      <c r="F24" s="198"/>
      <c r="G24" s="198"/>
      <c r="H24" s="198"/>
      <c r="I24" s="198"/>
      <c r="J24" s="198"/>
      <c r="T24" s="256"/>
      <c r="U24" s="256"/>
      <c r="V24" s="256" t="s">
        <v>74</v>
      </c>
      <c r="W24" s="256">
        <v>25</v>
      </c>
      <c r="X24" s="256">
        <v>15</v>
      </c>
      <c r="Y24" s="256">
        <v>13</v>
      </c>
      <c r="Z24" s="256">
        <v>7</v>
      </c>
      <c r="AA24" s="256">
        <v>6</v>
      </c>
      <c r="AB24" s="256">
        <v>5</v>
      </c>
      <c r="AC24" s="256">
        <v>4</v>
      </c>
      <c r="AD24" s="256">
        <v>3</v>
      </c>
      <c r="AE24" s="256">
        <v>2</v>
      </c>
      <c r="AF24" s="256">
        <v>1</v>
      </c>
    </row>
    <row r="25" spans="1:32" x14ac:dyDescent="0.3">
      <c r="A25" s="198"/>
      <c r="B25" s="198"/>
      <c r="C25" s="253" t="s">
        <v>66</v>
      </c>
      <c r="D25" s="254" t="s">
        <v>62</v>
      </c>
      <c r="E25" s="198"/>
      <c r="F25" s="198"/>
      <c r="G25" s="198"/>
      <c r="H25" s="198"/>
      <c r="I25" s="198"/>
      <c r="J25" s="198"/>
      <c r="T25" s="256"/>
      <c r="U25" s="256"/>
      <c r="V25" s="256" t="s">
        <v>79</v>
      </c>
      <c r="W25" s="256">
        <v>15</v>
      </c>
      <c r="X25" s="256">
        <v>10</v>
      </c>
      <c r="Y25" s="256">
        <v>8</v>
      </c>
      <c r="Z25" s="256">
        <v>4</v>
      </c>
      <c r="AA25" s="256">
        <v>3</v>
      </c>
      <c r="AB25" s="256">
        <v>2</v>
      </c>
      <c r="AC25" s="256">
        <v>1</v>
      </c>
      <c r="AD25" s="256">
        <v>0</v>
      </c>
      <c r="AE25" s="256">
        <v>0</v>
      </c>
      <c r="AF25" s="256">
        <v>0</v>
      </c>
    </row>
    <row r="26" spans="1:32" x14ac:dyDescent="0.3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T26" s="256"/>
      <c r="U26" s="256"/>
      <c r="V26" s="256" t="s">
        <v>75</v>
      </c>
      <c r="W26" s="256">
        <v>10</v>
      </c>
      <c r="X26" s="256">
        <v>6</v>
      </c>
      <c r="Y26" s="256">
        <v>4</v>
      </c>
      <c r="Z26" s="256">
        <v>2</v>
      </c>
      <c r="AA26" s="256">
        <v>1</v>
      </c>
      <c r="AB26" s="256">
        <v>0</v>
      </c>
      <c r="AC26" s="256">
        <v>0</v>
      </c>
      <c r="AD26" s="256">
        <v>0</v>
      </c>
      <c r="AE26" s="256">
        <v>0</v>
      </c>
      <c r="AF26" s="256">
        <v>0</v>
      </c>
    </row>
    <row r="27" spans="1:32" x14ac:dyDescent="0.3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T27" s="256"/>
      <c r="U27" s="256"/>
      <c r="V27" s="256" t="s">
        <v>76</v>
      </c>
      <c r="W27" s="256">
        <v>3</v>
      </c>
      <c r="X27" s="256">
        <v>2</v>
      </c>
      <c r="Y27" s="256">
        <v>1</v>
      </c>
      <c r="Z27" s="256">
        <v>0</v>
      </c>
      <c r="AA27" s="256">
        <v>0</v>
      </c>
      <c r="AB27" s="256">
        <v>0</v>
      </c>
      <c r="AC27" s="256">
        <v>0</v>
      </c>
      <c r="AD27" s="256">
        <v>0</v>
      </c>
      <c r="AE27" s="256">
        <v>0</v>
      </c>
      <c r="AF27" s="256">
        <v>0</v>
      </c>
    </row>
    <row r="28" spans="1:32" x14ac:dyDescent="0.3">
      <c r="A28" s="198"/>
      <c r="B28" s="198"/>
      <c r="C28" s="198"/>
      <c r="D28" s="198"/>
      <c r="E28" s="198"/>
      <c r="F28" s="198"/>
      <c r="G28" s="198"/>
      <c r="H28" s="198"/>
      <c r="I28" s="198"/>
      <c r="J28" s="198"/>
    </row>
    <row r="29" spans="1:32" x14ac:dyDescent="0.3">
      <c r="A29" s="198"/>
      <c r="B29" s="198"/>
      <c r="C29" s="198"/>
      <c r="D29" s="198"/>
      <c r="E29" s="198"/>
      <c r="F29" s="198"/>
      <c r="G29" s="198"/>
      <c r="H29" s="198"/>
      <c r="I29" s="198"/>
      <c r="J29" s="198"/>
    </row>
    <row r="30" spans="1:32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32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</row>
    <row r="32" spans="1:32" x14ac:dyDescent="0.3">
      <c r="A32" s="198"/>
      <c r="B32" s="198"/>
      <c r="C32" s="198"/>
      <c r="D32" s="198"/>
      <c r="E32" s="198"/>
      <c r="F32" s="198"/>
      <c r="G32" s="198"/>
      <c r="H32" s="198"/>
      <c r="I32" s="180"/>
      <c r="J32" s="180"/>
    </row>
    <row r="33" spans="1:13" x14ac:dyDescent="0.3">
      <c r="A33" s="107" t="s">
        <v>30</v>
      </c>
      <c r="B33" s="108"/>
      <c r="C33" s="151"/>
      <c r="D33" s="229" t="s">
        <v>2</v>
      </c>
      <c r="E33" s="230" t="s">
        <v>32</v>
      </c>
      <c r="F33" s="230"/>
      <c r="G33" s="230"/>
      <c r="H33" s="128" t="s">
        <v>41</v>
      </c>
      <c r="I33" s="31"/>
      <c r="J33" s="275"/>
      <c r="K33" s="274"/>
      <c r="M33" s="227"/>
    </row>
    <row r="34" spans="1:13" x14ac:dyDescent="0.3">
      <c r="A34" s="209" t="s">
        <v>31</v>
      </c>
      <c r="B34" s="210"/>
      <c r="C34" s="212"/>
      <c r="D34" s="231"/>
      <c r="E34" s="439"/>
      <c r="F34" s="439"/>
      <c r="G34" s="439"/>
      <c r="H34" s="204" t="s">
        <v>33</v>
      </c>
      <c r="I34" s="241"/>
      <c r="J34" s="234"/>
      <c r="M34" s="228"/>
    </row>
    <row r="35" spans="1:13" x14ac:dyDescent="0.3">
      <c r="A35" s="213" t="s">
        <v>38</v>
      </c>
      <c r="B35" s="127"/>
      <c r="C35" s="215"/>
      <c r="D35" s="233"/>
      <c r="E35" s="440"/>
      <c r="F35" s="440"/>
      <c r="G35" s="440"/>
      <c r="H35" s="238"/>
      <c r="I35" s="180"/>
      <c r="J35" s="236"/>
      <c r="M35" s="117"/>
    </row>
    <row r="36" spans="1:13" x14ac:dyDescent="0.3">
      <c r="A36" s="141"/>
      <c r="B36" s="142"/>
      <c r="C36" s="143"/>
      <c r="D36" s="233"/>
      <c r="E36" s="78"/>
      <c r="F36" s="78"/>
      <c r="G36" s="78"/>
      <c r="H36" s="204" t="s">
        <v>34</v>
      </c>
      <c r="I36" s="241"/>
      <c r="J36" s="232"/>
      <c r="M36" s="228"/>
    </row>
    <row r="37" spans="1:13" x14ac:dyDescent="0.3">
      <c r="A37" s="118"/>
      <c r="B37" s="87"/>
      <c r="C37" s="119"/>
      <c r="D37" s="233"/>
      <c r="E37" s="78"/>
      <c r="F37" s="78"/>
      <c r="G37" s="78"/>
      <c r="H37" s="239"/>
      <c r="I37" s="198"/>
      <c r="J37" s="234"/>
      <c r="M37" s="117"/>
    </row>
    <row r="38" spans="1:13" x14ac:dyDescent="0.3">
      <c r="A38" s="130"/>
      <c r="B38" s="144"/>
      <c r="C38" s="150"/>
      <c r="D38" s="233"/>
      <c r="E38" s="78"/>
      <c r="F38" s="78"/>
      <c r="G38" s="78"/>
      <c r="H38" s="213"/>
      <c r="I38" s="180"/>
      <c r="J38" s="236"/>
      <c r="M38" s="117"/>
    </row>
    <row r="39" spans="1:13" x14ac:dyDescent="0.3">
      <c r="A39" s="131"/>
      <c r="B39" s="21"/>
      <c r="C39" s="119"/>
      <c r="D39" s="233"/>
      <c r="E39" s="78"/>
      <c r="F39" s="78"/>
      <c r="G39" s="78"/>
      <c r="H39" s="204" t="s">
        <v>26</v>
      </c>
      <c r="I39" s="241"/>
      <c r="J39" s="232"/>
      <c r="M39" s="228"/>
    </row>
    <row r="40" spans="1:13" x14ac:dyDescent="0.3">
      <c r="A40" s="131"/>
      <c r="B40" s="21"/>
      <c r="C40" s="139"/>
      <c r="D40" s="233"/>
      <c r="E40" s="78"/>
      <c r="F40" s="78"/>
      <c r="G40" s="78"/>
      <c r="H40" s="239"/>
      <c r="I40" s="198"/>
      <c r="J40" s="234"/>
      <c r="M40" s="117"/>
    </row>
    <row r="41" spans="1:13" x14ac:dyDescent="0.3">
      <c r="A41" s="132"/>
      <c r="B41" s="129"/>
      <c r="C41" s="140"/>
      <c r="D41" s="235"/>
      <c r="E41" s="120"/>
      <c r="F41" s="120"/>
      <c r="G41" s="120"/>
      <c r="H41" s="213" t="str">
        <f>I4</f>
        <v>Sági István</v>
      </c>
      <c r="I41" s="180"/>
      <c r="J41" s="236"/>
      <c r="M41" s="117"/>
    </row>
  </sheetData>
  <mergeCells count="10">
    <mergeCell ref="A1:E1"/>
    <mergeCell ref="A4:C4"/>
    <mergeCell ref="B18:C18"/>
    <mergeCell ref="D18:E18"/>
    <mergeCell ref="B21:C21"/>
    <mergeCell ref="D21:E21"/>
    <mergeCell ref="B19:C19"/>
    <mergeCell ref="D19:E19"/>
    <mergeCell ref="B20:C20"/>
    <mergeCell ref="D20:E20"/>
  </mergeCells>
  <conditionalFormatting sqref="E7:G7 E9:G9 E11:G11">
    <cfRule type="cellIs" dxfId="1" priority="1" stopIfTrue="1" operator="equal">
      <formula>"Bye"</formula>
    </cfRule>
  </conditionalFormatting>
  <printOptions horizontalCentered="1" verticalCentered="1"/>
  <pageMargins left="0" right="0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7A32-6184-4F77-AAA6-512C458AAA00}">
  <sheetPr>
    <tabColor rgb="FFFFC000"/>
  </sheetPr>
  <dimension ref="A1:Y43"/>
  <sheetViews>
    <sheetView showZeros="0" zoomScaleNormal="100" workbookViewId="0">
      <selection activeCell="B22" sqref="B22:C22"/>
    </sheetView>
  </sheetViews>
  <sheetFormatPr defaultColWidth="8.69140625" defaultRowHeight="12.75" customHeight="1" x14ac:dyDescent="0.3"/>
  <cols>
    <col min="1" max="1" width="5.4609375" style="462" customWidth="1"/>
    <col min="2" max="2" width="4.4609375" style="462" customWidth="1"/>
    <col min="3" max="3" width="11.23046875" style="462" bestFit="1" customWidth="1"/>
    <col min="4" max="4" width="7.07421875" style="462" customWidth="1"/>
    <col min="5" max="5" width="12.84375" style="462" customWidth="1"/>
    <col min="6" max="6" width="12.69140625" style="462" customWidth="1"/>
    <col min="7" max="7" width="13.15234375" style="462" customWidth="1"/>
    <col min="8" max="8" width="7.84375" style="462" customWidth="1"/>
    <col min="9" max="9" width="7.69140625" style="462" customWidth="1"/>
    <col min="10" max="10" width="8.53515625" style="462" customWidth="1"/>
    <col min="11" max="11" width="7.84375" style="462" customWidth="1"/>
    <col min="12" max="12" width="8.69140625" style="462"/>
    <col min="13" max="25" width="11.53515625" style="462" hidden="1" customWidth="1"/>
    <col min="26" max="16384" width="8.69140625" style="462"/>
  </cols>
  <sheetData>
    <row r="1" spans="1:25" ht="25.3" x14ac:dyDescent="0.3">
      <c r="A1" s="738" t="s">
        <v>204</v>
      </c>
      <c r="B1" s="738"/>
      <c r="C1" s="738"/>
      <c r="D1" s="738"/>
      <c r="E1" s="738"/>
      <c r="F1" s="563"/>
      <c r="G1" s="563"/>
      <c r="H1" s="461"/>
      <c r="J1" s="463"/>
      <c r="K1" s="464"/>
      <c r="P1" s="466" t="e">
        <f>IF(M5=1,CONCATENATE(VLOOKUP(M3,O16:V27,2)),CONCATENATE(VLOOKUP(M3,O2:Y13,2)))</f>
        <v>#REF!</v>
      </c>
      <c r="Q1" s="466" t="e">
        <f>IF(M5=1,CONCATENATE(VLOOKUP(M3,O16:Y27,3)),CONCATENATE(VLOOKUP(M3,O2:Y13,3)))</f>
        <v>#REF!</v>
      </c>
      <c r="R1" s="466" t="e">
        <f>IF(M5=1,CONCATENATE(VLOOKUP(M3,O16:Y27,4)),CONCATENATE(VLOOKUP(M3,O2:Y13,4)))</f>
        <v>#REF!</v>
      </c>
      <c r="S1" s="466" t="e">
        <f>IF(M5=1,CONCATENATE(VLOOKUP(M3,O16:Y27,5)),CONCATENATE(VLOOKUP(M3,O2:Y13,5)))</f>
        <v>#REF!</v>
      </c>
      <c r="T1" s="466" t="e">
        <f>IF(M5=1,CONCATENATE(VLOOKUP(M3,O16:Y27,6)),CONCATENATE(VLOOKUP(M3,O2:Y13,6)))</f>
        <v>#REF!</v>
      </c>
      <c r="U1" s="466" t="e">
        <f>IF(M5=1,CONCATENATE(VLOOKUP(M3,O16:Y27,7)),CONCATENATE(VLOOKUP(M3,O2:Y13,7)))</f>
        <v>#REF!</v>
      </c>
      <c r="V1" s="466" t="e">
        <f>IF(M5=1,CONCATENATE(VLOOKUP(M3,O16:Y27,8)),CONCATENATE(VLOOKUP(M3,O2:Y13,8)))</f>
        <v>#REF!</v>
      </c>
      <c r="W1" s="466" t="e">
        <f>IF(M5=1,CONCATENATE(VLOOKUP(M3,O16:Y27,9)),CONCATENATE(VLOOKUP(M3,O2:Y13,9)))</f>
        <v>#REF!</v>
      </c>
      <c r="X1" s="466" t="e">
        <f>IF(M5=1,CONCATENATE(VLOOKUP(M3,O16:Y27,10)),CONCATENATE(VLOOKUP(M3,O2:Y13,10)))</f>
        <v>#REF!</v>
      </c>
      <c r="Y1" s="466" t="e">
        <f>IF(M5=1,CONCATENATE(VLOOKUP(M3,O16:Y27,11)),CONCATENATE(VLOOKUP(M3,O2:Y13,11)))</f>
        <v>#REF!</v>
      </c>
    </row>
    <row r="2" spans="1:25" ht="12.45" x14ac:dyDescent="0.3">
      <c r="A2" s="467" t="s">
        <v>36</v>
      </c>
      <c r="B2" s="468"/>
      <c r="C2" s="468"/>
      <c r="D2" s="468"/>
      <c r="E2" s="468" t="s">
        <v>202</v>
      </c>
      <c r="F2" s="468"/>
      <c r="G2" s="468"/>
      <c r="H2" s="469"/>
      <c r="I2" s="463"/>
      <c r="J2" s="463"/>
      <c r="K2" s="463"/>
      <c r="M2" s="471"/>
      <c r="N2" s="472"/>
      <c r="O2" s="472" t="s">
        <v>49</v>
      </c>
      <c r="P2" s="473">
        <v>150</v>
      </c>
      <c r="Q2" s="473">
        <v>120</v>
      </c>
      <c r="R2" s="473">
        <v>100</v>
      </c>
      <c r="S2" s="473">
        <v>80</v>
      </c>
      <c r="T2" s="473">
        <v>70</v>
      </c>
      <c r="U2" s="473">
        <v>60</v>
      </c>
      <c r="V2" s="473">
        <v>55</v>
      </c>
      <c r="W2" s="473">
        <v>50</v>
      </c>
      <c r="X2" s="473">
        <v>45</v>
      </c>
      <c r="Y2" s="473">
        <v>40</v>
      </c>
    </row>
    <row r="3" spans="1:25" ht="12.45" x14ac:dyDescent="0.3">
      <c r="A3" s="474" t="s">
        <v>19</v>
      </c>
      <c r="B3" s="474"/>
      <c r="C3" s="474"/>
      <c r="D3" s="474"/>
      <c r="E3" s="474" t="s">
        <v>16</v>
      </c>
      <c r="F3" s="474"/>
      <c r="G3" s="474"/>
      <c r="H3" s="475"/>
      <c r="I3" s="474"/>
      <c r="J3" s="476" t="s">
        <v>25</v>
      </c>
      <c r="K3" s="474"/>
      <c r="M3" s="472" t="e">
        <f>IF(#REF!="OB","A",IF(#REF!="IX","W",#REF!))</f>
        <v>#REF!</v>
      </c>
      <c r="N3" s="472"/>
      <c r="O3" s="472" t="s">
        <v>67</v>
      </c>
      <c r="P3" s="473">
        <v>120</v>
      </c>
      <c r="Q3" s="473">
        <v>90</v>
      </c>
      <c r="R3" s="473">
        <v>65</v>
      </c>
      <c r="S3" s="473">
        <v>55</v>
      </c>
      <c r="T3" s="473">
        <v>50</v>
      </c>
      <c r="U3" s="473">
        <v>45</v>
      </c>
      <c r="V3" s="473">
        <v>40</v>
      </c>
      <c r="W3" s="473">
        <v>35</v>
      </c>
      <c r="X3" s="473">
        <v>25</v>
      </c>
      <c r="Y3" s="473">
        <v>20</v>
      </c>
    </row>
    <row r="4" spans="1:25" ht="12.9" thickBot="1" x14ac:dyDescent="0.35">
      <c r="A4" s="739">
        <v>46136</v>
      </c>
      <c r="B4" s="739"/>
      <c r="C4" s="739"/>
      <c r="D4" s="478"/>
      <c r="E4" s="479" t="s">
        <v>86</v>
      </c>
      <c r="F4" s="479"/>
      <c r="G4" s="479"/>
      <c r="H4" s="481"/>
      <c r="I4" s="480"/>
      <c r="J4" s="482">
        <v>0</v>
      </c>
      <c r="K4" s="480"/>
      <c r="M4" s="472"/>
      <c r="N4" s="472"/>
      <c r="O4" s="472" t="s">
        <v>68</v>
      </c>
      <c r="P4" s="473">
        <v>90</v>
      </c>
      <c r="Q4" s="473">
        <v>60</v>
      </c>
      <c r="R4" s="473">
        <v>45</v>
      </c>
      <c r="S4" s="473">
        <v>34</v>
      </c>
      <c r="T4" s="473">
        <v>27</v>
      </c>
      <c r="U4" s="473">
        <v>22</v>
      </c>
      <c r="V4" s="473">
        <v>18</v>
      </c>
      <c r="W4" s="473">
        <v>15</v>
      </c>
      <c r="X4" s="473">
        <v>12</v>
      </c>
      <c r="Y4" s="473">
        <v>9</v>
      </c>
    </row>
    <row r="5" spans="1:25" ht="12.45" x14ac:dyDescent="0.3">
      <c r="A5" s="485"/>
      <c r="B5" s="485" t="s">
        <v>35</v>
      </c>
      <c r="C5" s="485" t="s">
        <v>47</v>
      </c>
      <c r="D5" s="485" t="s">
        <v>30</v>
      </c>
      <c r="E5" s="485" t="s">
        <v>52</v>
      </c>
      <c r="F5" s="485"/>
      <c r="G5" s="485"/>
      <c r="H5" s="485"/>
      <c r="I5" s="486" t="s">
        <v>53</v>
      </c>
      <c r="J5" s="486" t="s">
        <v>54</v>
      </c>
      <c r="K5" s="486" t="s">
        <v>55</v>
      </c>
      <c r="M5" s="472">
        <v>2</v>
      </c>
      <c r="N5" s="472"/>
      <c r="O5" s="472" t="s">
        <v>69</v>
      </c>
      <c r="P5" s="473">
        <v>60</v>
      </c>
      <c r="Q5" s="473">
        <v>40</v>
      </c>
      <c r="R5" s="473">
        <v>30</v>
      </c>
      <c r="S5" s="473">
        <v>20</v>
      </c>
      <c r="T5" s="473">
        <v>18</v>
      </c>
      <c r="U5" s="473">
        <v>15</v>
      </c>
      <c r="V5" s="473">
        <v>12</v>
      </c>
      <c r="W5" s="473">
        <v>10</v>
      </c>
      <c r="X5" s="473">
        <v>8</v>
      </c>
      <c r="Y5" s="473">
        <v>6</v>
      </c>
    </row>
    <row r="6" spans="1:25" ht="12.45" x14ac:dyDescent="0.3">
      <c r="A6" s="489"/>
      <c r="B6" s="489"/>
      <c r="C6" s="489"/>
      <c r="D6" s="489"/>
      <c r="E6" s="489"/>
      <c r="F6" s="489"/>
      <c r="G6" s="489"/>
      <c r="H6" s="489"/>
      <c r="I6" s="489"/>
      <c r="J6" s="489"/>
      <c r="K6" s="489"/>
      <c r="M6" s="472"/>
      <c r="N6" s="472"/>
      <c r="O6" s="472" t="s">
        <v>70</v>
      </c>
      <c r="P6" s="473">
        <v>40</v>
      </c>
      <c r="Q6" s="473">
        <v>25</v>
      </c>
      <c r="R6" s="473">
        <v>18</v>
      </c>
      <c r="S6" s="473">
        <v>13</v>
      </c>
      <c r="T6" s="473">
        <v>10</v>
      </c>
      <c r="U6" s="473">
        <v>8</v>
      </c>
      <c r="V6" s="473">
        <v>6</v>
      </c>
      <c r="W6" s="473">
        <v>5</v>
      </c>
      <c r="X6" s="473">
        <v>4</v>
      </c>
      <c r="Y6" s="473">
        <v>3</v>
      </c>
    </row>
    <row r="7" spans="1:25" ht="12.45" x14ac:dyDescent="0.3">
      <c r="A7" s="492" t="s">
        <v>49</v>
      </c>
      <c r="B7" s="493">
        <v>1</v>
      </c>
      <c r="C7" s="494">
        <v>0</v>
      </c>
      <c r="D7" s="494">
        <v>0</v>
      </c>
      <c r="E7" s="663" t="s">
        <v>93</v>
      </c>
      <c r="F7" s="584"/>
      <c r="G7" s="584"/>
      <c r="H7" s="489"/>
      <c r="I7" s="621" t="s">
        <v>49</v>
      </c>
      <c r="J7" s="622"/>
      <c r="K7" s="496"/>
      <c r="M7" s="472"/>
      <c r="N7" s="472"/>
      <c r="O7" s="472" t="s">
        <v>71</v>
      </c>
      <c r="P7" s="473">
        <v>25</v>
      </c>
      <c r="Q7" s="473">
        <v>15</v>
      </c>
      <c r="R7" s="473">
        <v>13</v>
      </c>
      <c r="S7" s="473">
        <v>8</v>
      </c>
      <c r="T7" s="473">
        <v>6</v>
      </c>
      <c r="U7" s="473">
        <v>4</v>
      </c>
      <c r="V7" s="473">
        <v>3</v>
      </c>
      <c r="W7" s="473">
        <v>2</v>
      </c>
      <c r="X7" s="473">
        <v>1</v>
      </c>
      <c r="Y7" s="473">
        <v>0</v>
      </c>
    </row>
    <row r="8" spans="1:25" ht="12.45" x14ac:dyDescent="0.3">
      <c r="A8" s="492"/>
      <c r="B8" s="497"/>
      <c r="C8" s="498"/>
      <c r="D8" s="498"/>
      <c r="E8" s="498"/>
      <c r="F8" s="498"/>
      <c r="G8" s="498"/>
      <c r="H8" s="489"/>
      <c r="I8" s="623"/>
      <c r="J8" s="623"/>
      <c r="K8" s="499"/>
      <c r="M8" s="472"/>
      <c r="N8" s="472"/>
      <c r="O8" s="472" t="s">
        <v>72</v>
      </c>
      <c r="P8" s="473">
        <v>15</v>
      </c>
      <c r="Q8" s="473">
        <v>10</v>
      </c>
      <c r="R8" s="473">
        <v>7</v>
      </c>
      <c r="S8" s="473">
        <v>5</v>
      </c>
      <c r="T8" s="473">
        <v>4</v>
      </c>
      <c r="U8" s="473">
        <v>3</v>
      </c>
      <c r="V8" s="473">
        <v>2</v>
      </c>
      <c r="W8" s="473">
        <v>1</v>
      </c>
      <c r="X8" s="473">
        <v>0</v>
      </c>
      <c r="Y8" s="473">
        <v>0</v>
      </c>
    </row>
    <row r="9" spans="1:25" ht="12.45" x14ac:dyDescent="0.3">
      <c r="A9" s="492" t="s">
        <v>50</v>
      </c>
      <c r="B9" s="493">
        <v>2</v>
      </c>
      <c r="C9" s="494">
        <v>0</v>
      </c>
      <c r="D9" s="494">
        <v>0</v>
      </c>
      <c r="E9" s="495" t="s">
        <v>252</v>
      </c>
      <c r="F9" s="584"/>
      <c r="G9" s="584"/>
      <c r="H9" s="489"/>
      <c r="I9" s="621" t="s">
        <v>121</v>
      </c>
      <c r="J9" s="622"/>
      <c r="K9" s="496"/>
      <c r="M9" s="472"/>
      <c r="N9" s="472"/>
      <c r="O9" s="472" t="s">
        <v>73</v>
      </c>
      <c r="P9" s="473">
        <v>10</v>
      </c>
      <c r="Q9" s="473">
        <v>6</v>
      </c>
      <c r="R9" s="473">
        <v>4</v>
      </c>
      <c r="S9" s="473">
        <v>2</v>
      </c>
      <c r="T9" s="473">
        <v>1</v>
      </c>
      <c r="U9" s="473">
        <v>0</v>
      </c>
      <c r="V9" s="473">
        <v>0</v>
      </c>
      <c r="W9" s="473">
        <v>0</v>
      </c>
      <c r="X9" s="473">
        <v>0</v>
      </c>
      <c r="Y9" s="473">
        <v>0</v>
      </c>
    </row>
    <row r="10" spans="1:25" ht="12.45" x14ac:dyDescent="0.3">
      <c r="A10" s="492"/>
      <c r="B10" s="497"/>
      <c r="C10" s="498"/>
      <c r="D10" s="498"/>
      <c r="E10" s="498"/>
      <c r="F10" s="498"/>
      <c r="G10" s="498"/>
      <c r="H10" s="489"/>
      <c r="I10" s="623"/>
      <c r="J10" s="623"/>
      <c r="K10" s="499"/>
      <c r="M10" s="472"/>
      <c r="N10" s="472"/>
      <c r="O10" s="472" t="s">
        <v>74</v>
      </c>
      <c r="P10" s="473">
        <v>6</v>
      </c>
      <c r="Q10" s="473">
        <v>3</v>
      </c>
      <c r="R10" s="473">
        <v>2</v>
      </c>
      <c r="S10" s="473">
        <v>1</v>
      </c>
      <c r="T10" s="473">
        <v>0</v>
      </c>
      <c r="U10" s="473">
        <v>0</v>
      </c>
      <c r="V10" s="473">
        <v>0</v>
      </c>
      <c r="W10" s="473">
        <v>0</v>
      </c>
      <c r="X10" s="473">
        <v>0</v>
      </c>
      <c r="Y10" s="473">
        <v>0</v>
      </c>
    </row>
    <row r="11" spans="1:25" ht="12.45" x14ac:dyDescent="0.3">
      <c r="A11" s="492" t="s">
        <v>51</v>
      </c>
      <c r="B11" s="493">
        <v>3</v>
      </c>
      <c r="C11" s="494">
        <v>0</v>
      </c>
      <c r="D11" s="494">
        <v>0</v>
      </c>
      <c r="E11" s="495" t="s">
        <v>91</v>
      </c>
      <c r="F11" s="584"/>
      <c r="G11" s="584"/>
      <c r="H11" s="489"/>
      <c r="I11" s="621" t="s">
        <v>123</v>
      </c>
      <c r="J11" s="622"/>
      <c r="K11" s="496"/>
      <c r="M11" s="472"/>
      <c r="N11" s="472"/>
      <c r="O11" s="472" t="s">
        <v>79</v>
      </c>
      <c r="P11" s="473">
        <v>3</v>
      </c>
      <c r="Q11" s="473">
        <v>2</v>
      </c>
      <c r="R11" s="473">
        <v>1</v>
      </c>
      <c r="S11" s="473">
        <v>0</v>
      </c>
      <c r="T11" s="473">
        <v>0</v>
      </c>
      <c r="U11" s="473">
        <v>0</v>
      </c>
      <c r="V11" s="473">
        <v>0</v>
      </c>
      <c r="W11" s="473">
        <v>0</v>
      </c>
      <c r="X11" s="473">
        <v>0</v>
      </c>
      <c r="Y11" s="473">
        <v>0</v>
      </c>
    </row>
    <row r="12" spans="1:25" ht="12.45" x14ac:dyDescent="0.3">
      <c r="A12" s="492"/>
      <c r="B12" s="497"/>
      <c r="C12" s="498"/>
      <c r="D12" s="498"/>
      <c r="E12" s="498"/>
      <c r="F12" s="498"/>
      <c r="G12" s="498"/>
      <c r="H12" s="489"/>
      <c r="I12" s="624"/>
      <c r="J12" s="624"/>
      <c r="K12" s="499"/>
      <c r="M12" s="472"/>
      <c r="N12" s="472"/>
      <c r="O12" s="472" t="s">
        <v>75</v>
      </c>
      <c r="P12" s="500">
        <v>0</v>
      </c>
      <c r="Q12" s="500">
        <v>0</v>
      </c>
      <c r="R12" s="500">
        <v>0</v>
      </c>
      <c r="S12" s="500">
        <v>0</v>
      </c>
      <c r="T12" s="500">
        <v>0</v>
      </c>
      <c r="U12" s="500">
        <v>0</v>
      </c>
      <c r="V12" s="500">
        <v>0</v>
      </c>
      <c r="W12" s="500">
        <v>0</v>
      </c>
      <c r="X12" s="500">
        <v>0</v>
      </c>
      <c r="Y12" s="500">
        <v>0</v>
      </c>
    </row>
    <row r="13" spans="1:25" ht="12.45" x14ac:dyDescent="0.3">
      <c r="A13" s="492" t="s">
        <v>56</v>
      </c>
      <c r="B13" s="493">
        <v>4</v>
      </c>
      <c r="C13" s="494">
        <v>0</v>
      </c>
      <c r="D13" s="494">
        <v>0</v>
      </c>
      <c r="E13" s="663" t="s">
        <v>92</v>
      </c>
      <c r="F13" s="584"/>
      <c r="G13" s="584"/>
      <c r="H13" s="489"/>
      <c r="I13" s="621" t="s">
        <v>49</v>
      </c>
      <c r="J13" s="622"/>
      <c r="K13" s="496"/>
      <c r="M13" s="472"/>
      <c r="N13" s="472"/>
      <c r="O13" s="472" t="s">
        <v>76</v>
      </c>
      <c r="P13" s="500">
        <v>0</v>
      </c>
      <c r="Q13" s="500">
        <v>0</v>
      </c>
      <c r="R13" s="500">
        <v>0</v>
      </c>
      <c r="S13" s="500">
        <v>0</v>
      </c>
      <c r="T13" s="500">
        <v>0</v>
      </c>
      <c r="U13" s="500">
        <v>0</v>
      </c>
      <c r="V13" s="500">
        <v>0</v>
      </c>
      <c r="W13" s="500">
        <v>0</v>
      </c>
      <c r="X13" s="500">
        <v>0</v>
      </c>
      <c r="Y13" s="500">
        <v>0</v>
      </c>
    </row>
    <row r="14" spans="1:25" ht="12.45" x14ac:dyDescent="0.3">
      <c r="A14" s="492"/>
      <c r="B14" s="497"/>
      <c r="C14" s="498"/>
      <c r="D14" s="498"/>
      <c r="E14" s="498"/>
      <c r="F14" s="498"/>
      <c r="G14" s="498"/>
      <c r="H14" s="489"/>
      <c r="I14" s="623"/>
      <c r="J14" s="623"/>
      <c r="K14" s="499"/>
      <c r="M14" s="472"/>
      <c r="N14" s="472"/>
      <c r="O14" s="472"/>
      <c r="P14" s="472"/>
      <c r="Q14" s="472"/>
      <c r="R14" s="472"/>
      <c r="S14" s="472"/>
      <c r="T14" s="472"/>
      <c r="U14" s="472"/>
      <c r="V14" s="472"/>
      <c r="W14" s="472"/>
      <c r="X14" s="472"/>
      <c r="Y14" s="472"/>
    </row>
    <row r="15" spans="1:25" ht="12.45" x14ac:dyDescent="0.3">
      <c r="A15" s="492" t="s">
        <v>280</v>
      </c>
      <c r="B15" s="493">
        <v>5</v>
      </c>
      <c r="C15" s="494">
        <v>0</v>
      </c>
      <c r="D15" s="494">
        <v>0</v>
      </c>
      <c r="E15" s="495" t="s">
        <v>253</v>
      </c>
      <c r="F15" s="584"/>
      <c r="G15" s="584"/>
      <c r="H15" s="489"/>
      <c r="I15" s="621" t="s">
        <v>120</v>
      </c>
      <c r="J15" s="622"/>
      <c r="K15" s="496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</row>
    <row r="16" spans="1:25" ht="12.45" x14ac:dyDescent="0.3">
      <c r="A16" s="489"/>
      <c r="B16" s="489"/>
      <c r="C16" s="489"/>
      <c r="D16" s="489"/>
      <c r="E16" s="489"/>
      <c r="F16" s="489"/>
      <c r="G16" s="489"/>
      <c r="H16" s="489"/>
      <c r="I16" s="489"/>
      <c r="J16" s="489"/>
      <c r="K16" s="489"/>
      <c r="M16" s="472"/>
      <c r="N16" s="472"/>
      <c r="O16" s="472" t="s">
        <v>49</v>
      </c>
      <c r="P16" s="472">
        <v>300</v>
      </c>
      <c r="Q16" s="472">
        <v>250</v>
      </c>
      <c r="R16" s="472">
        <v>220</v>
      </c>
      <c r="S16" s="472">
        <v>180</v>
      </c>
      <c r="T16" s="472">
        <v>160</v>
      </c>
      <c r="U16" s="472">
        <v>150</v>
      </c>
      <c r="V16" s="472">
        <v>140</v>
      </c>
      <c r="W16" s="472">
        <v>130</v>
      </c>
      <c r="X16" s="472">
        <v>120</v>
      </c>
      <c r="Y16" s="472">
        <v>110</v>
      </c>
    </row>
    <row r="17" spans="1:25" ht="12.45" x14ac:dyDescent="0.3">
      <c r="A17" s="489"/>
      <c r="B17" s="489"/>
      <c r="C17" s="489"/>
      <c r="D17" s="489"/>
      <c r="E17" s="489"/>
      <c r="F17" s="489"/>
      <c r="G17" s="489"/>
      <c r="H17" s="489"/>
      <c r="I17" s="489"/>
      <c r="J17" s="489"/>
      <c r="K17" s="489"/>
      <c r="M17" s="472"/>
      <c r="N17" s="472"/>
      <c r="O17" s="472" t="s">
        <v>67</v>
      </c>
      <c r="P17" s="472">
        <v>250</v>
      </c>
      <c r="Q17" s="472">
        <v>200</v>
      </c>
      <c r="R17" s="472">
        <v>160</v>
      </c>
      <c r="S17" s="472">
        <v>140</v>
      </c>
      <c r="T17" s="472">
        <v>120</v>
      </c>
      <c r="U17" s="472">
        <v>110</v>
      </c>
      <c r="V17" s="472">
        <v>100</v>
      </c>
      <c r="W17" s="472">
        <v>90</v>
      </c>
      <c r="X17" s="472">
        <v>80</v>
      </c>
      <c r="Y17" s="472">
        <v>70</v>
      </c>
    </row>
    <row r="18" spans="1:25" ht="18.75" customHeight="1" x14ac:dyDescent="0.3">
      <c r="A18" s="489"/>
      <c r="B18" s="743"/>
      <c r="C18" s="743"/>
      <c r="D18" s="787" t="str">
        <f>E7</f>
        <v>Halápi Áron</v>
      </c>
      <c r="E18" s="788"/>
      <c r="F18" s="559" t="str">
        <f>E9</f>
        <v>Kármán Erik</v>
      </c>
      <c r="G18" s="559" t="str">
        <f>E11</f>
        <v>Édes Gergely István</v>
      </c>
      <c r="H18" s="787" t="str">
        <f>E13</f>
        <v>Juhász Bálint</v>
      </c>
      <c r="I18" s="788"/>
      <c r="J18" s="769" t="str">
        <f>E15</f>
        <v>Sárközi Olivér</v>
      </c>
      <c r="K18" s="770"/>
      <c r="M18" s="472"/>
      <c r="N18" s="472"/>
      <c r="O18" s="472" t="s">
        <v>68</v>
      </c>
      <c r="P18" s="472">
        <v>200</v>
      </c>
      <c r="Q18" s="472">
        <v>150</v>
      </c>
      <c r="R18" s="472">
        <v>130</v>
      </c>
      <c r="S18" s="472">
        <v>110</v>
      </c>
      <c r="T18" s="472">
        <v>95</v>
      </c>
      <c r="U18" s="472">
        <v>80</v>
      </c>
      <c r="V18" s="472">
        <v>70</v>
      </c>
      <c r="W18" s="472">
        <v>60</v>
      </c>
      <c r="X18" s="472">
        <v>55</v>
      </c>
      <c r="Y18" s="472">
        <v>50</v>
      </c>
    </row>
    <row r="19" spans="1:25" ht="18.75" customHeight="1" x14ac:dyDescent="0.3">
      <c r="A19" s="501" t="s">
        <v>49</v>
      </c>
      <c r="B19" s="786" t="str">
        <f>E7</f>
        <v>Halápi Áron</v>
      </c>
      <c r="C19" s="786"/>
      <c r="D19" s="777"/>
      <c r="E19" s="778"/>
      <c r="F19" s="586" t="s">
        <v>389</v>
      </c>
      <c r="G19" s="586" t="s">
        <v>389</v>
      </c>
      <c r="H19" s="769" t="s">
        <v>389</v>
      </c>
      <c r="I19" s="770"/>
      <c r="J19" s="775" t="s">
        <v>389</v>
      </c>
      <c r="K19" s="776"/>
      <c r="M19" s="472"/>
      <c r="N19" s="472"/>
      <c r="O19" s="472" t="s">
        <v>69</v>
      </c>
      <c r="P19" s="472">
        <v>150</v>
      </c>
      <c r="Q19" s="472">
        <v>120</v>
      </c>
      <c r="R19" s="472">
        <v>100</v>
      </c>
      <c r="S19" s="472">
        <v>80</v>
      </c>
      <c r="T19" s="472">
        <v>70</v>
      </c>
      <c r="U19" s="472">
        <v>60</v>
      </c>
      <c r="V19" s="472">
        <v>55</v>
      </c>
      <c r="W19" s="472">
        <v>50</v>
      </c>
      <c r="X19" s="472">
        <v>45</v>
      </c>
      <c r="Y19" s="472">
        <v>40</v>
      </c>
    </row>
    <row r="20" spans="1:25" ht="18.75" customHeight="1" x14ac:dyDescent="0.3">
      <c r="A20" s="501" t="s">
        <v>50</v>
      </c>
      <c r="B20" s="740" t="str">
        <f>E9</f>
        <v>Kármán Erik</v>
      </c>
      <c r="C20" s="740"/>
      <c r="D20" s="781" t="s">
        <v>389</v>
      </c>
      <c r="E20" s="782"/>
      <c r="F20" s="588"/>
      <c r="G20" s="557" t="s">
        <v>549</v>
      </c>
      <c r="H20" s="779" t="s">
        <v>389</v>
      </c>
      <c r="I20" s="780"/>
      <c r="J20" s="775" t="s">
        <v>525</v>
      </c>
      <c r="K20" s="776"/>
      <c r="M20" s="472"/>
      <c r="N20" s="472"/>
      <c r="O20" s="472" t="s">
        <v>70</v>
      </c>
      <c r="P20" s="472">
        <v>120</v>
      </c>
      <c r="Q20" s="472">
        <v>90</v>
      </c>
      <c r="R20" s="472">
        <v>65</v>
      </c>
      <c r="S20" s="472">
        <v>55</v>
      </c>
      <c r="T20" s="472">
        <v>50</v>
      </c>
      <c r="U20" s="472">
        <v>45</v>
      </c>
      <c r="V20" s="472">
        <v>40</v>
      </c>
      <c r="W20" s="472">
        <v>35</v>
      </c>
      <c r="X20" s="472">
        <v>25</v>
      </c>
      <c r="Y20" s="472">
        <v>20</v>
      </c>
    </row>
    <row r="21" spans="1:25" ht="18.75" customHeight="1" x14ac:dyDescent="0.3">
      <c r="A21" s="501" t="s">
        <v>51</v>
      </c>
      <c r="B21" s="740" t="str">
        <f>E11</f>
        <v>Édes Gergely István</v>
      </c>
      <c r="C21" s="740"/>
      <c r="D21" s="779" t="s">
        <v>389</v>
      </c>
      <c r="E21" s="780"/>
      <c r="F21" s="558" t="s">
        <v>550</v>
      </c>
      <c r="G21" s="589"/>
      <c r="H21" s="779" t="s">
        <v>389</v>
      </c>
      <c r="I21" s="780"/>
      <c r="J21" s="781" t="s">
        <v>528</v>
      </c>
      <c r="K21" s="782"/>
      <c r="M21" s="472"/>
      <c r="N21" s="472"/>
      <c r="O21" s="472" t="s">
        <v>71</v>
      </c>
      <c r="P21" s="472">
        <v>90</v>
      </c>
      <c r="Q21" s="472">
        <v>60</v>
      </c>
      <c r="R21" s="472">
        <v>45</v>
      </c>
      <c r="S21" s="472">
        <v>34</v>
      </c>
      <c r="T21" s="472">
        <v>27</v>
      </c>
      <c r="U21" s="472">
        <v>22</v>
      </c>
      <c r="V21" s="472">
        <v>18</v>
      </c>
      <c r="W21" s="472">
        <v>15</v>
      </c>
      <c r="X21" s="472">
        <v>12</v>
      </c>
      <c r="Y21" s="472">
        <v>9</v>
      </c>
    </row>
    <row r="22" spans="1:25" ht="18.75" customHeight="1" x14ac:dyDescent="0.3">
      <c r="A22" s="501" t="s">
        <v>56</v>
      </c>
      <c r="B22" s="786" t="str">
        <f>E13</f>
        <v>Juhász Bálint</v>
      </c>
      <c r="C22" s="786"/>
      <c r="D22" s="781" t="s">
        <v>389</v>
      </c>
      <c r="E22" s="782"/>
      <c r="F22" s="557" t="s">
        <v>389</v>
      </c>
      <c r="G22" s="557" t="s">
        <v>389</v>
      </c>
      <c r="H22" s="777"/>
      <c r="I22" s="778"/>
      <c r="J22" s="781" t="s">
        <v>389</v>
      </c>
      <c r="K22" s="782"/>
      <c r="M22" s="472"/>
      <c r="N22" s="472"/>
      <c r="O22" s="472" t="s">
        <v>72</v>
      </c>
      <c r="P22" s="472">
        <v>60</v>
      </c>
      <c r="Q22" s="472">
        <v>40</v>
      </c>
      <c r="R22" s="472">
        <v>30</v>
      </c>
      <c r="S22" s="472">
        <v>20</v>
      </c>
      <c r="T22" s="472">
        <v>18</v>
      </c>
      <c r="U22" s="472">
        <v>15</v>
      </c>
      <c r="V22" s="472">
        <v>12</v>
      </c>
      <c r="W22" s="472">
        <v>10</v>
      </c>
      <c r="X22" s="472">
        <v>8</v>
      </c>
      <c r="Y22" s="472">
        <v>6</v>
      </c>
    </row>
    <row r="23" spans="1:25" ht="18.75" customHeight="1" x14ac:dyDescent="0.3">
      <c r="A23" s="501" t="s">
        <v>280</v>
      </c>
      <c r="B23" s="740" t="str">
        <f>E15</f>
        <v>Sárközi Olivér</v>
      </c>
      <c r="C23" s="740"/>
      <c r="D23" s="783" t="s">
        <v>389</v>
      </c>
      <c r="E23" s="784"/>
      <c r="F23" s="558" t="s">
        <v>520</v>
      </c>
      <c r="G23" s="558" t="s">
        <v>512</v>
      </c>
      <c r="H23" s="744" t="s">
        <v>389</v>
      </c>
      <c r="I23" s="744"/>
      <c r="J23" s="785"/>
      <c r="K23" s="785"/>
      <c r="M23" s="472"/>
      <c r="N23" s="472"/>
      <c r="O23" s="472" t="s">
        <v>73</v>
      </c>
      <c r="P23" s="472">
        <v>40</v>
      </c>
      <c r="Q23" s="472">
        <v>25</v>
      </c>
      <c r="R23" s="472">
        <v>18</v>
      </c>
      <c r="S23" s="472">
        <v>13</v>
      </c>
      <c r="T23" s="472">
        <v>8</v>
      </c>
      <c r="U23" s="472">
        <v>7</v>
      </c>
      <c r="V23" s="472">
        <v>6</v>
      </c>
      <c r="W23" s="472">
        <v>5</v>
      </c>
      <c r="X23" s="472">
        <v>4</v>
      </c>
      <c r="Y23" s="472">
        <v>3</v>
      </c>
    </row>
    <row r="24" spans="1:25" ht="12.45" x14ac:dyDescent="0.3">
      <c r="A24" s="489"/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M24" s="472"/>
      <c r="N24" s="472"/>
      <c r="O24" s="472" t="s">
        <v>74</v>
      </c>
      <c r="P24" s="472">
        <v>25</v>
      </c>
      <c r="Q24" s="472">
        <v>15</v>
      </c>
      <c r="R24" s="472">
        <v>13</v>
      </c>
      <c r="S24" s="472">
        <v>7</v>
      </c>
      <c r="T24" s="472">
        <v>6</v>
      </c>
      <c r="U24" s="472">
        <v>5</v>
      </c>
      <c r="V24" s="472">
        <v>4</v>
      </c>
      <c r="W24" s="472">
        <v>3</v>
      </c>
      <c r="X24" s="472">
        <v>2</v>
      </c>
      <c r="Y24" s="472">
        <v>1</v>
      </c>
    </row>
    <row r="25" spans="1:25" ht="12.45" x14ac:dyDescent="0.3">
      <c r="A25" s="489"/>
      <c r="B25" s="489"/>
      <c r="C25" s="489"/>
      <c r="D25" s="489"/>
      <c r="E25" s="489"/>
      <c r="F25" s="489"/>
      <c r="G25" s="489"/>
      <c r="H25" s="489"/>
      <c r="I25" s="489"/>
      <c r="J25" s="489"/>
      <c r="K25" s="489"/>
      <c r="M25" s="472"/>
      <c r="N25" s="472"/>
      <c r="O25" s="472" t="s">
        <v>79</v>
      </c>
      <c r="P25" s="472">
        <v>15</v>
      </c>
      <c r="Q25" s="472">
        <v>10</v>
      </c>
      <c r="R25" s="472">
        <v>8</v>
      </c>
      <c r="S25" s="472">
        <v>4</v>
      </c>
      <c r="T25" s="472">
        <v>3</v>
      </c>
      <c r="U25" s="472">
        <v>2</v>
      </c>
      <c r="V25" s="472">
        <v>1</v>
      </c>
      <c r="W25" s="472">
        <v>0</v>
      </c>
      <c r="X25" s="472">
        <v>0</v>
      </c>
      <c r="Y25" s="472">
        <v>0</v>
      </c>
    </row>
    <row r="26" spans="1:25" ht="12.45" x14ac:dyDescent="0.3">
      <c r="A26" s="489"/>
      <c r="B26" s="489"/>
      <c r="C26" s="484" t="s">
        <v>58</v>
      </c>
      <c r="D26" s="473" t="s">
        <v>273</v>
      </c>
      <c r="E26" s="473" t="s">
        <v>63</v>
      </c>
      <c r="F26" s="489"/>
      <c r="G26" s="489"/>
      <c r="H26" s="489"/>
      <c r="I26" s="489"/>
      <c r="J26" s="489"/>
      <c r="K26" s="489"/>
      <c r="M26" s="472"/>
      <c r="N26" s="472"/>
      <c r="O26" s="472" t="s">
        <v>75</v>
      </c>
      <c r="P26" s="472">
        <v>10</v>
      </c>
      <c r="Q26" s="472">
        <v>6</v>
      </c>
      <c r="R26" s="472">
        <v>4</v>
      </c>
      <c r="S26" s="472">
        <v>2</v>
      </c>
      <c r="T26" s="472">
        <v>1</v>
      </c>
      <c r="U26" s="472">
        <v>0</v>
      </c>
      <c r="V26" s="472">
        <v>0</v>
      </c>
      <c r="W26" s="472">
        <v>0</v>
      </c>
      <c r="X26" s="472">
        <v>0</v>
      </c>
      <c r="Y26" s="472">
        <v>0</v>
      </c>
    </row>
    <row r="27" spans="1:25" ht="12.45" x14ac:dyDescent="0.3">
      <c r="A27" s="489"/>
      <c r="B27" s="489"/>
      <c r="C27" s="487" t="s">
        <v>65</v>
      </c>
      <c r="D27" s="488" t="s">
        <v>61</v>
      </c>
      <c r="E27" s="488" t="s">
        <v>274</v>
      </c>
      <c r="F27" s="489"/>
      <c r="G27" s="489"/>
      <c r="H27" s="489"/>
      <c r="I27" s="489"/>
      <c r="J27" s="489"/>
      <c r="K27" s="489"/>
      <c r="M27" s="472"/>
      <c r="N27" s="472"/>
      <c r="O27" s="472" t="s">
        <v>76</v>
      </c>
      <c r="P27" s="472">
        <v>3</v>
      </c>
      <c r="Q27" s="472">
        <v>2</v>
      </c>
      <c r="R27" s="472">
        <v>1</v>
      </c>
      <c r="S27" s="472">
        <v>0</v>
      </c>
      <c r="T27" s="472">
        <v>0</v>
      </c>
      <c r="U27" s="472">
        <v>0</v>
      </c>
      <c r="V27" s="472">
        <v>0</v>
      </c>
      <c r="W27" s="472">
        <v>0</v>
      </c>
      <c r="X27" s="472">
        <v>0</v>
      </c>
      <c r="Y27" s="472">
        <v>0</v>
      </c>
    </row>
    <row r="28" spans="1:25" ht="12.45" x14ac:dyDescent="0.3">
      <c r="A28" s="489"/>
      <c r="B28" s="489"/>
      <c r="C28" s="490" t="s">
        <v>66</v>
      </c>
      <c r="D28" s="491" t="s">
        <v>275</v>
      </c>
      <c r="E28" s="491" t="s">
        <v>64</v>
      </c>
      <c r="F28" s="489"/>
      <c r="G28" s="489"/>
      <c r="H28" s="489"/>
      <c r="I28" s="489"/>
      <c r="J28" s="489"/>
      <c r="K28" s="489"/>
    </row>
    <row r="29" spans="1:25" ht="12.45" x14ac:dyDescent="0.3">
      <c r="A29" s="489"/>
      <c r="B29" s="489"/>
      <c r="C29" s="484" t="s">
        <v>276</v>
      </c>
      <c r="D29" s="473" t="s">
        <v>60</v>
      </c>
      <c r="E29" s="473" t="s">
        <v>277</v>
      </c>
      <c r="F29" s="489"/>
      <c r="G29" s="489"/>
      <c r="H29" s="489"/>
      <c r="I29" s="489"/>
      <c r="J29" s="489"/>
      <c r="K29" s="489"/>
    </row>
    <row r="30" spans="1:25" ht="12.45" x14ac:dyDescent="0.3">
      <c r="A30" s="489"/>
      <c r="B30" s="489"/>
      <c r="C30" s="487" t="s">
        <v>278</v>
      </c>
      <c r="D30" s="488" t="s">
        <v>62</v>
      </c>
      <c r="E30" s="488" t="s">
        <v>279</v>
      </c>
      <c r="F30" s="489"/>
      <c r="G30" s="489"/>
      <c r="H30" s="489"/>
      <c r="I30" s="489"/>
      <c r="J30" s="489"/>
      <c r="K30" s="489"/>
    </row>
    <row r="31" spans="1:25" ht="12.45" x14ac:dyDescent="0.3">
      <c r="A31" s="489"/>
      <c r="B31" s="489"/>
      <c r="C31" s="489"/>
      <c r="D31" s="489"/>
      <c r="E31" s="489"/>
      <c r="F31" s="489"/>
      <c r="G31" s="489"/>
      <c r="H31" s="489"/>
      <c r="I31" s="489"/>
      <c r="J31" s="489"/>
      <c r="K31" s="489"/>
    </row>
    <row r="32" spans="1:25" ht="12.45" x14ac:dyDescent="0.3">
      <c r="A32" s="489"/>
      <c r="B32" s="489"/>
      <c r="C32" s="489"/>
      <c r="D32" s="489"/>
      <c r="E32" s="489"/>
      <c r="F32" s="489"/>
      <c r="G32" s="489"/>
      <c r="H32" s="489"/>
      <c r="I32" s="489"/>
      <c r="J32" s="502"/>
      <c r="K32" s="489"/>
    </row>
    <row r="33" spans="1:11" ht="12.45" x14ac:dyDescent="0.3">
      <c r="A33" s="503" t="s">
        <v>30</v>
      </c>
      <c r="B33" s="504"/>
      <c r="C33" s="505"/>
      <c r="D33" s="506" t="s">
        <v>2</v>
      </c>
      <c r="E33" s="507" t="s">
        <v>32</v>
      </c>
      <c r="F33" s="507"/>
      <c r="G33" s="507"/>
      <c r="H33" s="507" t="s">
        <v>40</v>
      </c>
      <c r="I33" s="509" t="s">
        <v>41</v>
      </c>
      <c r="J33" s="485"/>
      <c r="K33" s="508"/>
    </row>
    <row r="34" spans="1:11" ht="12.45" x14ac:dyDescent="0.3">
      <c r="A34" s="510" t="s">
        <v>31</v>
      </c>
      <c r="B34" s="511"/>
      <c r="C34" s="512"/>
      <c r="D34" s="513"/>
      <c r="E34" s="555"/>
      <c r="F34" s="555"/>
      <c r="G34" s="555"/>
      <c r="H34" s="514"/>
      <c r="I34" s="515" t="s">
        <v>33</v>
      </c>
      <c r="J34" s="516"/>
      <c r="K34" s="517"/>
    </row>
    <row r="35" spans="1:11" ht="12.45" x14ac:dyDescent="0.3">
      <c r="A35" s="518" t="s">
        <v>38</v>
      </c>
      <c r="B35" s="519"/>
      <c r="C35" s="520"/>
      <c r="D35" s="521"/>
      <c r="E35" s="556"/>
      <c r="F35" s="556"/>
      <c r="G35" s="556"/>
      <c r="H35" s="522"/>
      <c r="I35" s="523"/>
      <c r="J35" s="502"/>
      <c r="K35" s="524"/>
    </row>
    <row r="36" spans="1:11" ht="12.45" x14ac:dyDescent="0.3">
      <c r="A36" s="525"/>
      <c r="B36" s="526"/>
      <c r="C36" s="527"/>
      <c r="D36" s="521"/>
      <c r="E36" s="528"/>
      <c r="F36" s="528"/>
      <c r="G36" s="528"/>
      <c r="H36" s="522"/>
      <c r="I36" s="515" t="s">
        <v>34</v>
      </c>
      <c r="J36" s="516"/>
      <c r="K36" s="517"/>
    </row>
    <row r="37" spans="1:11" ht="12.45" x14ac:dyDescent="0.3">
      <c r="A37" s="529"/>
      <c r="B37" s="530"/>
      <c r="C37" s="531"/>
      <c r="D37" s="521"/>
      <c r="E37" s="528"/>
      <c r="F37" s="528"/>
      <c r="G37" s="528"/>
      <c r="H37" s="522"/>
      <c r="I37" s="532"/>
      <c r="J37" s="489"/>
      <c r="K37" s="533"/>
    </row>
    <row r="38" spans="1:11" ht="12.45" x14ac:dyDescent="0.3">
      <c r="A38" s="534"/>
      <c r="B38" s="535"/>
      <c r="C38" s="536"/>
      <c r="D38" s="521"/>
      <c r="E38" s="528"/>
      <c r="F38" s="528"/>
      <c r="G38" s="528"/>
      <c r="H38" s="522"/>
      <c r="I38" s="518"/>
      <c r="J38" s="502"/>
      <c r="K38" s="524"/>
    </row>
    <row r="39" spans="1:11" ht="12.45" x14ac:dyDescent="0.3">
      <c r="A39" s="537"/>
      <c r="B39" s="538"/>
      <c r="C39" s="531"/>
      <c r="D39" s="521"/>
      <c r="E39" s="528"/>
      <c r="F39" s="528"/>
      <c r="G39" s="528"/>
      <c r="H39" s="522"/>
      <c r="I39" s="515" t="s">
        <v>26</v>
      </c>
      <c r="J39" s="516"/>
      <c r="K39" s="517"/>
    </row>
    <row r="40" spans="1:11" ht="12.45" x14ac:dyDescent="0.3">
      <c r="A40" s="537"/>
      <c r="B40" s="538"/>
      <c r="C40" s="539"/>
      <c r="D40" s="521"/>
      <c r="E40" s="528"/>
      <c r="F40" s="528"/>
      <c r="G40" s="528"/>
      <c r="H40" s="522"/>
      <c r="I40" s="532"/>
      <c r="J40" s="489"/>
      <c r="K40" s="533"/>
    </row>
    <row r="41" spans="1:11" ht="12.45" x14ac:dyDescent="0.3">
      <c r="A41" s="540"/>
      <c r="B41" s="541"/>
      <c r="C41" s="542"/>
      <c r="D41" s="543"/>
      <c r="E41" s="544"/>
      <c r="F41" s="544"/>
      <c r="G41" s="544"/>
      <c r="H41" s="545"/>
      <c r="I41" s="518">
        <f>J4</f>
        <v>0</v>
      </c>
      <c r="J41" s="502"/>
      <c r="K41" s="524"/>
    </row>
    <row r="42" spans="1:11" ht="12.45" x14ac:dyDescent="0.3"/>
    <row r="43" spans="1:11" ht="12.45" x14ac:dyDescent="0.3"/>
  </sheetData>
  <mergeCells count="26">
    <mergeCell ref="B23:C23"/>
    <mergeCell ref="D23:E23"/>
    <mergeCell ref="H23:I23"/>
    <mergeCell ref="J23:K23"/>
    <mergeCell ref="B22:C22"/>
    <mergeCell ref="D22:E22"/>
    <mergeCell ref="H22:I22"/>
    <mergeCell ref="J22:K22"/>
    <mergeCell ref="B21:C21"/>
    <mergeCell ref="D21:E21"/>
    <mergeCell ref="H21:I21"/>
    <mergeCell ref="J21:K21"/>
    <mergeCell ref="B20:C20"/>
    <mergeCell ref="D20:E20"/>
    <mergeCell ref="H20:I20"/>
    <mergeCell ref="J20:K20"/>
    <mergeCell ref="J19:K19"/>
    <mergeCell ref="B18:C18"/>
    <mergeCell ref="D18:E18"/>
    <mergeCell ref="H18:I18"/>
    <mergeCell ref="J18:K18"/>
    <mergeCell ref="A1:E1"/>
    <mergeCell ref="A4:C4"/>
    <mergeCell ref="B19:C19"/>
    <mergeCell ref="D19:E19"/>
    <mergeCell ref="H19:I19"/>
  </mergeCells>
  <conditionalFormatting sqref="E7:G7 E9:G9 E11:G11 E13:G13 E15:G15">
    <cfRule type="cellIs" dxfId="0" priority="1" operator="equal">
      <formula>"Bye"</formula>
    </cfRule>
  </conditionalFormatting>
  <printOptions horizontalCentered="1" verticalCentered="1"/>
  <pageMargins left="0" right="0" top="0.98402777777777795" bottom="0.98402777777777795" header="0.511811023622047" footer="0.511811023622047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28</vt:i4>
      </vt:variant>
      <vt:variant>
        <vt:lpstr>Névvel ellátott tartományok</vt:lpstr>
      </vt:variant>
      <vt:variant>
        <vt:i4>24</vt:i4>
      </vt:variant>
    </vt:vector>
  </HeadingPairs>
  <TitlesOfParts>
    <vt:vector size="52" baseType="lpstr">
      <vt:lpstr>Altalanos</vt:lpstr>
      <vt:lpstr>Birók</vt:lpstr>
      <vt:lpstr>Nevezések</vt:lpstr>
      <vt:lpstr>Eredmények</vt:lpstr>
      <vt:lpstr>játékrend-23-24-e</vt:lpstr>
      <vt:lpstr>I.F.B-D-5</vt:lpstr>
      <vt:lpstr>I.L.B-D-4</vt:lpstr>
      <vt:lpstr>II.F.B-A.csop.</vt:lpstr>
      <vt:lpstr>II.F.B-B.csop.</vt:lpstr>
      <vt:lpstr>II.F.B-C.csop.</vt:lpstr>
      <vt:lpstr>II.F.B-D.csop.</vt:lpstr>
      <vt:lpstr>II.F.B-Döntő-4</vt:lpstr>
      <vt:lpstr>II.L.B-D-3</vt:lpstr>
      <vt:lpstr>III.F.B-A.csop.</vt:lpstr>
      <vt:lpstr>III.F.B-B.csop.</vt:lpstr>
      <vt:lpstr>III.F.B-C.csop.</vt:lpstr>
      <vt:lpstr>III.F.B-Döntő-3</vt:lpstr>
      <vt:lpstr>III.L.B-D-3</vt:lpstr>
      <vt:lpstr>IV.F.B-D-1.csop.</vt:lpstr>
      <vt:lpstr>IV.F.B-D-2.csop.</vt:lpstr>
      <vt:lpstr>IV.F.B-D-2</vt:lpstr>
      <vt:lpstr>V.F.B-D-10</vt:lpstr>
      <vt:lpstr>V.L.B-D-5</vt:lpstr>
      <vt:lpstr>VI.F.B-D-13</vt:lpstr>
      <vt:lpstr>VI.L.B-D-12</vt:lpstr>
      <vt:lpstr>VII.F.B-D-5</vt:lpstr>
      <vt:lpstr>VII.L.B-D-3</vt:lpstr>
      <vt:lpstr>VIII.F.B-D-5</vt:lpstr>
      <vt:lpstr>Birók!Nyomtatási_terület</vt:lpstr>
      <vt:lpstr>'I.F.B-D-5'!Nyomtatási_terület</vt:lpstr>
      <vt:lpstr>'I.L.B-D-4'!Nyomtatási_terület</vt:lpstr>
      <vt:lpstr>'II.F.B-A.csop.'!Nyomtatási_terület</vt:lpstr>
      <vt:lpstr>'II.F.B-B.csop.'!Nyomtatási_terület</vt:lpstr>
      <vt:lpstr>'II.F.B-C.csop.'!Nyomtatási_terület</vt:lpstr>
      <vt:lpstr>'II.F.B-D.csop.'!Nyomtatási_terület</vt:lpstr>
      <vt:lpstr>'II.F.B-Döntő-4'!Nyomtatási_terület</vt:lpstr>
      <vt:lpstr>'II.L.B-D-3'!Nyomtatási_terület</vt:lpstr>
      <vt:lpstr>'III.F.B-A.csop.'!Nyomtatási_terület</vt:lpstr>
      <vt:lpstr>'III.F.B-B.csop.'!Nyomtatási_terület</vt:lpstr>
      <vt:lpstr>'III.F.B-C.csop.'!Nyomtatási_terület</vt:lpstr>
      <vt:lpstr>'III.F.B-Döntő-3'!Nyomtatási_terület</vt:lpstr>
      <vt:lpstr>'III.L.B-D-3'!Nyomtatási_terület</vt:lpstr>
      <vt:lpstr>'IV.F.B-D-1.csop.'!Nyomtatási_terület</vt:lpstr>
      <vt:lpstr>'IV.F.B-D-2'!Nyomtatási_terület</vt:lpstr>
      <vt:lpstr>'IV.F.B-D-2.csop.'!Nyomtatási_terület</vt:lpstr>
      <vt:lpstr>'V.F.B-D-10'!Nyomtatási_terület</vt:lpstr>
      <vt:lpstr>'V.L.B-D-5'!Nyomtatási_terület</vt:lpstr>
      <vt:lpstr>'VI.F.B-D-13'!Nyomtatási_terület</vt:lpstr>
      <vt:lpstr>'VI.L.B-D-12'!Nyomtatási_terület</vt:lpstr>
      <vt:lpstr>'VII.F.B-D-5'!Nyomtatási_terület</vt:lpstr>
      <vt:lpstr>'VII.L.B-D-3'!Nyomtatási_terület</vt:lpstr>
      <vt:lpstr>'VIII.F.B-D-5'!Nyomtatási_terület</vt:lpstr>
    </vt:vector>
  </TitlesOfParts>
  <Company>Tennis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U16 EuJunTour U16 2003 v2.0</dc:title>
  <dc:subject>U16 European Junior Tour events</dc:subject>
  <dc:creator>Anders Wennberg</dc:creator>
  <dc:description>Copyright © Tennis Europe and ITF Limited, 2003._x000d_
All rights reserved. Reproduction of this work in whole or in part, without the prior permission of Tennis Europe and ITF is prohibited.</dc:description>
  <cp:lastModifiedBy>István Sági</cp:lastModifiedBy>
  <cp:lastPrinted>2026-04-22T12:18:16Z</cp:lastPrinted>
  <dcterms:created xsi:type="dcterms:W3CDTF">1998-01-18T23:10:02Z</dcterms:created>
  <dcterms:modified xsi:type="dcterms:W3CDTF">2026-04-26T08:51:28Z</dcterms:modified>
  <cp:category>Forms</cp:category>
</cp:coreProperties>
</file>