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trlProps/ctrlProp3.xml" ContentType="application/vnd.ms-excel.controlproperties+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trlProps/ctrlProp4.xml" ContentType="application/vnd.ms-excel.controlproperties+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trlProps/ctrlProp6.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trlProps/ctrlProp7.xml" ContentType="application/vnd.ms-excel.controlproperties+xml"/>
  <Override PartName="/xl/comments7.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trlProps/ctrlProp8.xml" ContentType="application/vnd.ms-excel.controlproperties+xml"/>
  <Override PartName="/xl/comments8.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trlProps/ctrlProp9.xml" ContentType="application/vnd.ms-excel.controlproperties+xml"/>
  <Override PartName="/xl/comments9.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ctrlProps/ctrlProp10.xml" ContentType="application/vnd.ms-excel.controlproperties+xml"/>
  <Override PartName="/xl/comments10.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trlProps/ctrlProp11.xml" ContentType="application/vnd.ms-excel.controlproperties+xml"/>
  <Override PartName="/xl/comments11.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ctrlProps/ctrlProp12.xml" ContentType="application/vnd.ms-excel.controlproperties+xml"/>
  <Override PartName="/xl/comments12.xml" ContentType="application/vnd.openxmlformats-officedocument.spreadsheetml.comments+xml"/>
  <Override PartName="/xl/drawings/drawing27.xml" ContentType="application/vnd.openxmlformats-officedocument.drawing+xml"/>
  <Override PartName="/xl/drawings/drawing28.xml" ContentType="application/vnd.openxmlformats-officedocument.drawing+xml"/>
  <Override PartName="/xl/ctrlProps/ctrlProp13.xml" ContentType="application/vnd.ms-excel.controlproperties+xml"/>
  <Override PartName="/xl/comments13.xml" ContentType="application/vnd.openxmlformats-officedocument.spreadsheetml.comments+xml"/>
  <Override PartName="/xl/drawings/drawing29.xml" ContentType="application/vnd.openxmlformats-officedocument.drawing+xml"/>
  <Override PartName="/xl/drawings/drawing30.xml" ContentType="application/vnd.openxmlformats-officedocument.drawing+xml"/>
  <Override PartName="/xl/ctrlProps/ctrlProp14.xml" ContentType="application/vnd.ms-excel.controlproperties+xml"/>
  <Override PartName="/xl/comments14.xml" ContentType="application/vnd.openxmlformats-officedocument.spreadsheetml.comments+xml"/>
  <Override PartName="/xl/drawings/drawing31.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15.xml" ContentType="application/vnd.openxmlformats-officedocument.spreadsheetml.comments+xml"/>
  <Override PartName="/xl/drawings/drawing32.xml" ContentType="application/vnd.openxmlformats-officedocument.drawing+xml"/>
  <Override PartName="/xl/ctrlProps/ctrlProp17.xml" ContentType="application/vnd.ms-excel.controlproperties+xml"/>
  <Override PartName="/xl/comments16.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ctrlProps/ctrlProp18.xml" ContentType="application/vnd.ms-excel.controlproperties+xml"/>
  <Override PartName="/xl/comments17.xml" ContentType="application/vnd.openxmlformats-officedocument.spreadsheetml.comments+xml"/>
  <Override PartName="/xl/drawings/drawing35.xml" ContentType="application/vnd.openxmlformats-officedocument.drawing+xml"/>
  <Override PartName="/xl/ctrlProps/ctrlProp19.xml" ContentType="application/vnd.ms-excel.controlproperties+xml"/>
  <Override PartName="/xl/ctrlProps/ctrlProp20.xml" ContentType="application/vnd.ms-excel.controlproperties+xml"/>
  <Override PartName="/xl/comments18.xml" ContentType="application/vnd.openxmlformats-officedocument.spreadsheetml.comments+xml"/>
  <Override PartName="/xl/drawings/drawing36.xml" ContentType="application/vnd.openxmlformats-officedocument.drawing+xml"/>
  <Override PartName="/xl/ctrlProps/ctrlProp21.xml" ContentType="application/vnd.ms-excel.controlproperties+xml"/>
  <Override PartName="/xl/comments19.xml" ContentType="application/vnd.openxmlformats-officedocument.spreadsheetml.comments+xml"/>
  <Override PartName="/xl/drawings/drawing37.xml" ContentType="application/vnd.openxmlformats-officedocument.drawing+xml"/>
  <Override PartName="/xl/drawings/drawing38.xml" ContentType="application/vnd.openxmlformats-officedocument.drawing+xml"/>
  <Override PartName="/xl/ctrlProps/ctrlProp22.xml" ContentType="application/vnd.ms-excel.controlproperties+xml"/>
  <Override PartName="/xl/comments20.xml" ContentType="application/vnd.openxmlformats-officedocument.spreadsheetml.comments+xml"/>
  <Override PartName="/xl/drawings/drawing39.xml" ContentType="application/vnd.openxmlformats-officedocument.drawing+xml"/>
  <Override PartName="/xl/drawings/drawing40.xml" ContentType="application/vnd.openxmlformats-officedocument.drawing+xml"/>
  <Override PartName="/xl/ctrlProps/ctrlProp23.xml" ContentType="application/vnd.ms-excel.controlproperties+xml"/>
  <Override PartName="/xl/comments21.xml" ContentType="application/vnd.openxmlformats-officedocument.spreadsheetml.comments+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mc:AlternateContent xmlns:mc="http://schemas.openxmlformats.org/markup-compatibility/2006">
    <mc:Choice Requires="x15">
      <x15ac:absPath xmlns:x15ac="http://schemas.microsoft.com/office/spreadsheetml/2010/11/ac" url="C:\Munka\Diákolimpia\2025-2026\Vármegyei döntők\Végeredmények\Baranya vármegye - Koncz Liliána\"/>
    </mc:Choice>
  </mc:AlternateContent>
  <xr:revisionPtr revIDLastSave="0" documentId="13_ncr:1_{03721447-BF04-4011-83DA-B3CBCB9A5DF2}" xr6:coauthVersionLast="47" xr6:coauthVersionMax="47" xr10:uidLastSave="{00000000-0000-0000-0000-000000000000}"/>
  <bookViews>
    <workbookView xWindow="-108" yWindow="-108" windowWidth="23256" windowHeight="13176" tabRatio="884" activeTab="1" xr2:uid="{00000000-000D-0000-FFFF-FFFF00000000}"/>
  </bookViews>
  <sheets>
    <sheet name="Altalanos" sheetId="1" r:id="rId1"/>
    <sheet name="Nevezések" sheetId="389" r:id="rId2"/>
    <sheet name="A-I.kcs-U8-P-F elo" sheetId="347" r:id="rId3"/>
    <sheet name="A-I.kcs-U8-P-F" sheetId="348" r:id="rId4"/>
    <sheet name="A-III.kcs-U11-Z-F elo" sheetId="349" r:id="rId5"/>
    <sheet name="A-III.kcs-U11-Z-F" sheetId="350" r:id="rId6"/>
    <sheet name="A-V.kcs.-U14-L elo" sheetId="353" r:id="rId7"/>
    <sheet name="A-V.kcs.-U14-L" sheetId="354" r:id="rId8"/>
    <sheet name="A-VI.kcs-U16-F elo" sheetId="9" r:id="rId9"/>
    <sheet name="A-VI.kcs-U16-F" sheetId="90" r:id="rId10"/>
    <sheet name="A-VII.kcs-U18-F elo" sheetId="231" r:id="rId11"/>
    <sheet name="A-VII.kcs-U18-F" sheetId="233" r:id="rId12"/>
    <sheet name="B-I.kcs-U8-P-F elo" sheetId="359" r:id="rId13"/>
    <sheet name="B-I.kcs-U8-P-F" sheetId="360" r:id="rId14"/>
    <sheet name="B-I.kcs-U8-P-L elo" sheetId="361" r:id="rId15"/>
    <sheet name="B-I.kcs-U8-P-L" sheetId="362" r:id="rId16"/>
    <sheet name="B-II.kcs-U10-N-F elo" sheetId="363" r:id="rId17"/>
    <sheet name="B-II.kcs-U10-N-F" sheetId="364" r:id="rId18"/>
    <sheet name="B-II.kcs-U10-N-L elo" sheetId="365" r:id="rId19"/>
    <sheet name="B-II.kcs-U10-N-L" sheetId="366" r:id="rId20"/>
    <sheet name="B-III.kcs-U11-Z-F elo" sheetId="367" r:id="rId21"/>
    <sheet name="B-III.kcs-U11-Z-F-1.csop" sheetId="368" r:id="rId22"/>
    <sheet name="B-III.kcs-U11-Z-F-2-3.csop." sheetId="369" r:id="rId23"/>
    <sheet name="B-III.kcs-U11-Z-F-Döntő" sheetId="370" r:id="rId24"/>
    <sheet name="B-III.kcs-U11-Z-L elo" sheetId="371" r:id="rId25"/>
    <sheet name="B-III.kcs-U11-Z-L" sheetId="372" r:id="rId26"/>
    <sheet name="B-IV.kcs-U12-F elo" sheetId="373" r:id="rId27"/>
    <sheet name="B-IV.kcs-U12-F" sheetId="374" r:id="rId28"/>
    <sheet name="B-IV.kcs-U12-L elo" sheetId="375" r:id="rId29"/>
    <sheet name="B-IV.kcs-U12-L" sheetId="376" r:id="rId30"/>
    <sheet name="B-V.kcs-U14-F elo" sheetId="377" r:id="rId31"/>
    <sheet name="B-V.kcs-U14-F" sheetId="378" r:id="rId32"/>
    <sheet name="B-V.kcs-U14-L elo" sheetId="379" r:id="rId33"/>
    <sheet name="B-V,kcs-U14-L" sheetId="380" r:id="rId34"/>
    <sheet name="B-VI.kcs-U16-F elo" sheetId="381" r:id="rId35"/>
    <sheet name="B-VI.kcs-U16-F" sheetId="382" r:id="rId36"/>
    <sheet name="B-VI.kcs-U16-L elo" sheetId="383" r:id="rId37"/>
    <sheet name="B-VI.kcs-U16-L" sheetId="384" r:id="rId38"/>
    <sheet name="B-VII.kcs-U18-F elo" sheetId="385" r:id="rId39"/>
    <sheet name="B-VII.kcs-U18-F" sheetId="386" r:id="rId40"/>
    <sheet name="B-VII.kcs-U18-L elo" sheetId="387" r:id="rId41"/>
    <sheet name="B-VII.kcs-U18-L" sheetId="388" r:id="rId42"/>
  </sheets>
  <externalReferences>
    <externalReference r:id="rId43"/>
    <externalReference r:id="rId44"/>
    <externalReference r:id="rId45"/>
    <externalReference r:id="rId46"/>
  </externalReference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Titles" localSheetId="2">'A-I.kcs-U8-P-F elo'!$1:$6</definedName>
    <definedName name="_xlnm.Print_Titles" localSheetId="4">'A-III.kcs-U11-Z-F elo'!$1:$6</definedName>
    <definedName name="_xlnm.Print_Titles" localSheetId="6">'A-V.kcs.-U14-L elo'!$1:$6</definedName>
    <definedName name="_xlnm.Print_Titles" localSheetId="8">'A-VI.kcs-U16-F elo'!$1:$6</definedName>
    <definedName name="_xlnm.Print_Titles" localSheetId="10">'A-VII.kcs-U18-F elo'!$1:$6</definedName>
    <definedName name="_xlnm.Print_Titles" localSheetId="12">'B-I.kcs-U8-P-F elo'!$1:$6</definedName>
    <definedName name="_xlnm.Print_Titles" localSheetId="14">'B-I.kcs-U8-P-L elo'!$1:$6</definedName>
    <definedName name="_xlnm.Print_Titles" localSheetId="16">'B-II.kcs-U10-N-F elo'!$1:$6</definedName>
    <definedName name="_xlnm.Print_Titles" localSheetId="18">'B-II.kcs-U10-N-L elo'!$1:$6</definedName>
    <definedName name="_xlnm.Print_Titles" localSheetId="20">'B-III.kcs-U11-Z-F elo'!$1:$6</definedName>
    <definedName name="_xlnm.Print_Titles" localSheetId="24">'B-III.kcs-U11-Z-L elo'!$1:$6</definedName>
    <definedName name="_xlnm.Print_Titles" localSheetId="26">'B-IV.kcs-U12-F elo'!$1:$6</definedName>
    <definedName name="_xlnm.Print_Titles" localSheetId="28">'B-IV.kcs-U12-L elo'!$1:$6</definedName>
    <definedName name="_xlnm.Print_Titles" localSheetId="30">'B-V.kcs-U14-F elo'!$1:$6</definedName>
    <definedName name="_xlnm.Print_Titles" localSheetId="32">'B-V.kcs-U14-L elo'!$1:$6</definedName>
    <definedName name="_xlnm.Print_Titles" localSheetId="34">'B-VI.kcs-U16-F elo'!$1:$6</definedName>
    <definedName name="_xlnm.Print_Titles" localSheetId="36">'B-VI.kcs-U16-L elo'!$1:$6</definedName>
    <definedName name="_xlnm.Print_Titles" localSheetId="38">'B-VII.kcs-U18-F elo'!$1:$6</definedName>
    <definedName name="_xlnm.Print_Titles" localSheetId="40">'B-VII.kcs-U18-L elo'!$1:$6</definedName>
    <definedName name="_xlnm.Print_Area" localSheetId="3">'A-I.kcs-U8-P-F'!$A$1:$M$41</definedName>
    <definedName name="_xlnm.Print_Area" localSheetId="2">'A-I.kcs-U8-P-F elo'!$A$1:$Q$134</definedName>
    <definedName name="_xlnm.Print_Area" localSheetId="5">'A-III.kcs-U11-Z-F'!$A$1:$M$41</definedName>
    <definedName name="_xlnm.Print_Area" localSheetId="4">'A-III.kcs-U11-Z-F elo'!$A$1:$Q$134</definedName>
    <definedName name="_xlnm.Print_Area" localSheetId="7">'A-V.kcs.-U14-L'!$A$1:$M$41</definedName>
    <definedName name="_xlnm.Print_Area" localSheetId="6">'A-V.kcs.-U14-L elo'!$A$1:$Q$134</definedName>
    <definedName name="_xlnm.Print_Area" localSheetId="9">'A-VI.kcs-U16-F'!$A$1:$M$47</definedName>
    <definedName name="_xlnm.Print_Area" localSheetId="8">'A-VI.kcs-U16-F elo'!$A$1:$Q$134</definedName>
    <definedName name="_xlnm.Print_Area" localSheetId="11">'A-VII.kcs-U18-F'!$A$1:$M$41</definedName>
    <definedName name="_xlnm.Print_Area" localSheetId="10">'A-VII.kcs-U18-F elo'!$A$1:$Q$134</definedName>
    <definedName name="_xlnm.Print_Area" localSheetId="13">'B-I.kcs-U8-P-F'!$A$1:$M$41</definedName>
    <definedName name="_xlnm.Print_Area" localSheetId="12">'B-I.kcs-U8-P-F elo'!$A$1:$Q$134</definedName>
    <definedName name="_xlnm.Print_Area" localSheetId="15">'B-I.kcs-U8-P-L'!$A$1:$M$41</definedName>
    <definedName name="_xlnm.Print_Area" localSheetId="14">'B-I.kcs-U8-P-L elo'!$A$1:$Q$134</definedName>
    <definedName name="_xlnm.Print_Area" localSheetId="17">'B-II.kcs-U10-N-F'!$A$1:$M$43</definedName>
    <definedName name="_xlnm.Print_Area" localSheetId="16">'B-II.kcs-U10-N-F elo'!$A$1:$Q$134</definedName>
    <definedName name="_xlnm.Print_Area" localSheetId="19">'B-II.kcs-U10-N-L'!$A$1:$M$41</definedName>
    <definedName name="_xlnm.Print_Area" localSheetId="18">'B-II.kcs-U10-N-L elo'!$A$1:$Q$134</definedName>
    <definedName name="_xlnm.Print_Area" localSheetId="20">'B-III.kcs-U11-Z-F elo'!$A$1:$Q$134</definedName>
    <definedName name="_xlnm.Print_Area" localSheetId="21">'B-III.kcs-U11-Z-F-1.csop'!$A$1:$M$41</definedName>
    <definedName name="_xlnm.Print_Area" localSheetId="22">'B-III.kcs-U11-Z-F-2-3.csop.'!$A$1:$M$47</definedName>
    <definedName name="_xlnm.Print_Area" localSheetId="23">'B-III.kcs-U11-Z-F-Döntő'!$A$1:$M$38</definedName>
    <definedName name="_xlnm.Print_Area" localSheetId="25">'B-III.kcs-U11-Z-L'!$A$1:$M$41</definedName>
    <definedName name="_xlnm.Print_Area" localSheetId="24">'B-III.kcs-U11-Z-L elo'!$A$1:$Q$134</definedName>
    <definedName name="_xlnm.Print_Area" localSheetId="27">'B-IV.kcs-U12-F'!$A$1:$M$41</definedName>
    <definedName name="_xlnm.Print_Area" localSheetId="26">'B-IV.kcs-U12-F elo'!$A$1:$Q$134</definedName>
    <definedName name="_xlnm.Print_Area" localSheetId="29">'B-IV.kcs-U12-L'!$A$1:$M$41</definedName>
    <definedName name="_xlnm.Print_Area" localSheetId="28">'B-IV.kcs-U12-L elo'!$A$1:$Q$134</definedName>
    <definedName name="_xlnm.Print_Area" localSheetId="33">'B-V,kcs-U14-L'!$A$1:$M$41</definedName>
    <definedName name="_xlnm.Print_Area" localSheetId="31">'B-V.kcs-U14-F'!$A$1:$R$57</definedName>
    <definedName name="_xlnm.Print_Area" localSheetId="30">'B-V.kcs-U14-F elo'!$A$1:$Q$134</definedName>
    <definedName name="_xlnm.Print_Area" localSheetId="32">'B-V.kcs-U14-L elo'!$A$1:$Q$134</definedName>
    <definedName name="_xlnm.Print_Area" localSheetId="35">'B-VI.kcs-U16-F'!$A$1:$R$62</definedName>
    <definedName name="_xlnm.Print_Area" localSheetId="34">'B-VI.kcs-U16-F elo'!$A$1:$Q$134</definedName>
    <definedName name="_xlnm.Print_Area" localSheetId="37">'B-VI.kcs-U16-L'!$A$1:$M$41</definedName>
    <definedName name="_xlnm.Print_Area" localSheetId="36">'B-VI.kcs-U16-L elo'!$A$1:$Q$134</definedName>
    <definedName name="_xlnm.Print_Area" localSheetId="39">'B-VII.kcs-U18-F'!$A$1:$M$41</definedName>
    <definedName name="_xlnm.Print_Area" localSheetId="38">'B-VII.kcs-U18-F elo'!$A$1:$Q$134</definedName>
    <definedName name="_xlnm.Print_Area" localSheetId="41">'B-VII.kcs-U18-L'!$A$1:$M$41</definedName>
    <definedName name="_xlnm.Print_Area" localSheetId="40">'B-VII.kcs-U18-L elo'!$A$1:$Q$134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388" l="1"/>
  <c r="G11" i="388"/>
  <c r="E11" i="388"/>
  <c r="D11" i="388"/>
  <c r="C11" i="388"/>
  <c r="I9" i="388"/>
  <c r="G9" i="388"/>
  <c r="E9" i="388"/>
  <c r="F18" i="388" s="1"/>
  <c r="D9" i="388"/>
  <c r="C9" i="388"/>
  <c r="I7" i="388"/>
  <c r="G7" i="388"/>
  <c r="E7" i="388"/>
  <c r="B19" i="388" s="1"/>
  <c r="D7" i="388"/>
  <c r="C7" i="388"/>
  <c r="Y5" i="388"/>
  <c r="AJ1" i="388" s="1"/>
  <c r="L4" i="388"/>
  <c r="K41" i="388" s="1"/>
  <c r="E4" i="388"/>
  <c r="A4" i="388"/>
  <c r="Y3" i="388"/>
  <c r="E2" i="388"/>
  <c r="A1" i="388"/>
  <c r="P156" i="387"/>
  <c r="M156" i="387" s="1"/>
  <c r="L156" i="387"/>
  <c r="K156" i="387"/>
  <c r="J156" i="387"/>
  <c r="P155" i="387"/>
  <c r="M155" i="387" s="1"/>
  <c r="L155" i="387"/>
  <c r="K155" i="387"/>
  <c r="J155" i="387"/>
  <c r="P154" i="387"/>
  <c r="M154" i="387"/>
  <c r="L154" i="387"/>
  <c r="K154" i="387"/>
  <c r="J154" i="387"/>
  <c r="P153" i="387"/>
  <c r="M153" i="387" s="1"/>
  <c r="L153" i="387"/>
  <c r="K153" i="387"/>
  <c r="J153" i="387"/>
  <c r="P152" i="387"/>
  <c r="M152" i="387" s="1"/>
  <c r="L152" i="387"/>
  <c r="K152" i="387"/>
  <c r="J152" i="387"/>
  <c r="P151" i="387"/>
  <c r="M151" i="387" s="1"/>
  <c r="L151" i="387"/>
  <c r="K151" i="387"/>
  <c r="J151" i="387"/>
  <c r="P150" i="387"/>
  <c r="M150" i="387"/>
  <c r="L150" i="387"/>
  <c r="K150" i="387"/>
  <c r="J150" i="387"/>
  <c r="P149" i="387"/>
  <c r="M149" i="387"/>
  <c r="L149" i="387"/>
  <c r="K149" i="387"/>
  <c r="J149" i="387"/>
  <c r="P148" i="387"/>
  <c r="M148" i="387" s="1"/>
  <c r="L148" i="387"/>
  <c r="K148" i="387"/>
  <c r="J148" i="387"/>
  <c r="P147" i="387"/>
  <c r="M147" i="387" s="1"/>
  <c r="L147" i="387"/>
  <c r="K147" i="387"/>
  <c r="J147" i="387"/>
  <c r="P146" i="387"/>
  <c r="M146" i="387" s="1"/>
  <c r="L146" i="387"/>
  <c r="K146" i="387"/>
  <c r="J146" i="387"/>
  <c r="P145" i="387"/>
  <c r="M145" i="387"/>
  <c r="L145" i="387"/>
  <c r="K145" i="387"/>
  <c r="J145" i="387"/>
  <c r="P144" i="387"/>
  <c r="M144" i="387"/>
  <c r="L144" i="387"/>
  <c r="K144" i="387"/>
  <c r="J144" i="387"/>
  <c r="P143" i="387"/>
  <c r="M143" i="387" s="1"/>
  <c r="L143" i="387"/>
  <c r="K143" i="387"/>
  <c r="J143" i="387"/>
  <c r="P142" i="387"/>
  <c r="M142" i="387" s="1"/>
  <c r="L142" i="387"/>
  <c r="K142" i="387"/>
  <c r="J142" i="387"/>
  <c r="P141" i="387"/>
  <c r="M141" i="387" s="1"/>
  <c r="L141" i="387"/>
  <c r="K141" i="387"/>
  <c r="J141" i="387"/>
  <c r="P140" i="387"/>
  <c r="M140" i="387" s="1"/>
  <c r="L140" i="387"/>
  <c r="K140" i="387"/>
  <c r="J140" i="387"/>
  <c r="P139" i="387"/>
  <c r="M139" i="387" s="1"/>
  <c r="L139" i="387"/>
  <c r="K139" i="387"/>
  <c r="J139" i="387"/>
  <c r="P138" i="387"/>
  <c r="M138" i="387"/>
  <c r="L138" i="387"/>
  <c r="K138" i="387"/>
  <c r="J138" i="387"/>
  <c r="P137" i="387"/>
  <c r="M137" i="387"/>
  <c r="L137" i="387"/>
  <c r="K137" i="387"/>
  <c r="J137" i="387"/>
  <c r="P136" i="387"/>
  <c r="M136" i="387" s="1"/>
  <c r="L136" i="387"/>
  <c r="K136" i="387"/>
  <c r="J136" i="387"/>
  <c r="P135" i="387"/>
  <c r="M135" i="387" s="1"/>
  <c r="L135" i="387"/>
  <c r="K135" i="387"/>
  <c r="J135" i="387"/>
  <c r="P134" i="387"/>
  <c r="M134" i="387" s="1"/>
  <c r="L134" i="387"/>
  <c r="K134" i="387"/>
  <c r="J134" i="387"/>
  <c r="P133" i="387"/>
  <c r="M133" i="387"/>
  <c r="L133" i="387"/>
  <c r="K133" i="387"/>
  <c r="J133" i="387"/>
  <c r="P132" i="387"/>
  <c r="M132" i="387" s="1"/>
  <c r="L132" i="387"/>
  <c r="K132" i="387"/>
  <c r="J132" i="387"/>
  <c r="P131" i="387"/>
  <c r="M131" i="387" s="1"/>
  <c r="L131" i="387"/>
  <c r="K131" i="387"/>
  <c r="J131" i="387"/>
  <c r="P130" i="387"/>
  <c r="M130" i="387"/>
  <c r="L130" i="387"/>
  <c r="K130" i="387"/>
  <c r="J130" i="387"/>
  <c r="P129" i="387"/>
  <c r="M129" i="387" s="1"/>
  <c r="L129" i="387"/>
  <c r="K129" i="387"/>
  <c r="J129" i="387"/>
  <c r="P128" i="387"/>
  <c r="M128" i="387" s="1"/>
  <c r="L128" i="387"/>
  <c r="K128" i="387"/>
  <c r="J128" i="387"/>
  <c r="P127" i="387"/>
  <c r="M127" i="387" s="1"/>
  <c r="L127" i="387"/>
  <c r="K127" i="387"/>
  <c r="J127" i="387"/>
  <c r="P126" i="387"/>
  <c r="M126" i="387"/>
  <c r="L126" i="387"/>
  <c r="K126" i="387"/>
  <c r="J126" i="387"/>
  <c r="P125" i="387"/>
  <c r="M125" i="387"/>
  <c r="L125" i="387"/>
  <c r="K125" i="387"/>
  <c r="J125" i="387"/>
  <c r="P124" i="387"/>
  <c r="M124" i="387" s="1"/>
  <c r="L124" i="387"/>
  <c r="K124" i="387"/>
  <c r="J124" i="387"/>
  <c r="P123" i="387"/>
  <c r="M123" i="387" s="1"/>
  <c r="L123" i="387"/>
  <c r="K123" i="387"/>
  <c r="J123" i="387"/>
  <c r="P122" i="387"/>
  <c r="M122" i="387" s="1"/>
  <c r="L122" i="387"/>
  <c r="K122" i="387"/>
  <c r="J122" i="387"/>
  <c r="P121" i="387"/>
  <c r="M121" i="387" s="1"/>
  <c r="L121" i="387"/>
  <c r="K121" i="387"/>
  <c r="J121" i="387"/>
  <c r="P120" i="387"/>
  <c r="M120" i="387" s="1"/>
  <c r="L120" i="387"/>
  <c r="K120" i="387"/>
  <c r="J120" i="387"/>
  <c r="P119" i="387"/>
  <c r="M119" i="387" s="1"/>
  <c r="L119" i="387"/>
  <c r="K119" i="387"/>
  <c r="J119" i="387"/>
  <c r="P118" i="387"/>
  <c r="M118" i="387"/>
  <c r="L118" i="387"/>
  <c r="K118" i="387"/>
  <c r="J118" i="387"/>
  <c r="P117" i="387"/>
  <c r="M117" i="387"/>
  <c r="L117" i="387"/>
  <c r="K117" i="387"/>
  <c r="J117" i="387"/>
  <c r="P116" i="387"/>
  <c r="M116" i="387" s="1"/>
  <c r="L116" i="387"/>
  <c r="K116" i="387"/>
  <c r="J116" i="387"/>
  <c r="P115" i="387"/>
  <c r="M115" i="387" s="1"/>
  <c r="L115" i="387"/>
  <c r="K115" i="387"/>
  <c r="J115" i="387"/>
  <c r="P114" i="387"/>
  <c r="M114" i="387" s="1"/>
  <c r="L114" i="387"/>
  <c r="K114" i="387"/>
  <c r="J114" i="387"/>
  <c r="P113" i="387"/>
  <c r="M113" i="387" s="1"/>
  <c r="L113" i="387"/>
  <c r="K113" i="387"/>
  <c r="J113" i="387"/>
  <c r="P112" i="387"/>
  <c r="M112" i="387"/>
  <c r="L112" i="387"/>
  <c r="K112" i="387"/>
  <c r="J112" i="387"/>
  <c r="P111" i="387"/>
  <c r="M111" i="387" s="1"/>
  <c r="L111" i="387"/>
  <c r="K111" i="387"/>
  <c r="J111" i="387"/>
  <c r="P110" i="387"/>
  <c r="M110" i="387"/>
  <c r="L110" i="387"/>
  <c r="K110" i="387"/>
  <c r="J110" i="387"/>
  <c r="P109" i="387"/>
  <c r="M109" i="387" s="1"/>
  <c r="L109" i="387"/>
  <c r="K109" i="387"/>
  <c r="J109" i="387"/>
  <c r="P108" i="387"/>
  <c r="M108" i="387" s="1"/>
  <c r="L108" i="387"/>
  <c r="K108" i="387"/>
  <c r="J108" i="387"/>
  <c r="P107" i="387"/>
  <c r="M107" i="387" s="1"/>
  <c r="L107" i="387"/>
  <c r="K107" i="387"/>
  <c r="J107" i="387"/>
  <c r="P106" i="387"/>
  <c r="M106" i="387" s="1"/>
  <c r="L106" i="387"/>
  <c r="K106" i="387"/>
  <c r="J106" i="387"/>
  <c r="P105" i="387"/>
  <c r="M105" i="387"/>
  <c r="L105" i="387"/>
  <c r="K105" i="387"/>
  <c r="J105" i="387"/>
  <c r="P104" i="387"/>
  <c r="M104" i="387" s="1"/>
  <c r="L104" i="387"/>
  <c r="K104" i="387"/>
  <c r="J104" i="387"/>
  <c r="P103" i="387"/>
  <c r="M103" i="387" s="1"/>
  <c r="L103" i="387"/>
  <c r="K103" i="387"/>
  <c r="J103" i="387"/>
  <c r="P102" i="387"/>
  <c r="M102" i="387"/>
  <c r="L102" i="387"/>
  <c r="K102" i="387"/>
  <c r="J102" i="387"/>
  <c r="P101" i="387"/>
  <c r="M101" i="387" s="1"/>
  <c r="L101" i="387"/>
  <c r="K101" i="387"/>
  <c r="J101" i="387"/>
  <c r="P100" i="387"/>
  <c r="M100" i="387" s="1"/>
  <c r="L100" i="387"/>
  <c r="K100" i="387"/>
  <c r="J100" i="387"/>
  <c r="P99" i="387"/>
  <c r="M99" i="387" s="1"/>
  <c r="L99" i="387"/>
  <c r="K99" i="387"/>
  <c r="J99" i="387"/>
  <c r="P98" i="387"/>
  <c r="M98" i="387"/>
  <c r="L98" i="387"/>
  <c r="K98" i="387"/>
  <c r="J98" i="387"/>
  <c r="P97" i="387"/>
  <c r="M97" i="387"/>
  <c r="L97" i="387"/>
  <c r="K97" i="387"/>
  <c r="J97" i="387"/>
  <c r="P96" i="387"/>
  <c r="M96" i="387" s="1"/>
  <c r="L96" i="387"/>
  <c r="K96" i="387"/>
  <c r="J96" i="387"/>
  <c r="P95" i="387"/>
  <c r="M95" i="387" s="1"/>
  <c r="L95" i="387"/>
  <c r="K95" i="387"/>
  <c r="J95" i="387"/>
  <c r="P94" i="387"/>
  <c r="M94" i="387" s="1"/>
  <c r="L94" i="387"/>
  <c r="K94" i="387"/>
  <c r="J94" i="387"/>
  <c r="P93" i="387"/>
  <c r="M93" i="387"/>
  <c r="L93" i="387"/>
  <c r="K93" i="387"/>
  <c r="J93" i="387"/>
  <c r="P92" i="387"/>
  <c r="M92" i="387" s="1"/>
  <c r="L92" i="387"/>
  <c r="K92" i="387"/>
  <c r="J92" i="387"/>
  <c r="P91" i="387"/>
  <c r="M91" i="387" s="1"/>
  <c r="L91" i="387"/>
  <c r="K91" i="387"/>
  <c r="J91" i="387"/>
  <c r="P90" i="387"/>
  <c r="M90" i="387"/>
  <c r="L90" i="387"/>
  <c r="K90" i="387"/>
  <c r="J90" i="387"/>
  <c r="P89" i="387"/>
  <c r="M89" i="387" s="1"/>
  <c r="L89" i="387"/>
  <c r="K89" i="387"/>
  <c r="J89" i="387"/>
  <c r="P88" i="387"/>
  <c r="M88" i="387" s="1"/>
  <c r="L88" i="387"/>
  <c r="K88" i="387"/>
  <c r="J88" i="387"/>
  <c r="P87" i="387"/>
  <c r="M87" i="387" s="1"/>
  <c r="L87" i="387"/>
  <c r="K87" i="387"/>
  <c r="J87" i="387"/>
  <c r="P86" i="387"/>
  <c r="M86" i="387"/>
  <c r="L86" i="387"/>
  <c r="K86" i="387"/>
  <c r="J86" i="387"/>
  <c r="P85" i="387"/>
  <c r="M85" i="387"/>
  <c r="L85" i="387"/>
  <c r="K85" i="387"/>
  <c r="J85" i="387"/>
  <c r="P84" i="387"/>
  <c r="M84" i="387" s="1"/>
  <c r="L84" i="387"/>
  <c r="K84" i="387"/>
  <c r="J84" i="387"/>
  <c r="P83" i="387"/>
  <c r="M83" i="387" s="1"/>
  <c r="L83" i="387"/>
  <c r="K83" i="387"/>
  <c r="J83" i="387"/>
  <c r="P82" i="387"/>
  <c r="M82" i="387" s="1"/>
  <c r="L82" i="387"/>
  <c r="K82" i="387"/>
  <c r="J82" i="387"/>
  <c r="P81" i="387"/>
  <c r="M81" i="387"/>
  <c r="L81" i="387"/>
  <c r="K81" i="387"/>
  <c r="J81" i="387"/>
  <c r="P80" i="387"/>
  <c r="M80" i="387"/>
  <c r="L80" i="387"/>
  <c r="K80" i="387"/>
  <c r="J80" i="387"/>
  <c r="P79" i="387"/>
  <c r="M79" i="387" s="1"/>
  <c r="L79" i="387"/>
  <c r="K79" i="387"/>
  <c r="J79" i="387"/>
  <c r="P78" i="387"/>
  <c r="M78" i="387" s="1"/>
  <c r="L78" i="387"/>
  <c r="K78" i="387"/>
  <c r="J78" i="387"/>
  <c r="P77" i="387"/>
  <c r="M77" i="387" s="1"/>
  <c r="L77" i="387"/>
  <c r="K77" i="387"/>
  <c r="J77" i="387"/>
  <c r="P76" i="387"/>
  <c r="M76" i="387" s="1"/>
  <c r="L76" i="387"/>
  <c r="K76" i="387"/>
  <c r="J76" i="387"/>
  <c r="P75" i="387"/>
  <c r="M75" i="387" s="1"/>
  <c r="L75" i="387"/>
  <c r="K75" i="387"/>
  <c r="J75" i="387"/>
  <c r="P74" i="387"/>
  <c r="M74" i="387"/>
  <c r="L74" i="387"/>
  <c r="K74" i="387"/>
  <c r="J74" i="387"/>
  <c r="P73" i="387"/>
  <c r="M73" i="387"/>
  <c r="L73" i="387"/>
  <c r="K73" i="387"/>
  <c r="J73" i="387"/>
  <c r="P72" i="387"/>
  <c r="M72" i="387" s="1"/>
  <c r="L72" i="387"/>
  <c r="K72" i="387"/>
  <c r="J72" i="387"/>
  <c r="P71" i="387"/>
  <c r="M71" i="387" s="1"/>
  <c r="L71" i="387"/>
  <c r="K71" i="387"/>
  <c r="J71" i="387"/>
  <c r="P70" i="387"/>
  <c r="M70" i="387" s="1"/>
  <c r="L70" i="387"/>
  <c r="K70" i="387"/>
  <c r="J70" i="387"/>
  <c r="P69" i="387"/>
  <c r="M69" i="387"/>
  <c r="L69" i="387"/>
  <c r="K69" i="387"/>
  <c r="J69" i="387"/>
  <c r="P68" i="387"/>
  <c r="M68" i="387" s="1"/>
  <c r="L68" i="387"/>
  <c r="K68" i="387"/>
  <c r="J68" i="387"/>
  <c r="P67" i="387"/>
  <c r="M67" i="387" s="1"/>
  <c r="L67" i="387"/>
  <c r="K67" i="387"/>
  <c r="J67" i="387"/>
  <c r="P66" i="387"/>
  <c r="M66" i="387"/>
  <c r="L66" i="387"/>
  <c r="K66" i="387"/>
  <c r="J66" i="387"/>
  <c r="P65" i="387"/>
  <c r="M65" i="387" s="1"/>
  <c r="L65" i="387"/>
  <c r="K65" i="387"/>
  <c r="J65" i="387"/>
  <c r="P64" i="387"/>
  <c r="M64" i="387" s="1"/>
  <c r="L64" i="387"/>
  <c r="K64" i="387"/>
  <c r="J64" i="387"/>
  <c r="P63" i="387"/>
  <c r="M63" i="387" s="1"/>
  <c r="L63" i="387"/>
  <c r="K63" i="387"/>
  <c r="J63" i="387"/>
  <c r="P62" i="387"/>
  <c r="M62" i="387"/>
  <c r="L62" i="387"/>
  <c r="K62" i="387"/>
  <c r="J62" i="387"/>
  <c r="P61" i="387"/>
  <c r="M61" i="387"/>
  <c r="L61" i="387"/>
  <c r="K61" i="387"/>
  <c r="J61" i="387"/>
  <c r="P60" i="387"/>
  <c r="M60" i="387" s="1"/>
  <c r="L60" i="387"/>
  <c r="K60" i="387"/>
  <c r="J60" i="387"/>
  <c r="P59" i="387"/>
  <c r="M59" i="387" s="1"/>
  <c r="L59" i="387"/>
  <c r="K59" i="387"/>
  <c r="J59" i="387"/>
  <c r="P58" i="387"/>
  <c r="M58" i="387" s="1"/>
  <c r="L58" i="387"/>
  <c r="K58" i="387"/>
  <c r="J58" i="387"/>
  <c r="P57" i="387"/>
  <c r="M57" i="387" s="1"/>
  <c r="L57" i="387"/>
  <c r="K57" i="387"/>
  <c r="J57" i="387"/>
  <c r="P56" i="387"/>
  <c r="M56" i="387" s="1"/>
  <c r="L56" i="387"/>
  <c r="K56" i="387"/>
  <c r="J56" i="387"/>
  <c r="P55" i="387"/>
  <c r="M55" i="387" s="1"/>
  <c r="L55" i="387"/>
  <c r="K55" i="387"/>
  <c r="J55" i="387"/>
  <c r="P54" i="387"/>
  <c r="M54" i="387"/>
  <c r="L54" i="387"/>
  <c r="K54" i="387"/>
  <c r="J54" i="387"/>
  <c r="P53" i="387"/>
  <c r="M53" i="387"/>
  <c r="L53" i="387"/>
  <c r="K53" i="387"/>
  <c r="J53" i="387"/>
  <c r="P52" i="387"/>
  <c r="M52" i="387" s="1"/>
  <c r="L52" i="387"/>
  <c r="K52" i="387"/>
  <c r="J52" i="387"/>
  <c r="P51" i="387"/>
  <c r="M51" i="387" s="1"/>
  <c r="L51" i="387"/>
  <c r="K51" i="387"/>
  <c r="J51" i="387"/>
  <c r="P50" i="387"/>
  <c r="M50" i="387" s="1"/>
  <c r="L50" i="387"/>
  <c r="K50" i="387"/>
  <c r="J50" i="387"/>
  <c r="P49" i="387"/>
  <c r="M49" i="387"/>
  <c r="L49" i="387"/>
  <c r="K49" i="387"/>
  <c r="J49" i="387"/>
  <c r="P48" i="387"/>
  <c r="M48" i="387"/>
  <c r="L48" i="387"/>
  <c r="K48" i="387"/>
  <c r="J48" i="387"/>
  <c r="P47" i="387"/>
  <c r="M47" i="387" s="1"/>
  <c r="L47" i="387"/>
  <c r="K47" i="387"/>
  <c r="J47" i="387"/>
  <c r="P46" i="387"/>
  <c r="M46" i="387" s="1"/>
  <c r="L46" i="387"/>
  <c r="K46" i="387"/>
  <c r="J46" i="387"/>
  <c r="P45" i="387"/>
  <c r="M45" i="387" s="1"/>
  <c r="L45" i="387"/>
  <c r="K45" i="387"/>
  <c r="J45" i="387"/>
  <c r="P44" i="387"/>
  <c r="M44" i="387" s="1"/>
  <c r="L44" i="387"/>
  <c r="K44" i="387"/>
  <c r="J44" i="387"/>
  <c r="P43" i="387"/>
  <c r="M43" i="387" s="1"/>
  <c r="L43" i="387"/>
  <c r="K43" i="387"/>
  <c r="J43" i="387"/>
  <c r="P42" i="387"/>
  <c r="M42" i="387"/>
  <c r="L42" i="387"/>
  <c r="K42" i="387"/>
  <c r="J42" i="387"/>
  <c r="P41" i="387"/>
  <c r="M41" i="387"/>
  <c r="L41" i="387"/>
  <c r="K41" i="387"/>
  <c r="J41" i="387"/>
  <c r="P40" i="387"/>
  <c r="M40" i="387" s="1"/>
  <c r="L40" i="387"/>
  <c r="K40" i="387"/>
  <c r="J40" i="387"/>
  <c r="H5" i="387"/>
  <c r="D5" i="387"/>
  <c r="C5" i="387"/>
  <c r="A5" i="387"/>
  <c r="C2" i="387"/>
  <c r="A1" i="387"/>
  <c r="B21" i="386"/>
  <c r="I13" i="386"/>
  <c r="G13" i="386"/>
  <c r="E13" i="386"/>
  <c r="J18" i="386" s="1"/>
  <c r="D13" i="386"/>
  <c r="C13" i="386"/>
  <c r="I11" i="386"/>
  <c r="G11" i="386"/>
  <c r="E11" i="386"/>
  <c r="H18" i="386" s="1"/>
  <c r="D11" i="386"/>
  <c r="C11" i="386"/>
  <c r="I9" i="386"/>
  <c r="G9" i="386"/>
  <c r="E9" i="386"/>
  <c r="B20" i="386" s="1"/>
  <c r="D9" i="386"/>
  <c r="C9" i="386"/>
  <c r="I7" i="386"/>
  <c r="G7" i="386"/>
  <c r="E7" i="386"/>
  <c r="D7" i="386"/>
  <c r="C7" i="386"/>
  <c r="Y5" i="386"/>
  <c r="AI1" i="386" s="1"/>
  <c r="M4" i="386"/>
  <c r="K41" i="386" s="1"/>
  <c r="E4" i="386"/>
  <c r="A4" i="386"/>
  <c r="Y3" i="386"/>
  <c r="E2" i="386"/>
  <c r="A1" i="386"/>
  <c r="P156" i="385"/>
  <c r="M156" i="385" s="1"/>
  <c r="L156" i="385"/>
  <c r="K156" i="385"/>
  <c r="J156" i="385"/>
  <c r="P155" i="385"/>
  <c r="M155" i="385" s="1"/>
  <c r="L155" i="385"/>
  <c r="K155" i="385"/>
  <c r="J155" i="385"/>
  <c r="P154" i="385"/>
  <c r="M154" i="385"/>
  <c r="L154" i="385"/>
  <c r="K154" i="385"/>
  <c r="J154" i="385"/>
  <c r="P153" i="385"/>
  <c r="M153" i="385"/>
  <c r="L153" i="385"/>
  <c r="K153" i="385"/>
  <c r="J153" i="385"/>
  <c r="P152" i="385"/>
  <c r="M152" i="385" s="1"/>
  <c r="L152" i="385"/>
  <c r="K152" i="385"/>
  <c r="J152" i="385"/>
  <c r="P151" i="385"/>
  <c r="M151" i="385" s="1"/>
  <c r="L151" i="385"/>
  <c r="K151" i="385"/>
  <c r="J151" i="385"/>
  <c r="P150" i="385"/>
  <c r="M150" i="385" s="1"/>
  <c r="L150" i="385"/>
  <c r="K150" i="385"/>
  <c r="J150" i="385"/>
  <c r="P149" i="385"/>
  <c r="M149" i="385" s="1"/>
  <c r="L149" i="385"/>
  <c r="K149" i="385"/>
  <c r="J149" i="385"/>
  <c r="P148" i="385"/>
  <c r="M148" i="385" s="1"/>
  <c r="L148" i="385"/>
  <c r="K148" i="385"/>
  <c r="J148" i="385"/>
  <c r="P147" i="385"/>
  <c r="M147" i="385"/>
  <c r="L147" i="385"/>
  <c r="K147" i="385"/>
  <c r="J147" i="385"/>
  <c r="P146" i="385"/>
  <c r="M146" i="385"/>
  <c r="L146" i="385"/>
  <c r="K146" i="385"/>
  <c r="J146" i="385"/>
  <c r="P145" i="385"/>
  <c r="M145" i="385" s="1"/>
  <c r="L145" i="385"/>
  <c r="K145" i="385"/>
  <c r="J145" i="385"/>
  <c r="P144" i="385"/>
  <c r="M144" i="385" s="1"/>
  <c r="L144" i="385"/>
  <c r="K144" i="385"/>
  <c r="J144" i="385"/>
  <c r="P143" i="385"/>
  <c r="M143" i="385" s="1"/>
  <c r="L143" i="385"/>
  <c r="K143" i="385"/>
  <c r="J143" i="385"/>
  <c r="P142" i="385"/>
  <c r="M142" i="385"/>
  <c r="L142" i="385"/>
  <c r="K142" i="385"/>
  <c r="J142" i="385"/>
  <c r="P141" i="385"/>
  <c r="M141" i="385" s="1"/>
  <c r="L141" i="385"/>
  <c r="K141" i="385"/>
  <c r="J141" i="385"/>
  <c r="P140" i="385"/>
  <c r="M140" i="385" s="1"/>
  <c r="L140" i="385"/>
  <c r="K140" i="385"/>
  <c r="J140" i="385"/>
  <c r="P139" i="385"/>
  <c r="M139" i="385"/>
  <c r="L139" i="385"/>
  <c r="K139" i="385"/>
  <c r="J139" i="385"/>
  <c r="P138" i="385"/>
  <c r="M138" i="385" s="1"/>
  <c r="L138" i="385"/>
  <c r="K138" i="385"/>
  <c r="J138" i="385"/>
  <c r="P137" i="385"/>
  <c r="M137" i="385" s="1"/>
  <c r="L137" i="385"/>
  <c r="K137" i="385"/>
  <c r="J137" i="385"/>
  <c r="P136" i="385"/>
  <c r="M136" i="385" s="1"/>
  <c r="L136" i="385"/>
  <c r="K136" i="385"/>
  <c r="J136" i="385"/>
  <c r="P135" i="385"/>
  <c r="M135" i="385" s="1"/>
  <c r="L135" i="385"/>
  <c r="K135" i="385"/>
  <c r="J135" i="385"/>
  <c r="P134" i="385"/>
  <c r="M134" i="385"/>
  <c r="L134" i="385"/>
  <c r="K134" i="385"/>
  <c r="J134" i="385"/>
  <c r="P133" i="385"/>
  <c r="M133" i="385" s="1"/>
  <c r="L133" i="385"/>
  <c r="K133" i="385"/>
  <c r="J133" i="385"/>
  <c r="P132" i="385"/>
  <c r="M132" i="385" s="1"/>
  <c r="L132" i="385"/>
  <c r="K132" i="385"/>
  <c r="J132" i="385"/>
  <c r="P131" i="385"/>
  <c r="M131" i="385"/>
  <c r="L131" i="385"/>
  <c r="K131" i="385"/>
  <c r="J131" i="385"/>
  <c r="P130" i="385"/>
  <c r="M130" i="385" s="1"/>
  <c r="L130" i="385"/>
  <c r="K130" i="385"/>
  <c r="J130" i="385"/>
  <c r="P129" i="385"/>
  <c r="M129" i="385" s="1"/>
  <c r="L129" i="385"/>
  <c r="K129" i="385"/>
  <c r="J129" i="385"/>
  <c r="P128" i="385"/>
  <c r="M128" i="385" s="1"/>
  <c r="L128" i="385"/>
  <c r="K128" i="385"/>
  <c r="J128" i="385"/>
  <c r="P127" i="385"/>
  <c r="M127" i="385"/>
  <c r="L127" i="385"/>
  <c r="K127" i="385"/>
  <c r="J127" i="385"/>
  <c r="P126" i="385"/>
  <c r="M126" i="385"/>
  <c r="L126" i="385"/>
  <c r="K126" i="385"/>
  <c r="J126" i="385"/>
  <c r="P125" i="385"/>
  <c r="M125" i="385" s="1"/>
  <c r="L125" i="385"/>
  <c r="K125" i="385"/>
  <c r="J125" i="385"/>
  <c r="P124" i="385"/>
  <c r="M124" i="385" s="1"/>
  <c r="L124" i="385"/>
  <c r="K124" i="385"/>
  <c r="J124" i="385"/>
  <c r="P123" i="385"/>
  <c r="M123" i="385" s="1"/>
  <c r="L123" i="385"/>
  <c r="K123" i="385"/>
  <c r="J123" i="385"/>
  <c r="P122" i="385"/>
  <c r="M122" i="385" s="1"/>
  <c r="L122" i="385"/>
  <c r="K122" i="385"/>
  <c r="J122" i="385"/>
  <c r="P121" i="385"/>
  <c r="M121" i="385" s="1"/>
  <c r="L121" i="385"/>
  <c r="K121" i="385"/>
  <c r="J121" i="385"/>
  <c r="P120" i="385"/>
  <c r="M120" i="385" s="1"/>
  <c r="L120" i="385"/>
  <c r="K120" i="385"/>
  <c r="J120" i="385"/>
  <c r="P119" i="385"/>
  <c r="M119" i="385"/>
  <c r="L119" i="385"/>
  <c r="K119" i="385"/>
  <c r="J119" i="385"/>
  <c r="P118" i="385"/>
  <c r="M118" i="385"/>
  <c r="L118" i="385"/>
  <c r="K118" i="385"/>
  <c r="J118" i="385"/>
  <c r="P117" i="385"/>
  <c r="M117" i="385" s="1"/>
  <c r="L117" i="385"/>
  <c r="K117" i="385"/>
  <c r="J117" i="385"/>
  <c r="P116" i="385"/>
  <c r="M116" i="385" s="1"/>
  <c r="L116" i="385"/>
  <c r="K116" i="385"/>
  <c r="J116" i="385"/>
  <c r="P115" i="385"/>
  <c r="M115" i="385" s="1"/>
  <c r="L115" i="385"/>
  <c r="K115" i="385"/>
  <c r="J115" i="385"/>
  <c r="P114" i="385"/>
  <c r="M114" i="385"/>
  <c r="L114" i="385"/>
  <c r="K114" i="385"/>
  <c r="J114" i="385"/>
  <c r="P113" i="385"/>
  <c r="M113" i="385"/>
  <c r="L113" i="385"/>
  <c r="K113" i="385"/>
  <c r="J113" i="385"/>
  <c r="P112" i="385"/>
  <c r="M112" i="385" s="1"/>
  <c r="L112" i="385"/>
  <c r="K112" i="385"/>
  <c r="J112" i="385"/>
  <c r="P111" i="385"/>
  <c r="M111" i="385" s="1"/>
  <c r="L111" i="385"/>
  <c r="K111" i="385"/>
  <c r="J111" i="385"/>
  <c r="P110" i="385"/>
  <c r="M110" i="385" s="1"/>
  <c r="L110" i="385"/>
  <c r="K110" i="385"/>
  <c r="J110" i="385"/>
  <c r="P109" i="385"/>
  <c r="M109" i="385" s="1"/>
  <c r="L109" i="385"/>
  <c r="K109" i="385"/>
  <c r="J109" i="385"/>
  <c r="P108" i="385"/>
  <c r="M108" i="385" s="1"/>
  <c r="L108" i="385"/>
  <c r="K108" i="385"/>
  <c r="J108" i="385"/>
  <c r="P107" i="385"/>
  <c r="M107" i="385"/>
  <c r="L107" i="385"/>
  <c r="K107" i="385"/>
  <c r="J107" i="385"/>
  <c r="P106" i="385"/>
  <c r="M106" i="385"/>
  <c r="L106" i="385"/>
  <c r="K106" i="385"/>
  <c r="J106" i="385"/>
  <c r="P105" i="385"/>
  <c r="M105" i="385" s="1"/>
  <c r="L105" i="385"/>
  <c r="K105" i="385"/>
  <c r="J105" i="385"/>
  <c r="P104" i="385"/>
  <c r="M104" i="385" s="1"/>
  <c r="L104" i="385"/>
  <c r="K104" i="385"/>
  <c r="J104" i="385"/>
  <c r="P103" i="385"/>
  <c r="M103" i="385" s="1"/>
  <c r="L103" i="385"/>
  <c r="K103" i="385"/>
  <c r="J103" i="385"/>
  <c r="P102" i="385"/>
  <c r="M102" i="385"/>
  <c r="L102" i="385"/>
  <c r="K102" i="385"/>
  <c r="J102" i="385"/>
  <c r="P101" i="385"/>
  <c r="M101" i="385"/>
  <c r="L101" i="385"/>
  <c r="K101" i="385"/>
  <c r="J101" i="385"/>
  <c r="P100" i="385"/>
  <c r="M100" i="385" s="1"/>
  <c r="L100" i="385"/>
  <c r="K100" i="385"/>
  <c r="J100" i="385"/>
  <c r="P99" i="385"/>
  <c r="M99" i="385" s="1"/>
  <c r="L99" i="385"/>
  <c r="K99" i="385"/>
  <c r="J99" i="385"/>
  <c r="P98" i="385"/>
  <c r="M98" i="385" s="1"/>
  <c r="L98" i="385"/>
  <c r="K98" i="385"/>
  <c r="J98" i="385"/>
  <c r="P97" i="385"/>
  <c r="M97" i="385" s="1"/>
  <c r="L97" i="385"/>
  <c r="K97" i="385"/>
  <c r="J97" i="385"/>
  <c r="P96" i="385"/>
  <c r="M96" i="385" s="1"/>
  <c r="L96" i="385"/>
  <c r="K96" i="385"/>
  <c r="J96" i="385"/>
  <c r="P95" i="385"/>
  <c r="M95" i="385"/>
  <c r="L95" i="385"/>
  <c r="K95" i="385"/>
  <c r="J95" i="385"/>
  <c r="P94" i="385"/>
  <c r="M94" i="385"/>
  <c r="L94" i="385"/>
  <c r="K94" i="385"/>
  <c r="J94" i="385"/>
  <c r="P93" i="385"/>
  <c r="M93" i="385" s="1"/>
  <c r="L93" i="385"/>
  <c r="K93" i="385"/>
  <c r="J93" i="385"/>
  <c r="P92" i="385"/>
  <c r="M92" i="385" s="1"/>
  <c r="L92" i="385"/>
  <c r="K92" i="385"/>
  <c r="J92" i="385"/>
  <c r="P91" i="385"/>
  <c r="M91" i="385" s="1"/>
  <c r="L91" i="385"/>
  <c r="K91" i="385"/>
  <c r="J91" i="385"/>
  <c r="P90" i="385"/>
  <c r="M90" i="385" s="1"/>
  <c r="L90" i="385"/>
  <c r="K90" i="385"/>
  <c r="J90" i="385"/>
  <c r="P89" i="385"/>
  <c r="M89" i="385" s="1"/>
  <c r="L89" i="385"/>
  <c r="K89" i="385"/>
  <c r="J89" i="385"/>
  <c r="P88" i="385"/>
  <c r="M88" i="385" s="1"/>
  <c r="L88" i="385"/>
  <c r="K88" i="385"/>
  <c r="J88" i="385"/>
  <c r="P87" i="385"/>
  <c r="M87" i="385" s="1"/>
  <c r="L87" i="385"/>
  <c r="K87" i="385"/>
  <c r="J87" i="385"/>
  <c r="P86" i="385"/>
  <c r="M86" i="385"/>
  <c r="L86" i="385"/>
  <c r="K86" i="385"/>
  <c r="J86" i="385"/>
  <c r="P85" i="385"/>
  <c r="M85" i="385"/>
  <c r="L85" i="385"/>
  <c r="K85" i="385"/>
  <c r="J85" i="385"/>
  <c r="P84" i="385"/>
  <c r="M84" i="385" s="1"/>
  <c r="L84" i="385"/>
  <c r="K84" i="385"/>
  <c r="J84" i="385"/>
  <c r="P83" i="385"/>
  <c r="M83" i="385" s="1"/>
  <c r="L83" i="385"/>
  <c r="K83" i="385"/>
  <c r="J83" i="385"/>
  <c r="P82" i="385"/>
  <c r="M82" i="385" s="1"/>
  <c r="L82" i="385"/>
  <c r="K82" i="385"/>
  <c r="J82" i="385"/>
  <c r="P81" i="385"/>
  <c r="M81" i="385" s="1"/>
  <c r="L81" i="385"/>
  <c r="K81" i="385"/>
  <c r="J81" i="385"/>
  <c r="P80" i="385"/>
  <c r="M80" i="385" s="1"/>
  <c r="L80" i="385"/>
  <c r="K80" i="385"/>
  <c r="J80" i="385"/>
  <c r="P79" i="385"/>
  <c r="M79" i="385"/>
  <c r="L79" i="385"/>
  <c r="K79" i="385"/>
  <c r="J79" i="385"/>
  <c r="P78" i="385"/>
  <c r="M78" i="385"/>
  <c r="L78" i="385"/>
  <c r="K78" i="385"/>
  <c r="J78" i="385"/>
  <c r="P77" i="385"/>
  <c r="M77" i="385" s="1"/>
  <c r="L77" i="385"/>
  <c r="K77" i="385"/>
  <c r="J77" i="385"/>
  <c r="P76" i="385"/>
  <c r="M76" i="385" s="1"/>
  <c r="L76" i="385"/>
  <c r="K76" i="385"/>
  <c r="J76" i="385"/>
  <c r="P75" i="385"/>
  <c r="M75" i="385" s="1"/>
  <c r="L75" i="385"/>
  <c r="K75" i="385"/>
  <c r="J75" i="385"/>
  <c r="P74" i="385"/>
  <c r="M74" i="385" s="1"/>
  <c r="L74" i="385"/>
  <c r="K74" i="385"/>
  <c r="J74" i="385"/>
  <c r="P73" i="385"/>
  <c r="M73" i="385"/>
  <c r="L73" i="385"/>
  <c r="K73" i="385"/>
  <c r="J73" i="385"/>
  <c r="P72" i="385"/>
  <c r="M72" i="385" s="1"/>
  <c r="L72" i="385"/>
  <c r="K72" i="385"/>
  <c r="J72" i="385"/>
  <c r="P71" i="385"/>
  <c r="M71" i="385"/>
  <c r="L71" i="385"/>
  <c r="K71" i="385"/>
  <c r="J71" i="385"/>
  <c r="P70" i="385"/>
  <c r="M70" i="385" s="1"/>
  <c r="L70" i="385"/>
  <c r="K70" i="385"/>
  <c r="J70" i="385"/>
  <c r="P69" i="385"/>
  <c r="M69" i="385" s="1"/>
  <c r="L69" i="385"/>
  <c r="K69" i="385"/>
  <c r="J69" i="385"/>
  <c r="P68" i="385"/>
  <c r="M68" i="385" s="1"/>
  <c r="L68" i="385"/>
  <c r="K68" i="385"/>
  <c r="J68" i="385"/>
  <c r="P67" i="385"/>
  <c r="M67" i="385"/>
  <c r="L67" i="385"/>
  <c r="K67" i="385"/>
  <c r="J67" i="385"/>
  <c r="P66" i="385"/>
  <c r="M66" i="385" s="1"/>
  <c r="L66" i="385"/>
  <c r="K66" i="385"/>
  <c r="J66" i="385"/>
  <c r="P65" i="385"/>
  <c r="M65" i="385"/>
  <c r="L65" i="385"/>
  <c r="K65" i="385"/>
  <c r="J65" i="385"/>
  <c r="P64" i="385"/>
  <c r="M64" i="385" s="1"/>
  <c r="L64" i="385"/>
  <c r="K64" i="385"/>
  <c r="J64" i="385"/>
  <c r="P63" i="385"/>
  <c r="M63" i="385" s="1"/>
  <c r="L63" i="385"/>
  <c r="K63" i="385"/>
  <c r="J63" i="385"/>
  <c r="P62" i="385"/>
  <c r="M62" i="385" s="1"/>
  <c r="L62" i="385"/>
  <c r="K62" i="385"/>
  <c r="J62" i="385"/>
  <c r="P61" i="385"/>
  <c r="M61" i="385" s="1"/>
  <c r="L61" i="385"/>
  <c r="K61" i="385"/>
  <c r="J61" i="385"/>
  <c r="P60" i="385"/>
  <c r="M60" i="385" s="1"/>
  <c r="L60" i="385"/>
  <c r="K60" i="385"/>
  <c r="J60" i="385"/>
  <c r="P59" i="385"/>
  <c r="M59" i="385"/>
  <c r="L59" i="385"/>
  <c r="K59" i="385"/>
  <c r="J59" i="385"/>
  <c r="P58" i="385"/>
  <c r="M58" i="385"/>
  <c r="L58" i="385"/>
  <c r="K58" i="385"/>
  <c r="J58" i="385"/>
  <c r="P57" i="385"/>
  <c r="M57" i="385" s="1"/>
  <c r="L57" i="385"/>
  <c r="K57" i="385"/>
  <c r="J57" i="385"/>
  <c r="P56" i="385"/>
  <c r="M56" i="385" s="1"/>
  <c r="L56" i="385"/>
  <c r="K56" i="385"/>
  <c r="J56" i="385"/>
  <c r="P55" i="385"/>
  <c r="M55" i="385" s="1"/>
  <c r="L55" i="385"/>
  <c r="K55" i="385"/>
  <c r="J55" i="385"/>
  <c r="P54" i="385"/>
  <c r="M54" i="385" s="1"/>
  <c r="L54" i="385"/>
  <c r="K54" i="385"/>
  <c r="J54" i="385"/>
  <c r="P53" i="385"/>
  <c r="M53" i="385"/>
  <c r="L53" i="385"/>
  <c r="K53" i="385"/>
  <c r="J53" i="385"/>
  <c r="P52" i="385"/>
  <c r="M52" i="385" s="1"/>
  <c r="L52" i="385"/>
  <c r="K52" i="385"/>
  <c r="J52" i="385"/>
  <c r="P51" i="385"/>
  <c r="M51" i="385"/>
  <c r="L51" i="385"/>
  <c r="K51" i="385"/>
  <c r="J51" i="385"/>
  <c r="P50" i="385"/>
  <c r="M50" i="385" s="1"/>
  <c r="L50" i="385"/>
  <c r="K50" i="385"/>
  <c r="J50" i="385"/>
  <c r="P49" i="385"/>
  <c r="M49" i="385" s="1"/>
  <c r="L49" i="385"/>
  <c r="K49" i="385"/>
  <c r="J49" i="385"/>
  <c r="P48" i="385"/>
  <c r="M48" i="385" s="1"/>
  <c r="L48" i="385"/>
  <c r="K48" i="385"/>
  <c r="J48" i="385"/>
  <c r="P47" i="385"/>
  <c r="M47" i="385" s="1"/>
  <c r="L47" i="385"/>
  <c r="K47" i="385"/>
  <c r="J47" i="385"/>
  <c r="P46" i="385"/>
  <c r="M46" i="385"/>
  <c r="L46" i="385"/>
  <c r="K46" i="385"/>
  <c r="J46" i="385"/>
  <c r="P45" i="385"/>
  <c r="M45" i="385" s="1"/>
  <c r="L45" i="385"/>
  <c r="K45" i="385"/>
  <c r="J45" i="385"/>
  <c r="P44" i="385"/>
  <c r="M44" i="385" s="1"/>
  <c r="L44" i="385"/>
  <c r="K44" i="385"/>
  <c r="J44" i="385"/>
  <c r="P43" i="385"/>
  <c r="M43" i="385"/>
  <c r="L43" i="385"/>
  <c r="K43" i="385"/>
  <c r="J43" i="385"/>
  <c r="P42" i="385"/>
  <c r="M42" i="385" s="1"/>
  <c r="L42" i="385"/>
  <c r="K42" i="385"/>
  <c r="J42" i="385"/>
  <c r="P41" i="385"/>
  <c r="M41" i="385" s="1"/>
  <c r="L41" i="385"/>
  <c r="K41" i="385"/>
  <c r="J41" i="385"/>
  <c r="P40" i="385"/>
  <c r="M40" i="385" s="1"/>
  <c r="L40" i="385"/>
  <c r="K40" i="385"/>
  <c r="J40" i="385"/>
  <c r="H5" i="385"/>
  <c r="D5" i="385"/>
  <c r="C5" i="385"/>
  <c r="A5" i="385"/>
  <c r="C2" i="385"/>
  <c r="A1" i="385"/>
  <c r="B21" i="384"/>
  <c r="L11" i="384"/>
  <c r="I11" i="384"/>
  <c r="G11" i="384"/>
  <c r="E11" i="384"/>
  <c r="H18" i="384" s="1"/>
  <c r="D11" i="384"/>
  <c r="C11" i="384"/>
  <c r="I9" i="384"/>
  <c r="G9" i="384"/>
  <c r="E9" i="384"/>
  <c r="D9" i="384"/>
  <c r="C9" i="384"/>
  <c r="I7" i="384"/>
  <c r="G7" i="384"/>
  <c r="E7" i="384"/>
  <c r="D7" i="384"/>
  <c r="C7" i="384"/>
  <c r="Y5" i="384"/>
  <c r="AK1" i="384" s="1"/>
  <c r="L4" i="384"/>
  <c r="K41" i="384" s="1"/>
  <c r="E4" i="384"/>
  <c r="A4" i="384"/>
  <c r="Y3" i="384"/>
  <c r="E2" i="384"/>
  <c r="A1" i="384"/>
  <c r="P156" i="383"/>
  <c r="M156" i="383"/>
  <c r="L156" i="383"/>
  <c r="K156" i="383"/>
  <c r="J156" i="383"/>
  <c r="P155" i="383"/>
  <c r="M155" i="383"/>
  <c r="L155" i="383"/>
  <c r="K155" i="383"/>
  <c r="J155" i="383"/>
  <c r="P154" i="383"/>
  <c r="M154" i="383" s="1"/>
  <c r="L154" i="383"/>
  <c r="K154" i="383"/>
  <c r="J154" i="383"/>
  <c r="P153" i="383"/>
  <c r="M153" i="383" s="1"/>
  <c r="L153" i="383"/>
  <c r="K153" i="383"/>
  <c r="J153" i="383"/>
  <c r="P152" i="383"/>
  <c r="M152" i="383" s="1"/>
  <c r="L152" i="383"/>
  <c r="K152" i="383"/>
  <c r="J152" i="383"/>
  <c r="P151" i="383"/>
  <c r="M151" i="383" s="1"/>
  <c r="L151" i="383"/>
  <c r="K151" i="383"/>
  <c r="J151" i="383"/>
  <c r="P150" i="383"/>
  <c r="M150" i="383"/>
  <c r="L150" i="383"/>
  <c r="K150" i="383"/>
  <c r="J150" i="383"/>
  <c r="P149" i="383"/>
  <c r="M149" i="383" s="1"/>
  <c r="L149" i="383"/>
  <c r="K149" i="383"/>
  <c r="J149" i="383"/>
  <c r="P148" i="383"/>
  <c r="M148" i="383"/>
  <c r="L148" i="383"/>
  <c r="K148" i="383"/>
  <c r="J148" i="383"/>
  <c r="P147" i="383"/>
  <c r="M147" i="383" s="1"/>
  <c r="L147" i="383"/>
  <c r="K147" i="383"/>
  <c r="J147" i="383"/>
  <c r="P146" i="383"/>
  <c r="M146" i="383" s="1"/>
  <c r="L146" i="383"/>
  <c r="K146" i="383"/>
  <c r="J146" i="383"/>
  <c r="P145" i="383"/>
  <c r="M145" i="383" s="1"/>
  <c r="L145" i="383"/>
  <c r="K145" i="383"/>
  <c r="J145" i="383"/>
  <c r="P144" i="383"/>
  <c r="M144" i="383" s="1"/>
  <c r="L144" i="383"/>
  <c r="K144" i="383"/>
  <c r="J144" i="383"/>
  <c r="P143" i="383"/>
  <c r="M143" i="383"/>
  <c r="L143" i="383"/>
  <c r="K143" i="383"/>
  <c r="J143" i="383"/>
  <c r="P142" i="383"/>
  <c r="M142" i="383" s="1"/>
  <c r="L142" i="383"/>
  <c r="K142" i="383"/>
  <c r="J142" i="383"/>
  <c r="P141" i="383"/>
  <c r="M141" i="383" s="1"/>
  <c r="L141" i="383"/>
  <c r="K141" i="383"/>
  <c r="J141" i="383"/>
  <c r="P140" i="383"/>
  <c r="M140" i="383"/>
  <c r="L140" i="383"/>
  <c r="K140" i="383"/>
  <c r="J140" i="383"/>
  <c r="P139" i="383"/>
  <c r="M139" i="383" s="1"/>
  <c r="L139" i="383"/>
  <c r="K139" i="383"/>
  <c r="J139" i="383"/>
  <c r="P138" i="383"/>
  <c r="M138" i="383" s="1"/>
  <c r="L138" i="383"/>
  <c r="K138" i="383"/>
  <c r="J138" i="383"/>
  <c r="P137" i="383"/>
  <c r="M137" i="383" s="1"/>
  <c r="L137" i="383"/>
  <c r="K137" i="383"/>
  <c r="J137" i="383"/>
  <c r="P136" i="383"/>
  <c r="M136" i="383" s="1"/>
  <c r="L136" i="383"/>
  <c r="K136" i="383"/>
  <c r="J136" i="383"/>
  <c r="P135" i="383"/>
  <c r="M135" i="383" s="1"/>
  <c r="L135" i="383"/>
  <c r="K135" i="383"/>
  <c r="J135" i="383"/>
  <c r="P134" i="383"/>
  <c r="M134" i="383"/>
  <c r="L134" i="383"/>
  <c r="K134" i="383"/>
  <c r="J134" i="383"/>
  <c r="P133" i="383"/>
  <c r="M133" i="383" s="1"/>
  <c r="L133" i="383"/>
  <c r="K133" i="383"/>
  <c r="J133" i="383"/>
  <c r="P132" i="383"/>
  <c r="M132" i="383"/>
  <c r="L132" i="383"/>
  <c r="K132" i="383"/>
  <c r="J132" i="383"/>
  <c r="P131" i="383"/>
  <c r="M131" i="383" s="1"/>
  <c r="L131" i="383"/>
  <c r="K131" i="383"/>
  <c r="J131" i="383"/>
  <c r="P130" i="383"/>
  <c r="M130" i="383" s="1"/>
  <c r="L130" i="383"/>
  <c r="K130" i="383"/>
  <c r="J130" i="383"/>
  <c r="P129" i="383"/>
  <c r="M129" i="383" s="1"/>
  <c r="L129" i="383"/>
  <c r="K129" i="383"/>
  <c r="J129" i="383"/>
  <c r="P128" i="383"/>
  <c r="M128" i="383" s="1"/>
  <c r="L128" i="383"/>
  <c r="K128" i="383"/>
  <c r="J128" i="383"/>
  <c r="P127" i="383"/>
  <c r="M127" i="383" s="1"/>
  <c r="L127" i="383"/>
  <c r="K127" i="383"/>
  <c r="J127" i="383"/>
  <c r="P126" i="383"/>
  <c r="M126" i="383"/>
  <c r="L126" i="383"/>
  <c r="K126" i="383"/>
  <c r="J126" i="383"/>
  <c r="P125" i="383"/>
  <c r="M125" i="383" s="1"/>
  <c r="L125" i="383"/>
  <c r="K125" i="383"/>
  <c r="J125" i="383"/>
  <c r="P124" i="383"/>
  <c r="M124" i="383"/>
  <c r="L124" i="383"/>
  <c r="K124" i="383"/>
  <c r="J124" i="383"/>
  <c r="P123" i="383"/>
  <c r="M123" i="383" s="1"/>
  <c r="L123" i="383"/>
  <c r="K123" i="383"/>
  <c r="J123" i="383"/>
  <c r="P122" i="383"/>
  <c r="M122" i="383" s="1"/>
  <c r="L122" i="383"/>
  <c r="K122" i="383"/>
  <c r="J122" i="383"/>
  <c r="P121" i="383"/>
  <c r="M121" i="383" s="1"/>
  <c r="L121" i="383"/>
  <c r="K121" i="383"/>
  <c r="J121" i="383"/>
  <c r="P120" i="383"/>
  <c r="M120" i="383"/>
  <c r="L120" i="383"/>
  <c r="K120" i="383"/>
  <c r="J120" i="383"/>
  <c r="P119" i="383"/>
  <c r="M119" i="383" s="1"/>
  <c r="L119" i="383"/>
  <c r="K119" i="383"/>
  <c r="J119" i="383"/>
  <c r="P118" i="383"/>
  <c r="M118" i="383"/>
  <c r="L118" i="383"/>
  <c r="K118" i="383"/>
  <c r="J118" i="383"/>
  <c r="P117" i="383"/>
  <c r="M117" i="383" s="1"/>
  <c r="L117" i="383"/>
  <c r="K117" i="383"/>
  <c r="J117" i="383"/>
  <c r="P116" i="383"/>
  <c r="M116" i="383" s="1"/>
  <c r="L116" i="383"/>
  <c r="K116" i="383"/>
  <c r="J116" i="383"/>
  <c r="P115" i="383"/>
  <c r="M115" i="383" s="1"/>
  <c r="L115" i="383"/>
  <c r="K115" i="383"/>
  <c r="J115" i="383"/>
  <c r="P114" i="383"/>
  <c r="M114" i="383" s="1"/>
  <c r="L114" i="383"/>
  <c r="K114" i="383"/>
  <c r="J114" i="383"/>
  <c r="P113" i="383"/>
  <c r="M113" i="383" s="1"/>
  <c r="L113" i="383"/>
  <c r="K113" i="383"/>
  <c r="J113" i="383"/>
  <c r="P112" i="383"/>
  <c r="M112" i="383"/>
  <c r="L112" i="383"/>
  <c r="K112" i="383"/>
  <c r="J112" i="383"/>
  <c r="P111" i="383"/>
  <c r="M111" i="383" s="1"/>
  <c r="L111" i="383"/>
  <c r="K111" i="383"/>
  <c r="J111" i="383"/>
  <c r="P110" i="383"/>
  <c r="M110" i="383" s="1"/>
  <c r="L110" i="383"/>
  <c r="K110" i="383"/>
  <c r="J110" i="383"/>
  <c r="P109" i="383"/>
  <c r="M109" i="383" s="1"/>
  <c r="L109" i="383"/>
  <c r="K109" i="383"/>
  <c r="J109" i="383"/>
  <c r="P108" i="383"/>
  <c r="M108" i="383" s="1"/>
  <c r="L108" i="383"/>
  <c r="K108" i="383"/>
  <c r="J108" i="383"/>
  <c r="P107" i="383"/>
  <c r="M107" i="383"/>
  <c r="L107" i="383"/>
  <c r="K107" i="383"/>
  <c r="J107" i="383"/>
  <c r="P106" i="383"/>
  <c r="M106" i="383" s="1"/>
  <c r="L106" i="383"/>
  <c r="K106" i="383"/>
  <c r="J106" i="383"/>
  <c r="P105" i="383"/>
  <c r="M105" i="383" s="1"/>
  <c r="L105" i="383"/>
  <c r="K105" i="383"/>
  <c r="J105" i="383"/>
  <c r="P104" i="383"/>
  <c r="M104" i="383" s="1"/>
  <c r="L104" i="383"/>
  <c r="K104" i="383"/>
  <c r="J104" i="383"/>
  <c r="P103" i="383"/>
  <c r="M103" i="383"/>
  <c r="L103" i="383"/>
  <c r="K103" i="383"/>
  <c r="J103" i="383"/>
  <c r="P102" i="383"/>
  <c r="M102" i="383"/>
  <c r="L102" i="383"/>
  <c r="K102" i="383"/>
  <c r="J102" i="383"/>
  <c r="P101" i="383"/>
  <c r="M101" i="383" s="1"/>
  <c r="L101" i="383"/>
  <c r="K101" i="383"/>
  <c r="J101" i="383"/>
  <c r="P100" i="383"/>
  <c r="M100" i="383" s="1"/>
  <c r="L100" i="383"/>
  <c r="K100" i="383"/>
  <c r="J100" i="383"/>
  <c r="P99" i="383"/>
  <c r="M99" i="383" s="1"/>
  <c r="L99" i="383"/>
  <c r="K99" i="383"/>
  <c r="J99" i="383"/>
  <c r="P98" i="383"/>
  <c r="M98" i="383" s="1"/>
  <c r="L98" i="383"/>
  <c r="K98" i="383"/>
  <c r="J98" i="383"/>
  <c r="P97" i="383"/>
  <c r="M97" i="383"/>
  <c r="L97" i="383"/>
  <c r="K97" i="383"/>
  <c r="J97" i="383"/>
  <c r="P96" i="383"/>
  <c r="M96" i="383" s="1"/>
  <c r="L96" i="383"/>
  <c r="K96" i="383"/>
  <c r="J96" i="383"/>
  <c r="P95" i="383"/>
  <c r="M95" i="383"/>
  <c r="L95" i="383"/>
  <c r="K95" i="383"/>
  <c r="J95" i="383"/>
  <c r="P94" i="383"/>
  <c r="M94" i="383" s="1"/>
  <c r="L94" i="383"/>
  <c r="K94" i="383"/>
  <c r="J94" i="383"/>
  <c r="P93" i="383"/>
  <c r="M93" i="383" s="1"/>
  <c r="L93" i="383"/>
  <c r="K93" i="383"/>
  <c r="J93" i="383"/>
  <c r="P92" i="383"/>
  <c r="M92" i="383" s="1"/>
  <c r="L92" i="383"/>
  <c r="K92" i="383"/>
  <c r="J92" i="383"/>
  <c r="P91" i="383"/>
  <c r="M91" i="383" s="1"/>
  <c r="L91" i="383"/>
  <c r="K91" i="383"/>
  <c r="J91" i="383"/>
  <c r="P90" i="383"/>
  <c r="M90" i="383"/>
  <c r="L90" i="383"/>
  <c r="K90" i="383"/>
  <c r="J90" i="383"/>
  <c r="P89" i="383"/>
  <c r="M89" i="383"/>
  <c r="L89" i="383"/>
  <c r="K89" i="383"/>
  <c r="J89" i="383"/>
  <c r="P88" i="383"/>
  <c r="M88" i="383" s="1"/>
  <c r="L88" i="383"/>
  <c r="K88" i="383"/>
  <c r="J88" i="383"/>
  <c r="P87" i="383"/>
  <c r="M87" i="383" s="1"/>
  <c r="L87" i="383"/>
  <c r="K87" i="383"/>
  <c r="J87" i="383"/>
  <c r="P86" i="383"/>
  <c r="M86" i="383" s="1"/>
  <c r="L86" i="383"/>
  <c r="K86" i="383"/>
  <c r="J86" i="383"/>
  <c r="P85" i="383"/>
  <c r="M85" i="383"/>
  <c r="L85" i="383"/>
  <c r="K85" i="383"/>
  <c r="J85" i="383"/>
  <c r="P84" i="383"/>
  <c r="M84" i="383" s="1"/>
  <c r="L84" i="383"/>
  <c r="K84" i="383"/>
  <c r="J84" i="383"/>
  <c r="P83" i="383"/>
  <c r="M83" i="383"/>
  <c r="L83" i="383"/>
  <c r="K83" i="383"/>
  <c r="J83" i="383"/>
  <c r="P82" i="383"/>
  <c r="M82" i="383" s="1"/>
  <c r="L82" i="383"/>
  <c r="K82" i="383"/>
  <c r="J82" i="383"/>
  <c r="P81" i="383"/>
  <c r="M81" i="383" s="1"/>
  <c r="L81" i="383"/>
  <c r="K81" i="383"/>
  <c r="J81" i="383"/>
  <c r="P80" i="383"/>
  <c r="M80" i="383" s="1"/>
  <c r="L80" i="383"/>
  <c r="K80" i="383"/>
  <c r="J80" i="383"/>
  <c r="P79" i="383"/>
  <c r="M79" i="383" s="1"/>
  <c r="L79" i="383"/>
  <c r="K79" i="383"/>
  <c r="J79" i="383"/>
  <c r="P78" i="383"/>
  <c r="M78" i="383" s="1"/>
  <c r="L78" i="383"/>
  <c r="K78" i="383"/>
  <c r="J78" i="383"/>
  <c r="P77" i="383"/>
  <c r="M77" i="383" s="1"/>
  <c r="L77" i="383"/>
  <c r="K77" i="383"/>
  <c r="J77" i="383"/>
  <c r="P76" i="383"/>
  <c r="M76" i="383" s="1"/>
  <c r="L76" i="383"/>
  <c r="K76" i="383"/>
  <c r="J76" i="383"/>
  <c r="P75" i="383"/>
  <c r="M75" i="383"/>
  <c r="L75" i="383"/>
  <c r="K75" i="383"/>
  <c r="J75" i="383"/>
  <c r="P74" i="383"/>
  <c r="M74" i="383"/>
  <c r="L74" i="383"/>
  <c r="K74" i="383"/>
  <c r="J74" i="383"/>
  <c r="P73" i="383"/>
  <c r="M73" i="383" s="1"/>
  <c r="L73" i="383"/>
  <c r="K73" i="383"/>
  <c r="J73" i="383"/>
  <c r="P72" i="383"/>
  <c r="M72" i="383" s="1"/>
  <c r="L72" i="383"/>
  <c r="K72" i="383"/>
  <c r="J72" i="383"/>
  <c r="P71" i="383"/>
  <c r="M71" i="383" s="1"/>
  <c r="L71" i="383"/>
  <c r="K71" i="383"/>
  <c r="J71" i="383"/>
  <c r="P70" i="383"/>
  <c r="M70" i="383"/>
  <c r="L70" i="383"/>
  <c r="K70" i="383"/>
  <c r="J70" i="383"/>
  <c r="P69" i="383"/>
  <c r="M69" i="383"/>
  <c r="L69" i="383"/>
  <c r="K69" i="383"/>
  <c r="J69" i="383"/>
  <c r="P68" i="383"/>
  <c r="M68" i="383" s="1"/>
  <c r="L68" i="383"/>
  <c r="K68" i="383"/>
  <c r="J68" i="383"/>
  <c r="P67" i="383"/>
  <c r="M67" i="383" s="1"/>
  <c r="L67" i="383"/>
  <c r="K67" i="383"/>
  <c r="J67" i="383"/>
  <c r="P66" i="383"/>
  <c r="M66" i="383" s="1"/>
  <c r="L66" i="383"/>
  <c r="K66" i="383"/>
  <c r="J66" i="383"/>
  <c r="P65" i="383"/>
  <c r="M65" i="383" s="1"/>
  <c r="L65" i="383"/>
  <c r="K65" i="383"/>
  <c r="J65" i="383"/>
  <c r="P64" i="383"/>
  <c r="M64" i="383" s="1"/>
  <c r="L64" i="383"/>
  <c r="K64" i="383"/>
  <c r="J64" i="383"/>
  <c r="P63" i="383"/>
  <c r="M63" i="383"/>
  <c r="L63" i="383"/>
  <c r="K63" i="383"/>
  <c r="J63" i="383"/>
  <c r="P62" i="383"/>
  <c r="M62" i="383"/>
  <c r="L62" i="383"/>
  <c r="K62" i="383"/>
  <c r="J62" i="383"/>
  <c r="P61" i="383"/>
  <c r="M61" i="383" s="1"/>
  <c r="L61" i="383"/>
  <c r="K61" i="383"/>
  <c r="J61" i="383"/>
  <c r="P60" i="383"/>
  <c r="M60" i="383" s="1"/>
  <c r="L60" i="383"/>
  <c r="K60" i="383"/>
  <c r="J60" i="383"/>
  <c r="P59" i="383"/>
  <c r="M59" i="383" s="1"/>
  <c r="L59" i="383"/>
  <c r="K59" i="383"/>
  <c r="J59" i="383"/>
  <c r="P58" i="383"/>
  <c r="M58" i="383" s="1"/>
  <c r="L58" i="383"/>
  <c r="K58" i="383"/>
  <c r="J58" i="383"/>
  <c r="P57" i="383"/>
  <c r="M57" i="383"/>
  <c r="L57" i="383"/>
  <c r="K57" i="383"/>
  <c r="J57" i="383"/>
  <c r="P56" i="383"/>
  <c r="M56" i="383" s="1"/>
  <c r="L56" i="383"/>
  <c r="K56" i="383"/>
  <c r="J56" i="383"/>
  <c r="P55" i="383"/>
  <c r="M55" i="383"/>
  <c r="L55" i="383"/>
  <c r="K55" i="383"/>
  <c r="J55" i="383"/>
  <c r="P54" i="383"/>
  <c r="M54" i="383" s="1"/>
  <c r="L54" i="383"/>
  <c r="K54" i="383"/>
  <c r="J54" i="383"/>
  <c r="P53" i="383"/>
  <c r="M53" i="383" s="1"/>
  <c r="L53" i="383"/>
  <c r="K53" i="383"/>
  <c r="J53" i="383"/>
  <c r="P52" i="383"/>
  <c r="M52" i="383" s="1"/>
  <c r="L52" i="383"/>
  <c r="K52" i="383"/>
  <c r="J52" i="383"/>
  <c r="P51" i="383"/>
  <c r="M51" i="383"/>
  <c r="L51" i="383"/>
  <c r="K51" i="383"/>
  <c r="J51" i="383"/>
  <c r="P50" i="383"/>
  <c r="M50" i="383" s="1"/>
  <c r="L50" i="383"/>
  <c r="K50" i="383"/>
  <c r="J50" i="383"/>
  <c r="P49" i="383"/>
  <c r="M49" i="383"/>
  <c r="L49" i="383"/>
  <c r="K49" i="383"/>
  <c r="J49" i="383"/>
  <c r="P48" i="383"/>
  <c r="M48" i="383" s="1"/>
  <c r="L48" i="383"/>
  <c r="K48" i="383"/>
  <c r="J48" i="383"/>
  <c r="P47" i="383"/>
  <c r="M47" i="383" s="1"/>
  <c r="L47" i="383"/>
  <c r="K47" i="383"/>
  <c r="J47" i="383"/>
  <c r="P46" i="383"/>
  <c r="M46" i="383" s="1"/>
  <c r="L46" i="383"/>
  <c r="K46" i="383"/>
  <c r="J46" i="383"/>
  <c r="P45" i="383"/>
  <c r="M45" i="383" s="1"/>
  <c r="L45" i="383"/>
  <c r="K45" i="383"/>
  <c r="J45" i="383"/>
  <c r="P44" i="383"/>
  <c r="M44" i="383" s="1"/>
  <c r="L44" i="383"/>
  <c r="K44" i="383"/>
  <c r="J44" i="383"/>
  <c r="P43" i="383"/>
  <c r="M43" i="383" s="1"/>
  <c r="L43" i="383"/>
  <c r="K43" i="383"/>
  <c r="J43" i="383"/>
  <c r="P42" i="383"/>
  <c r="M42" i="383"/>
  <c r="L42" i="383"/>
  <c r="K42" i="383"/>
  <c r="J42" i="383"/>
  <c r="P41" i="383"/>
  <c r="M41" i="383"/>
  <c r="L41" i="383"/>
  <c r="K41" i="383"/>
  <c r="J41" i="383"/>
  <c r="P40" i="383"/>
  <c r="M40" i="383" s="1"/>
  <c r="L40" i="383"/>
  <c r="K40" i="383"/>
  <c r="J40" i="383"/>
  <c r="H5" i="383"/>
  <c r="D5" i="383"/>
  <c r="C5" i="383"/>
  <c r="A5" i="383"/>
  <c r="C2" i="383"/>
  <c r="A1" i="383"/>
  <c r="R62" i="382"/>
  <c r="I21" i="382"/>
  <c r="G21" i="382"/>
  <c r="F21" i="382"/>
  <c r="D21" i="382"/>
  <c r="C21" i="382"/>
  <c r="B21" i="382"/>
  <c r="K20" i="382"/>
  <c r="M18" i="382"/>
  <c r="I17" i="382"/>
  <c r="G17" i="382"/>
  <c r="F17" i="382"/>
  <c r="D17" i="382"/>
  <c r="C17" i="382"/>
  <c r="B17" i="382"/>
  <c r="U16" i="382"/>
  <c r="K16" i="382"/>
  <c r="U15" i="382"/>
  <c r="I15" i="382"/>
  <c r="G15" i="382"/>
  <c r="F15" i="382"/>
  <c r="D15" i="382"/>
  <c r="C15" i="382"/>
  <c r="B15" i="382"/>
  <c r="U14" i="382"/>
  <c r="O14" i="382"/>
  <c r="U13" i="382"/>
  <c r="I13" i="382"/>
  <c r="G13" i="382"/>
  <c r="F13" i="382"/>
  <c r="D13" i="382"/>
  <c r="C13" i="382"/>
  <c r="B13" i="382"/>
  <c r="U12" i="382"/>
  <c r="U11" i="382"/>
  <c r="I11" i="382"/>
  <c r="G11" i="382"/>
  <c r="F11" i="382"/>
  <c r="K12" i="382" s="1"/>
  <c r="D11" i="382"/>
  <c r="C11" i="382"/>
  <c r="B11" i="382"/>
  <c r="U10" i="382"/>
  <c r="U9" i="382"/>
  <c r="I9" i="382"/>
  <c r="G9" i="382"/>
  <c r="F9" i="382"/>
  <c r="D9" i="382"/>
  <c r="C9" i="382"/>
  <c r="B9" i="382"/>
  <c r="U8" i="382"/>
  <c r="U7" i="382"/>
  <c r="I7" i="382"/>
  <c r="G7" i="382"/>
  <c r="F7" i="382"/>
  <c r="K8" i="382" s="1"/>
  <c r="M10" i="382" s="1"/>
  <c r="D7" i="382"/>
  <c r="C7" i="382"/>
  <c r="B7" i="382"/>
  <c r="Y5" i="382"/>
  <c r="AF1" i="382" s="1"/>
  <c r="R4" i="382"/>
  <c r="O62" i="382" s="1"/>
  <c r="G4" i="382"/>
  <c r="A4" i="382"/>
  <c r="Y3" i="382"/>
  <c r="E2" i="382"/>
  <c r="A1" i="382"/>
  <c r="P156" i="381"/>
  <c r="M156" i="381" s="1"/>
  <c r="L156" i="381"/>
  <c r="K156" i="381"/>
  <c r="J156" i="381"/>
  <c r="P155" i="381"/>
  <c r="M155" i="381"/>
  <c r="L155" i="381"/>
  <c r="K155" i="381"/>
  <c r="J155" i="381"/>
  <c r="P154" i="381"/>
  <c r="M154" i="381" s="1"/>
  <c r="L154" i="381"/>
  <c r="K154" i="381"/>
  <c r="J154" i="381"/>
  <c r="P153" i="381"/>
  <c r="M153" i="381"/>
  <c r="L153" i="381"/>
  <c r="K153" i="381"/>
  <c r="J153" i="381"/>
  <c r="P152" i="381"/>
  <c r="M152" i="381" s="1"/>
  <c r="L152" i="381"/>
  <c r="K152" i="381"/>
  <c r="J152" i="381"/>
  <c r="P151" i="381"/>
  <c r="M151" i="381" s="1"/>
  <c r="L151" i="381"/>
  <c r="K151" i="381"/>
  <c r="J151" i="381"/>
  <c r="P150" i="381"/>
  <c r="M150" i="381" s="1"/>
  <c r="L150" i="381"/>
  <c r="K150" i="381"/>
  <c r="J150" i="381"/>
  <c r="P149" i="381"/>
  <c r="M149" i="381"/>
  <c r="L149" i="381"/>
  <c r="K149" i="381"/>
  <c r="J149" i="381"/>
  <c r="P148" i="381"/>
  <c r="M148" i="381" s="1"/>
  <c r="L148" i="381"/>
  <c r="K148" i="381"/>
  <c r="J148" i="381"/>
  <c r="P147" i="381"/>
  <c r="M147" i="381" s="1"/>
  <c r="L147" i="381"/>
  <c r="K147" i="381"/>
  <c r="J147" i="381"/>
  <c r="P146" i="381"/>
  <c r="M146" i="381"/>
  <c r="L146" i="381"/>
  <c r="K146" i="381"/>
  <c r="J146" i="381"/>
  <c r="P145" i="381"/>
  <c r="M145" i="381" s="1"/>
  <c r="L145" i="381"/>
  <c r="K145" i="381"/>
  <c r="J145" i="381"/>
  <c r="P144" i="381"/>
  <c r="M144" i="381" s="1"/>
  <c r="L144" i="381"/>
  <c r="K144" i="381"/>
  <c r="J144" i="381"/>
  <c r="P143" i="381"/>
  <c r="M143" i="381" s="1"/>
  <c r="L143" i="381"/>
  <c r="K143" i="381"/>
  <c r="J143" i="381"/>
  <c r="P142" i="381"/>
  <c r="M142" i="381" s="1"/>
  <c r="L142" i="381"/>
  <c r="K142" i="381"/>
  <c r="J142" i="381"/>
  <c r="P141" i="381"/>
  <c r="M141" i="381"/>
  <c r="L141" i="381"/>
  <c r="K141" i="381"/>
  <c r="J141" i="381"/>
  <c r="P140" i="381"/>
  <c r="M140" i="381" s="1"/>
  <c r="L140" i="381"/>
  <c r="K140" i="381"/>
  <c r="J140" i="381"/>
  <c r="P139" i="381"/>
  <c r="M139" i="381" s="1"/>
  <c r="L139" i="381"/>
  <c r="K139" i="381"/>
  <c r="J139" i="381"/>
  <c r="P138" i="381"/>
  <c r="M138" i="381"/>
  <c r="L138" i="381"/>
  <c r="K138" i="381"/>
  <c r="J138" i="381"/>
  <c r="P137" i="381"/>
  <c r="M137" i="381" s="1"/>
  <c r="L137" i="381"/>
  <c r="K137" i="381"/>
  <c r="J137" i="381"/>
  <c r="P136" i="381"/>
  <c r="M136" i="381" s="1"/>
  <c r="L136" i="381"/>
  <c r="K136" i="381"/>
  <c r="J136" i="381"/>
  <c r="P135" i="381"/>
  <c r="M135" i="381" s="1"/>
  <c r="L135" i="381"/>
  <c r="K135" i="381"/>
  <c r="J135" i="381"/>
  <c r="P134" i="381"/>
  <c r="M134" i="381" s="1"/>
  <c r="L134" i="381"/>
  <c r="K134" i="381"/>
  <c r="J134" i="381"/>
  <c r="P133" i="381"/>
  <c r="M133" i="381"/>
  <c r="L133" i="381"/>
  <c r="K133" i="381"/>
  <c r="J133" i="381"/>
  <c r="P132" i="381"/>
  <c r="M132" i="381" s="1"/>
  <c r="L132" i="381"/>
  <c r="K132" i="381"/>
  <c r="J132" i="381"/>
  <c r="P131" i="381"/>
  <c r="M131" i="381" s="1"/>
  <c r="L131" i="381"/>
  <c r="K131" i="381"/>
  <c r="J131" i="381"/>
  <c r="P130" i="381"/>
  <c r="M130" i="381" s="1"/>
  <c r="L130" i="381"/>
  <c r="K130" i="381"/>
  <c r="J130" i="381"/>
  <c r="P129" i="381"/>
  <c r="M129" i="381" s="1"/>
  <c r="L129" i="381"/>
  <c r="K129" i="381"/>
  <c r="J129" i="381"/>
  <c r="P128" i="381"/>
  <c r="M128" i="381" s="1"/>
  <c r="L128" i="381"/>
  <c r="K128" i="381"/>
  <c r="J128" i="381"/>
  <c r="P127" i="381"/>
  <c r="M127" i="381"/>
  <c r="L127" i="381"/>
  <c r="K127" i="381"/>
  <c r="J127" i="381"/>
  <c r="P126" i="381"/>
  <c r="M126" i="381" s="1"/>
  <c r="L126" i="381"/>
  <c r="K126" i="381"/>
  <c r="J126" i="381"/>
  <c r="P125" i="381"/>
  <c r="M125" i="381"/>
  <c r="L125" i="381"/>
  <c r="K125" i="381"/>
  <c r="J125" i="381"/>
  <c r="P124" i="381"/>
  <c r="M124" i="381" s="1"/>
  <c r="L124" i="381"/>
  <c r="K124" i="381"/>
  <c r="J124" i="381"/>
  <c r="P123" i="381"/>
  <c r="M123" i="381" s="1"/>
  <c r="L123" i="381"/>
  <c r="K123" i="381"/>
  <c r="J123" i="381"/>
  <c r="P122" i="381"/>
  <c r="M122" i="381"/>
  <c r="L122" i="381"/>
  <c r="K122" i="381"/>
  <c r="J122" i="381"/>
  <c r="P121" i="381"/>
  <c r="M121" i="381" s="1"/>
  <c r="L121" i="381"/>
  <c r="K121" i="381"/>
  <c r="J121" i="381"/>
  <c r="P120" i="381"/>
  <c r="M120" i="381" s="1"/>
  <c r="L120" i="381"/>
  <c r="K120" i="381"/>
  <c r="J120" i="381"/>
  <c r="P119" i="381"/>
  <c r="M119" i="381"/>
  <c r="L119" i="381"/>
  <c r="K119" i="381"/>
  <c r="J119" i="381"/>
  <c r="P118" i="381"/>
  <c r="M118" i="381" s="1"/>
  <c r="L118" i="381"/>
  <c r="K118" i="381"/>
  <c r="J118" i="381"/>
  <c r="P117" i="381"/>
  <c r="M117" i="381" s="1"/>
  <c r="L117" i="381"/>
  <c r="K117" i="381"/>
  <c r="J117" i="381"/>
  <c r="P116" i="381"/>
  <c r="M116" i="381" s="1"/>
  <c r="L116" i="381"/>
  <c r="K116" i="381"/>
  <c r="J116" i="381"/>
  <c r="P115" i="381"/>
  <c r="M115" i="381"/>
  <c r="L115" i="381"/>
  <c r="K115" i="381"/>
  <c r="J115" i="381"/>
  <c r="P114" i="381"/>
  <c r="M114" i="381" s="1"/>
  <c r="L114" i="381"/>
  <c r="K114" i="381"/>
  <c r="J114" i="381"/>
  <c r="P113" i="381"/>
  <c r="M113" i="381" s="1"/>
  <c r="L113" i="381"/>
  <c r="K113" i="381"/>
  <c r="J113" i="381"/>
  <c r="P112" i="381"/>
  <c r="M112" i="381" s="1"/>
  <c r="L112" i="381"/>
  <c r="K112" i="381"/>
  <c r="J112" i="381"/>
  <c r="P111" i="381"/>
  <c r="M111" i="381"/>
  <c r="L111" i="381"/>
  <c r="K111" i="381"/>
  <c r="J111" i="381"/>
  <c r="P110" i="381"/>
  <c r="M110" i="381" s="1"/>
  <c r="L110" i="381"/>
  <c r="K110" i="381"/>
  <c r="J110" i="381"/>
  <c r="P109" i="381"/>
  <c r="M109" i="381" s="1"/>
  <c r="L109" i="381"/>
  <c r="K109" i="381"/>
  <c r="J109" i="381"/>
  <c r="P108" i="381"/>
  <c r="M108" i="381" s="1"/>
  <c r="L108" i="381"/>
  <c r="K108" i="381"/>
  <c r="J108" i="381"/>
  <c r="P107" i="381"/>
  <c r="M107" i="381"/>
  <c r="L107" i="381"/>
  <c r="K107" i="381"/>
  <c r="J107" i="381"/>
  <c r="P106" i="381"/>
  <c r="M106" i="381" s="1"/>
  <c r="L106" i="381"/>
  <c r="K106" i="381"/>
  <c r="J106" i="381"/>
  <c r="P105" i="381"/>
  <c r="M105" i="381" s="1"/>
  <c r="L105" i="381"/>
  <c r="K105" i="381"/>
  <c r="J105" i="381"/>
  <c r="P104" i="381"/>
  <c r="M104" i="381" s="1"/>
  <c r="L104" i="381"/>
  <c r="K104" i="381"/>
  <c r="J104" i="381"/>
  <c r="P103" i="381"/>
  <c r="M103" i="381"/>
  <c r="L103" i="381"/>
  <c r="K103" i="381"/>
  <c r="J103" i="381"/>
  <c r="P102" i="381"/>
  <c r="M102" i="381" s="1"/>
  <c r="L102" i="381"/>
  <c r="K102" i="381"/>
  <c r="J102" i="381"/>
  <c r="P101" i="381"/>
  <c r="M101" i="381" s="1"/>
  <c r="L101" i="381"/>
  <c r="K101" i="381"/>
  <c r="J101" i="381"/>
  <c r="P100" i="381"/>
  <c r="M100" i="381" s="1"/>
  <c r="L100" i="381"/>
  <c r="K100" i="381"/>
  <c r="J100" i="381"/>
  <c r="P99" i="381"/>
  <c r="M99" i="381"/>
  <c r="L99" i="381"/>
  <c r="K99" i="381"/>
  <c r="J99" i="381"/>
  <c r="P98" i="381"/>
  <c r="M98" i="381" s="1"/>
  <c r="L98" i="381"/>
  <c r="K98" i="381"/>
  <c r="J98" i="381"/>
  <c r="P97" i="381"/>
  <c r="M97" i="381" s="1"/>
  <c r="L97" i="381"/>
  <c r="K97" i="381"/>
  <c r="J97" i="381"/>
  <c r="P96" i="381"/>
  <c r="M96" i="381" s="1"/>
  <c r="L96" i="381"/>
  <c r="K96" i="381"/>
  <c r="J96" i="381"/>
  <c r="P95" i="381"/>
  <c r="M95" i="381" s="1"/>
  <c r="L95" i="381"/>
  <c r="K95" i="381"/>
  <c r="J95" i="381"/>
  <c r="P94" i="381"/>
  <c r="M94" i="381"/>
  <c r="L94" i="381"/>
  <c r="K94" i="381"/>
  <c r="J94" i="381"/>
  <c r="P93" i="381"/>
  <c r="M93" i="381" s="1"/>
  <c r="L93" i="381"/>
  <c r="K93" i="381"/>
  <c r="J93" i="381"/>
  <c r="P92" i="381"/>
  <c r="M92" i="381" s="1"/>
  <c r="L92" i="381"/>
  <c r="K92" i="381"/>
  <c r="J92" i="381"/>
  <c r="P91" i="381"/>
  <c r="M91" i="381"/>
  <c r="L91" i="381"/>
  <c r="K91" i="381"/>
  <c r="J91" i="381"/>
  <c r="P90" i="381"/>
  <c r="M90" i="381" s="1"/>
  <c r="L90" i="381"/>
  <c r="K90" i="381"/>
  <c r="J90" i="381"/>
  <c r="P89" i="381"/>
  <c r="M89" i="381"/>
  <c r="L89" i="381"/>
  <c r="K89" i="381"/>
  <c r="J89" i="381"/>
  <c r="P88" i="381"/>
  <c r="M88" i="381" s="1"/>
  <c r="L88" i="381"/>
  <c r="K88" i="381"/>
  <c r="J88" i="381"/>
  <c r="P87" i="381"/>
  <c r="M87" i="381" s="1"/>
  <c r="L87" i="381"/>
  <c r="K87" i="381"/>
  <c r="J87" i="381"/>
  <c r="P86" i="381"/>
  <c r="M86" i="381" s="1"/>
  <c r="L86" i="381"/>
  <c r="K86" i="381"/>
  <c r="J86" i="381"/>
  <c r="P85" i="381"/>
  <c r="M85" i="381"/>
  <c r="L85" i="381"/>
  <c r="K85" i="381"/>
  <c r="J85" i="381"/>
  <c r="P84" i="381"/>
  <c r="M84" i="381" s="1"/>
  <c r="L84" i="381"/>
  <c r="K84" i="381"/>
  <c r="J84" i="381"/>
  <c r="P83" i="381"/>
  <c r="M83" i="381" s="1"/>
  <c r="L83" i="381"/>
  <c r="K83" i="381"/>
  <c r="J83" i="381"/>
  <c r="P82" i="381"/>
  <c r="M82" i="381"/>
  <c r="L82" i="381"/>
  <c r="K82" i="381"/>
  <c r="J82" i="381"/>
  <c r="P81" i="381"/>
  <c r="M81" i="381" s="1"/>
  <c r="L81" i="381"/>
  <c r="K81" i="381"/>
  <c r="J81" i="381"/>
  <c r="P80" i="381"/>
  <c r="M80" i="381" s="1"/>
  <c r="L80" i="381"/>
  <c r="K80" i="381"/>
  <c r="J80" i="381"/>
  <c r="P79" i="381"/>
  <c r="M79" i="381" s="1"/>
  <c r="L79" i="381"/>
  <c r="K79" i="381"/>
  <c r="J79" i="381"/>
  <c r="P78" i="381"/>
  <c r="M78" i="381" s="1"/>
  <c r="L78" i="381"/>
  <c r="K78" i="381"/>
  <c r="J78" i="381"/>
  <c r="P77" i="381"/>
  <c r="M77" i="381"/>
  <c r="L77" i="381"/>
  <c r="K77" i="381"/>
  <c r="J77" i="381"/>
  <c r="P76" i="381"/>
  <c r="M76" i="381" s="1"/>
  <c r="L76" i="381"/>
  <c r="K76" i="381"/>
  <c r="J76" i="381"/>
  <c r="P75" i="381"/>
  <c r="M75" i="381" s="1"/>
  <c r="L75" i="381"/>
  <c r="K75" i="381"/>
  <c r="J75" i="381"/>
  <c r="P74" i="381"/>
  <c r="M74" i="381"/>
  <c r="L74" i="381"/>
  <c r="K74" i="381"/>
  <c r="J74" i="381"/>
  <c r="P73" i="381"/>
  <c r="M73" i="381" s="1"/>
  <c r="L73" i="381"/>
  <c r="K73" i="381"/>
  <c r="J73" i="381"/>
  <c r="P72" i="381"/>
  <c r="M72" i="381" s="1"/>
  <c r="L72" i="381"/>
  <c r="K72" i="381"/>
  <c r="J72" i="381"/>
  <c r="P71" i="381"/>
  <c r="M71" i="381" s="1"/>
  <c r="L71" i="381"/>
  <c r="K71" i="381"/>
  <c r="J71" i="381"/>
  <c r="P70" i="381"/>
  <c r="M70" i="381" s="1"/>
  <c r="L70" i="381"/>
  <c r="K70" i="381"/>
  <c r="J70" i="381"/>
  <c r="P69" i="381"/>
  <c r="M69" i="381"/>
  <c r="L69" i="381"/>
  <c r="K69" i="381"/>
  <c r="J69" i="381"/>
  <c r="P68" i="381"/>
  <c r="M68" i="381" s="1"/>
  <c r="L68" i="381"/>
  <c r="K68" i="381"/>
  <c r="J68" i="381"/>
  <c r="P67" i="381"/>
  <c r="M67" i="381" s="1"/>
  <c r="L67" i="381"/>
  <c r="K67" i="381"/>
  <c r="J67" i="381"/>
  <c r="P66" i="381"/>
  <c r="M66" i="381" s="1"/>
  <c r="L66" i="381"/>
  <c r="K66" i="381"/>
  <c r="J66" i="381"/>
  <c r="P65" i="381"/>
  <c r="M65" i="381" s="1"/>
  <c r="L65" i="381"/>
  <c r="K65" i="381"/>
  <c r="J65" i="381"/>
  <c r="P64" i="381"/>
  <c r="M64" i="381" s="1"/>
  <c r="L64" i="381"/>
  <c r="K64" i="381"/>
  <c r="J64" i="381"/>
  <c r="P63" i="381"/>
  <c r="M63" i="381"/>
  <c r="L63" i="381"/>
  <c r="K63" i="381"/>
  <c r="J63" i="381"/>
  <c r="P62" i="381"/>
  <c r="M62" i="381" s="1"/>
  <c r="L62" i="381"/>
  <c r="K62" i="381"/>
  <c r="J62" i="381"/>
  <c r="P61" i="381"/>
  <c r="M61" i="381"/>
  <c r="L61" i="381"/>
  <c r="K61" i="381"/>
  <c r="J61" i="381"/>
  <c r="P60" i="381"/>
  <c r="M60" i="381" s="1"/>
  <c r="L60" i="381"/>
  <c r="K60" i="381"/>
  <c r="J60" i="381"/>
  <c r="P59" i="381"/>
  <c r="M59" i="381" s="1"/>
  <c r="L59" i="381"/>
  <c r="K59" i="381"/>
  <c r="J59" i="381"/>
  <c r="P58" i="381"/>
  <c r="M58" i="381"/>
  <c r="L58" i="381"/>
  <c r="K58" i="381"/>
  <c r="J58" i="381"/>
  <c r="P57" i="381"/>
  <c r="M57" i="381" s="1"/>
  <c r="L57" i="381"/>
  <c r="K57" i="381"/>
  <c r="J57" i="381"/>
  <c r="P56" i="381"/>
  <c r="M56" i="381" s="1"/>
  <c r="L56" i="381"/>
  <c r="K56" i="381"/>
  <c r="J56" i="381"/>
  <c r="P55" i="381"/>
  <c r="M55" i="381"/>
  <c r="L55" i="381"/>
  <c r="K55" i="381"/>
  <c r="J55" i="381"/>
  <c r="P54" i="381"/>
  <c r="M54" i="381" s="1"/>
  <c r="L54" i="381"/>
  <c r="K54" i="381"/>
  <c r="J54" i="381"/>
  <c r="P53" i="381"/>
  <c r="M53" i="381" s="1"/>
  <c r="L53" i="381"/>
  <c r="K53" i="381"/>
  <c r="J53" i="381"/>
  <c r="P52" i="381"/>
  <c r="M52" i="381" s="1"/>
  <c r="L52" i="381"/>
  <c r="K52" i="381"/>
  <c r="J52" i="381"/>
  <c r="P51" i="381"/>
  <c r="M51" i="381"/>
  <c r="L51" i="381"/>
  <c r="K51" i="381"/>
  <c r="J51" i="381"/>
  <c r="P50" i="381"/>
  <c r="M50" i="381" s="1"/>
  <c r="L50" i="381"/>
  <c r="K50" i="381"/>
  <c r="J50" i="381"/>
  <c r="P49" i="381"/>
  <c r="M49" i="381" s="1"/>
  <c r="L49" i="381"/>
  <c r="K49" i="381"/>
  <c r="J49" i="381"/>
  <c r="P48" i="381"/>
  <c r="M48" i="381" s="1"/>
  <c r="L48" i="381"/>
  <c r="K48" i="381"/>
  <c r="J48" i="381"/>
  <c r="P47" i="381"/>
  <c r="M47" i="381"/>
  <c r="L47" i="381"/>
  <c r="K47" i="381"/>
  <c r="J47" i="381"/>
  <c r="P46" i="381"/>
  <c r="M46" i="381" s="1"/>
  <c r="L46" i="381"/>
  <c r="K46" i="381"/>
  <c r="J46" i="381"/>
  <c r="P45" i="381"/>
  <c r="M45" i="381" s="1"/>
  <c r="L45" i="381"/>
  <c r="K45" i="381"/>
  <c r="J45" i="381"/>
  <c r="P44" i="381"/>
  <c r="M44" i="381" s="1"/>
  <c r="L44" i="381"/>
  <c r="K44" i="381"/>
  <c r="J44" i="381"/>
  <c r="P43" i="381"/>
  <c r="M43" i="381"/>
  <c r="L43" i="381"/>
  <c r="K43" i="381"/>
  <c r="J43" i="381"/>
  <c r="P42" i="381"/>
  <c r="M42" i="381" s="1"/>
  <c r="L42" i="381"/>
  <c r="K42" i="381"/>
  <c r="J42" i="381"/>
  <c r="P41" i="381"/>
  <c r="M41" i="381" s="1"/>
  <c r="L41" i="381"/>
  <c r="K41" i="381"/>
  <c r="J41" i="381"/>
  <c r="P40" i="381"/>
  <c r="M40" i="381" s="1"/>
  <c r="L40" i="381"/>
  <c r="K40" i="381"/>
  <c r="J40" i="381"/>
  <c r="H5" i="381"/>
  <c r="D5" i="381"/>
  <c r="C5" i="381"/>
  <c r="A5" i="381"/>
  <c r="C2" i="381"/>
  <c r="A1" i="381"/>
  <c r="I11" i="380"/>
  <c r="G11" i="380"/>
  <c r="E11" i="380"/>
  <c r="D11" i="380"/>
  <c r="C11" i="380"/>
  <c r="I9" i="380"/>
  <c r="G9" i="380"/>
  <c r="E9" i="380"/>
  <c r="D9" i="380"/>
  <c r="C9" i="380"/>
  <c r="I7" i="380"/>
  <c r="G7" i="380"/>
  <c r="E7" i="380"/>
  <c r="D18" i="380" s="1"/>
  <c r="D7" i="380"/>
  <c r="C7" i="380"/>
  <c r="Y5" i="380"/>
  <c r="AF1" i="380" s="1"/>
  <c r="L4" i="380"/>
  <c r="K41" i="380" s="1"/>
  <c r="E4" i="380"/>
  <c r="A4" i="380"/>
  <c r="Y3" i="380"/>
  <c r="E2" i="380"/>
  <c r="A1" i="380"/>
  <c r="P156" i="379"/>
  <c r="M156" i="379" s="1"/>
  <c r="L156" i="379"/>
  <c r="K156" i="379"/>
  <c r="J156" i="379"/>
  <c r="P155" i="379"/>
  <c r="M155" i="379" s="1"/>
  <c r="L155" i="379"/>
  <c r="K155" i="379"/>
  <c r="J155" i="379"/>
  <c r="P154" i="379"/>
  <c r="M154" i="379"/>
  <c r="L154" i="379"/>
  <c r="K154" i="379"/>
  <c r="J154" i="379"/>
  <c r="P153" i="379"/>
  <c r="M153" i="379" s="1"/>
  <c r="L153" i="379"/>
  <c r="K153" i="379"/>
  <c r="J153" i="379"/>
  <c r="P152" i="379"/>
  <c r="M152" i="379" s="1"/>
  <c r="L152" i="379"/>
  <c r="K152" i="379"/>
  <c r="J152" i="379"/>
  <c r="P151" i="379"/>
  <c r="M151" i="379"/>
  <c r="L151" i="379"/>
  <c r="K151" i="379"/>
  <c r="J151" i="379"/>
  <c r="P150" i="379"/>
  <c r="M150" i="379" s="1"/>
  <c r="L150" i="379"/>
  <c r="K150" i="379"/>
  <c r="J150" i="379"/>
  <c r="P149" i="379"/>
  <c r="M149" i="379" s="1"/>
  <c r="L149" i="379"/>
  <c r="K149" i="379"/>
  <c r="J149" i="379"/>
  <c r="P148" i="379"/>
  <c r="M148" i="379" s="1"/>
  <c r="L148" i="379"/>
  <c r="K148" i="379"/>
  <c r="J148" i="379"/>
  <c r="P147" i="379"/>
  <c r="M147" i="379"/>
  <c r="L147" i="379"/>
  <c r="K147" i="379"/>
  <c r="J147" i="379"/>
  <c r="P146" i="379"/>
  <c r="M146" i="379" s="1"/>
  <c r="L146" i="379"/>
  <c r="K146" i="379"/>
  <c r="J146" i="379"/>
  <c r="P145" i="379"/>
  <c r="M145" i="379" s="1"/>
  <c r="L145" i="379"/>
  <c r="K145" i="379"/>
  <c r="J145" i="379"/>
  <c r="P144" i="379"/>
  <c r="M144" i="379" s="1"/>
  <c r="L144" i="379"/>
  <c r="K144" i="379"/>
  <c r="J144" i="379"/>
  <c r="P143" i="379"/>
  <c r="M143" i="379"/>
  <c r="L143" i="379"/>
  <c r="K143" i="379"/>
  <c r="J143" i="379"/>
  <c r="P142" i="379"/>
  <c r="M142" i="379" s="1"/>
  <c r="L142" i="379"/>
  <c r="K142" i="379"/>
  <c r="J142" i="379"/>
  <c r="P141" i="379"/>
  <c r="M141" i="379" s="1"/>
  <c r="L141" i="379"/>
  <c r="K141" i="379"/>
  <c r="J141" i="379"/>
  <c r="P140" i="379"/>
  <c r="M140" i="379"/>
  <c r="L140" i="379"/>
  <c r="K140" i="379"/>
  <c r="J140" i="379"/>
  <c r="P139" i="379"/>
  <c r="M139" i="379" s="1"/>
  <c r="L139" i="379"/>
  <c r="K139" i="379"/>
  <c r="J139" i="379"/>
  <c r="P138" i="379"/>
  <c r="M138" i="379" s="1"/>
  <c r="L138" i="379"/>
  <c r="K138" i="379"/>
  <c r="J138" i="379"/>
  <c r="P137" i="379"/>
  <c r="M137" i="379" s="1"/>
  <c r="L137" i="379"/>
  <c r="K137" i="379"/>
  <c r="J137" i="379"/>
  <c r="P136" i="379"/>
  <c r="M136" i="379"/>
  <c r="L136" i="379"/>
  <c r="K136" i="379"/>
  <c r="J136" i="379"/>
  <c r="P135" i="379"/>
  <c r="M135" i="379" s="1"/>
  <c r="L135" i="379"/>
  <c r="K135" i="379"/>
  <c r="J135" i="379"/>
  <c r="P134" i="379"/>
  <c r="M134" i="379" s="1"/>
  <c r="L134" i="379"/>
  <c r="K134" i="379"/>
  <c r="J134" i="379"/>
  <c r="P133" i="379"/>
  <c r="M133" i="379" s="1"/>
  <c r="L133" i="379"/>
  <c r="K133" i="379"/>
  <c r="J133" i="379"/>
  <c r="P132" i="379"/>
  <c r="M132" i="379"/>
  <c r="L132" i="379"/>
  <c r="K132" i="379"/>
  <c r="J132" i="379"/>
  <c r="P131" i="379"/>
  <c r="M131" i="379" s="1"/>
  <c r="L131" i="379"/>
  <c r="K131" i="379"/>
  <c r="J131" i="379"/>
  <c r="P130" i="379"/>
  <c r="M130" i="379"/>
  <c r="L130" i="379"/>
  <c r="K130" i="379"/>
  <c r="J130" i="379"/>
  <c r="P129" i="379"/>
  <c r="M129" i="379" s="1"/>
  <c r="L129" i="379"/>
  <c r="K129" i="379"/>
  <c r="J129" i="379"/>
  <c r="P128" i="379"/>
  <c r="M128" i="379" s="1"/>
  <c r="L128" i="379"/>
  <c r="K128" i="379"/>
  <c r="J128" i="379"/>
  <c r="P127" i="379"/>
  <c r="M127" i="379"/>
  <c r="L127" i="379"/>
  <c r="K127" i="379"/>
  <c r="J127" i="379"/>
  <c r="P126" i="379"/>
  <c r="M126" i="379" s="1"/>
  <c r="L126" i="379"/>
  <c r="K126" i="379"/>
  <c r="J126" i="379"/>
  <c r="P125" i="379"/>
  <c r="M125" i="379" s="1"/>
  <c r="L125" i="379"/>
  <c r="K125" i="379"/>
  <c r="J125" i="379"/>
  <c r="P124" i="379"/>
  <c r="M124" i="379"/>
  <c r="L124" i="379"/>
  <c r="K124" i="379"/>
  <c r="J124" i="379"/>
  <c r="P123" i="379"/>
  <c r="M123" i="379" s="1"/>
  <c r="L123" i="379"/>
  <c r="K123" i="379"/>
  <c r="J123" i="379"/>
  <c r="P122" i="379"/>
  <c r="M122" i="379" s="1"/>
  <c r="L122" i="379"/>
  <c r="K122" i="379"/>
  <c r="J122" i="379"/>
  <c r="P121" i="379"/>
  <c r="M121" i="379" s="1"/>
  <c r="L121" i="379"/>
  <c r="K121" i="379"/>
  <c r="J121" i="379"/>
  <c r="P120" i="379"/>
  <c r="M120" i="379"/>
  <c r="L120" i="379"/>
  <c r="K120" i="379"/>
  <c r="J120" i="379"/>
  <c r="P119" i="379"/>
  <c r="M119" i="379" s="1"/>
  <c r="L119" i="379"/>
  <c r="K119" i="379"/>
  <c r="J119" i="379"/>
  <c r="P118" i="379"/>
  <c r="M118" i="379" s="1"/>
  <c r="L118" i="379"/>
  <c r="K118" i="379"/>
  <c r="J118" i="379"/>
  <c r="P117" i="379"/>
  <c r="M117" i="379" s="1"/>
  <c r="L117" i="379"/>
  <c r="K117" i="379"/>
  <c r="J117" i="379"/>
  <c r="P116" i="379"/>
  <c r="M116" i="379"/>
  <c r="L116" i="379"/>
  <c r="K116" i="379"/>
  <c r="J116" i="379"/>
  <c r="P115" i="379"/>
  <c r="M115" i="379" s="1"/>
  <c r="L115" i="379"/>
  <c r="K115" i="379"/>
  <c r="J115" i="379"/>
  <c r="P114" i="379"/>
  <c r="M114" i="379" s="1"/>
  <c r="L114" i="379"/>
  <c r="K114" i="379"/>
  <c r="J114" i="379"/>
  <c r="P113" i="379"/>
  <c r="M113" i="379" s="1"/>
  <c r="L113" i="379"/>
  <c r="K113" i="379"/>
  <c r="J113" i="379"/>
  <c r="P112" i="379"/>
  <c r="M112" i="379"/>
  <c r="L112" i="379"/>
  <c r="K112" i="379"/>
  <c r="J112" i="379"/>
  <c r="P111" i="379"/>
  <c r="M111" i="379" s="1"/>
  <c r="L111" i="379"/>
  <c r="K111" i="379"/>
  <c r="J111" i="379"/>
  <c r="P110" i="379"/>
  <c r="M110" i="379"/>
  <c r="L110" i="379"/>
  <c r="K110" i="379"/>
  <c r="J110" i="379"/>
  <c r="P109" i="379"/>
  <c r="M109" i="379" s="1"/>
  <c r="L109" i="379"/>
  <c r="K109" i="379"/>
  <c r="J109" i="379"/>
  <c r="P108" i="379"/>
  <c r="M108" i="379" s="1"/>
  <c r="L108" i="379"/>
  <c r="K108" i="379"/>
  <c r="J108" i="379"/>
  <c r="P107" i="379"/>
  <c r="M107" i="379" s="1"/>
  <c r="L107" i="379"/>
  <c r="K107" i="379"/>
  <c r="J107" i="379"/>
  <c r="P106" i="379"/>
  <c r="M106" i="379"/>
  <c r="L106" i="379"/>
  <c r="K106" i="379"/>
  <c r="J106" i="379"/>
  <c r="P105" i="379"/>
  <c r="M105" i="379" s="1"/>
  <c r="L105" i="379"/>
  <c r="K105" i="379"/>
  <c r="J105" i="379"/>
  <c r="P104" i="379"/>
  <c r="M104" i="379" s="1"/>
  <c r="L104" i="379"/>
  <c r="K104" i="379"/>
  <c r="J104" i="379"/>
  <c r="P103" i="379"/>
  <c r="M103" i="379"/>
  <c r="L103" i="379"/>
  <c r="K103" i="379"/>
  <c r="J103" i="379"/>
  <c r="P102" i="379"/>
  <c r="M102" i="379" s="1"/>
  <c r="L102" i="379"/>
  <c r="K102" i="379"/>
  <c r="J102" i="379"/>
  <c r="P101" i="379"/>
  <c r="M101" i="379" s="1"/>
  <c r="L101" i="379"/>
  <c r="K101" i="379"/>
  <c r="J101" i="379"/>
  <c r="P100" i="379"/>
  <c r="M100" i="379" s="1"/>
  <c r="L100" i="379"/>
  <c r="K100" i="379"/>
  <c r="J100" i="379"/>
  <c r="P99" i="379"/>
  <c r="M99" i="379"/>
  <c r="L99" i="379"/>
  <c r="K99" i="379"/>
  <c r="J99" i="379"/>
  <c r="P98" i="379"/>
  <c r="M98" i="379" s="1"/>
  <c r="L98" i="379"/>
  <c r="K98" i="379"/>
  <c r="J98" i="379"/>
  <c r="P97" i="379"/>
  <c r="M97" i="379" s="1"/>
  <c r="L97" i="379"/>
  <c r="K97" i="379"/>
  <c r="J97" i="379"/>
  <c r="P96" i="379"/>
  <c r="M96" i="379"/>
  <c r="L96" i="379"/>
  <c r="K96" i="379"/>
  <c r="J96" i="379"/>
  <c r="P95" i="379"/>
  <c r="M95" i="379" s="1"/>
  <c r="L95" i="379"/>
  <c r="K95" i="379"/>
  <c r="J95" i="379"/>
  <c r="P94" i="379"/>
  <c r="M94" i="379"/>
  <c r="L94" i="379"/>
  <c r="K94" i="379"/>
  <c r="J94" i="379"/>
  <c r="P93" i="379"/>
  <c r="M93" i="379" s="1"/>
  <c r="L93" i="379"/>
  <c r="K93" i="379"/>
  <c r="J93" i="379"/>
  <c r="P92" i="379"/>
  <c r="M92" i="379" s="1"/>
  <c r="L92" i="379"/>
  <c r="K92" i="379"/>
  <c r="J92" i="379"/>
  <c r="P91" i="379"/>
  <c r="M91" i="379" s="1"/>
  <c r="L91" i="379"/>
  <c r="K91" i="379"/>
  <c r="J91" i="379"/>
  <c r="P90" i="379"/>
  <c r="M90" i="379"/>
  <c r="L90" i="379"/>
  <c r="K90" i="379"/>
  <c r="J90" i="379"/>
  <c r="P89" i="379"/>
  <c r="M89" i="379" s="1"/>
  <c r="L89" i="379"/>
  <c r="K89" i="379"/>
  <c r="J89" i="379"/>
  <c r="P88" i="379"/>
  <c r="M88" i="379" s="1"/>
  <c r="L88" i="379"/>
  <c r="K88" i="379"/>
  <c r="J88" i="379"/>
  <c r="P87" i="379"/>
  <c r="M87" i="379"/>
  <c r="L87" i="379"/>
  <c r="K87" i="379"/>
  <c r="J87" i="379"/>
  <c r="P86" i="379"/>
  <c r="M86" i="379" s="1"/>
  <c r="L86" i="379"/>
  <c r="K86" i="379"/>
  <c r="J86" i="379"/>
  <c r="P85" i="379"/>
  <c r="M85" i="379" s="1"/>
  <c r="L85" i="379"/>
  <c r="K85" i="379"/>
  <c r="J85" i="379"/>
  <c r="P84" i="379"/>
  <c r="M84" i="379" s="1"/>
  <c r="L84" i="379"/>
  <c r="K84" i="379"/>
  <c r="J84" i="379"/>
  <c r="P83" i="379"/>
  <c r="M83" i="379"/>
  <c r="L83" i="379"/>
  <c r="K83" i="379"/>
  <c r="J83" i="379"/>
  <c r="P82" i="379"/>
  <c r="M82" i="379" s="1"/>
  <c r="L82" i="379"/>
  <c r="K82" i="379"/>
  <c r="J82" i="379"/>
  <c r="P81" i="379"/>
  <c r="M81" i="379" s="1"/>
  <c r="L81" i="379"/>
  <c r="K81" i="379"/>
  <c r="J81" i="379"/>
  <c r="P80" i="379"/>
  <c r="M80" i="379" s="1"/>
  <c r="L80" i="379"/>
  <c r="K80" i="379"/>
  <c r="J80" i="379"/>
  <c r="P79" i="379"/>
  <c r="M79" i="379"/>
  <c r="L79" i="379"/>
  <c r="K79" i="379"/>
  <c r="J79" i="379"/>
  <c r="P78" i="379"/>
  <c r="M78" i="379" s="1"/>
  <c r="L78" i="379"/>
  <c r="K78" i="379"/>
  <c r="J78" i="379"/>
  <c r="P77" i="379"/>
  <c r="M77" i="379" s="1"/>
  <c r="L77" i="379"/>
  <c r="K77" i="379"/>
  <c r="J77" i="379"/>
  <c r="P76" i="379"/>
  <c r="M76" i="379"/>
  <c r="L76" i="379"/>
  <c r="K76" i="379"/>
  <c r="J76" i="379"/>
  <c r="P75" i="379"/>
  <c r="M75" i="379" s="1"/>
  <c r="L75" i="379"/>
  <c r="K75" i="379"/>
  <c r="J75" i="379"/>
  <c r="P74" i="379"/>
  <c r="M74" i="379" s="1"/>
  <c r="L74" i="379"/>
  <c r="K74" i="379"/>
  <c r="J74" i="379"/>
  <c r="P73" i="379"/>
  <c r="M73" i="379" s="1"/>
  <c r="L73" i="379"/>
  <c r="K73" i="379"/>
  <c r="J73" i="379"/>
  <c r="P72" i="379"/>
  <c r="M72" i="379"/>
  <c r="L72" i="379"/>
  <c r="K72" i="379"/>
  <c r="J72" i="379"/>
  <c r="P71" i="379"/>
  <c r="M71" i="379" s="1"/>
  <c r="L71" i="379"/>
  <c r="K71" i="379"/>
  <c r="J71" i="379"/>
  <c r="P70" i="379"/>
  <c r="M70" i="379" s="1"/>
  <c r="L70" i="379"/>
  <c r="K70" i="379"/>
  <c r="J70" i="379"/>
  <c r="P69" i="379"/>
  <c r="M69" i="379" s="1"/>
  <c r="L69" i="379"/>
  <c r="K69" i="379"/>
  <c r="J69" i="379"/>
  <c r="P68" i="379"/>
  <c r="M68" i="379"/>
  <c r="L68" i="379"/>
  <c r="K68" i="379"/>
  <c r="J68" i="379"/>
  <c r="P67" i="379"/>
  <c r="M67" i="379" s="1"/>
  <c r="L67" i="379"/>
  <c r="K67" i="379"/>
  <c r="J67" i="379"/>
  <c r="P66" i="379"/>
  <c r="M66" i="379"/>
  <c r="L66" i="379"/>
  <c r="K66" i="379"/>
  <c r="J66" i="379"/>
  <c r="P65" i="379"/>
  <c r="M65" i="379" s="1"/>
  <c r="L65" i="379"/>
  <c r="K65" i="379"/>
  <c r="J65" i="379"/>
  <c r="P64" i="379"/>
  <c r="M64" i="379" s="1"/>
  <c r="L64" i="379"/>
  <c r="K64" i="379"/>
  <c r="J64" i="379"/>
  <c r="P63" i="379"/>
  <c r="M63" i="379"/>
  <c r="L63" i="379"/>
  <c r="K63" i="379"/>
  <c r="J63" i="379"/>
  <c r="P62" i="379"/>
  <c r="M62" i="379" s="1"/>
  <c r="L62" i="379"/>
  <c r="K62" i="379"/>
  <c r="J62" i="379"/>
  <c r="P61" i="379"/>
  <c r="M61" i="379" s="1"/>
  <c r="L61" i="379"/>
  <c r="K61" i="379"/>
  <c r="J61" i="379"/>
  <c r="P60" i="379"/>
  <c r="M60" i="379"/>
  <c r="L60" i="379"/>
  <c r="K60" i="379"/>
  <c r="J60" i="379"/>
  <c r="P59" i="379"/>
  <c r="M59" i="379" s="1"/>
  <c r="L59" i="379"/>
  <c r="K59" i="379"/>
  <c r="J59" i="379"/>
  <c r="P58" i="379"/>
  <c r="M58" i="379"/>
  <c r="L58" i="379"/>
  <c r="K58" i="379"/>
  <c r="J58" i="379"/>
  <c r="P57" i="379"/>
  <c r="M57" i="379" s="1"/>
  <c r="L57" i="379"/>
  <c r="K57" i="379"/>
  <c r="J57" i="379"/>
  <c r="P56" i="379"/>
  <c r="M56" i="379"/>
  <c r="L56" i="379"/>
  <c r="K56" i="379"/>
  <c r="J56" i="379"/>
  <c r="P55" i="379"/>
  <c r="M55" i="379" s="1"/>
  <c r="L55" i="379"/>
  <c r="K55" i="379"/>
  <c r="J55" i="379"/>
  <c r="P54" i="379"/>
  <c r="M54" i="379" s="1"/>
  <c r="L54" i="379"/>
  <c r="K54" i="379"/>
  <c r="J54" i="379"/>
  <c r="P53" i="379"/>
  <c r="M53" i="379" s="1"/>
  <c r="L53" i="379"/>
  <c r="K53" i="379"/>
  <c r="J53" i="379"/>
  <c r="P52" i="379"/>
  <c r="M52" i="379"/>
  <c r="L52" i="379"/>
  <c r="K52" i="379"/>
  <c r="J52" i="379"/>
  <c r="P51" i="379"/>
  <c r="M51" i="379"/>
  <c r="L51" i="379"/>
  <c r="K51" i="379"/>
  <c r="J51" i="379"/>
  <c r="P50" i="379"/>
  <c r="M50" i="379" s="1"/>
  <c r="L50" i="379"/>
  <c r="K50" i="379"/>
  <c r="J50" i="379"/>
  <c r="P49" i="379"/>
  <c r="M49" i="379" s="1"/>
  <c r="L49" i="379"/>
  <c r="K49" i="379"/>
  <c r="J49" i="379"/>
  <c r="P48" i="379"/>
  <c r="M48" i="379"/>
  <c r="L48" i="379"/>
  <c r="K48" i="379"/>
  <c r="J48" i="379"/>
  <c r="P47" i="379"/>
  <c r="M47" i="379" s="1"/>
  <c r="L47" i="379"/>
  <c r="K47" i="379"/>
  <c r="J47" i="379"/>
  <c r="P46" i="379"/>
  <c r="M46" i="379"/>
  <c r="L46" i="379"/>
  <c r="K46" i="379"/>
  <c r="J46" i="379"/>
  <c r="P45" i="379"/>
  <c r="M45" i="379" s="1"/>
  <c r="L45" i="379"/>
  <c r="K45" i="379"/>
  <c r="J45" i="379"/>
  <c r="P44" i="379"/>
  <c r="M44" i="379"/>
  <c r="L44" i="379"/>
  <c r="K44" i="379"/>
  <c r="J44" i="379"/>
  <c r="P43" i="379"/>
  <c r="M43" i="379" s="1"/>
  <c r="L43" i="379"/>
  <c r="K43" i="379"/>
  <c r="J43" i="379"/>
  <c r="P42" i="379"/>
  <c r="M42" i="379"/>
  <c r="L42" i="379"/>
  <c r="K42" i="379"/>
  <c r="J42" i="379"/>
  <c r="P41" i="379"/>
  <c r="M41" i="379" s="1"/>
  <c r="L41" i="379"/>
  <c r="K41" i="379"/>
  <c r="J41" i="379"/>
  <c r="P40" i="379"/>
  <c r="M40" i="379" s="1"/>
  <c r="L40" i="379"/>
  <c r="K40" i="379"/>
  <c r="J40" i="379"/>
  <c r="H5" i="379"/>
  <c r="D5" i="379"/>
  <c r="C5" i="379"/>
  <c r="A5" i="379"/>
  <c r="C2" i="379"/>
  <c r="A1" i="379"/>
  <c r="R57" i="378"/>
  <c r="I37" i="378"/>
  <c r="G37" i="378"/>
  <c r="F37" i="378"/>
  <c r="D37" i="378"/>
  <c r="C37" i="378"/>
  <c r="B37" i="378"/>
  <c r="K36" i="378"/>
  <c r="I35" i="378"/>
  <c r="G35" i="378"/>
  <c r="F35" i="378"/>
  <c r="D35" i="378"/>
  <c r="C35" i="378"/>
  <c r="B35" i="378"/>
  <c r="I33" i="378"/>
  <c r="G33" i="378"/>
  <c r="F33" i="378"/>
  <c r="D33" i="378"/>
  <c r="C33" i="378"/>
  <c r="B33" i="378"/>
  <c r="K32" i="378"/>
  <c r="M34" i="378" s="1"/>
  <c r="I31" i="378"/>
  <c r="G31" i="378"/>
  <c r="F31" i="378"/>
  <c r="D31" i="378"/>
  <c r="C31" i="378"/>
  <c r="B31" i="378"/>
  <c r="I29" i="378"/>
  <c r="G29" i="378"/>
  <c r="F29" i="378"/>
  <c r="D29" i="378"/>
  <c r="C29" i="378"/>
  <c r="B29" i="378"/>
  <c r="K28" i="378"/>
  <c r="I27" i="378"/>
  <c r="G27" i="378"/>
  <c r="F27" i="378"/>
  <c r="D27" i="378"/>
  <c r="C27" i="378"/>
  <c r="B27" i="378"/>
  <c r="I25" i="378"/>
  <c r="G25" i="378"/>
  <c r="F25" i="378"/>
  <c r="D25" i="378"/>
  <c r="C25" i="378"/>
  <c r="B25" i="378"/>
  <c r="K24" i="378"/>
  <c r="M26" i="378" s="1"/>
  <c r="O30" i="378" s="1"/>
  <c r="Q22" i="378" s="1"/>
  <c r="I23" i="378"/>
  <c r="G23" i="378"/>
  <c r="F23" i="378"/>
  <c r="D23" i="378"/>
  <c r="C23" i="378"/>
  <c r="B23" i="378"/>
  <c r="I21" i="378"/>
  <c r="G21" i="378"/>
  <c r="F21" i="378"/>
  <c r="D21" i="378"/>
  <c r="C21" i="378"/>
  <c r="B21" i="378"/>
  <c r="K20" i="378"/>
  <c r="I19" i="378"/>
  <c r="G19" i="378"/>
  <c r="F19" i="378"/>
  <c r="D19" i="378"/>
  <c r="C19" i="378"/>
  <c r="B19" i="378"/>
  <c r="I17" i="378"/>
  <c r="G17" i="378"/>
  <c r="F17" i="378"/>
  <c r="D17" i="378"/>
  <c r="C17" i="378"/>
  <c r="B17" i="378"/>
  <c r="U16" i="378"/>
  <c r="U15" i="378"/>
  <c r="I15" i="378"/>
  <c r="G15" i="378"/>
  <c r="F15" i="378"/>
  <c r="K16" i="378" s="1"/>
  <c r="M18" i="378" s="1"/>
  <c r="D15" i="378"/>
  <c r="C15" i="378"/>
  <c r="B15" i="378"/>
  <c r="U14" i="378"/>
  <c r="U13" i="378"/>
  <c r="I13" i="378"/>
  <c r="G13" i="378"/>
  <c r="F13" i="378"/>
  <c r="D13" i="378"/>
  <c r="C13" i="378"/>
  <c r="B13" i="378"/>
  <c r="U12" i="378"/>
  <c r="U11" i="378"/>
  <c r="I11" i="378"/>
  <c r="G11" i="378"/>
  <c r="F11" i="378"/>
  <c r="K12" i="378" s="1"/>
  <c r="D11" i="378"/>
  <c r="C11" i="378"/>
  <c r="B11" i="378"/>
  <c r="U10" i="378"/>
  <c r="M10" i="378"/>
  <c r="O14" i="378" s="1"/>
  <c r="U9" i="378"/>
  <c r="I9" i="378"/>
  <c r="G9" i="378"/>
  <c r="F9" i="378"/>
  <c r="D9" i="378"/>
  <c r="C9" i="378"/>
  <c r="B9" i="378"/>
  <c r="U8" i="378"/>
  <c r="U7" i="378"/>
  <c r="I7" i="378"/>
  <c r="G7" i="378"/>
  <c r="D7" i="378"/>
  <c r="C7" i="378"/>
  <c r="B7" i="378"/>
  <c r="Y5" i="378"/>
  <c r="AF1" i="378" s="1"/>
  <c r="R4" i="378"/>
  <c r="O57" i="378" s="1"/>
  <c r="G4" i="378"/>
  <c r="A4" i="378"/>
  <c r="Y3" i="378"/>
  <c r="O6" i="378" s="1"/>
  <c r="E2" i="378"/>
  <c r="A1" i="378"/>
  <c r="P156" i="377"/>
  <c r="M156" i="377" s="1"/>
  <c r="L156" i="377"/>
  <c r="K156" i="377"/>
  <c r="J156" i="377"/>
  <c r="P155" i="377"/>
  <c r="M155" i="377"/>
  <c r="L155" i="377"/>
  <c r="K155" i="377"/>
  <c r="J155" i="377"/>
  <c r="P154" i="377"/>
  <c r="M154" i="377" s="1"/>
  <c r="L154" i="377"/>
  <c r="K154" i="377"/>
  <c r="J154" i="377"/>
  <c r="P153" i="377"/>
  <c r="M153" i="377"/>
  <c r="L153" i="377"/>
  <c r="K153" i="377"/>
  <c r="J153" i="377"/>
  <c r="P152" i="377"/>
  <c r="M152" i="377" s="1"/>
  <c r="L152" i="377"/>
  <c r="K152" i="377"/>
  <c r="J152" i="377"/>
  <c r="P151" i="377"/>
  <c r="M151" i="377" s="1"/>
  <c r="L151" i="377"/>
  <c r="K151" i="377"/>
  <c r="J151" i="377"/>
  <c r="P150" i="377"/>
  <c r="M150" i="377"/>
  <c r="L150" i="377"/>
  <c r="K150" i="377"/>
  <c r="J150" i="377"/>
  <c r="P149" i="377"/>
  <c r="M149" i="377" s="1"/>
  <c r="L149" i="377"/>
  <c r="K149" i="377"/>
  <c r="J149" i="377"/>
  <c r="P148" i="377"/>
  <c r="M148" i="377" s="1"/>
  <c r="L148" i="377"/>
  <c r="K148" i="377"/>
  <c r="J148" i="377"/>
  <c r="P147" i="377"/>
  <c r="M147" i="377"/>
  <c r="L147" i="377"/>
  <c r="K147" i="377"/>
  <c r="J147" i="377"/>
  <c r="P146" i="377"/>
  <c r="M146" i="377"/>
  <c r="L146" i="377"/>
  <c r="K146" i="377"/>
  <c r="J146" i="377"/>
  <c r="P145" i="377"/>
  <c r="M145" i="377" s="1"/>
  <c r="L145" i="377"/>
  <c r="K145" i="377"/>
  <c r="J145" i="377"/>
  <c r="P144" i="377"/>
  <c r="M144" i="377" s="1"/>
  <c r="L144" i="377"/>
  <c r="K144" i="377"/>
  <c r="J144" i="377"/>
  <c r="P143" i="377"/>
  <c r="M143" i="377"/>
  <c r="L143" i="377"/>
  <c r="K143" i="377"/>
  <c r="J143" i="377"/>
  <c r="P142" i="377"/>
  <c r="M142" i="377"/>
  <c r="L142" i="377"/>
  <c r="K142" i="377"/>
  <c r="J142" i="377"/>
  <c r="P141" i="377"/>
  <c r="M141" i="377"/>
  <c r="L141" i="377"/>
  <c r="K141" i="377"/>
  <c r="J141" i="377"/>
  <c r="P140" i="377"/>
  <c r="M140" i="377" s="1"/>
  <c r="L140" i="377"/>
  <c r="K140" i="377"/>
  <c r="J140" i="377"/>
  <c r="P139" i="377"/>
  <c r="M139" i="377" s="1"/>
  <c r="L139" i="377"/>
  <c r="K139" i="377"/>
  <c r="J139" i="377"/>
  <c r="P138" i="377"/>
  <c r="M138" i="377" s="1"/>
  <c r="L138" i="377"/>
  <c r="K138" i="377"/>
  <c r="J138" i="377"/>
  <c r="P137" i="377"/>
  <c r="M137" i="377"/>
  <c r="L137" i="377"/>
  <c r="K137" i="377"/>
  <c r="J137" i="377"/>
  <c r="P136" i="377"/>
  <c r="M136" i="377" s="1"/>
  <c r="L136" i="377"/>
  <c r="K136" i="377"/>
  <c r="J136" i="377"/>
  <c r="P135" i="377"/>
  <c r="M135" i="377"/>
  <c r="L135" i="377"/>
  <c r="K135" i="377"/>
  <c r="J135" i="377"/>
  <c r="P134" i="377"/>
  <c r="M134" i="377"/>
  <c r="L134" i="377"/>
  <c r="K134" i="377"/>
  <c r="J134" i="377"/>
  <c r="P133" i="377"/>
  <c r="M133" i="377" s="1"/>
  <c r="L133" i="377"/>
  <c r="K133" i="377"/>
  <c r="J133" i="377"/>
  <c r="P132" i="377"/>
  <c r="M132" i="377" s="1"/>
  <c r="L132" i="377"/>
  <c r="K132" i="377"/>
  <c r="J132" i="377"/>
  <c r="P131" i="377"/>
  <c r="M131" i="377" s="1"/>
  <c r="L131" i="377"/>
  <c r="K131" i="377"/>
  <c r="J131" i="377"/>
  <c r="P130" i="377"/>
  <c r="M130" i="377"/>
  <c r="L130" i="377"/>
  <c r="K130" i="377"/>
  <c r="J130" i="377"/>
  <c r="P129" i="377"/>
  <c r="M129" i="377" s="1"/>
  <c r="L129" i="377"/>
  <c r="K129" i="377"/>
  <c r="J129" i="377"/>
  <c r="P128" i="377"/>
  <c r="M128" i="377" s="1"/>
  <c r="L128" i="377"/>
  <c r="K128" i="377"/>
  <c r="J128" i="377"/>
  <c r="P127" i="377"/>
  <c r="M127" i="377"/>
  <c r="L127" i="377"/>
  <c r="K127" i="377"/>
  <c r="J127" i="377"/>
  <c r="P126" i="377"/>
  <c r="M126" i="377"/>
  <c r="L126" i="377"/>
  <c r="K126" i="377"/>
  <c r="J126" i="377"/>
  <c r="P125" i="377"/>
  <c r="M125" i="377" s="1"/>
  <c r="L125" i="377"/>
  <c r="K125" i="377"/>
  <c r="J125" i="377"/>
  <c r="P124" i="377"/>
  <c r="M124" i="377" s="1"/>
  <c r="L124" i="377"/>
  <c r="K124" i="377"/>
  <c r="J124" i="377"/>
  <c r="P123" i="377"/>
  <c r="M123" i="377"/>
  <c r="L123" i="377"/>
  <c r="K123" i="377"/>
  <c r="J123" i="377"/>
  <c r="P122" i="377"/>
  <c r="M122" i="377" s="1"/>
  <c r="L122" i="377"/>
  <c r="K122" i="377"/>
  <c r="J122" i="377"/>
  <c r="P121" i="377"/>
  <c r="M121" i="377"/>
  <c r="L121" i="377"/>
  <c r="K121" i="377"/>
  <c r="J121" i="377"/>
  <c r="P120" i="377"/>
  <c r="M120" i="377" s="1"/>
  <c r="L120" i="377"/>
  <c r="K120" i="377"/>
  <c r="J120" i="377"/>
  <c r="P119" i="377"/>
  <c r="M119" i="377"/>
  <c r="L119" i="377"/>
  <c r="K119" i="377"/>
  <c r="J119" i="377"/>
  <c r="P118" i="377"/>
  <c r="M118" i="377" s="1"/>
  <c r="L118" i="377"/>
  <c r="K118" i="377"/>
  <c r="J118" i="377"/>
  <c r="P117" i="377"/>
  <c r="M117" i="377" s="1"/>
  <c r="L117" i="377"/>
  <c r="K117" i="377"/>
  <c r="J117" i="377"/>
  <c r="P116" i="377"/>
  <c r="M116" i="377" s="1"/>
  <c r="L116" i="377"/>
  <c r="K116" i="377"/>
  <c r="J116" i="377"/>
  <c r="P115" i="377"/>
  <c r="M115" i="377"/>
  <c r="L115" i="377"/>
  <c r="K115" i="377"/>
  <c r="J115" i="377"/>
  <c r="P114" i="377"/>
  <c r="M114" i="377"/>
  <c r="L114" i="377"/>
  <c r="K114" i="377"/>
  <c r="J114" i="377"/>
  <c r="P113" i="377"/>
  <c r="M113" i="377"/>
  <c r="L113" i="377"/>
  <c r="K113" i="377"/>
  <c r="J113" i="377"/>
  <c r="P112" i="377"/>
  <c r="M112" i="377" s="1"/>
  <c r="L112" i="377"/>
  <c r="K112" i="377"/>
  <c r="J112" i="377"/>
  <c r="P111" i="377"/>
  <c r="M111" i="377" s="1"/>
  <c r="L111" i="377"/>
  <c r="K111" i="377"/>
  <c r="J111" i="377"/>
  <c r="P110" i="377"/>
  <c r="M110" i="377"/>
  <c r="L110" i="377"/>
  <c r="K110" i="377"/>
  <c r="J110" i="377"/>
  <c r="P109" i="377"/>
  <c r="M109" i="377"/>
  <c r="L109" i="377"/>
  <c r="K109" i="377"/>
  <c r="J109" i="377"/>
  <c r="P108" i="377"/>
  <c r="M108" i="377" s="1"/>
  <c r="L108" i="377"/>
  <c r="K108" i="377"/>
  <c r="J108" i="377"/>
  <c r="P107" i="377"/>
  <c r="M107" i="377"/>
  <c r="L107" i="377"/>
  <c r="K107" i="377"/>
  <c r="J107" i="377"/>
  <c r="P106" i="377"/>
  <c r="M106" i="377" s="1"/>
  <c r="L106" i="377"/>
  <c r="K106" i="377"/>
  <c r="J106" i="377"/>
  <c r="P105" i="377"/>
  <c r="M105" i="377" s="1"/>
  <c r="L105" i="377"/>
  <c r="K105" i="377"/>
  <c r="J105" i="377"/>
  <c r="P104" i="377"/>
  <c r="M104" i="377" s="1"/>
  <c r="L104" i="377"/>
  <c r="K104" i="377"/>
  <c r="J104" i="377"/>
  <c r="P103" i="377"/>
  <c r="M103" i="377"/>
  <c r="L103" i="377"/>
  <c r="K103" i="377"/>
  <c r="J103" i="377"/>
  <c r="P102" i="377"/>
  <c r="M102" i="377"/>
  <c r="L102" i="377"/>
  <c r="K102" i="377"/>
  <c r="J102" i="377"/>
  <c r="P101" i="377"/>
  <c r="M101" i="377" s="1"/>
  <c r="L101" i="377"/>
  <c r="K101" i="377"/>
  <c r="J101" i="377"/>
  <c r="P100" i="377"/>
  <c r="M100" i="377" s="1"/>
  <c r="L100" i="377"/>
  <c r="K100" i="377"/>
  <c r="J100" i="377"/>
  <c r="P99" i="377"/>
  <c r="M99" i="377"/>
  <c r="L99" i="377"/>
  <c r="K99" i="377"/>
  <c r="J99" i="377"/>
  <c r="P98" i="377"/>
  <c r="M98" i="377" s="1"/>
  <c r="L98" i="377"/>
  <c r="K98" i="377"/>
  <c r="J98" i="377"/>
  <c r="P97" i="377"/>
  <c r="M97" i="377" s="1"/>
  <c r="L97" i="377"/>
  <c r="K97" i="377"/>
  <c r="J97" i="377"/>
  <c r="P96" i="377"/>
  <c r="M96" i="377" s="1"/>
  <c r="L96" i="377"/>
  <c r="K96" i="377"/>
  <c r="J96" i="377"/>
  <c r="P95" i="377"/>
  <c r="M95" i="377"/>
  <c r="L95" i="377"/>
  <c r="K95" i="377"/>
  <c r="J95" i="377"/>
  <c r="P94" i="377"/>
  <c r="M94" i="377"/>
  <c r="L94" i="377"/>
  <c r="K94" i="377"/>
  <c r="J94" i="377"/>
  <c r="P93" i="377"/>
  <c r="M93" i="377"/>
  <c r="L93" i="377"/>
  <c r="K93" i="377"/>
  <c r="J93" i="377"/>
  <c r="P92" i="377"/>
  <c r="M92" i="377" s="1"/>
  <c r="L92" i="377"/>
  <c r="K92" i="377"/>
  <c r="J92" i="377"/>
  <c r="P91" i="377"/>
  <c r="M91" i="377" s="1"/>
  <c r="L91" i="377"/>
  <c r="K91" i="377"/>
  <c r="J91" i="377"/>
  <c r="P90" i="377"/>
  <c r="M90" i="377" s="1"/>
  <c r="L90" i="377"/>
  <c r="K90" i="377"/>
  <c r="J90" i="377"/>
  <c r="P89" i="377"/>
  <c r="M89" i="377"/>
  <c r="L89" i="377"/>
  <c r="K89" i="377"/>
  <c r="J89" i="377"/>
  <c r="P88" i="377"/>
  <c r="M88" i="377" s="1"/>
  <c r="L88" i="377"/>
  <c r="K88" i="377"/>
  <c r="J88" i="377"/>
  <c r="P87" i="377"/>
  <c r="M87" i="377"/>
  <c r="L87" i="377"/>
  <c r="K87" i="377"/>
  <c r="J87" i="377"/>
  <c r="P86" i="377"/>
  <c r="M86" i="377"/>
  <c r="L86" i="377"/>
  <c r="K86" i="377"/>
  <c r="J86" i="377"/>
  <c r="P85" i="377"/>
  <c r="M85" i="377" s="1"/>
  <c r="L85" i="377"/>
  <c r="K85" i="377"/>
  <c r="J85" i="377"/>
  <c r="P84" i="377"/>
  <c r="M84" i="377" s="1"/>
  <c r="L84" i="377"/>
  <c r="K84" i="377"/>
  <c r="J84" i="377"/>
  <c r="P83" i="377"/>
  <c r="M83" i="377" s="1"/>
  <c r="L83" i="377"/>
  <c r="K83" i="377"/>
  <c r="J83" i="377"/>
  <c r="P82" i="377"/>
  <c r="M82" i="377"/>
  <c r="L82" i="377"/>
  <c r="K82" i="377"/>
  <c r="J82" i="377"/>
  <c r="P81" i="377"/>
  <c r="M81" i="377"/>
  <c r="L81" i="377"/>
  <c r="K81" i="377"/>
  <c r="J81" i="377"/>
  <c r="P80" i="377"/>
  <c r="M80" i="377" s="1"/>
  <c r="L80" i="377"/>
  <c r="K80" i="377"/>
  <c r="J80" i="377"/>
  <c r="P79" i="377"/>
  <c r="M79" i="377"/>
  <c r="L79" i="377"/>
  <c r="K79" i="377"/>
  <c r="J79" i="377"/>
  <c r="P78" i="377"/>
  <c r="M78" i="377" s="1"/>
  <c r="L78" i="377"/>
  <c r="K78" i="377"/>
  <c r="J78" i="377"/>
  <c r="P77" i="377"/>
  <c r="M77" i="377"/>
  <c r="L77" i="377"/>
  <c r="K77" i="377"/>
  <c r="J77" i="377"/>
  <c r="P76" i="377"/>
  <c r="M76" i="377" s="1"/>
  <c r="L76" i="377"/>
  <c r="K76" i="377"/>
  <c r="J76" i="377"/>
  <c r="P75" i="377"/>
  <c r="M75" i="377"/>
  <c r="L75" i="377"/>
  <c r="K75" i="377"/>
  <c r="J75" i="377"/>
  <c r="P74" i="377"/>
  <c r="M74" i="377" s="1"/>
  <c r="L74" i="377"/>
  <c r="K74" i="377"/>
  <c r="J74" i="377"/>
  <c r="P73" i="377"/>
  <c r="M73" i="377"/>
  <c r="L73" i="377"/>
  <c r="K73" i="377"/>
  <c r="J73" i="377"/>
  <c r="P72" i="377"/>
  <c r="M72" i="377" s="1"/>
  <c r="L72" i="377"/>
  <c r="K72" i="377"/>
  <c r="J72" i="377"/>
  <c r="P71" i="377"/>
  <c r="M71" i="377" s="1"/>
  <c r="L71" i="377"/>
  <c r="K71" i="377"/>
  <c r="J71" i="377"/>
  <c r="P70" i="377"/>
  <c r="M70" i="377"/>
  <c r="L70" i="377"/>
  <c r="K70" i="377"/>
  <c r="J70" i="377"/>
  <c r="P69" i="377"/>
  <c r="M69" i="377" s="1"/>
  <c r="L69" i="377"/>
  <c r="K69" i="377"/>
  <c r="J69" i="377"/>
  <c r="P68" i="377"/>
  <c r="M68" i="377" s="1"/>
  <c r="L68" i="377"/>
  <c r="K68" i="377"/>
  <c r="J68" i="377"/>
  <c r="P67" i="377"/>
  <c r="M67" i="377"/>
  <c r="L67" i="377"/>
  <c r="K67" i="377"/>
  <c r="J67" i="377"/>
  <c r="P66" i="377"/>
  <c r="M66" i="377"/>
  <c r="L66" i="377"/>
  <c r="K66" i="377"/>
  <c r="J66" i="377"/>
  <c r="P65" i="377"/>
  <c r="M65" i="377" s="1"/>
  <c r="L65" i="377"/>
  <c r="K65" i="377"/>
  <c r="J65" i="377"/>
  <c r="P64" i="377"/>
  <c r="M64" i="377" s="1"/>
  <c r="L64" i="377"/>
  <c r="K64" i="377"/>
  <c r="J64" i="377"/>
  <c r="P63" i="377"/>
  <c r="M63" i="377" s="1"/>
  <c r="L63" i="377"/>
  <c r="K63" i="377"/>
  <c r="J63" i="377"/>
  <c r="P62" i="377"/>
  <c r="M62" i="377"/>
  <c r="L62" i="377"/>
  <c r="K62" i="377"/>
  <c r="J62" i="377"/>
  <c r="P61" i="377"/>
  <c r="M61" i="377"/>
  <c r="L61" i="377"/>
  <c r="K61" i="377"/>
  <c r="J61" i="377"/>
  <c r="P60" i="377"/>
  <c r="M60" i="377" s="1"/>
  <c r="L60" i="377"/>
  <c r="K60" i="377"/>
  <c r="J60" i="377"/>
  <c r="P59" i="377"/>
  <c r="M59" i="377"/>
  <c r="L59" i="377"/>
  <c r="K59" i="377"/>
  <c r="J59" i="377"/>
  <c r="P58" i="377"/>
  <c r="M58" i="377" s="1"/>
  <c r="L58" i="377"/>
  <c r="K58" i="377"/>
  <c r="J58" i="377"/>
  <c r="P57" i="377"/>
  <c r="M57" i="377" s="1"/>
  <c r="L57" i="377"/>
  <c r="K57" i="377"/>
  <c r="J57" i="377"/>
  <c r="P56" i="377"/>
  <c r="M56" i="377" s="1"/>
  <c r="L56" i="377"/>
  <c r="K56" i="377"/>
  <c r="J56" i="377"/>
  <c r="P55" i="377"/>
  <c r="M55" i="377"/>
  <c r="L55" i="377"/>
  <c r="K55" i="377"/>
  <c r="J55" i="377"/>
  <c r="P54" i="377"/>
  <c r="M54" i="377"/>
  <c r="L54" i="377"/>
  <c r="K54" i="377"/>
  <c r="J54" i="377"/>
  <c r="P53" i="377"/>
  <c r="M53" i="377" s="1"/>
  <c r="L53" i="377"/>
  <c r="K53" i="377"/>
  <c r="J53" i="377"/>
  <c r="P52" i="377"/>
  <c r="M52" i="377" s="1"/>
  <c r="L52" i="377"/>
  <c r="K52" i="377"/>
  <c r="J52" i="377"/>
  <c r="P51" i="377"/>
  <c r="M51" i="377"/>
  <c r="L51" i="377"/>
  <c r="K51" i="377"/>
  <c r="J51" i="377"/>
  <c r="P50" i="377"/>
  <c r="M50" i="377" s="1"/>
  <c r="L50" i="377"/>
  <c r="K50" i="377"/>
  <c r="J50" i="377"/>
  <c r="P49" i="377"/>
  <c r="M49" i="377"/>
  <c r="L49" i="377"/>
  <c r="K49" i="377"/>
  <c r="J49" i="377"/>
  <c r="P48" i="377"/>
  <c r="M48" i="377" s="1"/>
  <c r="L48" i="377"/>
  <c r="K48" i="377"/>
  <c r="J48" i="377"/>
  <c r="P47" i="377"/>
  <c r="M47" i="377"/>
  <c r="L47" i="377"/>
  <c r="K47" i="377"/>
  <c r="J47" i="377"/>
  <c r="P46" i="377"/>
  <c r="M46" i="377"/>
  <c r="L46" i="377"/>
  <c r="K46" i="377"/>
  <c r="J46" i="377"/>
  <c r="P45" i="377"/>
  <c r="M45" i="377" s="1"/>
  <c r="L45" i="377"/>
  <c r="K45" i="377"/>
  <c r="J45" i="377"/>
  <c r="P44" i="377"/>
  <c r="M44" i="377" s="1"/>
  <c r="L44" i="377"/>
  <c r="K44" i="377"/>
  <c r="J44" i="377"/>
  <c r="P43" i="377"/>
  <c r="M43" i="377"/>
  <c r="L43" i="377"/>
  <c r="K43" i="377"/>
  <c r="J43" i="377"/>
  <c r="P42" i="377"/>
  <c r="M42" i="377" s="1"/>
  <c r="L42" i="377"/>
  <c r="K42" i="377"/>
  <c r="J42" i="377"/>
  <c r="P41" i="377"/>
  <c r="M41" i="377"/>
  <c r="L41" i="377"/>
  <c r="K41" i="377"/>
  <c r="J41" i="377"/>
  <c r="P40" i="377"/>
  <c r="M40" i="377" s="1"/>
  <c r="L40" i="377"/>
  <c r="K40" i="377"/>
  <c r="J40" i="377"/>
  <c r="H5" i="377"/>
  <c r="D5" i="377"/>
  <c r="C5" i="377"/>
  <c r="A5" i="377"/>
  <c r="C2" i="377"/>
  <c r="A1" i="377"/>
  <c r="L11" i="376"/>
  <c r="I11" i="376"/>
  <c r="G11" i="376"/>
  <c r="E11" i="376"/>
  <c r="B21" i="376" s="1"/>
  <c r="D11" i="376"/>
  <c r="C11" i="376"/>
  <c r="I9" i="376"/>
  <c r="G9" i="376"/>
  <c r="E9" i="376"/>
  <c r="B20" i="376" s="1"/>
  <c r="D9" i="376"/>
  <c r="C9" i="376"/>
  <c r="I7" i="376"/>
  <c r="G7" i="376"/>
  <c r="E7" i="376"/>
  <c r="D18" i="376" s="1"/>
  <c r="D7" i="376"/>
  <c r="C7" i="376"/>
  <c r="Y5" i="376"/>
  <c r="AF1" i="376" s="1"/>
  <c r="L4" i="376"/>
  <c r="K41" i="376" s="1"/>
  <c r="E4" i="376"/>
  <c r="A4" i="376"/>
  <c r="Y3" i="376"/>
  <c r="A1" i="376"/>
  <c r="P156" i="375"/>
  <c r="M156" i="375" s="1"/>
  <c r="L156" i="375"/>
  <c r="K156" i="375"/>
  <c r="J156" i="375"/>
  <c r="P155" i="375"/>
  <c r="M155" i="375"/>
  <c r="L155" i="375"/>
  <c r="K155" i="375"/>
  <c r="J155" i="375"/>
  <c r="P154" i="375"/>
  <c r="M154" i="375"/>
  <c r="L154" i="375"/>
  <c r="K154" i="375"/>
  <c r="J154" i="375"/>
  <c r="P153" i="375"/>
  <c r="M153" i="375" s="1"/>
  <c r="L153" i="375"/>
  <c r="K153" i="375"/>
  <c r="J153" i="375"/>
  <c r="P152" i="375"/>
  <c r="M152" i="375" s="1"/>
  <c r="L152" i="375"/>
  <c r="K152" i="375"/>
  <c r="J152" i="375"/>
  <c r="P151" i="375"/>
  <c r="M151" i="375"/>
  <c r="L151" i="375"/>
  <c r="K151" i="375"/>
  <c r="J151" i="375"/>
  <c r="P150" i="375"/>
  <c r="M150" i="375" s="1"/>
  <c r="L150" i="375"/>
  <c r="K150" i="375"/>
  <c r="J150" i="375"/>
  <c r="P149" i="375"/>
  <c r="M149" i="375"/>
  <c r="L149" i="375"/>
  <c r="K149" i="375"/>
  <c r="J149" i="375"/>
  <c r="P148" i="375"/>
  <c r="M148" i="375" s="1"/>
  <c r="L148" i="375"/>
  <c r="K148" i="375"/>
  <c r="J148" i="375"/>
  <c r="P147" i="375"/>
  <c r="M147" i="375"/>
  <c r="L147" i="375"/>
  <c r="K147" i="375"/>
  <c r="J147" i="375"/>
  <c r="P146" i="375"/>
  <c r="M146" i="375" s="1"/>
  <c r="L146" i="375"/>
  <c r="K146" i="375"/>
  <c r="J146" i="375"/>
  <c r="P145" i="375"/>
  <c r="M145" i="375" s="1"/>
  <c r="L145" i="375"/>
  <c r="K145" i="375"/>
  <c r="J145" i="375"/>
  <c r="P144" i="375"/>
  <c r="M144" i="375" s="1"/>
  <c r="L144" i="375"/>
  <c r="K144" i="375"/>
  <c r="J144" i="375"/>
  <c r="P143" i="375"/>
  <c r="M143" i="375" s="1"/>
  <c r="L143" i="375"/>
  <c r="K143" i="375"/>
  <c r="J143" i="375"/>
  <c r="P142" i="375"/>
  <c r="M142" i="375" s="1"/>
  <c r="L142" i="375"/>
  <c r="K142" i="375"/>
  <c r="J142" i="375"/>
  <c r="P141" i="375"/>
  <c r="M141" i="375"/>
  <c r="L141" i="375"/>
  <c r="K141" i="375"/>
  <c r="J141" i="375"/>
  <c r="P140" i="375"/>
  <c r="M140" i="375" s="1"/>
  <c r="L140" i="375"/>
  <c r="K140" i="375"/>
  <c r="J140" i="375"/>
  <c r="P139" i="375"/>
  <c r="M139" i="375"/>
  <c r="L139" i="375"/>
  <c r="K139" i="375"/>
  <c r="J139" i="375"/>
  <c r="P138" i="375"/>
  <c r="M138" i="375" s="1"/>
  <c r="L138" i="375"/>
  <c r="K138" i="375"/>
  <c r="J138" i="375"/>
  <c r="P137" i="375"/>
  <c r="M137" i="375" s="1"/>
  <c r="L137" i="375"/>
  <c r="K137" i="375"/>
  <c r="J137" i="375"/>
  <c r="P136" i="375"/>
  <c r="M136" i="375" s="1"/>
  <c r="L136" i="375"/>
  <c r="K136" i="375"/>
  <c r="J136" i="375"/>
  <c r="P135" i="375"/>
  <c r="M135" i="375" s="1"/>
  <c r="L135" i="375"/>
  <c r="K135" i="375"/>
  <c r="J135" i="375"/>
  <c r="P134" i="375"/>
  <c r="M134" i="375" s="1"/>
  <c r="L134" i="375"/>
  <c r="K134" i="375"/>
  <c r="J134" i="375"/>
  <c r="P133" i="375"/>
  <c r="M133" i="375"/>
  <c r="L133" i="375"/>
  <c r="K133" i="375"/>
  <c r="J133" i="375"/>
  <c r="P132" i="375"/>
  <c r="M132" i="375" s="1"/>
  <c r="L132" i="375"/>
  <c r="K132" i="375"/>
  <c r="J132" i="375"/>
  <c r="P131" i="375"/>
  <c r="M131" i="375"/>
  <c r="L131" i="375"/>
  <c r="K131" i="375"/>
  <c r="J131" i="375"/>
  <c r="P130" i="375"/>
  <c r="M130" i="375" s="1"/>
  <c r="L130" i="375"/>
  <c r="K130" i="375"/>
  <c r="J130" i="375"/>
  <c r="P129" i="375"/>
  <c r="M129" i="375" s="1"/>
  <c r="L129" i="375"/>
  <c r="K129" i="375"/>
  <c r="J129" i="375"/>
  <c r="P128" i="375"/>
  <c r="M128" i="375" s="1"/>
  <c r="L128" i="375"/>
  <c r="K128" i="375"/>
  <c r="J128" i="375"/>
  <c r="P127" i="375"/>
  <c r="M127" i="375" s="1"/>
  <c r="L127" i="375"/>
  <c r="K127" i="375"/>
  <c r="J127" i="375"/>
  <c r="P126" i="375"/>
  <c r="M126" i="375" s="1"/>
  <c r="L126" i="375"/>
  <c r="K126" i="375"/>
  <c r="J126" i="375"/>
  <c r="P125" i="375"/>
  <c r="M125" i="375"/>
  <c r="L125" i="375"/>
  <c r="K125" i="375"/>
  <c r="J125" i="375"/>
  <c r="P124" i="375"/>
  <c r="M124" i="375" s="1"/>
  <c r="L124" i="375"/>
  <c r="K124" i="375"/>
  <c r="J124" i="375"/>
  <c r="P123" i="375"/>
  <c r="M123" i="375"/>
  <c r="L123" i="375"/>
  <c r="K123" i="375"/>
  <c r="J123" i="375"/>
  <c r="P122" i="375"/>
  <c r="M122" i="375" s="1"/>
  <c r="L122" i="375"/>
  <c r="K122" i="375"/>
  <c r="J122" i="375"/>
  <c r="P121" i="375"/>
  <c r="M121" i="375" s="1"/>
  <c r="L121" i="375"/>
  <c r="K121" i="375"/>
  <c r="J121" i="375"/>
  <c r="P120" i="375"/>
  <c r="M120" i="375" s="1"/>
  <c r="L120" i="375"/>
  <c r="K120" i="375"/>
  <c r="J120" i="375"/>
  <c r="P119" i="375"/>
  <c r="M119" i="375"/>
  <c r="L119" i="375"/>
  <c r="K119" i="375"/>
  <c r="J119" i="375"/>
  <c r="P118" i="375"/>
  <c r="M118" i="375" s="1"/>
  <c r="L118" i="375"/>
  <c r="K118" i="375"/>
  <c r="J118" i="375"/>
  <c r="P117" i="375"/>
  <c r="M117" i="375"/>
  <c r="L117" i="375"/>
  <c r="K117" i="375"/>
  <c r="J117" i="375"/>
  <c r="P116" i="375"/>
  <c r="M116" i="375" s="1"/>
  <c r="L116" i="375"/>
  <c r="K116" i="375"/>
  <c r="J116" i="375"/>
  <c r="P115" i="375"/>
  <c r="M115" i="375" s="1"/>
  <c r="L115" i="375"/>
  <c r="K115" i="375"/>
  <c r="J115" i="375"/>
  <c r="P114" i="375"/>
  <c r="M114" i="375"/>
  <c r="L114" i="375"/>
  <c r="K114" i="375"/>
  <c r="J114" i="375"/>
  <c r="P113" i="375"/>
  <c r="M113" i="375" s="1"/>
  <c r="L113" i="375"/>
  <c r="K113" i="375"/>
  <c r="J113" i="375"/>
  <c r="P112" i="375"/>
  <c r="M112" i="375" s="1"/>
  <c r="L112" i="375"/>
  <c r="K112" i="375"/>
  <c r="J112" i="375"/>
  <c r="P111" i="375"/>
  <c r="M111" i="375"/>
  <c r="L111" i="375"/>
  <c r="K111" i="375"/>
  <c r="J111" i="375"/>
  <c r="P110" i="375"/>
  <c r="M110" i="375" s="1"/>
  <c r="L110" i="375"/>
  <c r="K110" i="375"/>
  <c r="J110" i="375"/>
  <c r="P109" i="375"/>
  <c r="M109" i="375"/>
  <c r="L109" i="375"/>
  <c r="K109" i="375"/>
  <c r="J109" i="375"/>
  <c r="P108" i="375"/>
  <c r="M108" i="375" s="1"/>
  <c r="L108" i="375"/>
  <c r="K108" i="375"/>
  <c r="J108" i="375"/>
  <c r="P107" i="375"/>
  <c r="M107" i="375" s="1"/>
  <c r="L107" i="375"/>
  <c r="K107" i="375"/>
  <c r="J107" i="375"/>
  <c r="P106" i="375"/>
  <c r="M106" i="375"/>
  <c r="L106" i="375"/>
  <c r="K106" i="375"/>
  <c r="J106" i="375"/>
  <c r="P105" i="375"/>
  <c r="M105" i="375" s="1"/>
  <c r="L105" i="375"/>
  <c r="K105" i="375"/>
  <c r="J105" i="375"/>
  <c r="P104" i="375"/>
  <c r="M104" i="375" s="1"/>
  <c r="L104" i="375"/>
  <c r="K104" i="375"/>
  <c r="J104" i="375"/>
  <c r="P103" i="375"/>
  <c r="M103" i="375"/>
  <c r="L103" i="375"/>
  <c r="K103" i="375"/>
  <c r="J103" i="375"/>
  <c r="P102" i="375"/>
  <c r="M102" i="375" s="1"/>
  <c r="L102" i="375"/>
  <c r="K102" i="375"/>
  <c r="J102" i="375"/>
  <c r="P101" i="375"/>
  <c r="M101" i="375"/>
  <c r="L101" i="375"/>
  <c r="K101" i="375"/>
  <c r="J101" i="375"/>
  <c r="P100" i="375"/>
  <c r="M100" i="375" s="1"/>
  <c r="L100" i="375"/>
  <c r="K100" i="375"/>
  <c r="J100" i="375"/>
  <c r="P99" i="375"/>
  <c r="M99" i="375" s="1"/>
  <c r="L99" i="375"/>
  <c r="K99" i="375"/>
  <c r="J99" i="375"/>
  <c r="P98" i="375"/>
  <c r="M98" i="375" s="1"/>
  <c r="L98" i="375"/>
  <c r="K98" i="375"/>
  <c r="J98" i="375"/>
  <c r="P97" i="375"/>
  <c r="M97" i="375" s="1"/>
  <c r="L97" i="375"/>
  <c r="K97" i="375"/>
  <c r="J97" i="375"/>
  <c r="P96" i="375"/>
  <c r="M96" i="375" s="1"/>
  <c r="L96" i="375"/>
  <c r="K96" i="375"/>
  <c r="J96" i="375"/>
  <c r="P95" i="375"/>
  <c r="M95" i="375" s="1"/>
  <c r="L95" i="375"/>
  <c r="K95" i="375"/>
  <c r="J95" i="375"/>
  <c r="P94" i="375"/>
  <c r="M94" i="375"/>
  <c r="L94" i="375"/>
  <c r="K94" i="375"/>
  <c r="J94" i="375"/>
  <c r="P93" i="375"/>
  <c r="M93" i="375"/>
  <c r="L93" i="375"/>
  <c r="K93" i="375"/>
  <c r="J93" i="375"/>
  <c r="P92" i="375"/>
  <c r="M92" i="375" s="1"/>
  <c r="L92" i="375"/>
  <c r="K92" i="375"/>
  <c r="J92" i="375"/>
  <c r="P91" i="375"/>
  <c r="M91" i="375" s="1"/>
  <c r="L91" i="375"/>
  <c r="K91" i="375"/>
  <c r="J91" i="375"/>
  <c r="P90" i="375"/>
  <c r="M90" i="375" s="1"/>
  <c r="L90" i="375"/>
  <c r="K90" i="375"/>
  <c r="J90" i="375"/>
  <c r="P89" i="375"/>
  <c r="M89" i="375"/>
  <c r="L89" i="375"/>
  <c r="K89" i="375"/>
  <c r="J89" i="375"/>
  <c r="P88" i="375"/>
  <c r="M88" i="375" s="1"/>
  <c r="L88" i="375"/>
  <c r="K88" i="375"/>
  <c r="J88" i="375"/>
  <c r="P87" i="375"/>
  <c r="M87" i="375"/>
  <c r="L87" i="375"/>
  <c r="K87" i="375"/>
  <c r="J87" i="375"/>
  <c r="P86" i="375"/>
  <c r="M86" i="375" s="1"/>
  <c r="L86" i="375"/>
  <c r="K86" i="375"/>
  <c r="J86" i="375"/>
  <c r="P85" i="375"/>
  <c r="M85" i="375" s="1"/>
  <c r="L85" i="375"/>
  <c r="K85" i="375"/>
  <c r="J85" i="375"/>
  <c r="P84" i="375"/>
  <c r="M84" i="375" s="1"/>
  <c r="L84" i="375"/>
  <c r="K84" i="375"/>
  <c r="J84" i="375"/>
  <c r="P83" i="375"/>
  <c r="M83" i="375"/>
  <c r="L83" i="375"/>
  <c r="K83" i="375"/>
  <c r="J83" i="375"/>
  <c r="P82" i="375"/>
  <c r="M82" i="375" s="1"/>
  <c r="L82" i="375"/>
  <c r="K82" i="375"/>
  <c r="J82" i="375"/>
  <c r="P81" i="375"/>
  <c r="M81" i="375"/>
  <c r="L81" i="375"/>
  <c r="K81" i="375"/>
  <c r="J81" i="375"/>
  <c r="P80" i="375"/>
  <c r="M80" i="375" s="1"/>
  <c r="L80" i="375"/>
  <c r="K80" i="375"/>
  <c r="J80" i="375"/>
  <c r="P79" i="375"/>
  <c r="M79" i="375" s="1"/>
  <c r="L79" i="375"/>
  <c r="K79" i="375"/>
  <c r="J79" i="375"/>
  <c r="P78" i="375"/>
  <c r="M78" i="375" s="1"/>
  <c r="L78" i="375"/>
  <c r="K78" i="375"/>
  <c r="J78" i="375"/>
  <c r="P77" i="375"/>
  <c r="M77" i="375" s="1"/>
  <c r="L77" i="375"/>
  <c r="K77" i="375"/>
  <c r="J77" i="375"/>
  <c r="P76" i="375"/>
  <c r="M76" i="375"/>
  <c r="L76" i="375"/>
  <c r="K76" i="375"/>
  <c r="J76" i="375"/>
  <c r="P75" i="375"/>
  <c r="M75" i="375" s="1"/>
  <c r="L75" i="375"/>
  <c r="K75" i="375"/>
  <c r="J75" i="375"/>
  <c r="P74" i="375"/>
  <c r="M74" i="375" s="1"/>
  <c r="L74" i="375"/>
  <c r="K74" i="375"/>
  <c r="J74" i="375"/>
  <c r="P73" i="375"/>
  <c r="M73" i="375"/>
  <c r="L73" i="375"/>
  <c r="K73" i="375"/>
  <c r="J73" i="375"/>
  <c r="P72" i="375"/>
  <c r="M72" i="375" s="1"/>
  <c r="L72" i="375"/>
  <c r="K72" i="375"/>
  <c r="J72" i="375"/>
  <c r="P71" i="375"/>
  <c r="M71" i="375" s="1"/>
  <c r="L71" i="375"/>
  <c r="K71" i="375"/>
  <c r="J71" i="375"/>
  <c r="P70" i="375"/>
  <c r="M70" i="375" s="1"/>
  <c r="L70" i="375"/>
  <c r="K70" i="375"/>
  <c r="J70" i="375"/>
  <c r="P69" i="375"/>
  <c r="M69" i="375"/>
  <c r="L69" i="375"/>
  <c r="K69" i="375"/>
  <c r="J69" i="375"/>
  <c r="P68" i="375"/>
  <c r="M68" i="375"/>
  <c r="L68" i="375"/>
  <c r="K68" i="375"/>
  <c r="J68" i="375"/>
  <c r="P67" i="375"/>
  <c r="M67" i="375" s="1"/>
  <c r="L67" i="375"/>
  <c r="K67" i="375"/>
  <c r="J67" i="375"/>
  <c r="P66" i="375"/>
  <c r="M66" i="375" s="1"/>
  <c r="L66" i="375"/>
  <c r="K66" i="375"/>
  <c r="J66" i="375"/>
  <c r="P65" i="375"/>
  <c r="M65" i="375" s="1"/>
  <c r="L65" i="375"/>
  <c r="K65" i="375"/>
  <c r="J65" i="375"/>
  <c r="P64" i="375"/>
  <c r="M64" i="375" s="1"/>
  <c r="L64" i="375"/>
  <c r="K64" i="375"/>
  <c r="J64" i="375"/>
  <c r="P63" i="375"/>
  <c r="M63" i="375"/>
  <c r="L63" i="375"/>
  <c r="K63" i="375"/>
  <c r="J63" i="375"/>
  <c r="P62" i="375"/>
  <c r="M62" i="375" s="1"/>
  <c r="L62" i="375"/>
  <c r="K62" i="375"/>
  <c r="J62" i="375"/>
  <c r="P61" i="375"/>
  <c r="M61" i="375"/>
  <c r="L61" i="375"/>
  <c r="K61" i="375"/>
  <c r="J61" i="375"/>
  <c r="P60" i="375"/>
  <c r="M60" i="375" s="1"/>
  <c r="L60" i="375"/>
  <c r="K60" i="375"/>
  <c r="J60" i="375"/>
  <c r="P59" i="375"/>
  <c r="M59" i="375" s="1"/>
  <c r="L59" i="375"/>
  <c r="K59" i="375"/>
  <c r="J59" i="375"/>
  <c r="P58" i="375"/>
  <c r="M58" i="375" s="1"/>
  <c r="L58" i="375"/>
  <c r="K58" i="375"/>
  <c r="J58" i="375"/>
  <c r="P57" i="375"/>
  <c r="M57" i="375" s="1"/>
  <c r="L57" i="375"/>
  <c r="K57" i="375"/>
  <c r="J57" i="375"/>
  <c r="P56" i="375"/>
  <c r="M56" i="375"/>
  <c r="L56" i="375"/>
  <c r="K56" i="375"/>
  <c r="J56" i="375"/>
  <c r="P55" i="375"/>
  <c r="M55" i="375"/>
  <c r="L55" i="375"/>
  <c r="K55" i="375"/>
  <c r="J55" i="375"/>
  <c r="P54" i="375"/>
  <c r="M54" i="375" s="1"/>
  <c r="L54" i="375"/>
  <c r="K54" i="375"/>
  <c r="J54" i="375"/>
  <c r="P53" i="375"/>
  <c r="M53" i="375" s="1"/>
  <c r="L53" i="375"/>
  <c r="K53" i="375"/>
  <c r="J53" i="375"/>
  <c r="P52" i="375"/>
  <c r="M52" i="375" s="1"/>
  <c r="L52" i="375"/>
  <c r="K52" i="375"/>
  <c r="J52" i="375"/>
  <c r="P51" i="375"/>
  <c r="M51" i="375"/>
  <c r="L51" i="375"/>
  <c r="K51" i="375"/>
  <c r="J51" i="375"/>
  <c r="P50" i="375"/>
  <c r="M50" i="375" s="1"/>
  <c r="L50" i="375"/>
  <c r="K50" i="375"/>
  <c r="J50" i="375"/>
  <c r="P49" i="375"/>
  <c r="M49" i="375"/>
  <c r="L49" i="375"/>
  <c r="K49" i="375"/>
  <c r="J49" i="375"/>
  <c r="P48" i="375"/>
  <c r="M48" i="375" s="1"/>
  <c r="L48" i="375"/>
  <c r="K48" i="375"/>
  <c r="J48" i="375"/>
  <c r="P47" i="375"/>
  <c r="M47" i="375" s="1"/>
  <c r="L47" i="375"/>
  <c r="K47" i="375"/>
  <c r="J47" i="375"/>
  <c r="P46" i="375"/>
  <c r="M46" i="375" s="1"/>
  <c r="L46" i="375"/>
  <c r="K46" i="375"/>
  <c r="J46" i="375"/>
  <c r="P45" i="375"/>
  <c r="M45" i="375" s="1"/>
  <c r="L45" i="375"/>
  <c r="K45" i="375"/>
  <c r="J45" i="375"/>
  <c r="P44" i="375"/>
  <c r="M44" i="375"/>
  <c r="L44" i="375"/>
  <c r="K44" i="375"/>
  <c r="J44" i="375"/>
  <c r="P43" i="375"/>
  <c r="M43" i="375" s="1"/>
  <c r="L43" i="375"/>
  <c r="K43" i="375"/>
  <c r="J43" i="375"/>
  <c r="P42" i="375"/>
  <c r="M42" i="375" s="1"/>
  <c r="L42" i="375"/>
  <c r="K42" i="375"/>
  <c r="J42" i="375"/>
  <c r="P41" i="375"/>
  <c r="M41" i="375"/>
  <c r="L41" i="375"/>
  <c r="K41" i="375"/>
  <c r="J41" i="375"/>
  <c r="P40" i="375"/>
  <c r="M40" i="375" s="1"/>
  <c r="L40" i="375"/>
  <c r="K40" i="375"/>
  <c r="J40" i="375"/>
  <c r="H5" i="375"/>
  <c r="D5" i="375"/>
  <c r="C5" i="375"/>
  <c r="A5" i="375"/>
  <c r="A1" i="375"/>
  <c r="L18" i="374"/>
  <c r="I15" i="374"/>
  <c r="G15" i="374"/>
  <c r="E15" i="374"/>
  <c r="B23" i="374" s="1"/>
  <c r="D15" i="374"/>
  <c r="C15" i="374"/>
  <c r="I13" i="374"/>
  <c r="G13" i="374"/>
  <c r="E13" i="374"/>
  <c r="B22" i="374" s="1"/>
  <c r="D13" i="374"/>
  <c r="C13" i="374"/>
  <c r="I11" i="374"/>
  <c r="G11" i="374"/>
  <c r="E11" i="374"/>
  <c r="B21" i="374" s="1"/>
  <c r="D11" i="374"/>
  <c r="C11" i="374"/>
  <c r="I9" i="374"/>
  <c r="G9" i="374"/>
  <c r="E9" i="374"/>
  <c r="F18" i="374" s="1"/>
  <c r="D9" i="374"/>
  <c r="C9" i="374"/>
  <c r="I7" i="374"/>
  <c r="G7" i="374"/>
  <c r="E7" i="374"/>
  <c r="B19" i="374" s="1"/>
  <c r="D7" i="374"/>
  <c r="C7" i="374"/>
  <c r="Y5" i="374"/>
  <c r="AJ1" i="374" s="1"/>
  <c r="L4" i="374"/>
  <c r="K41" i="374" s="1"/>
  <c r="E4" i="374"/>
  <c r="A4" i="374"/>
  <c r="Y3" i="374"/>
  <c r="E2" i="374"/>
  <c r="AC1" i="374"/>
  <c r="A1" i="374"/>
  <c r="P156" i="373"/>
  <c r="M156" i="373" s="1"/>
  <c r="L156" i="373"/>
  <c r="K156" i="373"/>
  <c r="J156" i="373"/>
  <c r="P155" i="373"/>
  <c r="M155" i="373" s="1"/>
  <c r="L155" i="373"/>
  <c r="K155" i="373"/>
  <c r="J155" i="373"/>
  <c r="P154" i="373"/>
  <c r="M154" i="373" s="1"/>
  <c r="L154" i="373"/>
  <c r="K154" i="373"/>
  <c r="J154" i="373"/>
  <c r="P153" i="373"/>
  <c r="M153" i="373"/>
  <c r="L153" i="373"/>
  <c r="K153" i="373"/>
  <c r="J153" i="373"/>
  <c r="P152" i="373"/>
  <c r="M152" i="373"/>
  <c r="L152" i="373"/>
  <c r="K152" i="373"/>
  <c r="J152" i="373"/>
  <c r="P151" i="373"/>
  <c r="M151" i="373" s="1"/>
  <c r="L151" i="373"/>
  <c r="K151" i="373"/>
  <c r="J151" i="373"/>
  <c r="P150" i="373"/>
  <c r="M150" i="373" s="1"/>
  <c r="L150" i="373"/>
  <c r="K150" i="373"/>
  <c r="J150" i="373"/>
  <c r="P149" i="373"/>
  <c r="M149" i="373" s="1"/>
  <c r="L149" i="373"/>
  <c r="K149" i="373"/>
  <c r="J149" i="373"/>
  <c r="P148" i="373"/>
  <c r="M148" i="373"/>
  <c r="L148" i="373"/>
  <c r="K148" i="373"/>
  <c r="J148" i="373"/>
  <c r="P147" i="373"/>
  <c r="M147" i="373"/>
  <c r="L147" i="373"/>
  <c r="K147" i="373"/>
  <c r="J147" i="373"/>
  <c r="P146" i="373"/>
  <c r="M146" i="373" s="1"/>
  <c r="L146" i="373"/>
  <c r="K146" i="373"/>
  <c r="J146" i="373"/>
  <c r="P145" i="373"/>
  <c r="M145" i="373" s="1"/>
  <c r="L145" i="373"/>
  <c r="K145" i="373"/>
  <c r="J145" i="373"/>
  <c r="P144" i="373"/>
  <c r="M144" i="373" s="1"/>
  <c r="L144" i="373"/>
  <c r="K144" i="373"/>
  <c r="J144" i="373"/>
  <c r="P143" i="373"/>
  <c r="M143" i="373" s="1"/>
  <c r="L143" i="373"/>
  <c r="K143" i="373"/>
  <c r="J143" i="373"/>
  <c r="P142" i="373"/>
  <c r="M142" i="373" s="1"/>
  <c r="L142" i="373"/>
  <c r="K142" i="373"/>
  <c r="J142" i="373"/>
  <c r="P141" i="373"/>
  <c r="M141" i="373"/>
  <c r="L141" i="373"/>
  <c r="K141" i="373"/>
  <c r="J141" i="373"/>
  <c r="P140" i="373"/>
  <c r="M140" i="373"/>
  <c r="L140" i="373"/>
  <c r="K140" i="373"/>
  <c r="J140" i="373"/>
  <c r="P139" i="373"/>
  <c r="M139" i="373" s="1"/>
  <c r="L139" i="373"/>
  <c r="K139" i="373"/>
  <c r="J139" i="373"/>
  <c r="P138" i="373"/>
  <c r="M138" i="373" s="1"/>
  <c r="L138" i="373"/>
  <c r="K138" i="373"/>
  <c r="J138" i="373"/>
  <c r="P137" i="373"/>
  <c r="M137" i="373" s="1"/>
  <c r="L137" i="373"/>
  <c r="K137" i="373"/>
  <c r="J137" i="373"/>
  <c r="P136" i="373"/>
  <c r="M136" i="373" s="1"/>
  <c r="L136" i="373"/>
  <c r="K136" i="373"/>
  <c r="J136" i="373"/>
  <c r="P135" i="373"/>
  <c r="M135" i="373"/>
  <c r="L135" i="373"/>
  <c r="K135" i="373"/>
  <c r="J135" i="373"/>
  <c r="P134" i="373"/>
  <c r="M134" i="373" s="1"/>
  <c r="L134" i="373"/>
  <c r="K134" i="373"/>
  <c r="J134" i="373"/>
  <c r="P133" i="373"/>
  <c r="M133" i="373"/>
  <c r="L133" i="373"/>
  <c r="K133" i="373"/>
  <c r="J133" i="373"/>
  <c r="P132" i="373"/>
  <c r="M132" i="373" s="1"/>
  <c r="L132" i="373"/>
  <c r="K132" i="373"/>
  <c r="J132" i="373"/>
  <c r="P131" i="373"/>
  <c r="M131" i="373" s="1"/>
  <c r="L131" i="373"/>
  <c r="K131" i="373"/>
  <c r="J131" i="373"/>
  <c r="P130" i="373"/>
  <c r="M130" i="373" s="1"/>
  <c r="L130" i="373"/>
  <c r="K130" i="373"/>
  <c r="J130" i="373"/>
  <c r="P129" i="373"/>
  <c r="M129" i="373"/>
  <c r="L129" i="373"/>
  <c r="K129" i="373"/>
  <c r="J129" i="373"/>
  <c r="P128" i="373"/>
  <c r="M128" i="373" s="1"/>
  <c r="L128" i="373"/>
  <c r="K128" i="373"/>
  <c r="J128" i="373"/>
  <c r="P127" i="373"/>
  <c r="M127" i="373"/>
  <c r="L127" i="373"/>
  <c r="K127" i="373"/>
  <c r="J127" i="373"/>
  <c r="P126" i="373"/>
  <c r="M126" i="373" s="1"/>
  <c r="L126" i="373"/>
  <c r="K126" i="373"/>
  <c r="J126" i="373"/>
  <c r="P125" i="373"/>
  <c r="M125" i="373" s="1"/>
  <c r="L125" i="373"/>
  <c r="K125" i="373"/>
  <c r="J125" i="373"/>
  <c r="P124" i="373"/>
  <c r="M124" i="373" s="1"/>
  <c r="L124" i="373"/>
  <c r="K124" i="373"/>
  <c r="J124" i="373"/>
  <c r="P123" i="373"/>
  <c r="M123" i="373" s="1"/>
  <c r="L123" i="373"/>
  <c r="K123" i="373"/>
  <c r="J123" i="373"/>
  <c r="P122" i="373"/>
  <c r="M122" i="373" s="1"/>
  <c r="L122" i="373"/>
  <c r="K122" i="373"/>
  <c r="J122" i="373"/>
  <c r="P121" i="373"/>
  <c r="M121" i="373"/>
  <c r="L121" i="373"/>
  <c r="K121" i="373"/>
  <c r="J121" i="373"/>
  <c r="P120" i="373"/>
  <c r="M120" i="373"/>
  <c r="L120" i="373"/>
  <c r="K120" i="373"/>
  <c r="J120" i="373"/>
  <c r="P119" i="373"/>
  <c r="M119" i="373" s="1"/>
  <c r="L119" i="373"/>
  <c r="K119" i="373"/>
  <c r="J119" i="373"/>
  <c r="P118" i="373"/>
  <c r="M118" i="373" s="1"/>
  <c r="L118" i="373"/>
  <c r="K118" i="373"/>
  <c r="J118" i="373"/>
  <c r="P117" i="373"/>
  <c r="M117" i="373" s="1"/>
  <c r="L117" i="373"/>
  <c r="K117" i="373"/>
  <c r="J117" i="373"/>
  <c r="P116" i="373"/>
  <c r="M116" i="373"/>
  <c r="L116" i="373"/>
  <c r="K116" i="373"/>
  <c r="J116" i="373"/>
  <c r="P115" i="373"/>
  <c r="M115" i="373"/>
  <c r="L115" i="373"/>
  <c r="K115" i="373"/>
  <c r="J115" i="373"/>
  <c r="P114" i="373"/>
  <c r="M114" i="373" s="1"/>
  <c r="L114" i="373"/>
  <c r="K114" i="373"/>
  <c r="J114" i="373"/>
  <c r="P113" i="373"/>
  <c r="M113" i="373" s="1"/>
  <c r="L113" i="373"/>
  <c r="K113" i="373"/>
  <c r="J113" i="373"/>
  <c r="P112" i="373"/>
  <c r="M112" i="373" s="1"/>
  <c r="L112" i="373"/>
  <c r="K112" i="373"/>
  <c r="J112" i="373"/>
  <c r="P111" i="373"/>
  <c r="M111" i="373" s="1"/>
  <c r="L111" i="373"/>
  <c r="K111" i="373"/>
  <c r="J111" i="373"/>
  <c r="P110" i="373"/>
  <c r="M110" i="373" s="1"/>
  <c r="L110" i="373"/>
  <c r="K110" i="373"/>
  <c r="J110" i="373"/>
  <c r="P109" i="373"/>
  <c r="M109" i="373"/>
  <c r="L109" i="373"/>
  <c r="K109" i="373"/>
  <c r="J109" i="373"/>
  <c r="P108" i="373"/>
  <c r="M108" i="373"/>
  <c r="L108" i="373"/>
  <c r="K108" i="373"/>
  <c r="J108" i="373"/>
  <c r="P107" i="373"/>
  <c r="M107" i="373" s="1"/>
  <c r="L107" i="373"/>
  <c r="K107" i="373"/>
  <c r="J107" i="373"/>
  <c r="P106" i="373"/>
  <c r="M106" i="373" s="1"/>
  <c r="L106" i="373"/>
  <c r="K106" i="373"/>
  <c r="J106" i="373"/>
  <c r="P105" i="373"/>
  <c r="M105" i="373" s="1"/>
  <c r="L105" i="373"/>
  <c r="K105" i="373"/>
  <c r="J105" i="373"/>
  <c r="P104" i="373"/>
  <c r="M104" i="373" s="1"/>
  <c r="L104" i="373"/>
  <c r="K104" i="373"/>
  <c r="J104" i="373"/>
  <c r="P103" i="373"/>
  <c r="M103" i="373"/>
  <c r="L103" i="373"/>
  <c r="K103" i="373"/>
  <c r="J103" i="373"/>
  <c r="P102" i="373"/>
  <c r="M102" i="373" s="1"/>
  <c r="L102" i="373"/>
  <c r="K102" i="373"/>
  <c r="J102" i="373"/>
  <c r="P101" i="373"/>
  <c r="M101" i="373"/>
  <c r="L101" i="373"/>
  <c r="K101" i="373"/>
  <c r="J101" i="373"/>
  <c r="P100" i="373"/>
  <c r="M100" i="373" s="1"/>
  <c r="L100" i="373"/>
  <c r="K100" i="373"/>
  <c r="J100" i="373"/>
  <c r="P99" i="373"/>
  <c r="M99" i="373"/>
  <c r="L99" i="373"/>
  <c r="K99" i="373"/>
  <c r="J99" i="373"/>
  <c r="P98" i="373"/>
  <c r="M98" i="373" s="1"/>
  <c r="L98" i="373"/>
  <c r="K98" i="373"/>
  <c r="J98" i="373"/>
  <c r="P97" i="373"/>
  <c r="M97" i="373"/>
  <c r="L97" i="373"/>
  <c r="K97" i="373"/>
  <c r="J97" i="373"/>
  <c r="P96" i="373"/>
  <c r="M96" i="373" s="1"/>
  <c r="L96" i="373"/>
  <c r="K96" i="373"/>
  <c r="J96" i="373"/>
  <c r="P95" i="373"/>
  <c r="M95" i="373"/>
  <c r="L95" i="373"/>
  <c r="K95" i="373"/>
  <c r="J95" i="373"/>
  <c r="P94" i="373"/>
  <c r="M94" i="373" s="1"/>
  <c r="L94" i="373"/>
  <c r="K94" i="373"/>
  <c r="J94" i="373"/>
  <c r="P93" i="373"/>
  <c r="M93" i="373" s="1"/>
  <c r="L93" i="373"/>
  <c r="K93" i="373"/>
  <c r="J93" i="373"/>
  <c r="P92" i="373"/>
  <c r="M92" i="373"/>
  <c r="L92" i="373"/>
  <c r="K92" i="373"/>
  <c r="J92" i="373"/>
  <c r="P91" i="373"/>
  <c r="M91" i="373" s="1"/>
  <c r="L91" i="373"/>
  <c r="K91" i="373"/>
  <c r="J91" i="373"/>
  <c r="P90" i="373"/>
  <c r="M90" i="373" s="1"/>
  <c r="L90" i="373"/>
  <c r="K90" i="373"/>
  <c r="J90" i="373"/>
  <c r="P89" i="373"/>
  <c r="M89" i="373"/>
  <c r="L89" i="373"/>
  <c r="K89" i="373"/>
  <c r="J89" i="373"/>
  <c r="P88" i="373"/>
  <c r="M88" i="373"/>
  <c r="L88" i="373"/>
  <c r="K88" i="373"/>
  <c r="J88" i="373"/>
  <c r="P87" i="373"/>
  <c r="M87" i="373" s="1"/>
  <c r="L87" i="373"/>
  <c r="K87" i="373"/>
  <c r="J87" i="373"/>
  <c r="P86" i="373"/>
  <c r="M86" i="373" s="1"/>
  <c r="L86" i="373"/>
  <c r="K86" i="373"/>
  <c r="J86" i="373"/>
  <c r="P85" i="373"/>
  <c r="M85" i="373" s="1"/>
  <c r="L85" i="373"/>
  <c r="K85" i="373"/>
  <c r="J85" i="373"/>
  <c r="P84" i="373"/>
  <c r="M84" i="373"/>
  <c r="L84" i="373"/>
  <c r="K84" i="373"/>
  <c r="J84" i="373"/>
  <c r="P83" i="373"/>
  <c r="M83" i="373"/>
  <c r="L83" i="373"/>
  <c r="K83" i="373"/>
  <c r="J83" i="373"/>
  <c r="P82" i="373"/>
  <c r="M82" i="373" s="1"/>
  <c r="L82" i="373"/>
  <c r="K82" i="373"/>
  <c r="J82" i="373"/>
  <c r="P81" i="373"/>
  <c r="M81" i="373" s="1"/>
  <c r="L81" i="373"/>
  <c r="K81" i="373"/>
  <c r="J81" i="373"/>
  <c r="P80" i="373"/>
  <c r="M80" i="373" s="1"/>
  <c r="L80" i="373"/>
  <c r="K80" i="373"/>
  <c r="J80" i="373"/>
  <c r="P79" i="373"/>
  <c r="M79" i="373" s="1"/>
  <c r="L79" i="373"/>
  <c r="K79" i="373"/>
  <c r="J79" i="373"/>
  <c r="P78" i="373"/>
  <c r="M78" i="373" s="1"/>
  <c r="L78" i="373"/>
  <c r="K78" i="373"/>
  <c r="J78" i="373"/>
  <c r="P77" i="373"/>
  <c r="M77" i="373"/>
  <c r="L77" i="373"/>
  <c r="K77" i="373"/>
  <c r="J77" i="373"/>
  <c r="P76" i="373"/>
  <c r="M76" i="373"/>
  <c r="L76" i="373"/>
  <c r="K76" i="373"/>
  <c r="J76" i="373"/>
  <c r="P75" i="373"/>
  <c r="M75" i="373" s="1"/>
  <c r="L75" i="373"/>
  <c r="K75" i="373"/>
  <c r="J75" i="373"/>
  <c r="P74" i="373"/>
  <c r="M74" i="373" s="1"/>
  <c r="L74" i="373"/>
  <c r="K74" i="373"/>
  <c r="J74" i="373"/>
  <c r="P73" i="373"/>
  <c r="M73" i="373" s="1"/>
  <c r="L73" i="373"/>
  <c r="K73" i="373"/>
  <c r="J73" i="373"/>
  <c r="P72" i="373"/>
  <c r="M72" i="373" s="1"/>
  <c r="L72" i="373"/>
  <c r="K72" i="373"/>
  <c r="J72" i="373"/>
  <c r="P71" i="373"/>
  <c r="M71" i="373"/>
  <c r="L71" i="373"/>
  <c r="K71" i="373"/>
  <c r="J71" i="373"/>
  <c r="P70" i="373"/>
  <c r="M70" i="373" s="1"/>
  <c r="L70" i="373"/>
  <c r="K70" i="373"/>
  <c r="J70" i="373"/>
  <c r="P69" i="373"/>
  <c r="M69" i="373"/>
  <c r="L69" i="373"/>
  <c r="K69" i="373"/>
  <c r="J69" i="373"/>
  <c r="P68" i="373"/>
  <c r="M68" i="373" s="1"/>
  <c r="L68" i="373"/>
  <c r="K68" i="373"/>
  <c r="J68" i="373"/>
  <c r="P67" i="373"/>
  <c r="M67" i="373" s="1"/>
  <c r="L67" i="373"/>
  <c r="K67" i="373"/>
  <c r="J67" i="373"/>
  <c r="P66" i="373"/>
  <c r="M66" i="373" s="1"/>
  <c r="L66" i="373"/>
  <c r="K66" i="373"/>
  <c r="J66" i="373"/>
  <c r="P65" i="373"/>
  <c r="M65" i="373"/>
  <c r="L65" i="373"/>
  <c r="K65" i="373"/>
  <c r="J65" i="373"/>
  <c r="P64" i="373"/>
  <c r="M64" i="373" s="1"/>
  <c r="L64" i="373"/>
  <c r="K64" i="373"/>
  <c r="J64" i="373"/>
  <c r="P63" i="373"/>
  <c r="M63" i="373"/>
  <c r="L63" i="373"/>
  <c r="K63" i="373"/>
  <c r="J63" i="373"/>
  <c r="P62" i="373"/>
  <c r="M62" i="373" s="1"/>
  <c r="L62" i="373"/>
  <c r="K62" i="373"/>
  <c r="J62" i="373"/>
  <c r="P61" i="373"/>
  <c r="M61" i="373" s="1"/>
  <c r="L61" i="373"/>
  <c r="K61" i="373"/>
  <c r="J61" i="373"/>
  <c r="P60" i="373"/>
  <c r="M60" i="373" s="1"/>
  <c r="L60" i="373"/>
  <c r="K60" i="373"/>
  <c r="J60" i="373"/>
  <c r="P59" i="373"/>
  <c r="M59" i="373" s="1"/>
  <c r="L59" i="373"/>
  <c r="K59" i="373"/>
  <c r="J59" i="373"/>
  <c r="P58" i="373"/>
  <c r="M58" i="373" s="1"/>
  <c r="L58" i="373"/>
  <c r="K58" i="373"/>
  <c r="J58" i="373"/>
  <c r="P57" i="373"/>
  <c r="M57" i="373"/>
  <c r="L57" i="373"/>
  <c r="K57" i="373"/>
  <c r="J57" i="373"/>
  <c r="P56" i="373"/>
  <c r="M56" i="373"/>
  <c r="L56" i="373"/>
  <c r="K56" i="373"/>
  <c r="J56" i="373"/>
  <c r="P55" i="373"/>
  <c r="M55" i="373" s="1"/>
  <c r="L55" i="373"/>
  <c r="K55" i="373"/>
  <c r="J55" i="373"/>
  <c r="P54" i="373"/>
  <c r="M54" i="373" s="1"/>
  <c r="L54" i="373"/>
  <c r="K54" i="373"/>
  <c r="J54" i="373"/>
  <c r="P53" i="373"/>
  <c r="M53" i="373" s="1"/>
  <c r="L53" i="373"/>
  <c r="K53" i="373"/>
  <c r="J53" i="373"/>
  <c r="P52" i="373"/>
  <c r="M52" i="373"/>
  <c r="L52" i="373"/>
  <c r="K52" i="373"/>
  <c r="J52" i="373"/>
  <c r="P51" i="373"/>
  <c r="M51" i="373"/>
  <c r="L51" i="373"/>
  <c r="K51" i="373"/>
  <c r="J51" i="373"/>
  <c r="P50" i="373"/>
  <c r="M50" i="373" s="1"/>
  <c r="L50" i="373"/>
  <c r="K50" i="373"/>
  <c r="J50" i="373"/>
  <c r="P49" i="373"/>
  <c r="M49" i="373" s="1"/>
  <c r="L49" i="373"/>
  <c r="K49" i="373"/>
  <c r="J49" i="373"/>
  <c r="P48" i="373"/>
  <c r="M48" i="373" s="1"/>
  <c r="L48" i="373"/>
  <c r="K48" i="373"/>
  <c r="J48" i="373"/>
  <c r="P47" i="373"/>
  <c r="M47" i="373" s="1"/>
  <c r="L47" i="373"/>
  <c r="K47" i="373"/>
  <c r="J47" i="373"/>
  <c r="P46" i="373"/>
  <c r="M46" i="373" s="1"/>
  <c r="L46" i="373"/>
  <c r="K46" i="373"/>
  <c r="J46" i="373"/>
  <c r="P45" i="373"/>
  <c r="M45" i="373"/>
  <c r="L45" i="373"/>
  <c r="K45" i="373"/>
  <c r="J45" i="373"/>
  <c r="P44" i="373"/>
  <c r="M44" i="373"/>
  <c r="L44" i="373"/>
  <c r="K44" i="373"/>
  <c r="J44" i="373"/>
  <c r="P43" i="373"/>
  <c r="M43" i="373" s="1"/>
  <c r="L43" i="373"/>
  <c r="K43" i="373"/>
  <c r="J43" i="373"/>
  <c r="P42" i="373"/>
  <c r="M42" i="373" s="1"/>
  <c r="L42" i="373"/>
  <c r="K42" i="373"/>
  <c r="J42" i="373"/>
  <c r="P41" i="373"/>
  <c r="M41" i="373" s="1"/>
  <c r="L41" i="373"/>
  <c r="K41" i="373"/>
  <c r="J41" i="373"/>
  <c r="P40" i="373"/>
  <c r="M40" i="373"/>
  <c r="L40" i="373"/>
  <c r="K40" i="373"/>
  <c r="J40" i="373"/>
  <c r="H5" i="373"/>
  <c r="D5" i="373"/>
  <c r="C5" i="373"/>
  <c r="A5" i="373"/>
  <c r="C2" i="373"/>
  <c r="A1" i="373"/>
  <c r="B20" i="372"/>
  <c r="I11" i="372"/>
  <c r="G11" i="372"/>
  <c r="E11" i="372"/>
  <c r="H18" i="372" s="1"/>
  <c r="D11" i="372"/>
  <c r="C11" i="372"/>
  <c r="I9" i="372"/>
  <c r="G9" i="372"/>
  <c r="E9" i="372"/>
  <c r="F18" i="372" s="1"/>
  <c r="D9" i="372"/>
  <c r="C9" i="372"/>
  <c r="I7" i="372"/>
  <c r="G7" i="372"/>
  <c r="E7" i="372"/>
  <c r="D7" i="372"/>
  <c r="C7" i="372"/>
  <c r="Y5" i="372"/>
  <c r="AK1" i="372" s="1"/>
  <c r="L4" i="372"/>
  <c r="K41" i="372" s="1"/>
  <c r="E4" i="372"/>
  <c r="A4" i="372"/>
  <c r="Y3" i="372"/>
  <c r="E2" i="372"/>
  <c r="A1" i="372"/>
  <c r="P156" i="371"/>
  <c r="M156" i="371" s="1"/>
  <c r="L156" i="371"/>
  <c r="K156" i="371"/>
  <c r="J156" i="371"/>
  <c r="P155" i="371"/>
  <c r="M155" i="371" s="1"/>
  <c r="L155" i="371"/>
  <c r="K155" i="371"/>
  <c r="J155" i="371"/>
  <c r="P154" i="371"/>
  <c r="M154" i="371"/>
  <c r="L154" i="371"/>
  <c r="K154" i="371"/>
  <c r="J154" i="371"/>
  <c r="P153" i="371"/>
  <c r="M153" i="371" s="1"/>
  <c r="L153" i="371"/>
  <c r="K153" i="371"/>
  <c r="J153" i="371"/>
  <c r="P152" i="371"/>
  <c r="M152" i="371"/>
  <c r="L152" i="371"/>
  <c r="K152" i="371"/>
  <c r="J152" i="371"/>
  <c r="P151" i="371"/>
  <c r="M151" i="371" s="1"/>
  <c r="L151" i="371"/>
  <c r="K151" i="371"/>
  <c r="J151" i="371"/>
  <c r="P150" i="371"/>
  <c r="M150" i="371" s="1"/>
  <c r="L150" i="371"/>
  <c r="K150" i="371"/>
  <c r="J150" i="371"/>
  <c r="P149" i="371"/>
  <c r="M149" i="371" s="1"/>
  <c r="L149" i="371"/>
  <c r="K149" i="371"/>
  <c r="J149" i="371"/>
  <c r="P148" i="371"/>
  <c r="M148" i="371" s="1"/>
  <c r="L148" i="371"/>
  <c r="K148" i="371"/>
  <c r="J148" i="371"/>
  <c r="P147" i="371"/>
  <c r="M147" i="371" s="1"/>
  <c r="L147" i="371"/>
  <c r="K147" i="371"/>
  <c r="J147" i="371"/>
  <c r="P146" i="371"/>
  <c r="M146" i="371"/>
  <c r="L146" i="371"/>
  <c r="K146" i="371"/>
  <c r="J146" i="371"/>
  <c r="P145" i="371"/>
  <c r="M145" i="371" s="1"/>
  <c r="L145" i="371"/>
  <c r="K145" i="371"/>
  <c r="J145" i="371"/>
  <c r="P144" i="371"/>
  <c r="M144" i="371" s="1"/>
  <c r="L144" i="371"/>
  <c r="K144" i="371"/>
  <c r="J144" i="371"/>
  <c r="P143" i="371"/>
  <c r="M143" i="371" s="1"/>
  <c r="L143" i="371"/>
  <c r="K143" i="371"/>
  <c r="J143" i="371"/>
  <c r="P142" i="371"/>
  <c r="M142" i="371" s="1"/>
  <c r="L142" i="371"/>
  <c r="K142" i="371"/>
  <c r="J142" i="371"/>
  <c r="P141" i="371"/>
  <c r="M141" i="371"/>
  <c r="L141" i="371"/>
  <c r="K141" i="371"/>
  <c r="J141" i="371"/>
  <c r="P140" i="371"/>
  <c r="M140" i="371"/>
  <c r="L140" i="371"/>
  <c r="K140" i="371"/>
  <c r="J140" i="371"/>
  <c r="P139" i="371"/>
  <c r="M139" i="371" s="1"/>
  <c r="L139" i="371"/>
  <c r="K139" i="371"/>
  <c r="J139" i="371"/>
  <c r="P138" i="371"/>
  <c r="M138" i="371" s="1"/>
  <c r="L138" i="371"/>
  <c r="K138" i="371"/>
  <c r="J138" i="371"/>
  <c r="P137" i="371"/>
  <c r="M137" i="371" s="1"/>
  <c r="L137" i="371"/>
  <c r="K137" i="371"/>
  <c r="J137" i="371"/>
  <c r="P136" i="371"/>
  <c r="M136" i="371" s="1"/>
  <c r="L136" i="371"/>
  <c r="K136" i="371"/>
  <c r="J136" i="371"/>
  <c r="P135" i="371"/>
  <c r="M135" i="371" s="1"/>
  <c r="L135" i="371"/>
  <c r="K135" i="371"/>
  <c r="J135" i="371"/>
  <c r="P134" i="371"/>
  <c r="M134" i="371"/>
  <c r="L134" i="371"/>
  <c r="K134" i="371"/>
  <c r="J134" i="371"/>
  <c r="P133" i="371"/>
  <c r="M133" i="371" s="1"/>
  <c r="L133" i="371"/>
  <c r="K133" i="371"/>
  <c r="J133" i="371"/>
  <c r="P132" i="371"/>
  <c r="M132" i="371" s="1"/>
  <c r="L132" i="371"/>
  <c r="K132" i="371"/>
  <c r="J132" i="371"/>
  <c r="P131" i="371"/>
  <c r="M131" i="371" s="1"/>
  <c r="L131" i="371"/>
  <c r="K131" i="371"/>
  <c r="J131" i="371"/>
  <c r="P130" i="371"/>
  <c r="M130" i="371" s="1"/>
  <c r="L130" i="371"/>
  <c r="K130" i="371"/>
  <c r="J130" i="371"/>
  <c r="P129" i="371"/>
  <c r="M129" i="371" s="1"/>
  <c r="L129" i="371"/>
  <c r="K129" i="371"/>
  <c r="J129" i="371"/>
  <c r="P128" i="371"/>
  <c r="M128" i="371"/>
  <c r="L128" i="371"/>
  <c r="K128" i="371"/>
  <c r="J128" i="371"/>
  <c r="P127" i="371"/>
  <c r="M127" i="371" s="1"/>
  <c r="L127" i="371"/>
  <c r="K127" i="371"/>
  <c r="J127" i="371"/>
  <c r="P126" i="371"/>
  <c r="M126" i="371"/>
  <c r="L126" i="371"/>
  <c r="K126" i="371"/>
  <c r="J126" i="371"/>
  <c r="P125" i="371"/>
  <c r="M125" i="371" s="1"/>
  <c r="L125" i="371"/>
  <c r="K125" i="371"/>
  <c r="J125" i="371"/>
  <c r="P124" i="371"/>
  <c r="M124" i="371" s="1"/>
  <c r="L124" i="371"/>
  <c r="K124" i="371"/>
  <c r="J124" i="371"/>
  <c r="P123" i="371"/>
  <c r="M123" i="371" s="1"/>
  <c r="L123" i="371"/>
  <c r="K123" i="371"/>
  <c r="J123" i="371"/>
  <c r="P122" i="371"/>
  <c r="M122" i="371"/>
  <c r="L122" i="371"/>
  <c r="K122" i="371"/>
  <c r="J122" i="371"/>
  <c r="P121" i="371"/>
  <c r="M121" i="371" s="1"/>
  <c r="L121" i="371"/>
  <c r="K121" i="371"/>
  <c r="J121" i="371"/>
  <c r="P120" i="371"/>
  <c r="M120" i="371" s="1"/>
  <c r="L120" i="371"/>
  <c r="K120" i="371"/>
  <c r="J120" i="371"/>
  <c r="P119" i="371"/>
  <c r="M119" i="371" s="1"/>
  <c r="L119" i="371"/>
  <c r="K119" i="371"/>
  <c r="J119" i="371"/>
  <c r="P118" i="371"/>
  <c r="M118" i="371" s="1"/>
  <c r="L118" i="371"/>
  <c r="K118" i="371"/>
  <c r="J118" i="371"/>
  <c r="P117" i="371"/>
  <c r="M117" i="371" s="1"/>
  <c r="L117" i="371"/>
  <c r="K117" i="371"/>
  <c r="J117" i="371"/>
  <c r="P116" i="371"/>
  <c r="M116" i="371" s="1"/>
  <c r="L116" i="371"/>
  <c r="K116" i="371"/>
  <c r="J116" i="371"/>
  <c r="P115" i="371"/>
  <c r="M115" i="371" s="1"/>
  <c r="L115" i="371"/>
  <c r="K115" i="371"/>
  <c r="J115" i="371"/>
  <c r="P114" i="371"/>
  <c r="M114" i="371"/>
  <c r="L114" i="371"/>
  <c r="K114" i="371"/>
  <c r="J114" i="371"/>
  <c r="P113" i="371"/>
  <c r="M113" i="371"/>
  <c r="L113" i="371"/>
  <c r="K113" i="371"/>
  <c r="J113" i="371"/>
  <c r="P112" i="371"/>
  <c r="M112" i="371" s="1"/>
  <c r="L112" i="371"/>
  <c r="K112" i="371"/>
  <c r="J112" i="371"/>
  <c r="P111" i="371"/>
  <c r="M111" i="371" s="1"/>
  <c r="L111" i="371"/>
  <c r="K111" i="371"/>
  <c r="J111" i="371"/>
  <c r="P110" i="371"/>
  <c r="M110" i="371" s="1"/>
  <c r="L110" i="371"/>
  <c r="K110" i="371"/>
  <c r="J110" i="371"/>
  <c r="P109" i="371"/>
  <c r="M109" i="371"/>
  <c r="L109" i="371"/>
  <c r="K109" i="371"/>
  <c r="J109" i="371"/>
  <c r="P108" i="371"/>
  <c r="M108" i="371" s="1"/>
  <c r="L108" i="371"/>
  <c r="K108" i="371"/>
  <c r="J108" i="371"/>
  <c r="P107" i="371"/>
  <c r="M107" i="371" s="1"/>
  <c r="L107" i="371"/>
  <c r="K107" i="371"/>
  <c r="J107" i="371"/>
  <c r="P106" i="371"/>
  <c r="M106" i="371" s="1"/>
  <c r="L106" i="371"/>
  <c r="K106" i="371"/>
  <c r="J106" i="371"/>
  <c r="P105" i="371"/>
  <c r="M105" i="371" s="1"/>
  <c r="L105" i="371"/>
  <c r="K105" i="371"/>
  <c r="J105" i="371"/>
  <c r="P104" i="371"/>
  <c r="M104" i="371" s="1"/>
  <c r="L104" i="371"/>
  <c r="K104" i="371"/>
  <c r="J104" i="371"/>
  <c r="P103" i="371"/>
  <c r="M103" i="371" s="1"/>
  <c r="L103" i="371"/>
  <c r="K103" i="371"/>
  <c r="J103" i="371"/>
  <c r="P102" i="371"/>
  <c r="M102" i="371"/>
  <c r="L102" i="371"/>
  <c r="K102" i="371"/>
  <c r="J102" i="371"/>
  <c r="P101" i="371"/>
  <c r="M101" i="371"/>
  <c r="L101" i="371"/>
  <c r="K101" i="371"/>
  <c r="J101" i="371"/>
  <c r="P100" i="371"/>
  <c r="M100" i="371" s="1"/>
  <c r="L100" i="371"/>
  <c r="K100" i="371"/>
  <c r="J100" i="371"/>
  <c r="P99" i="371"/>
  <c r="M99" i="371" s="1"/>
  <c r="L99" i="371"/>
  <c r="K99" i="371"/>
  <c r="J99" i="371"/>
  <c r="P98" i="371"/>
  <c r="M98" i="371" s="1"/>
  <c r="L98" i="371"/>
  <c r="K98" i="371"/>
  <c r="J98" i="371"/>
  <c r="P97" i="371"/>
  <c r="M97" i="371"/>
  <c r="L97" i="371"/>
  <c r="K97" i="371"/>
  <c r="J97" i="371"/>
  <c r="P96" i="371"/>
  <c r="M96" i="371"/>
  <c r="L96" i="371"/>
  <c r="K96" i="371"/>
  <c r="J96" i="371"/>
  <c r="P95" i="371"/>
  <c r="M95" i="371" s="1"/>
  <c r="L95" i="371"/>
  <c r="K95" i="371"/>
  <c r="J95" i="371"/>
  <c r="P94" i="371"/>
  <c r="M94" i="371" s="1"/>
  <c r="L94" i="371"/>
  <c r="K94" i="371"/>
  <c r="J94" i="371"/>
  <c r="P93" i="371"/>
  <c r="M93" i="371" s="1"/>
  <c r="L93" i="371"/>
  <c r="K93" i="371"/>
  <c r="J93" i="371"/>
  <c r="P92" i="371"/>
  <c r="M92" i="371"/>
  <c r="L92" i="371"/>
  <c r="K92" i="371"/>
  <c r="J92" i="371"/>
  <c r="P91" i="371"/>
  <c r="M91" i="371" s="1"/>
  <c r="L91" i="371"/>
  <c r="K91" i="371"/>
  <c r="J91" i="371"/>
  <c r="P90" i="371"/>
  <c r="M90" i="371"/>
  <c r="L90" i="371"/>
  <c r="K90" i="371"/>
  <c r="J90" i="371"/>
  <c r="P89" i="371"/>
  <c r="M89" i="371" s="1"/>
  <c r="L89" i="371"/>
  <c r="K89" i="371"/>
  <c r="J89" i="371"/>
  <c r="P88" i="371"/>
  <c r="M88" i="371"/>
  <c r="L88" i="371"/>
  <c r="K88" i="371"/>
  <c r="J88" i="371"/>
  <c r="P87" i="371"/>
  <c r="M87" i="371" s="1"/>
  <c r="L87" i="371"/>
  <c r="K87" i="371"/>
  <c r="J87" i="371"/>
  <c r="P86" i="371"/>
  <c r="M86" i="371" s="1"/>
  <c r="L86" i="371"/>
  <c r="K86" i="371"/>
  <c r="J86" i="371"/>
  <c r="P85" i="371"/>
  <c r="M85" i="371" s="1"/>
  <c r="L85" i="371"/>
  <c r="K85" i="371"/>
  <c r="J85" i="371"/>
  <c r="P84" i="371"/>
  <c r="M84" i="371" s="1"/>
  <c r="L84" i="371"/>
  <c r="K84" i="371"/>
  <c r="J84" i="371"/>
  <c r="P83" i="371"/>
  <c r="M83" i="371" s="1"/>
  <c r="L83" i="371"/>
  <c r="K83" i="371"/>
  <c r="J83" i="371"/>
  <c r="P82" i="371"/>
  <c r="M82" i="371"/>
  <c r="L82" i="371"/>
  <c r="K82" i="371"/>
  <c r="J82" i="371"/>
  <c r="P81" i="371"/>
  <c r="M81" i="371"/>
  <c r="L81" i="371"/>
  <c r="K81" i="371"/>
  <c r="J81" i="371"/>
  <c r="P80" i="371"/>
  <c r="M80" i="371" s="1"/>
  <c r="L80" i="371"/>
  <c r="K80" i="371"/>
  <c r="J80" i="371"/>
  <c r="P79" i="371"/>
  <c r="M79" i="371" s="1"/>
  <c r="L79" i="371"/>
  <c r="K79" i="371"/>
  <c r="J79" i="371"/>
  <c r="P78" i="371"/>
  <c r="M78" i="371" s="1"/>
  <c r="L78" i="371"/>
  <c r="K78" i="371"/>
  <c r="J78" i="371"/>
  <c r="P77" i="371"/>
  <c r="M77" i="371"/>
  <c r="L77" i="371"/>
  <c r="K77" i="371"/>
  <c r="J77" i="371"/>
  <c r="P76" i="371"/>
  <c r="M76" i="371"/>
  <c r="L76" i="371"/>
  <c r="K76" i="371"/>
  <c r="J76" i="371"/>
  <c r="P75" i="371"/>
  <c r="M75" i="371" s="1"/>
  <c r="L75" i="371"/>
  <c r="K75" i="371"/>
  <c r="J75" i="371"/>
  <c r="P74" i="371"/>
  <c r="M74" i="371" s="1"/>
  <c r="L74" i="371"/>
  <c r="K74" i="371"/>
  <c r="J74" i="371"/>
  <c r="P73" i="371"/>
  <c r="M73" i="371" s="1"/>
  <c r="L73" i="371"/>
  <c r="K73" i="371"/>
  <c r="J73" i="371"/>
  <c r="P72" i="371"/>
  <c r="M72" i="371" s="1"/>
  <c r="L72" i="371"/>
  <c r="K72" i="371"/>
  <c r="J72" i="371"/>
  <c r="P71" i="371"/>
  <c r="M71" i="371" s="1"/>
  <c r="L71" i="371"/>
  <c r="K71" i="371"/>
  <c r="J71" i="371"/>
  <c r="P70" i="371"/>
  <c r="M70" i="371"/>
  <c r="L70" i="371"/>
  <c r="K70" i="371"/>
  <c r="J70" i="371"/>
  <c r="P69" i="371"/>
  <c r="M69" i="371"/>
  <c r="L69" i="371"/>
  <c r="K69" i="371"/>
  <c r="J69" i="371"/>
  <c r="P68" i="371"/>
  <c r="M68" i="371" s="1"/>
  <c r="L68" i="371"/>
  <c r="K68" i="371"/>
  <c r="J68" i="371"/>
  <c r="P67" i="371"/>
  <c r="M67" i="371" s="1"/>
  <c r="L67" i="371"/>
  <c r="K67" i="371"/>
  <c r="J67" i="371"/>
  <c r="P66" i="371"/>
  <c r="M66" i="371" s="1"/>
  <c r="L66" i="371"/>
  <c r="K66" i="371"/>
  <c r="J66" i="371"/>
  <c r="P65" i="371"/>
  <c r="M65" i="371"/>
  <c r="L65" i="371"/>
  <c r="K65" i="371"/>
  <c r="J65" i="371"/>
  <c r="P64" i="371"/>
  <c r="M64" i="371"/>
  <c r="L64" i="371"/>
  <c r="K64" i="371"/>
  <c r="J64" i="371"/>
  <c r="P63" i="371"/>
  <c r="M63" i="371" s="1"/>
  <c r="L63" i="371"/>
  <c r="K63" i="371"/>
  <c r="J63" i="371"/>
  <c r="P62" i="371"/>
  <c r="M62" i="371" s="1"/>
  <c r="L62" i="371"/>
  <c r="K62" i="371"/>
  <c r="J62" i="371"/>
  <c r="P61" i="371"/>
  <c r="M61" i="371" s="1"/>
  <c r="L61" i="371"/>
  <c r="K61" i="371"/>
  <c r="J61" i="371"/>
  <c r="P60" i="371"/>
  <c r="M60" i="371"/>
  <c r="L60" i="371"/>
  <c r="K60" i="371"/>
  <c r="J60" i="371"/>
  <c r="P59" i="371"/>
  <c r="M59" i="371" s="1"/>
  <c r="L59" i="371"/>
  <c r="K59" i="371"/>
  <c r="J59" i="371"/>
  <c r="P58" i="371"/>
  <c r="M58" i="371"/>
  <c r="L58" i="371"/>
  <c r="K58" i="371"/>
  <c r="J58" i="371"/>
  <c r="P57" i="371"/>
  <c r="M57" i="371" s="1"/>
  <c r="L57" i="371"/>
  <c r="K57" i="371"/>
  <c r="J57" i="371"/>
  <c r="P56" i="371"/>
  <c r="M56" i="371"/>
  <c r="L56" i="371"/>
  <c r="K56" i="371"/>
  <c r="J56" i="371"/>
  <c r="P55" i="371"/>
  <c r="M55" i="371" s="1"/>
  <c r="L55" i="371"/>
  <c r="K55" i="371"/>
  <c r="J55" i="371"/>
  <c r="P54" i="371"/>
  <c r="M54" i="371" s="1"/>
  <c r="L54" i="371"/>
  <c r="K54" i="371"/>
  <c r="J54" i="371"/>
  <c r="P53" i="371"/>
  <c r="M53" i="371"/>
  <c r="L53" i="371"/>
  <c r="K53" i="371"/>
  <c r="J53" i="371"/>
  <c r="P52" i="371"/>
  <c r="M52" i="371" s="1"/>
  <c r="L52" i="371"/>
  <c r="K52" i="371"/>
  <c r="J52" i="371"/>
  <c r="P51" i="371"/>
  <c r="M51" i="371" s="1"/>
  <c r="L51" i="371"/>
  <c r="K51" i="371"/>
  <c r="J51" i="371"/>
  <c r="P50" i="371"/>
  <c r="M50" i="371"/>
  <c r="L50" i="371"/>
  <c r="K50" i="371"/>
  <c r="J50" i="371"/>
  <c r="P49" i="371"/>
  <c r="M49" i="371" s="1"/>
  <c r="L49" i="371"/>
  <c r="K49" i="371"/>
  <c r="J49" i="371"/>
  <c r="P48" i="371"/>
  <c r="M48" i="371" s="1"/>
  <c r="L48" i="371"/>
  <c r="K48" i="371"/>
  <c r="J48" i="371"/>
  <c r="P47" i="371"/>
  <c r="M47" i="371" s="1"/>
  <c r="L47" i="371"/>
  <c r="K47" i="371"/>
  <c r="J47" i="371"/>
  <c r="P46" i="371"/>
  <c r="M46" i="371"/>
  <c r="L46" i="371"/>
  <c r="K46" i="371"/>
  <c r="J46" i="371"/>
  <c r="P45" i="371"/>
  <c r="M45" i="371"/>
  <c r="L45" i="371"/>
  <c r="K45" i="371"/>
  <c r="J45" i="371"/>
  <c r="P44" i="371"/>
  <c r="M44" i="371"/>
  <c r="L44" i="371"/>
  <c r="K44" i="371"/>
  <c r="J44" i="371"/>
  <c r="P43" i="371"/>
  <c r="M43" i="371" s="1"/>
  <c r="L43" i="371"/>
  <c r="K43" i="371"/>
  <c r="J43" i="371"/>
  <c r="P42" i="371"/>
  <c r="M42" i="371" s="1"/>
  <c r="L42" i="371"/>
  <c r="K42" i="371"/>
  <c r="J42" i="371"/>
  <c r="P41" i="371"/>
  <c r="M41" i="371" s="1"/>
  <c r="L41" i="371"/>
  <c r="K41" i="371"/>
  <c r="J41" i="371"/>
  <c r="P40" i="371"/>
  <c r="M40" i="371"/>
  <c r="L40" i="371"/>
  <c r="K40" i="371"/>
  <c r="J40" i="371"/>
  <c r="H5" i="371"/>
  <c r="D5" i="371"/>
  <c r="C5" i="371"/>
  <c r="A5" i="371"/>
  <c r="C2" i="371"/>
  <c r="A1" i="371"/>
  <c r="K38" i="370"/>
  <c r="I11" i="370"/>
  <c r="G11" i="370"/>
  <c r="E11" i="370"/>
  <c r="B19" i="370" s="1"/>
  <c r="D11" i="370"/>
  <c r="C11" i="370"/>
  <c r="I9" i="370"/>
  <c r="G9" i="370"/>
  <c r="E9" i="370"/>
  <c r="B18" i="370" s="1"/>
  <c r="D9" i="370"/>
  <c r="C9" i="370"/>
  <c r="I7" i="370"/>
  <c r="G7" i="370"/>
  <c r="E7" i="370"/>
  <c r="B17" i="370" s="1"/>
  <c r="D7" i="370"/>
  <c r="C7" i="370"/>
  <c r="Y5" i="370"/>
  <c r="M4" i="370"/>
  <c r="E4" i="370"/>
  <c r="A4" i="370"/>
  <c r="Y3" i="370"/>
  <c r="E2" i="370"/>
  <c r="A1" i="370"/>
  <c r="R47" i="369"/>
  <c r="F36" i="369"/>
  <c r="C36" i="369"/>
  <c r="F34" i="369"/>
  <c r="C34" i="369"/>
  <c r="F32" i="369"/>
  <c r="C32" i="369"/>
  <c r="H27" i="369"/>
  <c r="F22" i="369"/>
  <c r="L17" i="369"/>
  <c r="I17" i="369"/>
  <c r="G17" i="369"/>
  <c r="E17" i="369"/>
  <c r="B30" i="369" s="1"/>
  <c r="D17" i="369"/>
  <c r="C17" i="369"/>
  <c r="L15" i="369"/>
  <c r="I15" i="369"/>
  <c r="G15" i="369"/>
  <c r="E15" i="369"/>
  <c r="B29" i="369" s="1"/>
  <c r="D15" i="369"/>
  <c r="C15" i="369"/>
  <c r="L13" i="369"/>
  <c r="I13" i="369"/>
  <c r="G13" i="369"/>
  <c r="E13" i="369"/>
  <c r="D27" i="369" s="1"/>
  <c r="D13" i="369"/>
  <c r="C13" i="369"/>
  <c r="L11" i="369"/>
  <c r="I11" i="369"/>
  <c r="G11" i="369"/>
  <c r="E11" i="369"/>
  <c r="D11" i="369"/>
  <c r="C11" i="369"/>
  <c r="L9" i="369"/>
  <c r="I9" i="369"/>
  <c r="G9" i="369"/>
  <c r="E9" i="369"/>
  <c r="B24" i="369" s="1"/>
  <c r="D9" i="369"/>
  <c r="C9" i="369"/>
  <c r="L7" i="369"/>
  <c r="I7" i="369"/>
  <c r="G7" i="369"/>
  <c r="E7" i="369"/>
  <c r="D22" i="369" s="1"/>
  <c r="D7" i="369"/>
  <c r="C7" i="369"/>
  <c r="Y5" i="369"/>
  <c r="L4" i="369"/>
  <c r="K47" i="369" s="1"/>
  <c r="E4" i="369"/>
  <c r="A4" i="369"/>
  <c r="Y3" i="369"/>
  <c r="E2" i="369"/>
  <c r="AK1" i="369"/>
  <c r="AI1" i="369"/>
  <c r="AG1" i="369"/>
  <c r="AF1" i="369"/>
  <c r="AC1" i="369"/>
  <c r="AB1" i="369"/>
  <c r="A1" i="369"/>
  <c r="B20" i="368"/>
  <c r="L11" i="368"/>
  <c r="I11" i="368"/>
  <c r="G11" i="368"/>
  <c r="E11" i="368"/>
  <c r="H18" i="368" s="1"/>
  <c r="D11" i="368"/>
  <c r="C11" i="368"/>
  <c r="L9" i="368"/>
  <c r="I9" i="368"/>
  <c r="G9" i="368"/>
  <c r="E9" i="368"/>
  <c r="F18" i="368" s="1"/>
  <c r="D9" i="368"/>
  <c r="C9" i="368"/>
  <c r="L7" i="368"/>
  <c r="I7" i="368"/>
  <c r="G7" i="368"/>
  <c r="E7" i="368"/>
  <c r="D18" i="368" s="1"/>
  <c r="D7" i="368"/>
  <c r="C7" i="368"/>
  <c r="Y5" i="368"/>
  <c r="AH1" i="368" s="1"/>
  <c r="L4" i="368"/>
  <c r="K41" i="368" s="1"/>
  <c r="E4" i="368"/>
  <c r="A4" i="368"/>
  <c r="Y3" i="368"/>
  <c r="E2" i="368"/>
  <c r="A1" i="368"/>
  <c r="P156" i="367"/>
  <c r="M156" i="367" s="1"/>
  <c r="L156" i="367"/>
  <c r="K156" i="367"/>
  <c r="J156" i="367"/>
  <c r="P155" i="367"/>
  <c r="M155" i="367" s="1"/>
  <c r="L155" i="367"/>
  <c r="K155" i="367"/>
  <c r="J155" i="367"/>
  <c r="P154" i="367"/>
  <c r="M154" i="367"/>
  <c r="L154" i="367"/>
  <c r="K154" i="367"/>
  <c r="J154" i="367"/>
  <c r="P153" i="367"/>
  <c r="M153" i="367" s="1"/>
  <c r="L153" i="367"/>
  <c r="K153" i="367"/>
  <c r="J153" i="367"/>
  <c r="P152" i="367"/>
  <c r="M152" i="367"/>
  <c r="L152" i="367"/>
  <c r="K152" i="367"/>
  <c r="J152" i="367"/>
  <c r="P151" i="367"/>
  <c r="M151" i="367" s="1"/>
  <c r="L151" i="367"/>
  <c r="K151" i="367"/>
  <c r="J151" i="367"/>
  <c r="P150" i="367"/>
  <c r="M150" i="367" s="1"/>
  <c r="L150" i="367"/>
  <c r="K150" i="367"/>
  <c r="J150" i="367"/>
  <c r="P149" i="367"/>
  <c r="M149" i="367" s="1"/>
  <c r="L149" i="367"/>
  <c r="K149" i="367"/>
  <c r="J149" i="367"/>
  <c r="P148" i="367"/>
  <c r="M148" i="367" s="1"/>
  <c r="L148" i="367"/>
  <c r="K148" i="367"/>
  <c r="J148" i="367"/>
  <c r="P147" i="367"/>
  <c r="M147" i="367" s="1"/>
  <c r="L147" i="367"/>
  <c r="K147" i="367"/>
  <c r="J147" i="367"/>
  <c r="P146" i="367"/>
  <c r="M146" i="367"/>
  <c r="L146" i="367"/>
  <c r="K146" i="367"/>
  <c r="J146" i="367"/>
  <c r="P145" i="367"/>
  <c r="M145" i="367"/>
  <c r="L145" i="367"/>
  <c r="K145" i="367"/>
  <c r="J145" i="367"/>
  <c r="P144" i="367"/>
  <c r="M144" i="367" s="1"/>
  <c r="L144" i="367"/>
  <c r="K144" i="367"/>
  <c r="J144" i="367"/>
  <c r="P143" i="367"/>
  <c r="M143" i="367" s="1"/>
  <c r="L143" i="367"/>
  <c r="K143" i="367"/>
  <c r="J143" i="367"/>
  <c r="P142" i="367"/>
  <c r="M142" i="367" s="1"/>
  <c r="L142" i="367"/>
  <c r="K142" i="367"/>
  <c r="J142" i="367"/>
  <c r="P141" i="367"/>
  <c r="M141" i="367"/>
  <c r="L141" i="367"/>
  <c r="K141" i="367"/>
  <c r="J141" i="367"/>
  <c r="P140" i="367"/>
  <c r="M140" i="367"/>
  <c r="L140" i="367"/>
  <c r="K140" i="367"/>
  <c r="J140" i="367"/>
  <c r="P139" i="367"/>
  <c r="M139" i="367" s="1"/>
  <c r="L139" i="367"/>
  <c r="K139" i="367"/>
  <c r="J139" i="367"/>
  <c r="P138" i="367"/>
  <c r="M138" i="367" s="1"/>
  <c r="L138" i="367"/>
  <c r="K138" i="367"/>
  <c r="J138" i="367"/>
  <c r="P137" i="367"/>
  <c r="M137" i="367" s="1"/>
  <c r="L137" i="367"/>
  <c r="K137" i="367"/>
  <c r="J137" i="367"/>
  <c r="P136" i="367"/>
  <c r="M136" i="367" s="1"/>
  <c r="L136" i="367"/>
  <c r="K136" i="367"/>
  <c r="J136" i="367"/>
  <c r="P135" i="367"/>
  <c r="M135" i="367" s="1"/>
  <c r="L135" i="367"/>
  <c r="K135" i="367"/>
  <c r="J135" i="367"/>
  <c r="P134" i="367"/>
  <c r="M134" i="367"/>
  <c r="L134" i="367"/>
  <c r="K134" i="367"/>
  <c r="J134" i="367"/>
  <c r="P133" i="367"/>
  <c r="M133" i="367"/>
  <c r="L133" i="367"/>
  <c r="K133" i="367"/>
  <c r="J133" i="367"/>
  <c r="P132" i="367"/>
  <c r="M132" i="367" s="1"/>
  <c r="L132" i="367"/>
  <c r="K132" i="367"/>
  <c r="J132" i="367"/>
  <c r="P131" i="367"/>
  <c r="M131" i="367" s="1"/>
  <c r="L131" i="367"/>
  <c r="K131" i="367"/>
  <c r="J131" i="367"/>
  <c r="P130" i="367"/>
  <c r="M130" i="367" s="1"/>
  <c r="L130" i="367"/>
  <c r="K130" i="367"/>
  <c r="J130" i="367"/>
  <c r="P129" i="367"/>
  <c r="M129" i="367" s="1"/>
  <c r="L129" i="367"/>
  <c r="K129" i="367"/>
  <c r="J129" i="367"/>
  <c r="P128" i="367"/>
  <c r="M128" i="367"/>
  <c r="L128" i="367"/>
  <c r="K128" i="367"/>
  <c r="J128" i="367"/>
  <c r="P127" i="367"/>
  <c r="M127" i="367" s="1"/>
  <c r="L127" i="367"/>
  <c r="K127" i="367"/>
  <c r="J127" i="367"/>
  <c r="P126" i="367"/>
  <c r="M126" i="367"/>
  <c r="L126" i="367"/>
  <c r="K126" i="367"/>
  <c r="J126" i="367"/>
  <c r="P125" i="367"/>
  <c r="M125" i="367" s="1"/>
  <c r="L125" i="367"/>
  <c r="K125" i="367"/>
  <c r="J125" i="367"/>
  <c r="P124" i="367"/>
  <c r="M124" i="367" s="1"/>
  <c r="L124" i="367"/>
  <c r="K124" i="367"/>
  <c r="J124" i="367"/>
  <c r="P123" i="367"/>
  <c r="M123" i="367" s="1"/>
  <c r="L123" i="367"/>
  <c r="K123" i="367"/>
  <c r="J123" i="367"/>
  <c r="P122" i="367"/>
  <c r="M122" i="367"/>
  <c r="L122" i="367"/>
  <c r="K122" i="367"/>
  <c r="J122" i="367"/>
  <c r="P121" i="367"/>
  <c r="M121" i="367" s="1"/>
  <c r="L121" i="367"/>
  <c r="K121" i="367"/>
  <c r="J121" i="367"/>
  <c r="P120" i="367"/>
  <c r="M120" i="367"/>
  <c r="L120" i="367"/>
  <c r="K120" i="367"/>
  <c r="J120" i="367"/>
  <c r="P119" i="367"/>
  <c r="M119" i="367" s="1"/>
  <c r="L119" i="367"/>
  <c r="K119" i="367"/>
  <c r="J119" i="367"/>
  <c r="P118" i="367"/>
  <c r="M118" i="367" s="1"/>
  <c r="L118" i="367"/>
  <c r="K118" i="367"/>
  <c r="J118" i="367"/>
  <c r="P117" i="367"/>
  <c r="M117" i="367" s="1"/>
  <c r="L117" i="367"/>
  <c r="K117" i="367"/>
  <c r="J117" i="367"/>
  <c r="P116" i="367"/>
  <c r="M116" i="367" s="1"/>
  <c r="L116" i="367"/>
  <c r="K116" i="367"/>
  <c r="J116" i="367"/>
  <c r="P115" i="367"/>
  <c r="M115" i="367" s="1"/>
  <c r="L115" i="367"/>
  <c r="K115" i="367"/>
  <c r="J115" i="367"/>
  <c r="P114" i="367"/>
  <c r="M114" i="367"/>
  <c r="L114" i="367"/>
  <c r="K114" i="367"/>
  <c r="J114" i="367"/>
  <c r="P113" i="367"/>
  <c r="M113" i="367"/>
  <c r="L113" i="367"/>
  <c r="K113" i="367"/>
  <c r="J113" i="367"/>
  <c r="P112" i="367"/>
  <c r="M112" i="367" s="1"/>
  <c r="L112" i="367"/>
  <c r="K112" i="367"/>
  <c r="J112" i="367"/>
  <c r="P111" i="367"/>
  <c r="M111" i="367" s="1"/>
  <c r="L111" i="367"/>
  <c r="K111" i="367"/>
  <c r="J111" i="367"/>
  <c r="P110" i="367"/>
  <c r="M110" i="367" s="1"/>
  <c r="L110" i="367"/>
  <c r="K110" i="367"/>
  <c r="J110" i="367"/>
  <c r="P109" i="367"/>
  <c r="M109" i="367" s="1"/>
  <c r="L109" i="367"/>
  <c r="K109" i="367"/>
  <c r="J109" i="367"/>
  <c r="P108" i="367"/>
  <c r="M108" i="367"/>
  <c r="L108" i="367"/>
  <c r="K108" i="367"/>
  <c r="J108" i="367"/>
  <c r="P107" i="367"/>
  <c r="M107" i="367" s="1"/>
  <c r="L107" i="367"/>
  <c r="K107" i="367"/>
  <c r="J107" i="367"/>
  <c r="P106" i="367"/>
  <c r="M106" i="367" s="1"/>
  <c r="L106" i="367"/>
  <c r="K106" i="367"/>
  <c r="J106" i="367"/>
  <c r="P105" i="367"/>
  <c r="M105" i="367" s="1"/>
  <c r="L105" i="367"/>
  <c r="K105" i="367"/>
  <c r="J105" i="367"/>
  <c r="P104" i="367"/>
  <c r="M104" i="367" s="1"/>
  <c r="L104" i="367"/>
  <c r="K104" i="367"/>
  <c r="J104" i="367"/>
  <c r="P103" i="367"/>
  <c r="M103" i="367" s="1"/>
  <c r="L103" i="367"/>
  <c r="K103" i="367"/>
  <c r="J103" i="367"/>
  <c r="P102" i="367"/>
  <c r="M102" i="367" s="1"/>
  <c r="L102" i="367"/>
  <c r="K102" i="367"/>
  <c r="J102" i="367"/>
  <c r="P101" i="367"/>
  <c r="M101" i="367"/>
  <c r="L101" i="367"/>
  <c r="K101" i="367"/>
  <c r="J101" i="367"/>
  <c r="P100" i="367"/>
  <c r="M100" i="367" s="1"/>
  <c r="L100" i="367"/>
  <c r="K100" i="367"/>
  <c r="J100" i="367"/>
  <c r="P99" i="367"/>
  <c r="M99" i="367" s="1"/>
  <c r="L99" i="367"/>
  <c r="K99" i="367"/>
  <c r="J99" i="367"/>
  <c r="P98" i="367"/>
  <c r="M98" i="367" s="1"/>
  <c r="L98" i="367"/>
  <c r="K98" i="367"/>
  <c r="J98" i="367"/>
  <c r="P97" i="367"/>
  <c r="M97" i="367" s="1"/>
  <c r="L97" i="367"/>
  <c r="K97" i="367"/>
  <c r="J97" i="367"/>
  <c r="P96" i="367"/>
  <c r="M96" i="367" s="1"/>
  <c r="L96" i="367"/>
  <c r="K96" i="367"/>
  <c r="J96" i="367"/>
  <c r="P95" i="367"/>
  <c r="M95" i="367" s="1"/>
  <c r="L95" i="367"/>
  <c r="K95" i="367"/>
  <c r="J95" i="367"/>
  <c r="P94" i="367"/>
  <c r="M94" i="367"/>
  <c r="L94" i="367"/>
  <c r="K94" i="367"/>
  <c r="J94" i="367"/>
  <c r="P93" i="367"/>
  <c r="M93" i="367" s="1"/>
  <c r="L93" i="367"/>
  <c r="K93" i="367"/>
  <c r="J93" i="367"/>
  <c r="P92" i="367"/>
  <c r="M92" i="367" s="1"/>
  <c r="L92" i="367"/>
  <c r="K92" i="367"/>
  <c r="J92" i="367"/>
  <c r="P91" i="367"/>
  <c r="M91" i="367" s="1"/>
  <c r="L91" i="367"/>
  <c r="K91" i="367"/>
  <c r="J91" i="367"/>
  <c r="P90" i="367"/>
  <c r="M90" i="367" s="1"/>
  <c r="L90" i="367"/>
  <c r="K90" i="367"/>
  <c r="J90" i="367"/>
  <c r="P89" i="367"/>
  <c r="M89" i="367" s="1"/>
  <c r="L89" i="367"/>
  <c r="K89" i="367"/>
  <c r="J89" i="367"/>
  <c r="P88" i="367"/>
  <c r="M88" i="367"/>
  <c r="L88" i="367"/>
  <c r="K88" i="367"/>
  <c r="J88" i="367"/>
  <c r="P87" i="367"/>
  <c r="M87" i="367" s="1"/>
  <c r="L87" i="367"/>
  <c r="K87" i="367"/>
  <c r="J87" i="367"/>
  <c r="P86" i="367"/>
  <c r="M86" i="367" s="1"/>
  <c r="L86" i="367"/>
  <c r="K86" i="367"/>
  <c r="J86" i="367"/>
  <c r="P85" i="367"/>
  <c r="M85" i="367" s="1"/>
  <c r="L85" i="367"/>
  <c r="K85" i="367"/>
  <c r="J85" i="367"/>
  <c r="P84" i="367"/>
  <c r="M84" i="367" s="1"/>
  <c r="L84" i="367"/>
  <c r="K84" i="367"/>
  <c r="J84" i="367"/>
  <c r="P83" i="367"/>
  <c r="M83" i="367" s="1"/>
  <c r="L83" i="367"/>
  <c r="K83" i="367"/>
  <c r="J83" i="367"/>
  <c r="P82" i="367"/>
  <c r="M82" i="367" s="1"/>
  <c r="L82" i="367"/>
  <c r="K82" i="367"/>
  <c r="J82" i="367"/>
  <c r="P81" i="367"/>
  <c r="M81" i="367"/>
  <c r="L81" i="367"/>
  <c r="K81" i="367"/>
  <c r="J81" i="367"/>
  <c r="P80" i="367"/>
  <c r="M80" i="367" s="1"/>
  <c r="L80" i="367"/>
  <c r="K80" i="367"/>
  <c r="J80" i="367"/>
  <c r="P79" i="367"/>
  <c r="M79" i="367" s="1"/>
  <c r="L79" i="367"/>
  <c r="K79" i="367"/>
  <c r="J79" i="367"/>
  <c r="P78" i="367"/>
  <c r="M78" i="367" s="1"/>
  <c r="L78" i="367"/>
  <c r="K78" i="367"/>
  <c r="J78" i="367"/>
  <c r="P77" i="367"/>
  <c r="M77" i="367" s="1"/>
  <c r="L77" i="367"/>
  <c r="K77" i="367"/>
  <c r="J77" i="367"/>
  <c r="P76" i="367"/>
  <c r="M76" i="367"/>
  <c r="L76" i="367"/>
  <c r="K76" i="367"/>
  <c r="J76" i="367"/>
  <c r="P75" i="367"/>
  <c r="M75" i="367" s="1"/>
  <c r="L75" i="367"/>
  <c r="K75" i="367"/>
  <c r="J75" i="367"/>
  <c r="P74" i="367"/>
  <c r="M74" i="367" s="1"/>
  <c r="L74" i="367"/>
  <c r="K74" i="367"/>
  <c r="J74" i="367"/>
  <c r="P73" i="367"/>
  <c r="M73" i="367" s="1"/>
  <c r="L73" i="367"/>
  <c r="K73" i="367"/>
  <c r="J73" i="367"/>
  <c r="P72" i="367"/>
  <c r="M72" i="367" s="1"/>
  <c r="L72" i="367"/>
  <c r="K72" i="367"/>
  <c r="J72" i="367"/>
  <c r="P71" i="367"/>
  <c r="M71" i="367" s="1"/>
  <c r="L71" i="367"/>
  <c r="K71" i="367"/>
  <c r="J71" i="367"/>
  <c r="P70" i="367"/>
  <c r="M70" i="367" s="1"/>
  <c r="L70" i="367"/>
  <c r="K70" i="367"/>
  <c r="J70" i="367"/>
  <c r="P69" i="367"/>
  <c r="M69" i="367"/>
  <c r="L69" i="367"/>
  <c r="K69" i="367"/>
  <c r="J69" i="367"/>
  <c r="P68" i="367"/>
  <c r="M68" i="367" s="1"/>
  <c r="L68" i="367"/>
  <c r="K68" i="367"/>
  <c r="J68" i="367"/>
  <c r="P67" i="367"/>
  <c r="M67" i="367" s="1"/>
  <c r="L67" i="367"/>
  <c r="K67" i="367"/>
  <c r="J67" i="367"/>
  <c r="P66" i="367"/>
  <c r="M66" i="367" s="1"/>
  <c r="L66" i="367"/>
  <c r="K66" i="367"/>
  <c r="J66" i="367"/>
  <c r="P65" i="367"/>
  <c r="M65" i="367" s="1"/>
  <c r="L65" i="367"/>
  <c r="K65" i="367"/>
  <c r="J65" i="367"/>
  <c r="P64" i="367"/>
  <c r="M64" i="367" s="1"/>
  <c r="L64" i="367"/>
  <c r="K64" i="367"/>
  <c r="J64" i="367"/>
  <c r="P63" i="367"/>
  <c r="M63" i="367" s="1"/>
  <c r="L63" i="367"/>
  <c r="K63" i="367"/>
  <c r="J63" i="367"/>
  <c r="P62" i="367"/>
  <c r="M62" i="367"/>
  <c r="L62" i="367"/>
  <c r="K62" i="367"/>
  <c r="J62" i="367"/>
  <c r="P61" i="367"/>
  <c r="M61" i="367" s="1"/>
  <c r="L61" i="367"/>
  <c r="K61" i="367"/>
  <c r="J61" i="367"/>
  <c r="P60" i="367"/>
  <c r="M60" i="367" s="1"/>
  <c r="L60" i="367"/>
  <c r="K60" i="367"/>
  <c r="J60" i="367"/>
  <c r="P59" i="367"/>
  <c r="M59" i="367" s="1"/>
  <c r="L59" i="367"/>
  <c r="K59" i="367"/>
  <c r="J59" i="367"/>
  <c r="P58" i="367"/>
  <c r="M58" i="367" s="1"/>
  <c r="L58" i="367"/>
  <c r="K58" i="367"/>
  <c r="J58" i="367"/>
  <c r="P57" i="367"/>
  <c r="M57" i="367" s="1"/>
  <c r="L57" i="367"/>
  <c r="K57" i="367"/>
  <c r="J57" i="367"/>
  <c r="P56" i="367"/>
  <c r="M56" i="367"/>
  <c r="L56" i="367"/>
  <c r="K56" i="367"/>
  <c r="J56" i="367"/>
  <c r="P55" i="367"/>
  <c r="M55" i="367" s="1"/>
  <c r="L55" i="367"/>
  <c r="K55" i="367"/>
  <c r="J55" i="367"/>
  <c r="P54" i="367"/>
  <c r="M54" i="367" s="1"/>
  <c r="L54" i="367"/>
  <c r="K54" i="367"/>
  <c r="J54" i="367"/>
  <c r="P53" i="367"/>
  <c r="M53" i="367" s="1"/>
  <c r="L53" i="367"/>
  <c r="K53" i="367"/>
  <c r="J53" i="367"/>
  <c r="P52" i="367"/>
  <c r="M52" i="367" s="1"/>
  <c r="L52" i="367"/>
  <c r="K52" i="367"/>
  <c r="J52" i="367"/>
  <c r="P51" i="367"/>
  <c r="M51" i="367" s="1"/>
  <c r="L51" i="367"/>
  <c r="K51" i="367"/>
  <c r="J51" i="367"/>
  <c r="P50" i="367"/>
  <c r="M50" i="367" s="1"/>
  <c r="L50" i="367"/>
  <c r="K50" i="367"/>
  <c r="J50" i="367"/>
  <c r="P49" i="367"/>
  <c r="M49" i="367"/>
  <c r="L49" i="367"/>
  <c r="K49" i="367"/>
  <c r="J49" i="367"/>
  <c r="P48" i="367"/>
  <c r="M48" i="367" s="1"/>
  <c r="L48" i="367"/>
  <c r="K48" i="367"/>
  <c r="J48" i="367"/>
  <c r="P47" i="367"/>
  <c r="M47" i="367" s="1"/>
  <c r="L47" i="367"/>
  <c r="K47" i="367"/>
  <c r="J47" i="367"/>
  <c r="P46" i="367"/>
  <c r="M46" i="367" s="1"/>
  <c r="L46" i="367"/>
  <c r="K46" i="367"/>
  <c r="J46" i="367"/>
  <c r="P45" i="367"/>
  <c r="M45" i="367" s="1"/>
  <c r="L45" i="367"/>
  <c r="K45" i="367"/>
  <c r="J45" i="367"/>
  <c r="P44" i="367"/>
  <c r="M44" i="367"/>
  <c r="L44" i="367"/>
  <c r="K44" i="367"/>
  <c r="J44" i="367"/>
  <c r="P43" i="367"/>
  <c r="M43" i="367" s="1"/>
  <c r="L43" i="367"/>
  <c r="K43" i="367"/>
  <c r="J43" i="367"/>
  <c r="P42" i="367"/>
  <c r="M42" i="367" s="1"/>
  <c r="L42" i="367"/>
  <c r="K42" i="367"/>
  <c r="J42" i="367"/>
  <c r="P41" i="367"/>
  <c r="M41" i="367" s="1"/>
  <c r="L41" i="367"/>
  <c r="K41" i="367"/>
  <c r="J41" i="367"/>
  <c r="P40" i="367"/>
  <c r="M40" i="367" s="1"/>
  <c r="L40" i="367"/>
  <c r="K40" i="367"/>
  <c r="J40" i="367"/>
  <c r="H5" i="367"/>
  <c r="D5" i="367"/>
  <c r="C5" i="367"/>
  <c r="A5" i="367"/>
  <c r="C2" i="367"/>
  <c r="A1" i="367"/>
  <c r="I13" i="366"/>
  <c r="G13" i="366"/>
  <c r="E13" i="366"/>
  <c r="B22" i="366" s="1"/>
  <c r="D13" i="366"/>
  <c r="C13" i="366"/>
  <c r="I11" i="366"/>
  <c r="G11" i="366"/>
  <c r="E11" i="366"/>
  <c r="H18" i="366" s="1"/>
  <c r="D11" i="366"/>
  <c r="C11" i="366"/>
  <c r="I9" i="366"/>
  <c r="G9" i="366"/>
  <c r="E9" i="366"/>
  <c r="D9" i="366"/>
  <c r="C9" i="366"/>
  <c r="I7" i="366"/>
  <c r="G7" i="366"/>
  <c r="E7" i="366"/>
  <c r="D18" i="366" s="1"/>
  <c r="D7" i="366"/>
  <c r="C7" i="366"/>
  <c r="Y5" i="366"/>
  <c r="AI1" i="366" s="1"/>
  <c r="M4" i="366"/>
  <c r="K41" i="366" s="1"/>
  <c r="E4" i="366"/>
  <c r="A4" i="366"/>
  <c r="Y3" i="366"/>
  <c r="E2" i="366"/>
  <c r="A1" i="366"/>
  <c r="P156" i="365"/>
  <c r="M156" i="365" s="1"/>
  <c r="L156" i="365"/>
  <c r="K156" i="365"/>
  <c r="J156" i="365"/>
  <c r="P155" i="365"/>
  <c r="M155" i="365" s="1"/>
  <c r="L155" i="365"/>
  <c r="K155" i="365"/>
  <c r="J155" i="365"/>
  <c r="P154" i="365"/>
  <c r="M154" i="365" s="1"/>
  <c r="L154" i="365"/>
  <c r="K154" i="365"/>
  <c r="J154" i="365"/>
  <c r="P153" i="365"/>
  <c r="M153" i="365" s="1"/>
  <c r="L153" i="365"/>
  <c r="K153" i="365"/>
  <c r="J153" i="365"/>
  <c r="P152" i="365"/>
  <c r="M152" i="365" s="1"/>
  <c r="L152" i="365"/>
  <c r="K152" i="365"/>
  <c r="J152" i="365"/>
  <c r="P151" i="365"/>
  <c r="M151" i="365"/>
  <c r="L151" i="365"/>
  <c r="K151" i="365"/>
  <c r="J151" i="365"/>
  <c r="P150" i="365"/>
  <c r="M150" i="365" s="1"/>
  <c r="L150" i="365"/>
  <c r="K150" i="365"/>
  <c r="J150" i="365"/>
  <c r="P149" i="365"/>
  <c r="M149" i="365" s="1"/>
  <c r="L149" i="365"/>
  <c r="K149" i="365"/>
  <c r="J149" i="365"/>
  <c r="P148" i="365"/>
  <c r="M148" i="365" s="1"/>
  <c r="L148" i="365"/>
  <c r="K148" i="365"/>
  <c r="J148" i="365"/>
  <c r="P147" i="365"/>
  <c r="M147" i="365" s="1"/>
  <c r="L147" i="365"/>
  <c r="K147" i="365"/>
  <c r="J147" i="365"/>
  <c r="P146" i="365"/>
  <c r="M146" i="365" s="1"/>
  <c r="L146" i="365"/>
  <c r="K146" i="365"/>
  <c r="J146" i="365"/>
  <c r="P145" i="365"/>
  <c r="M145" i="365"/>
  <c r="L145" i="365"/>
  <c r="K145" i="365"/>
  <c r="J145" i="365"/>
  <c r="P144" i="365"/>
  <c r="M144" i="365" s="1"/>
  <c r="L144" i="365"/>
  <c r="K144" i="365"/>
  <c r="J144" i="365"/>
  <c r="P143" i="365"/>
  <c r="M143" i="365" s="1"/>
  <c r="L143" i="365"/>
  <c r="K143" i="365"/>
  <c r="J143" i="365"/>
  <c r="P142" i="365"/>
  <c r="M142" i="365" s="1"/>
  <c r="L142" i="365"/>
  <c r="K142" i="365"/>
  <c r="J142" i="365"/>
  <c r="P141" i="365"/>
  <c r="M141" i="365" s="1"/>
  <c r="L141" i="365"/>
  <c r="K141" i="365"/>
  <c r="J141" i="365"/>
  <c r="P140" i="365"/>
  <c r="M140" i="365" s="1"/>
  <c r="L140" i="365"/>
  <c r="K140" i="365"/>
  <c r="J140" i="365"/>
  <c r="P139" i="365"/>
  <c r="M139" i="365" s="1"/>
  <c r="L139" i="365"/>
  <c r="K139" i="365"/>
  <c r="J139" i="365"/>
  <c r="P138" i="365"/>
  <c r="M138" i="365"/>
  <c r="L138" i="365"/>
  <c r="K138" i="365"/>
  <c r="J138" i="365"/>
  <c r="P137" i="365"/>
  <c r="M137" i="365" s="1"/>
  <c r="L137" i="365"/>
  <c r="K137" i="365"/>
  <c r="J137" i="365"/>
  <c r="P136" i="365"/>
  <c r="M136" i="365" s="1"/>
  <c r="L136" i="365"/>
  <c r="K136" i="365"/>
  <c r="J136" i="365"/>
  <c r="P135" i="365"/>
  <c r="M135" i="365" s="1"/>
  <c r="L135" i="365"/>
  <c r="K135" i="365"/>
  <c r="J135" i="365"/>
  <c r="P134" i="365"/>
  <c r="M134" i="365" s="1"/>
  <c r="L134" i="365"/>
  <c r="K134" i="365"/>
  <c r="J134" i="365"/>
  <c r="P133" i="365"/>
  <c r="M133" i="365"/>
  <c r="L133" i="365"/>
  <c r="K133" i="365"/>
  <c r="J133" i="365"/>
  <c r="P132" i="365"/>
  <c r="M132" i="365" s="1"/>
  <c r="L132" i="365"/>
  <c r="K132" i="365"/>
  <c r="J132" i="365"/>
  <c r="P131" i="365"/>
  <c r="M131" i="365" s="1"/>
  <c r="L131" i="365"/>
  <c r="K131" i="365"/>
  <c r="J131" i="365"/>
  <c r="P130" i="365"/>
  <c r="M130" i="365" s="1"/>
  <c r="L130" i="365"/>
  <c r="K130" i="365"/>
  <c r="J130" i="365"/>
  <c r="P129" i="365"/>
  <c r="M129" i="365" s="1"/>
  <c r="L129" i="365"/>
  <c r="K129" i="365"/>
  <c r="J129" i="365"/>
  <c r="P128" i="365"/>
  <c r="M128" i="365" s="1"/>
  <c r="L128" i="365"/>
  <c r="K128" i="365"/>
  <c r="J128" i="365"/>
  <c r="P127" i="365"/>
  <c r="M127" i="365" s="1"/>
  <c r="L127" i="365"/>
  <c r="K127" i="365"/>
  <c r="J127" i="365"/>
  <c r="P126" i="365"/>
  <c r="M126" i="365"/>
  <c r="L126" i="365"/>
  <c r="K126" i="365"/>
  <c r="J126" i="365"/>
  <c r="P125" i="365"/>
  <c r="M125" i="365" s="1"/>
  <c r="L125" i="365"/>
  <c r="K125" i="365"/>
  <c r="J125" i="365"/>
  <c r="P124" i="365"/>
  <c r="M124" i="365" s="1"/>
  <c r="L124" i="365"/>
  <c r="K124" i="365"/>
  <c r="J124" i="365"/>
  <c r="P123" i="365"/>
  <c r="M123" i="365" s="1"/>
  <c r="L123" i="365"/>
  <c r="K123" i="365"/>
  <c r="J123" i="365"/>
  <c r="P122" i="365"/>
  <c r="M122" i="365" s="1"/>
  <c r="L122" i="365"/>
  <c r="K122" i="365"/>
  <c r="J122" i="365"/>
  <c r="P121" i="365"/>
  <c r="M121" i="365" s="1"/>
  <c r="L121" i="365"/>
  <c r="K121" i="365"/>
  <c r="J121" i="365"/>
  <c r="P120" i="365"/>
  <c r="M120" i="365" s="1"/>
  <c r="L120" i="365"/>
  <c r="K120" i="365"/>
  <c r="J120" i="365"/>
  <c r="P119" i="365"/>
  <c r="M119" i="365"/>
  <c r="L119" i="365"/>
  <c r="K119" i="365"/>
  <c r="J119" i="365"/>
  <c r="P118" i="365"/>
  <c r="M118" i="365" s="1"/>
  <c r="L118" i="365"/>
  <c r="K118" i="365"/>
  <c r="J118" i="365"/>
  <c r="P117" i="365"/>
  <c r="M117" i="365" s="1"/>
  <c r="L117" i="365"/>
  <c r="K117" i="365"/>
  <c r="J117" i="365"/>
  <c r="P116" i="365"/>
  <c r="M116" i="365" s="1"/>
  <c r="L116" i="365"/>
  <c r="K116" i="365"/>
  <c r="J116" i="365"/>
  <c r="P115" i="365"/>
  <c r="M115" i="365" s="1"/>
  <c r="L115" i="365"/>
  <c r="K115" i="365"/>
  <c r="J115" i="365"/>
  <c r="P114" i="365"/>
  <c r="M114" i="365" s="1"/>
  <c r="L114" i="365"/>
  <c r="K114" i="365"/>
  <c r="J114" i="365"/>
  <c r="P113" i="365"/>
  <c r="M113" i="365"/>
  <c r="L113" i="365"/>
  <c r="K113" i="365"/>
  <c r="J113" i="365"/>
  <c r="P112" i="365"/>
  <c r="M112" i="365" s="1"/>
  <c r="L112" i="365"/>
  <c r="K112" i="365"/>
  <c r="J112" i="365"/>
  <c r="P111" i="365"/>
  <c r="M111" i="365" s="1"/>
  <c r="L111" i="365"/>
  <c r="K111" i="365"/>
  <c r="J111" i="365"/>
  <c r="P110" i="365"/>
  <c r="M110" i="365" s="1"/>
  <c r="L110" i="365"/>
  <c r="K110" i="365"/>
  <c r="J110" i="365"/>
  <c r="P109" i="365"/>
  <c r="M109" i="365" s="1"/>
  <c r="L109" i="365"/>
  <c r="K109" i="365"/>
  <c r="J109" i="365"/>
  <c r="P108" i="365"/>
  <c r="M108" i="365" s="1"/>
  <c r="L108" i="365"/>
  <c r="K108" i="365"/>
  <c r="J108" i="365"/>
  <c r="P107" i="365"/>
  <c r="M107" i="365" s="1"/>
  <c r="L107" i="365"/>
  <c r="K107" i="365"/>
  <c r="J107" i="365"/>
  <c r="P106" i="365"/>
  <c r="M106" i="365"/>
  <c r="L106" i="365"/>
  <c r="K106" i="365"/>
  <c r="J106" i="365"/>
  <c r="P105" i="365"/>
  <c r="M105" i="365" s="1"/>
  <c r="L105" i="365"/>
  <c r="K105" i="365"/>
  <c r="J105" i="365"/>
  <c r="P104" i="365"/>
  <c r="M104" i="365" s="1"/>
  <c r="L104" i="365"/>
  <c r="K104" i="365"/>
  <c r="J104" i="365"/>
  <c r="P103" i="365"/>
  <c r="M103" i="365" s="1"/>
  <c r="L103" i="365"/>
  <c r="K103" i="365"/>
  <c r="J103" i="365"/>
  <c r="P102" i="365"/>
  <c r="M102" i="365" s="1"/>
  <c r="L102" i="365"/>
  <c r="K102" i="365"/>
  <c r="J102" i="365"/>
  <c r="P101" i="365"/>
  <c r="M101" i="365"/>
  <c r="L101" i="365"/>
  <c r="K101" i="365"/>
  <c r="J101" i="365"/>
  <c r="P100" i="365"/>
  <c r="M100" i="365" s="1"/>
  <c r="L100" i="365"/>
  <c r="K100" i="365"/>
  <c r="J100" i="365"/>
  <c r="P99" i="365"/>
  <c r="M99" i="365" s="1"/>
  <c r="L99" i="365"/>
  <c r="K99" i="365"/>
  <c r="J99" i="365"/>
  <c r="P98" i="365"/>
  <c r="M98" i="365" s="1"/>
  <c r="L98" i="365"/>
  <c r="K98" i="365"/>
  <c r="J98" i="365"/>
  <c r="P97" i="365"/>
  <c r="M97" i="365" s="1"/>
  <c r="L97" i="365"/>
  <c r="K97" i="365"/>
  <c r="J97" i="365"/>
  <c r="P96" i="365"/>
  <c r="M96" i="365" s="1"/>
  <c r="L96" i="365"/>
  <c r="K96" i="365"/>
  <c r="J96" i="365"/>
  <c r="P95" i="365"/>
  <c r="M95" i="365" s="1"/>
  <c r="L95" i="365"/>
  <c r="K95" i="365"/>
  <c r="J95" i="365"/>
  <c r="P94" i="365"/>
  <c r="M94" i="365"/>
  <c r="L94" i="365"/>
  <c r="K94" i="365"/>
  <c r="J94" i="365"/>
  <c r="P93" i="365"/>
  <c r="M93" i="365" s="1"/>
  <c r="L93" i="365"/>
  <c r="K93" i="365"/>
  <c r="J93" i="365"/>
  <c r="P92" i="365"/>
  <c r="M92" i="365" s="1"/>
  <c r="L92" i="365"/>
  <c r="K92" i="365"/>
  <c r="J92" i="365"/>
  <c r="P91" i="365"/>
  <c r="M91" i="365" s="1"/>
  <c r="L91" i="365"/>
  <c r="K91" i="365"/>
  <c r="J91" i="365"/>
  <c r="P90" i="365"/>
  <c r="M90" i="365" s="1"/>
  <c r="L90" i="365"/>
  <c r="K90" i="365"/>
  <c r="J90" i="365"/>
  <c r="P89" i="365"/>
  <c r="M89" i="365" s="1"/>
  <c r="L89" i="365"/>
  <c r="K89" i="365"/>
  <c r="J89" i="365"/>
  <c r="P88" i="365"/>
  <c r="M88" i="365" s="1"/>
  <c r="L88" i="365"/>
  <c r="K88" i="365"/>
  <c r="J88" i="365"/>
  <c r="P87" i="365"/>
  <c r="M87" i="365"/>
  <c r="L87" i="365"/>
  <c r="K87" i="365"/>
  <c r="J87" i="365"/>
  <c r="P86" i="365"/>
  <c r="M86" i="365" s="1"/>
  <c r="L86" i="365"/>
  <c r="K86" i="365"/>
  <c r="J86" i="365"/>
  <c r="P85" i="365"/>
  <c r="M85" i="365" s="1"/>
  <c r="L85" i="365"/>
  <c r="K85" i="365"/>
  <c r="J85" i="365"/>
  <c r="P84" i="365"/>
  <c r="M84" i="365" s="1"/>
  <c r="L84" i="365"/>
  <c r="K84" i="365"/>
  <c r="J84" i="365"/>
  <c r="P83" i="365"/>
  <c r="M83" i="365" s="1"/>
  <c r="L83" i="365"/>
  <c r="K83" i="365"/>
  <c r="J83" i="365"/>
  <c r="P82" i="365"/>
  <c r="M82" i="365" s="1"/>
  <c r="L82" i="365"/>
  <c r="K82" i="365"/>
  <c r="J82" i="365"/>
  <c r="P81" i="365"/>
  <c r="M81" i="365"/>
  <c r="L81" i="365"/>
  <c r="K81" i="365"/>
  <c r="J81" i="365"/>
  <c r="P80" i="365"/>
  <c r="M80" i="365" s="1"/>
  <c r="L80" i="365"/>
  <c r="K80" i="365"/>
  <c r="J80" i="365"/>
  <c r="P79" i="365"/>
  <c r="M79" i="365" s="1"/>
  <c r="L79" i="365"/>
  <c r="K79" i="365"/>
  <c r="J79" i="365"/>
  <c r="P78" i="365"/>
  <c r="M78" i="365" s="1"/>
  <c r="L78" i="365"/>
  <c r="K78" i="365"/>
  <c r="J78" i="365"/>
  <c r="P77" i="365"/>
  <c r="M77" i="365" s="1"/>
  <c r="L77" i="365"/>
  <c r="K77" i="365"/>
  <c r="J77" i="365"/>
  <c r="P76" i="365"/>
  <c r="M76" i="365" s="1"/>
  <c r="L76" i="365"/>
  <c r="K76" i="365"/>
  <c r="J76" i="365"/>
  <c r="P75" i="365"/>
  <c r="M75" i="365" s="1"/>
  <c r="L75" i="365"/>
  <c r="K75" i="365"/>
  <c r="J75" i="365"/>
  <c r="P74" i="365"/>
  <c r="M74" i="365"/>
  <c r="L74" i="365"/>
  <c r="K74" i="365"/>
  <c r="J74" i="365"/>
  <c r="P73" i="365"/>
  <c r="M73" i="365" s="1"/>
  <c r="L73" i="365"/>
  <c r="K73" i="365"/>
  <c r="J73" i="365"/>
  <c r="P72" i="365"/>
  <c r="M72" i="365" s="1"/>
  <c r="L72" i="365"/>
  <c r="K72" i="365"/>
  <c r="J72" i="365"/>
  <c r="P71" i="365"/>
  <c r="M71" i="365" s="1"/>
  <c r="L71" i="365"/>
  <c r="K71" i="365"/>
  <c r="J71" i="365"/>
  <c r="P70" i="365"/>
  <c r="M70" i="365" s="1"/>
  <c r="L70" i="365"/>
  <c r="K70" i="365"/>
  <c r="J70" i="365"/>
  <c r="P69" i="365"/>
  <c r="M69" i="365"/>
  <c r="L69" i="365"/>
  <c r="K69" i="365"/>
  <c r="J69" i="365"/>
  <c r="P68" i="365"/>
  <c r="M68" i="365" s="1"/>
  <c r="L68" i="365"/>
  <c r="K68" i="365"/>
  <c r="J68" i="365"/>
  <c r="P67" i="365"/>
  <c r="M67" i="365" s="1"/>
  <c r="L67" i="365"/>
  <c r="K67" i="365"/>
  <c r="J67" i="365"/>
  <c r="P66" i="365"/>
  <c r="M66" i="365" s="1"/>
  <c r="L66" i="365"/>
  <c r="K66" i="365"/>
  <c r="J66" i="365"/>
  <c r="P65" i="365"/>
  <c r="M65" i="365" s="1"/>
  <c r="L65" i="365"/>
  <c r="K65" i="365"/>
  <c r="J65" i="365"/>
  <c r="P64" i="365"/>
  <c r="M64" i="365" s="1"/>
  <c r="L64" i="365"/>
  <c r="K64" i="365"/>
  <c r="J64" i="365"/>
  <c r="P63" i="365"/>
  <c r="M63" i="365" s="1"/>
  <c r="L63" i="365"/>
  <c r="K63" i="365"/>
  <c r="J63" i="365"/>
  <c r="P62" i="365"/>
  <c r="M62" i="365"/>
  <c r="L62" i="365"/>
  <c r="K62" i="365"/>
  <c r="J62" i="365"/>
  <c r="P61" i="365"/>
  <c r="M61" i="365" s="1"/>
  <c r="L61" i="365"/>
  <c r="K61" i="365"/>
  <c r="J61" i="365"/>
  <c r="P60" i="365"/>
  <c r="M60" i="365" s="1"/>
  <c r="L60" i="365"/>
  <c r="K60" i="365"/>
  <c r="J60" i="365"/>
  <c r="P59" i="365"/>
  <c r="M59" i="365" s="1"/>
  <c r="L59" i="365"/>
  <c r="K59" i="365"/>
  <c r="J59" i="365"/>
  <c r="P58" i="365"/>
  <c r="M58" i="365" s="1"/>
  <c r="L58" i="365"/>
  <c r="K58" i="365"/>
  <c r="J58" i="365"/>
  <c r="P57" i="365"/>
  <c r="M57" i="365" s="1"/>
  <c r="L57" i="365"/>
  <c r="K57" i="365"/>
  <c r="J57" i="365"/>
  <c r="P56" i="365"/>
  <c r="M56" i="365" s="1"/>
  <c r="L56" i="365"/>
  <c r="K56" i="365"/>
  <c r="J56" i="365"/>
  <c r="P55" i="365"/>
  <c r="M55" i="365"/>
  <c r="L55" i="365"/>
  <c r="K55" i="365"/>
  <c r="J55" i="365"/>
  <c r="P54" i="365"/>
  <c r="M54" i="365" s="1"/>
  <c r="L54" i="365"/>
  <c r="K54" i="365"/>
  <c r="J54" i="365"/>
  <c r="P53" i="365"/>
  <c r="M53" i="365" s="1"/>
  <c r="L53" i="365"/>
  <c r="K53" i="365"/>
  <c r="J53" i="365"/>
  <c r="P52" i="365"/>
  <c r="M52" i="365" s="1"/>
  <c r="L52" i="365"/>
  <c r="K52" i="365"/>
  <c r="J52" i="365"/>
  <c r="P51" i="365"/>
  <c r="M51" i="365" s="1"/>
  <c r="L51" i="365"/>
  <c r="K51" i="365"/>
  <c r="J51" i="365"/>
  <c r="P50" i="365"/>
  <c r="M50" i="365" s="1"/>
  <c r="L50" i="365"/>
  <c r="K50" i="365"/>
  <c r="J50" i="365"/>
  <c r="P49" i="365"/>
  <c r="M49" i="365"/>
  <c r="L49" i="365"/>
  <c r="K49" i="365"/>
  <c r="J49" i="365"/>
  <c r="P48" i="365"/>
  <c r="M48" i="365" s="1"/>
  <c r="L48" i="365"/>
  <c r="K48" i="365"/>
  <c r="J48" i="365"/>
  <c r="P47" i="365"/>
  <c r="M47" i="365" s="1"/>
  <c r="L47" i="365"/>
  <c r="K47" i="365"/>
  <c r="J47" i="365"/>
  <c r="P46" i="365"/>
  <c r="M46" i="365" s="1"/>
  <c r="L46" i="365"/>
  <c r="K46" i="365"/>
  <c r="J46" i="365"/>
  <c r="P45" i="365"/>
  <c r="M45" i="365" s="1"/>
  <c r="L45" i="365"/>
  <c r="K45" i="365"/>
  <c r="J45" i="365"/>
  <c r="P44" i="365"/>
  <c r="M44" i="365" s="1"/>
  <c r="L44" i="365"/>
  <c r="K44" i="365"/>
  <c r="J44" i="365"/>
  <c r="P43" i="365"/>
  <c r="M43" i="365" s="1"/>
  <c r="L43" i="365"/>
  <c r="K43" i="365"/>
  <c r="J43" i="365"/>
  <c r="P42" i="365"/>
  <c r="M42" i="365"/>
  <c r="L42" i="365"/>
  <c r="K42" i="365"/>
  <c r="J42" i="365"/>
  <c r="P41" i="365"/>
  <c r="M41" i="365" s="1"/>
  <c r="L41" i="365"/>
  <c r="K41" i="365"/>
  <c r="J41" i="365"/>
  <c r="P40" i="365"/>
  <c r="M40" i="365" s="1"/>
  <c r="L40" i="365"/>
  <c r="K40" i="365"/>
  <c r="J40" i="365"/>
  <c r="H5" i="365"/>
  <c r="D5" i="365"/>
  <c r="C5" i="365"/>
  <c r="A5" i="365"/>
  <c r="C2" i="365"/>
  <c r="A1" i="365"/>
  <c r="R40" i="364"/>
  <c r="I15" i="364"/>
  <c r="G15" i="364"/>
  <c r="E15" i="364"/>
  <c r="B26" i="364" s="1"/>
  <c r="D15" i="364"/>
  <c r="C15" i="364"/>
  <c r="I13" i="364"/>
  <c r="G13" i="364"/>
  <c r="E13" i="364"/>
  <c r="B25" i="364" s="1"/>
  <c r="D13" i="364"/>
  <c r="C13" i="364"/>
  <c r="I11" i="364"/>
  <c r="G11" i="364"/>
  <c r="E11" i="364"/>
  <c r="B24" i="364" s="1"/>
  <c r="D11" i="364"/>
  <c r="C11" i="364"/>
  <c r="I9" i="364"/>
  <c r="G9" i="364"/>
  <c r="E9" i="364"/>
  <c r="B23" i="364" s="1"/>
  <c r="D9" i="364"/>
  <c r="C9" i="364"/>
  <c r="I7" i="364"/>
  <c r="G7" i="364"/>
  <c r="E7" i="364"/>
  <c r="B22" i="364" s="1"/>
  <c r="D7" i="364"/>
  <c r="C7" i="364"/>
  <c r="Y5" i="364"/>
  <c r="AB1" i="364" s="1"/>
  <c r="L4" i="364"/>
  <c r="K43" i="364" s="1"/>
  <c r="E4" i="364"/>
  <c r="A4" i="364"/>
  <c r="Y3" i="364"/>
  <c r="E2" i="364"/>
  <c r="A1" i="364"/>
  <c r="P156" i="363"/>
  <c r="M156" i="363" s="1"/>
  <c r="L156" i="363"/>
  <c r="K156" i="363"/>
  <c r="J156" i="363"/>
  <c r="P155" i="363"/>
  <c r="M155" i="363" s="1"/>
  <c r="L155" i="363"/>
  <c r="K155" i="363"/>
  <c r="J155" i="363"/>
  <c r="P154" i="363"/>
  <c r="M154" i="363" s="1"/>
  <c r="L154" i="363"/>
  <c r="K154" i="363"/>
  <c r="J154" i="363"/>
  <c r="P153" i="363"/>
  <c r="M153" i="363" s="1"/>
  <c r="L153" i="363"/>
  <c r="K153" i="363"/>
  <c r="J153" i="363"/>
  <c r="P152" i="363"/>
  <c r="M152" i="363" s="1"/>
  <c r="L152" i="363"/>
  <c r="K152" i="363"/>
  <c r="J152" i="363"/>
  <c r="P151" i="363"/>
  <c r="M151" i="363" s="1"/>
  <c r="L151" i="363"/>
  <c r="K151" i="363"/>
  <c r="J151" i="363"/>
  <c r="P150" i="363"/>
  <c r="M150" i="363"/>
  <c r="L150" i="363"/>
  <c r="K150" i="363"/>
  <c r="J150" i="363"/>
  <c r="P149" i="363"/>
  <c r="M149" i="363" s="1"/>
  <c r="L149" i="363"/>
  <c r="K149" i="363"/>
  <c r="J149" i="363"/>
  <c r="P148" i="363"/>
  <c r="M148" i="363" s="1"/>
  <c r="L148" i="363"/>
  <c r="K148" i="363"/>
  <c r="J148" i="363"/>
  <c r="P147" i="363"/>
  <c r="M147" i="363" s="1"/>
  <c r="L147" i="363"/>
  <c r="K147" i="363"/>
  <c r="J147" i="363"/>
  <c r="P146" i="363"/>
  <c r="M146" i="363" s="1"/>
  <c r="L146" i="363"/>
  <c r="K146" i="363"/>
  <c r="J146" i="363"/>
  <c r="P145" i="363"/>
  <c r="M145" i="363"/>
  <c r="L145" i="363"/>
  <c r="K145" i="363"/>
  <c r="J145" i="363"/>
  <c r="P144" i="363"/>
  <c r="M144" i="363" s="1"/>
  <c r="L144" i="363"/>
  <c r="K144" i="363"/>
  <c r="J144" i="363"/>
  <c r="P143" i="363"/>
  <c r="M143" i="363" s="1"/>
  <c r="L143" i="363"/>
  <c r="K143" i="363"/>
  <c r="J143" i="363"/>
  <c r="P142" i="363"/>
  <c r="M142" i="363" s="1"/>
  <c r="L142" i="363"/>
  <c r="K142" i="363"/>
  <c r="J142" i="363"/>
  <c r="P141" i="363"/>
  <c r="M141" i="363" s="1"/>
  <c r="L141" i="363"/>
  <c r="K141" i="363"/>
  <c r="J141" i="363"/>
  <c r="P140" i="363"/>
  <c r="M140" i="363" s="1"/>
  <c r="L140" i="363"/>
  <c r="K140" i="363"/>
  <c r="J140" i="363"/>
  <c r="P139" i="363"/>
  <c r="M139" i="363" s="1"/>
  <c r="L139" i="363"/>
  <c r="K139" i="363"/>
  <c r="J139" i="363"/>
  <c r="P138" i="363"/>
  <c r="M138" i="363"/>
  <c r="L138" i="363"/>
  <c r="K138" i="363"/>
  <c r="J138" i="363"/>
  <c r="P137" i="363"/>
  <c r="M137" i="363" s="1"/>
  <c r="L137" i="363"/>
  <c r="K137" i="363"/>
  <c r="J137" i="363"/>
  <c r="P136" i="363"/>
  <c r="M136" i="363" s="1"/>
  <c r="L136" i="363"/>
  <c r="K136" i="363"/>
  <c r="J136" i="363"/>
  <c r="P135" i="363"/>
  <c r="M135" i="363" s="1"/>
  <c r="L135" i="363"/>
  <c r="K135" i="363"/>
  <c r="J135" i="363"/>
  <c r="P134" i="363"/>
  <c r="M134" i="363" s="1"/>
  <c r="L134" i="363"/>
  <c r="K134" i="363"/>
  <c r="J134" i="363"/>
  <c r="P133" i="363"/>
  <c r="M133" i="363" s="1"/>
  <c r="L133" i="363"/>
  <c r="K133" i="363"/>
  <c r="J133" i="363"/>
  <c r="P132" i="363"/>
  <c r="M132" i="363" s="1"/>
  <c r="L132" i="363"/>
  <c r="K132" i="363"/>
  <c r="J132" i="363"/>
  <c r="P131" i="363"/>
  <c r="M131" i="363"/>
  <c r="L131" i="363"/>
  <c r="K131" i="363"/>
  <c r="J131" i="363"/>
  <c r="P130" i="363"/>
  <c r="M130" i="363" s="1"/>
  <c r="L130" i="363"/>
  <c r="K130" i="363"/>
  <c r="J130" i="363"/>
  <c r="P129" i="363"/>
  <c r="M129" i="363" s="1"/>
  <c r="L129" i="363"/>
  <c r="K129" i="363"/>
  <c r="J129" i="363"/>
  <c r="P128" i="363"/>
  <c r="M128" i="363" s="1"/>
  <c r="L128" i="363"/>
  <c r="K128" i="363"/>
  <c r="J128" i="363"/>
  <c r="P127" i="363"/>
  <c r="M127" i="363" s="1"/>
  <c r="L127" i="363"/>
  <c r="K127" i="363"/>
  <c r="J127" i="363"/>
  <c r="P126" i="363"/>
  <c r="M126" i="363" s="1"/>
  <c r="L126" i="363"/>
  <c r="K126" i="363"/>
  <c r="J126" i="363"/>
  <c r="P125" i="363"/>
  <c r="M125" i="363"/>
  <c r="L125" i="363"/>
  <c r="K125" i="363"/>
  <c r="J125" i="363"/>
  <c r="P124" i="363"/>
  <c r="M124" i="363" s="1"/>
  <c r="L124" i="363"/>
  <c r="K124" i="363"/>
  <c r="J124" i="363"/>
  <c r="P123" i="363"/>
  <c r="M123" i="363" s="1"/>
  <c r="L123" i="363"/>
  <c r="K123" i="363"/>
  <c r="J123" i="363"/>
  <c r="P122" i="363"/>
  <c r="M122" i="363" s="1"/>
  <c r="L122" i="363"/>
  <c r="K122" i="363"/>
  <c r="J122" i="363"/>
  <c r="P121" i="363"/>
  <c r="M121" i="363" s="1"/>
  <c r="L121" i="363"/>
  <c r="K121" i="363"/>
  <c r="J121" i="363"/>
  <c r="P120" i="363"/>
  <c r="M120" i="363" s="1"/>
  <c r="L120" i="363"/>
  <c r="K120" i="363"/>
  <c r="J120" i="363"/>
  <c r="P119" i="363"/>
  <c r="M119" i="363" s="1"/>
  <c r="L119" i="363"/>
  <c r="K119" i="363"/>
  <c r="J119" i="363"/>
  <c r="P118" i="363"/>
  <c r="M118" i="363"/>
  <c r="L118" i="363"/>
  <c r="K118" i="363"/>
  <c r="J118" i="363"/>
  <c r="P117" i="363"/>
  <c r="M117" i="363" s="1"/>
  <c r="L117" i="363"/>
  <c r="K117" i="363"/>
  <c r="J117" i="363"/>
  <c r="P116" i="363"/>
  <c r="M116" i="363" s="1"/>
  <c r="L116" i="363"/>
  <c r="K116" i="363"/>
  <c r="J116" i="363"/>
  <c r="P115" i="363"/>
  <c r="M115" i="363" s="1"/>
  <c r="L115" i="363"/>
  <c r="K115" i="363"/>
  <c r="J115" i="363"/>
  <c r="P114" i="363"/>
  <c r="M114" i="363"/>
  <c r="L114" i="363"/>
  <c r="K114" i="363"/>
  <c r="J114" i="363"/>
  <c r="P113" i="363"/>
  <c r="M113" i="363" s="1"/>
  <c r="L113" i="363"/>
  <c r="K113" i="363"/>
  <c r="J113" i="363"/>
  <c r="P112" i="363"/>
  <c r="M112" i="363" s="1"/>
  <c r="L112" i="363"/>
  <c r="K112" i="363"/>
  <c r="J112" i="363"/>
  <c r="P111" i="363"/>
  <c r="M111" i="363" s="1"/>
  <c r="L111" i="363"/>
  <c r="K111" i="363"/>
  <c r="J111" i="363"/>
  <c r="P110" i="363"/>
  <c r="M110" i="363" s="1"/>
  <c r="L110" i="363"/>
  <c r="K110" i="363"/>
  <c r="J110" i="363"/>
  <c r="P109" i="363"/>
  <c r="M109" i="363" s="1"/>
  <c r="L109" i="363"/>
  <c r="K109" i="363"/>
  <c r="J109" i="363"/>
  <c r="P108" i="363"/>
  <c r="M108" i="363" s="1"/>
  <c r="L108" i="363"/>
  <c r="K108" i="363"/>
  <c r="J108" i="363"/>
  <c r="P107" i="363"/>
  <c r="M107" i="363"/>
  <c r="L107" i="363"/>
  <c r="K107" i="363"/>
  <c r="J107" i="363"/>
  <c r="P106" i="363"/>
  <c r="M106" i="363" s="1"/>
  <c r="L106" i="363"/>
  <c r="K106" i="363"/>
  <c r="J106" i="363"/>
  <c r="P105" i="363"/>
  <c r="M105" i="363" s="1"/>
  <c r="L105" i="363"/>
  <c r="K105" i="363"/>
  <c r="J105" i="363"/>
  <c r="P104" i="363"/>
  <c r="M104" i="363" s="1"/>
  <c r="L104" i="363"/>
  <c r="K104" i="363"/>
  <c r="J104" i="363"/>
  <c r="P103" i="363"/>
  <c r="M103" i="363" s="1"/>
  <c r="L103" i="363"/>
  <c r="K103" i="363"/>
  <c r="J103" i="363"/>
  <c r="P102" i="363"/>
  <c r="M102" i="363" s="1"/>
  <c r="L102" i="363"/>
  <c r="K102" i="363"/>
  <c r="J102" i="363"/>
  <c r="P101" i="363"/>
  <c r="M101" i="363"/>
  <c r="L101" i="363"/>
  <c r="K101" i="363"/>
  <c r="J101" i="363"/>
  <c r="P100" i="363"/>
  <c r="M100" i="363" s="1"/>
  <c r="L100" i="363"/>
  <c r="K100" i="363"/>
  <c r="J100" i="363"/>
  <c r="P99" i="363"/>
  <c r="M99" i="363" s="1"/>
  <c r="L99" i="363"/>
  <c r="K99" i="363"/>
  <c r="J99" i="363"/>
  <c r="P98" i="363"/>
  <c r="M98" i="363" s="1"/>
  <c r="L98" i="363"/>
  <c r="K98" i="363"/>
  <c r="J98" i="363"/>
  <c r="P97" i="363"/>
  <c r="M97" i="363" s="1"/>
  <c r="L97" i="363"/>
  <c r="K97" i="363"/>
  <c r="J97" i="363"/>
  <c r="P96" i="363"/>
  <c r="M96" i="363" s="1"/>
  <c r="L96" i="363"/>
  <c r="K96" i="363"/>
  <c r="J96" i="363"/>
  <c r="P95" i="363"/>
  <c r="M95" i="363"/>
  <c r="L95" i="363"/>
  <c r="K95" i="363"/>
  <c r="J95" i="363"/>
  <c r="P94" i="363"/>
  <c r="M94" i="363" s="1"/>
  <c r="L94" i="363"/>
  <c r="K94" i="363"/>
  <c r="J94" i="363"/>
  <c r="P93" i="363"/>
  <c r="M93" i="363" s="1"/>
  <c r="L93" i="363"/>
  <c r="K93" i="363"/>
  <c r="J93" i="363"/>
  <c r="P92" i="363"/>
  <c r="M92" i="363" s="1"/>
  <c r="L92" i="363"/>
  <c r="K92" i="363"/>
  <c r="J92" i="363"/>
  <c r="P91" i="363"/>
  <c r="M91" i="363" s="1"/>
  <c r="L91" i="363"/>
  <c r="K91" i="363"/>
  <c r="J91" i="363"/>
  <c r="P90" i="363"/>
  <c r="M90" i="363" s="1"/>
  <c r="L90" i="363"/>
  <c r="K90" i="363"/>
  <c r="J90" i="363"/>
  <c r="P89" i="363"/>
  <c r="M89" i="363" s="1"/>
  <c r="L89" i="363"/>
  <c r="K89" i="363"/>
  <c r="J89" i="363"/>
  <c r="P88" i="363"/>
  <c r="M88" i="363" s="1"/>
  <c r="L88" i="363"/>
  <c r="K88" i="363"/>
  <c r="J88" i="363"/>
  <c r="P87" i="363"/>
  <c r="M87" i="363"/>
  <c r="L87" i="363"/>
  <c r="K87" i="363"/>
  <c r="J87" i="363"/>
  <c r="P86" i="363"/>
  <c r="M86" i="363"/>
  <c r="L86" i="363"/>
  <c r="K86" i="363"/>
  <c r="J86" i="363"/>
  <c r="P85" i="363"/>
  <c r="M85" i="363" s="1"/>
  <c r="L85" i="363"/>
  <c r="K85" i="363"/>
  <c r="J85" i="363"/>
  <c r="P84" i="363"/>
  <c r="M84" i="363" s="1"/>
  <c r="L84" i="363"/>
  <c r="K84" i="363"/>
  <c r="J84" i="363"/>
  <c r="P83" i="363"/>
  <c r="M83" i="363" s="1"/>
  <c r="L83" i="363"/>
  <c r="K83" i="363"/>
  <c r="J83" i="363"/>
  <c r="P82" i="363"/>
  <c r="M82" i="363"/>
  <c r="L82" i="363"/>
  <c r="K82" i="363"/>
  <c r="J82" i="363"/>
  <c r="P81" i="363"/>
  <c r="M81" i="363" s="1"/>
  <c r="L81" i="363"/>
  <c r="K81" i="363"/>
  <c r="J81" i="363"/>
  <c r="P80" i="363"/>
  <c r="M80" i="363" s="1"/>
  <c r="L80" i="363"/>
  <c r="K80" i="363"/>
  <c r="J80" i="363"/>
  <c r="P79" i="363"/>
  <c r="M79" i="363" s="1"/>
  <c r="L79" i="363"/>
  <c r="K79" i="363"/>
  <c r="J79" i="363"/>
  <c r="P78" i="363"/>
  <c r="M78" i="363" s="1"/>
  <c r="L78" i="363"/>
  <c r="K78" i="363"/>
  <c r="J78" i="363"/>
  <c r="P77" i="363"/>
  <c r="M77" i="363" s="1"/>
  <c r="L77" i="363"/>
  <c r="K77" i="363"/>
  <c r="J77" i="363"/>
  <c r="P76" i="363"/>
  <c r="M76" i="363" s="1"/>
  <c r="L76" i="363"/>
  <c r="K76" i="363"/>
  <c r="J76" i="363"/>
  <c r="P75" i="363"/>
  <c r="M75" i="363"/>
  <c r="L75" i="363"/>
  <c r="K75" i="363"/>
  <c r="J75" i="363"/>
  <c r="P74" i="363"/>
  <c r="M74" i="363"/>
  <c r="L74" i="363"/>
  <c r="K74" i="363"/>
  <c r="J74" i="363"/>
  <c r="P73" i="363"/>
  <c r="M73" i="363" s="1"/>
  <c r="L73" i="363"/>
  <c r="K73" i="363"/>
  <c r="J73" i="363"/>
  <c r="P72" i="363"/>
  <c r="M72" i="363" s="1"/>
  <c r="L72" i="363"/>
  <c r="K72" i="363"/>
  <c r="J72" i="363"/>
  <c r="P71" i="363"/>
  <c r="M71" i="363" s="1"/>
  <c r="L71" i="363"/>
  <c r="K71" i="363"/>
  <c r="J71" i="363"/>
  <c r="P70" i="363"/>
  <c r="M70" i="363" s="1"/>
  <c r="L70" i="363"/>
  <c r="K70" i="363"/>
  <c r="J70" i="363"/>
  <c r="P69" i="363"/>
  <c r="M69" i="363"/>
  <c r="L69" i="363"/>
  <c r="K69" i="363"/>
  <c r="J69" i="363"/>
  <c r="P68" i="363"/>
  <c r="M68" i="363" s="1"/>
  <c r="L68" i="363"/>
  <c r="K68" i="363"/>
  <c r="J68" i="363"/>
  <c r="P67" i="363"/>
  <c r="M67" i="363" s="1"/>
  <c r="L67" i="363"/>
  <c r="K67" i="363"/>
  <c r="J67" i="363"/>
  <c r="P66" i="363"/>
  <c r="M66" i="363" s="1"/>
  <c r="L66" i="363"/>
  <c r="K66" i="363"/>
  <c r="J66" i="363"/>
  <c r="P65" i="363"/>
  <c r="M65" i="363" s="1"/>
  <c r="L65" i="363"/>
  <c r="K65" i="363"/>
  <c r="J65" i="363"/>
  <c r="P64" i="363"/>
  <c r="M64" i="363" s="1"/>
  <c r="L64" i="363"/>
  <c r="K64" i="363"/>
  <c r="J64" i="363"/>
  <c r="P63" i="363"/>
  <c r="M63" i="363"/>
  <c r="L63" i="363"/>
  <c r="K63" i="363"/>
  <c r="J63" i="363"/>
  <c r="P62" i="363"/>
  <c r="M62" i="363" s="1"/>
  <c r="L62" i="363"/>
  <c r="K62" i="363"/>
  <c r="J62" i="363"/>
  <c r="P61" i="363"/>
  <c r="M61" i="363" s="1"/>
  <c r="L61" i="363"/>
  <c r="K61" i="363"/>
  <c r="J61" i="363"/>
  <c r="P60" i="363"/>
  <c r="M60" i="363" s="1"/>
  <c r="L60" i="363"/>
  <c r="K60" i="363"/>
  <c r="J60" i="363"/>
  <c r="P59" i="363"/>
  <c r="M59" i="363" s="1"/>
  <c r="L59" i="363"/>
  <c r="K59" i="363"/>
  <c r="J59" i="363"/>
  <c r="P58" i="363"/>
  <c r="M58" i="363" s="1"/>
  <c r="L58" i="363"/>
  <c r="K58" i="363"/>
  <c r="J58" i="363"/>
  <c r="P57" i="363"/>
  <c r="M57" i="363" s="1"/>
  <c r="L57" i="363"/>
  <c r="K57" i="363"/>
  <c r="J57" i="363"/>
  <c r="P56" i="363"/>
  <c r="M56" i="363" s="1"/>
  <c r="L56" i="363"/>
  <c r="K56" i="363"/>
  <c r="J56" i="363"/>
  <c r="P55" i="363"/>
  <c r="M55" i="363"/>
  <c r="L55" i="363"/>
  <c r="K55" i="363"/>
  <c r="J55" i="363"/>
  <c r="P54" i="363"/>
  <c r="M54" i="363"/>
  <c r="L54" i="363"/>
  <c r="K54" i="363"/>
  <c r="J54" i="363"/>
  <c r="P53" i="363"/>
  <c r="M53" i="363" s="1"/>
  <c r="L53" i="363"/>
  <c r="K53" i="363"/>
  <c r="J53" i="363"/>
  <c r="P52" i="363"/>
  <c r="M52" i="363" s="1"/>
  <c r="L52" i="363"/>
  <c r="K52" i="363"/>
  <c r="J52" i="363"/>
  <c r="P51" i="363"/>
  <c r="M51" i="363" s="1"/>
  <c r="L51" i="363"/>
  <c r="K51" i="363"/>
  <c r="J51" i="363"/>
  <c r="P50" i="363"/>
  <c r="M50" i="363"/>
  <c r="L50" i="363"/>
  <c r="K50" i="363"/>
  <c r="J50" i="363"/>
  <c r="P49" i="363"/>
  <c r="M49" i="363" s="1"/>
  <c r="L49" i="363"/>
  <c r="K49" i="363"/>
  <c r="J49" i="363"/>
  <c r="P48" i="363"/>
  <c r="M48" i="363" s="1"/>
  <c r="L48" i="363"/>
  <c r="K48" i="363"/>
  <c r="J48" i="363"/>
  <c r="P47" i="363"/>
  <c r="M47" i="363" s="1"/>
  <c r="L47" i="363"/>
  <c r="K47" i="363"/>
  <c r="J47" i="363"/>
  <c r="P46" i="363"/>
  <c r="M46" i="363" s="1"/>
  <c r="L46" i="363"/>
  <c r="K46" i="363"/>
  <c r="J46" i="363"/>
  <c r="P45" i="363"/>
  <c r="M45" i="363" s="1"/>
  <c r="L45" i="363"/>
  <c r="K45" i="363"/>
  <c r="J45" i="363"/>
  <c r="P44" i="363"/>
  <c r="M44" i="363" s="1"/>
  <c r="L44" i="363"/>
  <c r="K44" i="363"/>
  <c r="J44" i="363"/>
  <c r="P43" i="363"/>
  <c r="M43" i="363" s="1"/>
  <c r="L43" i="363"/>
  <c r="K43" i="363"/>
  <c r="J43" i="363"/>
  <c r="P42" i="363"/>
  <c r="M42" i="363"/>
  <c r="L42" i="363"/>
  <c r="K42" i="363"/>
  <c r="J42" i="363"/>
  <c r="P41" i="363"/>
  <c r="M41" i="363" s="1"/>
  <c r="L41" i="363"/>
  <c r="K41" i="363"/>
  <c r="J41" i="363"/>
  <c r="P40" i="363"/>
  <c r="M40" i="363" s="1"/>
  <c r="L40" i="363"/>
  <c r="K40" i="363"/>
  <c r="J40" i="363"/>
  <c r="H5" i="363"/>
  <c r="D5" i="363"/>
  <c r="C5" i="363"/>
  <c r="A5" i="363"/>
  <c r="C2" i="363"/>
  <c r="A1" i="363"/>
  <c r="I11" i="362"/>
  <c r="G11" i="362"/>
  <c r="E11" i="362"/>
  <c r="H18" i="362" s="1"/>
  <c r="D11" i="362"/>
  <c r="C11" i="362"/>
  <c r="I9" i="362"/>
  <c r="G9" i="362"/>
  <c r="E9" i="362"/>
  <c r="B20" i="362" s="1"/>
  <c r="D9" i="362"/>
  <c r="C9" i="362"/>
  <c r="I7" i="362"/>
  <c r="G7" i="362"/>
  <c r="E7" i="362"/>
  <c r="D18" i="362" s="1"/>
  <c r="D7" i="362"/>
  <c r="C7" i="362"/>
  <c r="Y5" i="362"/>
  <c r="AI1" i="362" s="1"/>
  <c r="L4" i="362"/>
  <c r="K41" i="362" s="1"/>
  <c r="E4" i="362"/>
  <c r="A4" i="362"/>
  <c r="Y3" i="362"/>
  <c r="E2" i="362"/>
  <c r="AG1" i="362"/>
  <c r="AF1" i="362"/>
  <c r="A1" i="362"/>
  <c r="P156" i="361"/>
  <c r="M156" i="361" s="1"/>
  <c r="L156" i="361"/>
  <c r="K156" i="361"/>
  <c r="J156" i="361"/>
  <c r="P155" i="361"/>
  <c r="M155" i="361" s="1"/>
  <c r="L155" i="361"/>
  <c r="K155" i="361"/>
  <c r="J155" i="361"/>
  <c r="P154" i="361"/>
  <c r="M154" i="361" s="1"/>
  <c r="L154" i="361"/>
  <c r="K154" i="361"/>
  <c r="J154" i="361"/>
  <c r="P153" i="361"/>
  <c r="M153" i="361" s="1"/>
  <c r="L153" i="361"/>
  <c r="K153" i="361"/>
  <c r="J153" i="361"/>
  <c r="P152" i="361"/>
  <c r="M152" i="361"/>
  <c r="L152" i="361"/>
  <c r="K152" i="361"/>
  <c r="J152" i="361"/>
  <c r="P151" i="361"/>
  <c r="M151" i="361"/>
  <c r="L151" i="361"/>
  <c r="K151" i="361"/>
  <c r="J151" i="361"/>
  <c r="P150" i="361"/>
  <c r="M150" i="361" s="1"/>
  <c r="L150" i="361"/>
  <c r="K150" i="361"/>
  <c r="J150" i="361"/>
  <c r="P149" i="361"/>
  <c r="M149" i="361" s="1"/>
  <c r="L149" i="361"/>
  <c r="K149" i="361"/>
  <c r="J149" i="361"/>
  <c r="P148" i="361"/>
  <c r="M148" i="361" s="1"/>
  <c r="L148" i="361"/>
  <c r="K148" i="361"/>
  <c r="J148" i="361"/>
  <c r="P147" i="361"/>
  <c r="M147" i="361" s="1"/>
  <c r="L147" i="361"/>
  <c r="K147" i="361"/>
  <c r="J147" i="361"/>
  <c r="P146" i="361"/>
  <c r="M146" i="361"/>
  <c r="L146" i="361"/>
  <c r="K146" i="361"/>
  <c r="J146" i="361"/>
  <c r="P145" i="361"/>
  <c r="M145" i="361" s="1"/>
  <c r="L145" i="361"/>
  <c r="K145" i="361"/>
  <c r="J145" i="361"/>
  <c r="P144" i="361"/>
  <c r="M144" i="361"/>
  <c r="L144" i="361"/>
  <c r="K144" i="361"/>
  <c r="J144" i="361"/>
  <c r="P143" i="361"/>
  <c r="M143" i="361"/>
  <c r="L143" i="361"/>
  <c r="K143" i="361"/>
  <c r="J143" i="361"/>
  <c r="P142" i="361"/>
  <c r="M142" i="361" s="1"/>
  <c r="L142" i="361"/>
  <c r="K142" i="361"/>
  <c r="J142" i="361"/>
  <c r="P141" i="361"/>
  <c r="M141" i="361" s="1"/>
  <c r="L141" i="361"/>
  <c r="K141" i="361"/>
  <c r="J141" i="361"/>
  <c r="P140" i="361"/>
  <c r="M140" i="361" s="1"/>
  <c r="L140" i="361"/>
  <c r="K140" i="361"/>
  <c r="J140" i="361"/>
  <c r="P139" i="361"/>
  <c r="M139" i="361"/>
  <c r="L139" i="361"/>
  <c r="K139" i="361"/>
  <c r="J139" i="361"/>
  <c r="P138" i="361"/>
  <c r="M138" i="361"/>
  <c r="L138" i="361"/>
  <c r="K138" i="361"/>
  <c r="J138" i="361"/>
  <c r="P137" i="361"/>
  <c r="M137" i="361" s="1"/>
  <c r="L137" i="361"/>
  <c r="K137" i="361"/>
  <c r="J137" i="361"/>
  <c r="P136" i="361"/>
  <c r="M136" i="361"/>
  <c r="L136" i="361"/>
  <c r="K136" i="361"/>
  <c r="J136" i="361"/>
  <c r="P135" i="361"/>
  <c r="M135" i="361" s="1"/>
  <c r="L135" i="361"/>
  <c r="K135" i="361"/>
  <c r="J135" i="361"/>
  <c r="P134" i="361"/>
  <c r="M134" i="361"/>
  <c r="L134" i="361"/>
  <c r="K134" i="361"/>
  <c r="J134" i="361"/>
  <c r="P133" i="361"/>
  <c r="M133" i="361" s="1"/>
  <c r="L133" i="361"/>
  <c r="K133" i="361"/>
  <c r="J133" i="361"/>
  <c r="P132" i="361"/>
  <c r="M132" i="361" s="1"/>
  <c r="L132" i="361"/>
  <c r="K132" i="361"/>
  <c r="J132" i="361"/>
  <c r="P131" i="361"/>
  <c r="M131" i="361" s="1"/>
  <c r="L131" i="361"/>
  <c r="K131" i="361"/>
  <c r="J131" i="361"/>
  <c r="P130" i="361"/>
  <c r="M130" i="361"/>
  <c r="L130" i="361"/>
  <c r="K130" i="361"/>
  <c r="J130" i="361"/>
  <c r="P129" i="361"/>
  <c r="M129" i="361" s="1"/>
  <c r="L129" i="361"/>
  <c r="K129" i="361"/>
  <c r="J129" i="361"/>
  <c r="P128" i="361"/>
  <c r="M128" i="361" s="1"/>
  <c r="L128" i="361"/>
  <c r="K128" i="361"/>
  <c r="J128" i="361"/>
  <c r="P127" i="361"/>
  <c r="M127" i="361"/>
  <c r="L127" i="361"/>
  <c r="K127" i="361"/>
  <c r="J127" i="361"/>
  <c r="P126" i="361"/>
  <c r="M126" i="361" s="1"/>
  <c r="L126" i="361"/>
  <c r="K126" i="361"/>
  <c r="J126" i="361"/>
  <c r="P125" i="361"/>
  <c r="M125" i="361" s="1"/>
  <c r="L125" i="361"/>
  <c r="K125" i="361"/>
  <c r="J125" i="361"/>
  <c r="P124" i="361"/>
  <c r="M124" i="361" s="1"/>
  <c r="L124" i="361"/>
  <c r="K124" i="361"/>
  <c r="J124" i="361"/>
  <c r="P123" i="361"/>
  <c r="M123" i="361"/>
  <c r="L123" i="361"/>
  <c r="K123" i="361"/>
  <c r="J123" i="361"/>
  <c r="P122" i="361"/>
  <c r="M122" i="361" s="1"/>
  <c r="L122" i="361"/>
  <c r="K122" i="361"/>
  <c r="J122" i="361"/>
  <c r="P121" i="361"/>
  <c r="M121" i="361" s="1"/>
  <c r="L121" i="361"/>
  <c r="K121" i="361"/>
  <c r="J121" i="361"/>
  <c r="P120" i="361"/>
  <c r="M120" i="361"/>
  <c r="L120" i="361"/>
  <c r="K120" i="361"/>
  <c r="J120" i="361"/>
  <c r="P119" i="361"/>
  <c r="M119" i="361" s="1"/>
  <c r="L119" i="361"/>
  <c r="K119" i="361"/>
  <c r="J119" i="361"/>
  <c r="P118" i="361"/>
  <c r="M118" i="361"/>
  <c r="L118" i="361"/>
  <c r="K118" i="361"/>
  <c r="J118" i="361"/>
  <c r="P117" i="361"/>
  <c r="M117" i="361" s="1"/>
  <c r="L117" i="361"/>
  <c r="K117" i="361"/>
  <c r="J117" i="361"/>
  <c r="P116" i="361"/>
  <c r="M116" i="361" s="1"/>
  <c r="L116" i="361"/>
  <c r="K116" i="361"/>
  <c r="J116" i="361"/>
  <c r="P115" i="361"/>
  <c r="M115" i="361" s="1"/>
  <c r="L115" i="361"/>
  <c r="K115" i="361"/>
  <c r="J115" i="361"/>
  <c r="P114" i="361"/>
  <c r="M114" i="361"/>
  <c r="L114" i="361"/>
  <c r="K114" i="361"/>
  <c r="J114" i="361"/>
  <c r="P113" i="361"/>
  <c r="M113" i="361" s="1"/>
  <c r="L113" i="361"/>
  <c r="K113" i="361"/>
  <c r="J113" i="361"/>
  <c r="P112" i="361"/>
  <c r="M112" i="361" s="1"/>
  <c r="L112" i="361"/>
  <c r="K112" i="361"/>
  <c r="J112" i="361"/>
  <c r="P111" i="361"/>
  <c r="M111" i="361"/>
  <c r="L111" i="361"/>
  <c r="K111" i="361"/>
  <c r="J111" i="361"/>
  <c r="P110" i="361"/>
  <c r="M110" i="361" s="1"/>
  <c r="L110" i="361"/>
  <c r="K110" i="361"/>
  <c r="J110" i="361"/>
  <c r="P109" i="361"/>
  <c r="M109" i="361" s="1"/>
  <c r="L109" i="361"/>
  <c r="K109" i="361"/>
  <c r="J109" i="361"/>
  <c r="P108" i="361"/>
  <c r="M108" i="361" s="1"/>
  <c r="L108" i="361"/>
  <c r="K108" i="361"/>
  <c r="J108" i="361"/>
  <c r="P107" i="361"/>
  <c r="M107" i="361"/>
  <c r="L107" i="361"/>
  <c r="K107" i="361"/>
  <c r="J107" i="361"/>
  <c r="P106" i="361"/>
  <c r="M106" i="361" s="1"/>
  <c r="L106" i="361"/>
  <c r="K106" i="361"/>
  <c r="J106" i="361"/>
  <c r="P105" i="361"/>
  <c r="M105" i="361" s="1"/>
  <c r="L105" i="361"/>
  <c r="K105" i="361"/>
  <c r="J105" i="361"/>
  <c r="P104" i="361"/>
  <c r="M104" i="361"/>
  <c r="L104" i="361"/>
  <c r="K104" i="361"/>
  <c r="J104" i="361"/>
  <c r="P103" i="361"/>
  <c r="M103" i="361" s="1"/>
  <c r="L103" i="361"/>
  <c r="K103" i="361"/>
  <c r="J103" i="361"/>
  <c r="P102" i="361"/>
  <c r="M102" i="361"/>
  <c r="L102" i="361"/>
  <c r="K102" i="361"/>
  <c r="J102" i="361"/>
  <c r="P101" i="361"/>
  <c r="M101" i="361" s="1"/>
  <c r="L101" i="361"/>
  <c r="K101" i="361"/>
  <c r="J101" i="361"/>
  <c r="P100" i="361"/>
  <c r="M100" i="361" s="1"/>
  <c r="L100" i="361"/>
  <c r="K100" i="361"/>
  <c r="J100" i="361"/>
  <c r="P99" i="361"/>
  <c r="M99" i="361" s="1"/>
  <c r="L99" i="361"/>
  <c r="K99" i="361"/>
  <c r="J99" i="361"/>
  <c r="P98" i="361"/>
  <c r="M98" i="361"/>
  <c r="L98" i="361"/>
  <c r="K98" i="361"/>
  <c r="J98" i="361"/>
  <c r="P97" i="361"/>
  <c r="M97" i="361" s="1"/>
  <c r="L97" i="361"/>
  <c r="K97" i="361"/>
  <c r="J97" i="361"/>
  <c r="P96" i="361"/>
  <c r="M96" i="361" s="1"/>
  <c r="L96" i="361"/>
  <c r="K96" i="361"/>
  <c r="J96" i="361"/>
  <c r="P95" i="361"/>
  <c r="M95" i="361"/>
  <c r="L95" i="361"/>
  <c r="K95" i="361"/>
  <c r="J95" i="361"/>
  <c r="P94" i="361"/>
  <c r="M94" i="361" s="1"/>
  <c r="L94" i="361"/>
  <c r="K94" i="361"/>
  <c r="J94" i="361"/>
  <c r="P93" i="361"/>
  <c r="M93" i="361" s="1"/>
  <c r="L93" i="361"/>
  <c r="K93" i="361"/>
  <c r="J93" i="361"/>
  <c r="P92" i="361"/>
  <c r="M92" i="361" s="1"/>
  <c r="L92" i="361"/>
  <c r="K92" i="361"/>
  <c r="J92" i="361"/>
  <c r="P91" i="361"/>
  <c r="M91" i="361"/>
  <c r="L91" i="361"/>
  <c r="K91" i="361"/>
  <c r="J91" i="361"/>
  <c r="P90" i="361"/>
  <c r="M90" i="361" s="1"/>
  <c r="L90" i="361"/>
  <c r="K90" i="361"/>
  <c r="J90" i="361"/>
  <c r="P89" i="361"/>
  <c r="M89" i="361" s="1"/>
  <c r="L89" i="361"/>
  <c r="K89" i="361"/>
  <c r="J89" i="361"/>
  <c r="P88" i="361"/>
  <c r="M88" i="361" s="1"/>
  <c r="L88" i="361"/>
  <c r="K88" i="361"/>
  <c r="J88" i="361"/>
  <c r="P87" i="361"/>
  <c r="M87" i="361" s="1"/>
  <c r="L87" i="361"/>
  <c r="K87" i="361"/>
  <c r="J87" i="361"/>
  <c r="P86" i="361"/>
  <c r="M86" i="361"/>
  <c r="L86" i="361"/>
  <c r="K86" i="361"/>
  <c r="J86" i="361"/>
  <c r="P85" i="361"/>
  <c r="M85" i="361" s="1"/>
  <c r="L85" i="361"/>
  <c r="K85" i="361"/>
  <c r="J85" i="361"/>
  <c r="P84" i="361"/>
  <c r="M84" i="361" s="1"/>
  <c r="L84" i="361"/>
  <c r="K84" i="361"/>
  <c r="J84" i="361"/>
  <c r="P83" i="361"/>
  <c r="M83" i="361" s="1"/>
  <c r="L83" i="361"/>
  <c r="K83" i="361"/>
  <c r="J83" i="361"/>
  <c r="P82" i="361"/>
  <c r="M82" i="361" s="1"/>
  <c r="L82" i="361"/>
  <c r="K82" i="361"/>
  <c r="J82" i="361"/>
  <c r="P81" i="361"/>
  <c r="M81" i="361" s="1"/>
  <c r="L81" i="361"/>
  <c r="K81" i="361"/>
  <c r="J81" i="361"/>
  <c r="P80" i="361"/>
  <c r="M80" i="361" s="1"/>
  <c r="L80" i="361"/>
  <c r="K80" i="361"/>
  <c r="J80" i="361"/>
  <c r="P79" i="361"/>
  <c r="M79" i="361"/>
  <c r="L79" i="361"/>
  <c r="K79" i="361"/>
  <c r="J79" i="361"/>
  <c r="P78" i="361"/>
  <c r="M78" i="361" s="1"/>
  <c r="L78" i="361"/>
  <c r="K78" i="361"/>
  <c r="J78" i="361"/>
  <c r="P77" i="361"/>
  <c r="M77" i="361" s="1"/>
  <c r="L77" i="361"/>
  <c r="K77" i="361"/>
  <c r="J77" i="361"/>
  <c r="P76" i="361"/>
  <c r="M76" i="361" s="1"/>
  <c r="L76" i="361"/>
  <c r="K76" i="361"/>
  <c r="J76" i="361"/>
  <c r="P75" i="361"/>
  <c r="M75" i="361"/>
  <c r="L75" i="361"/>
  <c r="K75" i="361"/>
  <c r="J75" i="361"/>
  <c r="P74" i="361"/>
  <c r="M74" i="361" s="1"/>
  <c r="L74" i="361"/>
  <c r="K74" i="361"/>
  <c r="J74" i="361"/>
  <c r="P73" i="361"/>
  <c r="M73" i="361" s="1"/>
  <c r="L73" i="361"/>
  <c r="K73" i="361"/>
  <c r="J73" i="361"/>
  <c r="P72" i="361"/>
  <c r="M72" i="361"/>
  <c r="L72" i="361"/>
  <c r="K72" i="361"/>
  <c r="J72" i="361"/>
  <c r="P71" i="361"/>
  <c r="M71" i="361" s="1"/>
  <c r="L71" i="361"/>
  <c r="K71" i="361"/>
  <c r="J71" i="361"/>
  <c r="P70" i="361"/>
  <c r="M70" i="361"/>
  <c r="L70" i="361"/>
  <c r="K70" i="361"/>
  <c r="J70" i="361"/>
  <c r="P69" i="361"/>
  <c r="M69" i="361" s="1"/>
  <c r="L69" i="361"/>
  <c r="K69" i="361"/>
  <c r="J69" i="361"/>
  <c r="P68" i="361"/>
  <c r="M68" i="361" s="1"/>
  <c r="L68" i="361"/>
  <c r="K68" i="361"/>
  <c r="J68" i="361"/>
  <c r="P67" i="361"/>
  <c r="M67" i="361" s="1"/>
  <c r="L67" i="361"/>
  <c r="K67" i="361"/>
  <c r="J67" i="361"/>
  <c r="P66" i="361"/>
  <c r="M66" i="361"/>
  <c r="L66" i="361"/>
  <c r="K66" i="361"/>
  <c r="J66" i="361"/>
  <c r="P65" i="361"/>
  <c r="M65" i="361" s="1"/>
  <c r="L65" i="361"/>
  <c r="K65" i="361"/>
  <c r="J65" i="361"/>
  <c r="P64" i="361"/>
  <c r="M64" i="361" s="1"/>
  <c r="L64" i="361"/>
  <c r="K64" i="361"/>
  <c r="J64" i="361"/>
  <c r="P63" i="361"/>
  <c r="M63" i="361"/>
  <c r="L63" i="361"/>
  <c r="K63" i="361"/>
  <c r="J63" i="361"/>
  <c r="P62" i="361"/>
  <c r="M62" i="361" s="1"/>
  <c r="L62" i="361"/>
  <c r="K62" i="361"/>
  <c r="J62" i="361"/>
  <c r="P61" i="361"/>
  <c r="M61" i="361" s="1"/>
  <c r="L61" i="361"/>
  <c r="K61" i="361"/>
  <c r="J61" i="361"/>
  <c r="P60" i="361"/>
  <c r="M60" i="361" s="1"/>
  <c r="L60" i="361"/>
  <c r="K60" i="361"/>
  <c r="J60" i="361"/>
  <c r="P59" i="361"/>
  <c r="M59" i="361"/>
  <c r="L59" i="361"/>
  <c r="K59" i="361"/>
  <c r="J59" i="361"/>
  <c r="P58" i="361"/>
  <c r="M58" i="361" s="1"/>
  <c r="L58" i="361"/>
  <c r="K58" i="361"/>
  <c r="J58" i="361"/>
  <c r="P57" i="361"/>
  <c r="M57" i="361" s="1"/>
  <c r="L57" i="361"/>
  <c r="K57" i="361"/>
  <c r="J57" i="361"/>
  <c r="P56" i="361"/>
  <c r="M56" i="361"/>
  <c r="L56" i="361"/>
  <c r="K56" i="361"/>
  <c r="J56" i="361"/>
  <c r="P55" i="361"/>
  <c r="M55" i="361" s="1"/>
  <c r="L55" i="361"/>
  <c r="K55" i="361"/>
  <c r="J55" i="361"/>
  <c r="P54" i="361"/>
  <c r="M54" i="361"/>
  <c r="L54" i="361"/>
  <c r="K54" i="361"/>
  <c r="J54" i="361"/>
  <c r="P53" i="361"/>
  <c r="M53" i="361" s="1"/>
  <c r="L53" i="361"/>
  <c r="K53" i="361"/>
  <c r="J53" i="361"/>
  <c r="P52" i="361"/>
  <c r="M52" i="361" s="1"/>
  <c r="L52" i="361"/>
  <c r="K52" i="361"/>
  <c r="J52" i="361"/>
  <c r="P51" i="361"/>
  <c r="M51" i="361" s="1"/>
  <c r="L51" i="361"/>
  <c r="K51" i="361"/>
  <c r="J51" i="361"/>
  <c r="P50" i="361"/>
  <c r="M50" i="361" s="1"/>
  <c r="L50" i="361"/>
  <c r="K50" i="361"/>
  <c r="J50" i="361"/>
  <c r="P49" i="361"/>
  <c r="M49" i="361" s="1"/>
  <c r="L49" i="361"/>
  <c r="K49" i="361"/>
  <c r="J49" i="361"/>
  <c r="P48" i="361"/>
  <c r="M48" i="361"/>
  <c r="L48" i="361"/>
  <c r="K48" i="361"/>
  <c r="J48" i="361"/>
  <c r="P47" i="361"/>
  <c r="M47" i="361" s="1"/>
  <c r="L47" i="361"/>
  <c r="K47" i="361"/>
  <c r="J47" i="361"/>
  <c r="P46" i="361"/>
  <c r="M46" i="361" s="1"/>
  <c r="L46" i="361"/>
  <c r="K46" i="361"/>
  <c r="J46" i="361"/>
  <c r="P45" i="361"/>
  <c r="M45" i="361" s="1"/>
  <c r="L45" i="361"/>
  <c r="K45" i="361"/>
  <c r="J45" i="361"/>
  <c r="P44" i="361"/>
  <c r="M44" i="361" s="1"/>
  <c r="L44" i="361"/>
  <c r="K44" i="361"/>
  <c r="J44" i="361"/>
  <c r="P43" i="361"/>
  <c r="M43" i="361" s="1"/>
  <c r="L43" i="361"/>
  <c r="K43" i="361"/>
  <c r="J43" i="361"/>
  <c r="P42" i="361"/>
  <c r="M42" i="361"/>
  <c r="L42" i="361"/>
  <c r="K42" i="361"/>
  <c r="J42" i="361"/>
  <c r="P41" i="361"/>
  <c r="M41" i="361" s="1"/>
  <c r="L41" i="361"/>
  <c r="K41" i="361"/>
  <c r="J41" i="361"/>
  <c r="P40" i="361"/>
  <c r="M40" i="361" s="1"/>
  <c r="L40" i="361"/>
  <c r="K40" i="361"/>
  <c r="J40" i="361"/>
  <c r="H5" i="361"/>
  <c r="D5" i="361"/>
  <c r="C5" i="361"/>
  <c r="A5" i="361"/>
  <c r="C2" i="361"/>
  <c r="A1" i="361"/>
  <c r="I11" i="360"/>
  <c r="G11" i="360"/>
  <c r="E11" i="360"/>
  <c r="B21" i="360" s="1"/>
  <c r="D11" i="360"/>
  <c r="C11" i="360"/>
  <c r="I9" i="360"/>
  <c r="G9" i="360"/>
  <c r="E9" i="360"/>
  <c r="F18" i="360" s="1"/>
  <c r="D9" i="360"/>
  <c r="C9" i="360"/>
  <c r="L7" i="360"/>
  <c r="I7" i="360"/>
  <c r="G7" i="360"/>
  <c r="E7" i="360"/>
  <c r="B19" i="360" s="1"/>
  <c r="D7" i="360"/>
  <c r="C7" i="360"/>
  <c r="Y5" i="360"/>
  <c r="L4" i="360"/>
  <c r="K41" i="360" s="1"/>
  <c r="E4" i="360"/>
  <c r="A4" i="360"/>
  <c r="Y3" i="360"/>
  <c r="E2" i="360"/>
  <c r="AK1" i="360"/>
  <c r="AJ1" i="360"/>
  <c r="AI1" i="360"/>
  <c r="AH1" i="360"/>
  <c r="AG1" i="360"/>
  <c r="AF1" i="360"/>
  <c r="AE1" i="360"/>
  <c r="AD1" i="360"/>
  <c r="AC1" i="360"/>
  <c r="AB1" i="360"/>
  <c r="A1" i="360"/>
  <c r="P156" i="359"/>
  <c r="M156" i="359" s="1"/>
  <c r="L156" i="359"/>
  <c r="K156" i="359"/>
  <c r="J156" i="359"/>
  <c r="P155" i="359"/>
  <c r="M155" i="359" s="1"/>
  <c r="L155" i="359"/>
  <c r="K155" i="359"/>
  <c r="J155" i="359"/>
  <c r="P154" i="359"/>
  <c r="M154" i="359" s="1"/>
  <c r="L154" i="359"/>
  <c r="K154" i="359"/>
  <c r="J154" i="359"/>
  <c r="P153" i="359"/>
  <c r="M153" i="359" s="1"/>
  <c r="L153" i="359"/>
  <c r="K153" i="359"/>
  <c r="J153" i="359"/>
  <c r="P152" i="359"/>
  <c r="M152" i="359"/>
  <c r="L152" i="359"/>
  <c r="K152" i="359"/>
  <c r="J152" i="359"/>
  <c r="P151" i="359"/>
  <c r="M151" i="359"/>
  <c r="L151" i="359"/>
  <c r="K151" i="359"/>
  <c r="J151" i="359"/>
  <c r="P150" i="359"/>
  <c r="M150" i="359" s="1"/>
  <c r="L150" i="359"/>
  <c r="K150" i="359"/>
  <c r="J150" i="359"/>
  <c r="P149" i="359"/>
  <c r="M149" i="359" s="1"/>
  <c r="L149" i="359"/>
  <c r="K149" i="359"/>
  <c r="J149" i="359"/>
  <c r="P148" i="359"/>
  <c r="M148" i="359" s="1"/>
  <c r="L148" i="359"/>
  <c r="K148" i="359"/>
  <c r="J148" i="359"/>
  <c r="P147" i="359"/>
  <c r="M147" i="359"/>
  <c r="L147" i="359"/>
  <c r="K147" i="359"/>
  <c r="J147" i="359"/>
  <c r="P146" i="359"/>
  <c r="M146" i="359" s="1"/>
  <c r="L146" i="359"/>
  <c r="K146" i="359"/>
  <c r="J146" i="359"/>
  <c r="P145" i="359"/>
  <c r="M145" i="359" s="1"/>
  <c r="L145" i="359"/>
  <c r="K145" i="359"/>
  <c r="J145" i="359"/>
  <c r="P144" i="359"/>
  <c r="M144" i="359" s="1"/>
  <c r="L144" i="359"/>
  <c r="K144" i="359"/>
  <c r="J144" i="359"/>
  <c r="P143" i="359"/>
  <c r="M143" i="359" s="1"/>
  <c r="L143" i="359"/>
  <c r="K143" i="359"/>
  <c r="J143" i="359"/>
  <c r="P142" i="359"/>
  <c r="M142" i="359" s="1"/>
  <c r="L142" i="359"/>
  <c r="K142" i="359"/>
  <c r="J142" i="359"/>
  <c r="P141" i="359"/>
  <c r="M141" i="359"/>
  <c r="L141" i="359"/>
  <c r="K141" i="359"/>
  <c r="J141" i="359"/>
  <c r="P140" i="359"/>
  <c r="M140" i="359"/>
  <c r="L140" i="359"/>
  <c r="K140" i="359"/>
  <c r="J140" i="359"/>
  <c r="P139" i="359"/>
  <c r="M139" i="359" s="1"/>
  <c r="L139" i="359"/>
  <c r="K139" i="359"/>
  <c r="J139" i="359"/>
  <c r="P138" i="359"/>
  <c r="M138" i="359" s="1"/>
  <c r="L138" i="359"/>
  <c r="K138" i="359"/>
  <c r="J138" i="359"/>
  <c r="P137" i="359"/>
  <c r="M137" i="359" s="1"/>
  <c r="L137" i="359"/>
  <c r="K137" i="359"/>
  <c r="J137" i="359"/>
  <c r="P136" i="359"/>
  <c r="M136" i="359" s="1"/>
  <c r="L136" i="359"/>
  <c r="K136" i="359"/>
  <c r="J136" i="359"/>
  <c r="P135" i="359"/>
  <c r="M135" i="359"/>
  <c r="L135" i="359"/>
  <c r="K135" i="359"/>
  <c r="J135" i="359"/>
  <c r="P134" i="359"/>
  <c r="M134" i="359" s="1"/>
  <c r="L134" i="359"/>
  <c r="K134" i="359"/>
  <c r="J134" i="359"/>
  <c r="P133" i="359"/>
  <c r="M133" i="359" s="1"/>
  <c r="L133" i="359"/>
  <c r="K133" i="359"/>
  <c r="J133" i="359"/>
  <c r="P132" i="359"/>
  <c r="M132" i="359" s="1"/>
  <c r="L132" i="359"/>
  <c r="K132" i="359"/>
  <c r="J132" i="359"/>
  <c r="P131" i="359"/>
  <c r="M131" i="359" s="1"/>
  <c r="L131" i="359"/>
  <c r="K131" i="359"/>
  <c r="J131" i="359"/>
  <c r="P130" i="359"/>
  <c r="M130" i="359" s="1"/>
  <c r="L130" i="359"/>
  <c r="K130" i="359"/>
  <c r="J130" i="359"/>
  <c r="P129" i="359"/>
  <c r="M129" i="359"/>
  <c r="L129" i="359"/>
  <c r="K129" i="359"/>
  <c r="J129" i="359"/>
  <c r="P128" i="359"/>
  <c r="M128" i="359" s="1"/>
  <c r="L128" i="359"/>
  <c r="K128" i="359"/>
  <c r="J128" i="359"/>
  <c r="P127" i="359"/>
  <c r="M127" i="359" s="1"/>
  <c r="L127" i="359"/>
  <c r="K127" i="359"/>
  <c r="J127" i="359"/>
  <c r="P126" i="359"/>
  <c r="M126" i="359" s="1"/>
  <c r="L126" i="359"/>
  <c r="K126" i="359"/>
  <c r="J126" i="359"/>
  <c r="P125" i="359"/>
  <c r="M125" i="359" s="1"/>
  <c r="L125" i="359"/>
  <c r="K125" i="359"/>
  <c r="J125" i="359"/>
  <c r="P124" i="359"/>
  <c r="M124" i="359"/>
  <c r="L124" i="359"/>
  <c r="K124" i="359"/>
  <c r="J124" i="359"/>
  <c r="P123" i="359"/>
  <c r="M123" i="359" s="1"/>
  <c r="L123" i="359"/>
  <c r="K123" i="359"/>
  <c r="J123" i="359"/>
  <c r="P122" i="359"/>
  <c r="M122" i="359" s="1"/>
  <c r="L122" i="359"/>
  <c r="K122" i="359"/>
  <c r="J122" i="359"/>
  <c r="P121" i="359"/>
  <c r="M121" i="359" s="1"/>
  <c r="L121" i="359"/>
  <c r="K121" i="359"/>
  <c r="J121" i="359"/>
  <c r="P120" i="359"/>
  <c r="M120" i="359" s="1"/>
  <c r="L120" i="359"/>
  <c r="K120" i="359"/>
  <c r="J120" i="359"/>
  <c r="P119" i="359"/>
  <c r="M119" i="359" s="1"/>
  <c r="L119" i="359"/>
  <c r="K119" i="359"/>
  <c r="J119" i="359"/>
  <c r="P118" i="359"/>
  <c r="M118" i="359" s="1"/>
  <c r="L118" i="359"/>
  <c r="K118" i="359"/>
  <c r="J118" i="359"/>
  <c r="P117" i="359"/>
  <c r="M117" i="359"/>
  <c r="L117" i="359"/>
  <c r="K117" i="359"/>
  <c r="J117" i="359"/>
  <c r="P116" i="359"/>
  <c r="M116" i="359" s="1"/>
  <c r="L116" i="359"/>
  <c r="K116" i="359"/>
  <c r="J116" i="359"/>
  <c r="P115" i="359"/>
  <c r="M115" i="359" s="1"/>
  <c r="L115" i="359"/>
  <c r="K115" i="359"/>
  <c r="J115" i="359"/>
  <c r="P114" i="359"/>
  <c r="M114" i="359" s="1"/>
  <c r="L114" i="359"/>
  <c r="K114" i="359"/>
  <c r="J114" i="359"/>
  <c r="P113" i="359"/>
  <c r="M113" i="359" s="1"/>
  <c r="L113" i="359"/>
  <c r="K113" i="359"/>
  <c r="J113" i="359"/>
  <c r="P112" i="359"/>
  <c r="M112" i="359" s="1"/>
  <c r="L112" i="359"/>
  <c r="K112" i="359"/>
  <c r="J112" i="359"/>
  <c r="P111" i="359"/>
  <c r="M111" i="359" s="1"/>
  <c r="L111" i="359"/>
  <c r="K111" i="359"/>
  <c r="J111" i="359"/>
  <c r="P110" i="359"/>
  <c r="M110" i="359" s="1"/>
  <c r="L110" i="359"/>
  <c r="K110" i="359"/>
  <c r="J110" i="359"/>
  <c r="P109" i="359"/>
  <c r="M109" i="359"/>
  <c r="L109" i="359"/>
  <c r="K109" i="359"/>
  <c r="J109" i="359"/>
  <c r="P108" i="359"/>
  <c r="M108" i="359" s="1"/>
  <c r="L108" i="359"/>
  <c r="K108" i="359"/>
  <c r="J108" i="359"/>
  <c r="P107" i="359"/>
  <c r="M107" i="359" s="1"/>
  <c r="L107" i="359"/>
  <c r="K107" i="359"/>
  <c r="J107" i="359"/>
  <c r="P106" i="359"/>
  <c r="M106" i="359" s="1"/>
  <c r="L106" i="359"/>
  <c r="K106" i="359"/>
  <c r="J106" i="359"/>
  <c r="P105" i="359"/>
  <c r="M105" i="359" s="1"/>
  <c r="L105" i="359"/>
  <c r="K105" i="359"/>
  <c r="J105" i="359"/>
  <c r="P104" i="359"/>
  <c r="M104" i="359"/>
  <c r="L104" i="359"/>
  <c r="K104" i="359"/>
  <c r="J104" i="359"/>
  <c r="P103" i="359"/>
  <c r="M103" i="359"/>
  <c r="L103" i="359"/>
  <c r="K103" i="359"/>
  <c r="J103" i="359"/>
  <c r="P102" i="359"/>
  <c r="M102" i="359" s="1"/>
  <c r="L102" i="359"/>
  <c r="K102" i="359"/>
  <c r="J102" i="359"/>
  <c r="P101" i="359"/>
  <c r="M101" i="359" s="1"/>
  <c r="L101" i="359"/>
  <c r="K101" i="359"/>
  <c r="J101" i="359"/>
  <c r="P100" i="359"/>
  <c r="M100" i="359" s="1"/>
  <c r="L100" i="359"/>
  <c r="K100" i="359"/>
  <c r="J100" i="359"/>
  <c r="P99" i="359"/>
  <c r="M99" i="359" s="1"/>
  <c r="L99" i="359"/>
  <c r="K99" i="359"/>
  <c r="J99" i="359"/>
  <c r="P98" i="359"/>
  <c r="M98" i="359" s="1"/>
  <c r="L98" i="359"/>
  <c r="K98" i="359"/>
  <c r="J98" i="359"/>
  <c r="P97" i="359"/>
  <c r="M97" i="359"/>
  <c r="L97" i="359"/>
  <c r="K97" i="359"/>
  <c r="J97" i="359"/>
  <c r="P96" i="359"/>
  <c r="M96" i="359" s="1"/>
  <c r="L96" i="359"/>
  <c r="K96" i="359"/>
  <c r="J96" i="359"/>
  <c r="P95" i="359"/>
  <c r="M95" i="359" s="1"/>
  <c r="L95" i="359"/>
  <c r="K95" i="359"/>
  <c r="J95" i="359"/>
  <c r="P94" i="359"/>
  <c r="M94" i="359" s="1"/>
  <c r="L94" i="359"/>
  <c r="K94" i="359"/>
  <c r="J94" i="359"/>
  <c r="P93" i="359"/>
  <c r="M93" i="359" s="1"/>
  <c r="L93" i="359"/>
  <c r="K93" i="359"/>
  <c r="J93" i="359"/>
  <c r="P92" i="359"/>
  <c r="M92" i="359" s="1"/>
  <c r="L92" i="359"/>
  <c r="K92" i="359"/>
  <c r="J92" i="359"/>
  <c r="P91" i="359"/>
  <c r="M91" i="359" s="1"/>
  <c r="L91" i="359"/>
  <c r="K91" i="359"/>
  <c r="J91" i="359"/>
  <c r="P90" i="359"/>
  <c r="M90" i="359" s="1"/>
  <c r="L90" i="359"/>
  <c r="K90" i="359"/>
  <c r="J90" i="359"/>
  <c r="P89" i="359"/>
  <c r="M89" i="359" s="1"/>
  <c r="L89" i="359"/>
  <c r="K89" i="359"/>
  <c r="J89" i="359"/>
  <c r="P88" i="359"/>
  <c r="M88" i="359"/>
  <c r="L88" i="359"/>
  <c r="K88" i="359"/>
  <c r="J88" i="359"/>
  <c r="P87" i="359"/>
  <c r="M87" i="359"/>
  <c r="L87" i="359"/>
  <c r="K87" i="359"/>
  <c r="J87" i="359"/>
  <c r="P86" i="359"/>
  <c r="M86" i="359" s="1"/>
  <c r="L86" i="359"/>
  <c r="K86" i="359"/>
  <c r="J86" i="359"/>
  <c r="P85" i="359"/>
  <c r="M85" i="359" s="1"/>
  <c r="L85" i="359"/>
  <c r="K85" i="359"/>
  <c r="J85" i="359"/>
  <c r="P84" i="359"/>
  <c r="M84" i="359"/>
  <c r="L84" i="359"/>
  <c r="K84" i="359"/>
  <c r="J84" i="359"/>
  <c r="P83" i="359"/>
  <c r="M83" i="359" s="1"/>
  <c r="L83" i="359"/>
  <c r="K83" i="359"/>
  <c r="J83" i="359"/>
  <c r="P82" i="359"/>
  <c r="M82" i="359" s="1"/>
  <c r="L82" i="359"/>
  <c r="K82" i="359"/>
  <c r="J82" i="359"/>
  <c r="P81" i="359"/>
  <c r="M81" i="359" s="1"/>
  <c r="L81" i="359"/>
  <c r="K81" i="359"/>
  <c r="J81" i="359"/>
  <c r="P80" i="359"/>
  <c r="M80" i="359" s="1"/>
  <c r="L80" i="359"/>
  <c r="K80" i="359"/>
  <c r="J80" i="359"/>
  <c r="P79" i="359"/>
  <c r="M79" i="359" s="1"/>
  <c r="L79" i="359"/>
  <c r="K79" i="359"/>
  <c r="J79" i="359"/>
  <c r="P78" i="359"/>
  <c r="M78" i="359" s="1"/>
  <c r="L78" i="359"/>
  <c r="K78" i="359"/>
  <c r="J78" i="359"/>
  <c r="P77" i="359"/>
  <c r="M77" i="359" s="1"/>
  <c r="L77" i="359"/>
  <c r="K77" i="359"/>
  <c r="J77" i="359"/>
  <c r="P76" i="359"/>
  <c r="M76" i="359"/>
  <c r="L76" i="359"/>
  <c r="K76" i="359"/>
  <c r="J76" i="359"/>
  <c r="P75" i="359"/>
  <c r="M75" i="359" s="1"/>
  <c r="L75" i="359"/>
  <c r="K75" i="359"/>
  <c r="J75" i="359"/>
  <c r="P74" i="359"/>
  <c r="M74" i="359" s="1"/>
  <c r="L74" i="359"/>
  <c r="K74" i="359"/>
  <c r="J74" i="359"/>
  <c r="P73" i="359"/>
  <c r="M73" i="359" s="1"/>
  <c r="L73" i="359"/>
  <c r="K73" i="359"/>
  <c r="J73" i="359"/>
  <c r="P72" i="359"/>
  <c r="M72" i="359"/>
  <c r="L72" i="359"/>
  <c r="K72" i="359"/>
  <c r="J72" i="359"/>
  <c r="P71" i="359"/>
  <c r="M71" i="359" s="1"/>
  <c r="L71" i="359"/>
  <c r="K71" i="359"/>
  <c r="J71" i="359"/>
  <c r="P70" i="359"/>
  <c r="M70" i="359" s="1"/>
  <c r="L70" i="359"/>
  <c r="K70" i="359"/>
  <c r="J70" i="359"/>
  <c r="P69" i="359"/>
  <c r="M69" i="359" s="1"/>
  <c r="L69" i="359"/>
  <c r="K69" i="359"/>
  <c r="J69" i="359"/>
  <c r="P68" i="359"/>
  <c r="M68" i="359" s="1"/>
  <c r="L68" i="359"/>
  <c r="K68" i="359"/>
  <c r="J68" i="359"/>
  <c r="P67" i="359"/>
  <c r="M67" i="359"/>
  <c r="L67" i="359"/>
  <c r="K67" i="359"/>
  <c r="J67" i="359"/>
  <c r="P66" i="359"/>
  <c r="M66" i="359" s="1"/>
  <c r="L66" i="359"/>
  <c r="K66" i="359"/>
  <c r="J66" i="359"/>
  <c r="P65" i="359"/>
  <c r="M65" i="359" s="1"/>
  <c r="L65" i="359"/>
  <c r="K65" i="359"/>
  <c r="J65" i="359"/>
  <c r="P64" i="359"/>
  <c r="M64" i="359" s="1"/>
  <c r="L64" i="359"/>
  <c r="K64" i="359"/>
  <c r="J64" i="359"/>
  <c r="P63" i="359"/>
  <c r="M63" i="359" s="1"/>
  <c r="L63" i="359"/>
  <c r="K63" i="359"/>
  <c r="J63" i="359"/>
  <c r="P62" i="359"/>
  <c r="M62" i="359" s="1"/>
  <c r="L62" i="359"/>
  <c r="K62" i="359"/>
  <c r="J62" i="359"/>
  <c r="P61" i="359"/>
  <c r="M61" i="359" s="1"/>
  <c r="L61" i="359"/>
  <c r="K61" i="359"/>
  <c r="J61" i="359"/>
  <c r="P60" i="359"/>
  <c r="M60" i="359"/>
  <c r="L60" i="359"/>
  <c r="K60" i="359"/>
  <c r="J60" i="359"/>
  <c r="P59" i="359"/>
  <c r="M59" i="359" s="1"/>
  <c r="L59" i="359"/>
  <c r="K59" i="359"/>
  <c r="J59" i="359"/>
  <c r="P58" i="359"/>
  <c r="M58" i="359" s="1"/>
  <c r="L58" i="359"/>
  <c r="K58" i="359"/>
  <c r="J58" i="359"/>
  <c r="P57" i="359"/>
  <c r="M57" i="359" s="1"/>
  <c r="L57" i="359"/>
  <c r="K57" i="359"/>
  <c r="J57" i="359"/>
  <c r="P56" i="359"/>
  <c r="M56" i="359"/>
  <c r="L56" i="359"/>
  <c r="K56" i="359"/>
  <c r="J56" i="359"/>
  <c r="P55" i="359"/>
  <c r="M55" i="359" s="1"/>
  <c r="L55" i="359"/>
  <c r="K55" i="359"/>
  <c r="J55" i="359"/>
  <c r="P54" i="359"/>
  <c r="M54" i="359" s="1"/>
  <c r="L54" i="359"/>
  <c r="K54" i="359"/>
  <c r="J54" i="359"/>
  <c r="P53" i="359"/>
  <c r="M53" i="359" s="1"/>
  <c r="L53" i="359"/>
  <c r="K53" i="359"/>
  <c r="J53" i="359"/>
  <c r="P52" i="359"/>
  <c r="M52" i="359" s="1"/>
  <c r="L52" i="359"/>
  <c r="K52" i="359"/>
  <c r="J52" i="359"/>
  <c r="P51" i="359"/>
  <c r="M51" i="359" s="1"/>
  <c r="L51" i="359"/>
  <c r="K51" i="359"/>
  <c r="J51" i="359"/>
  <c r="P50" i="359"/>
  <c r="M50" i="359" s="1"/>
  <c r="L50" i="359"/>
  <c r="K50" i="359"/>
  <c r="J50" i="359"/>
  <c r="P49" i="359"/>
  <c r="M49" i="359" s="1"/>
  <c r="L49" i="359"/>
  <c r="K49" i="359"/>
  <c r="J49" i="359"/>
  <c r="P48" i="359"/>
  <c r="M48" i="359" s="1"/>
  <c r="L48" i="359"/>
  <c r="K48" i="359"/>
  <c r="J48" i="359"/>
  <c r="P47" i="359"/>
  <c r="M47" i="359" s="1"/>
  <c r="L47" i="359"/>
  <c r="K47" i="359"/>
  <c r="J47" i="359"/>
  <c r="P46" i="359"/>
  <c r="M46" i="359" s="1"/>
  <c r="L46" i="359"/>
  <c r="K46" i="359"/>
  <c r="J46" i="359"/>
  <c r="P45" i="359"/>
  <c r="M45" i="359" s="1"/>
  <c r="L45" i="359"/>
  <c r="K45" i="359"/>
  <c r="J45" i="359"/>
  <c r="P44" i="359"/>
  <c r="M44" i="359"/>
  <c r="L44" i="359"/>
  <c r="K44" i="359"/>
  <c r="J44" i="359"/>
  <c r="P43" i="359"/>
  <c r="M43" i="359" s="1"/>
  <c r="L43" i="359"/>
  <c r="K43" i="359"/>
  <c r="J43" i="359"/>
  <c r="P42" i="359"/>
  <c r="M42" i="359" s="1"/>
  <c r="L42" i="359"/>
  <c r="K42" i="359"/>
  <c r="J42" i="359"/>
  <c r="P41" i="359"/>
  <c r="M41" i="359" s="1"/>
  <c r="L41" i="359"/>
  <c r="K41" i="359"/>
  <c r="J41" i="359"/>
  <c r="P40" i="359"/>
  <c r="M40" i="359" s="1"/>
  <c r="L40" i="359"/>
  <c r="K40" i="359"/>
  <c r="J40" i="359"/>
  <c r="H5" i="359"/>
  <c r="D5" i="359"/>
  <c r="C5" i="359"/>
  <c r="A5" i="359"/>
  <c r="C2" i="359"/>
  <c r="A1" i="359"/>
  <c r="AK1" i="362" l="1"/>
  <c r="B19" i="362"/>
  <c r="B19" i="368"/>
  <c r="B23" i="369"/>
  <c r="AB1" i="362"/>
  <c r="B21" i="362"/>
  <c r="H22" i="369"/>
  <c r="B25" i="369"/>
  <c r="F27" i="369"/>
  <c r="F18" i="362"/>
  <c r="F21" i="364"/>
  <c r="AC1" i="368"/>
  <c r="B20" i="360"/>
  <c r="H21" i="364"/>
  <c r="AF1" i="366"/>
  <c r="D18" i="372"/>
  <c r="B19" i="372"/>
  <c r="B21" i="380"/>
  <c r="H18" i="380"/>
  <c r="D18" i="384"/>
  <c r="B19" i="384"/>
  <c r="H18" i="376"/>
  <c r="B28" i="369"/>
  <c r="B20" i="374"/>
  <c r="B19" i="376"/>
  <c r="B19" i="380"/>
  <c r="B22" i="386"/>
  <c r="B20" i="388"/>
  <c r="AI1" i="380"/>
  <c r="AE1" i="374"/>
  <c r="AK1" i="374"/>
  <c r="H16" i="370"/>
  <c r="F16" i="370"/>
  <c r="AC1" i="372"/>
  <c r="AG1" i="374"/>
  <c r="J18" i="366"/>
  <c r="AB1" i="382"/>
  <c r="AI1" i="374"/>
  <c r="AB1" i="376"/>
  <c r="AE1" i="376"/>
  <c r="AG1" i="384"/>
  <c r="AC1" i="388"/>
  <c r="AH1" i="376"/>
  <c r="AI1" i="384"/>
  <c r="AD1" i="386"/>
  <c r="AH1" i="388"/>
  <c r="AC1" i="384"/>
  <c r="AJ1" i="376"/>
  <c r="AB1" i="384"/>
  <c r="AD1" i="374"/>
  <c r="AH1" i="374"/>
  <c r="AD1" i="378"/>
  <c r="AC1" i="380"/>
  <c r="AJ1" i="380"/>
  <c r="AE1" i="386"/>
  <c r="AE1" i="380"/>
  <c r="AK1" i="380"/>
  <c r="AE1" i="384"/>
  <c r="AJ1" i="384"/>
  <c r="AD1" i="388"/>
  <c r="AI1" i="388"/>
  <c r="AH1" i="372"/>
  <c r="AB1" i="374"/>
  <c r="AF1" i="374"/>
  <c r="AF1" i="384"/>
  <c r="AE1" i="388"/>
  <c r="AK1" i="388"/>
  <c r="AG1" i="388"/>
  <c r="AK1" i="364"/>
  <c r="AG1" i="364"/>
  <c r="AC1" i="364"/>
  <c r="AJ1" i="368"/>
  <c r="AF1" i="368"/>
  <c r="AB1" i="368"/>
  <c r="AK1" i="370"/>
  <c r="AG1" i="370"/>
  <c r="AC1" i="370"/>
  <c r="AB1" i="366"/>
  <c r="AH1" i="366"/>
  <c r="B19" i="366"/>
  <c r="AI1" i="368"/>
  <c r="AD1" i="370"/>
  <c r="AI1" i="370"/>
  <c r="AD1" i="372"/>
  <c r="D18" i="374"/>
  <c r="AI1" i="372"/>
  <c r="AC1" i="362"/>
  <c r="AE1" i="364"/>
  <c r="AJ1" i="364"/>
  <c r="AD1" i="366"/>
  <c r="B20" i="366"/>
  <c r="F18" i="366"/>
  <c r="B21" i="366"/>
  <c r="AE1" i="368"/>
  <c r="AK1" i="368"/>
  <c r="AH1" i="369"/>
  <c r="AD1" i="369"/>
  <c r="AE1" i="370"/>
  <c r="AJ1" i="370"/>
  <c r="AE1" i="372"/>
  <c r="H18" i="374"/>
  <c r="F18" i="376"/>
  <c r="Q6" i="378"/>
  <c r="F6" i="378"/>
  <c r="M6" i="378"/>
  <c r="AG1" i="378"/>
  <c r="AC1" i="378"/>
  <c r="AH1" i="378"/>
  <c r="AB1" i="378"/>
  <c r="F6" i="382"/>
  <c r="O6" i="382"/>
  <c r="M6" i="382"/>
  <c r="AG1" i="382"/>
  <c r="AC1" i="382"/>
  <c r="AD1" i="382"/>
  <c r="AH1" i="382"/>
  <c r="H18" i="388"/>
  <c r="B21" i="388"/>
  <c r="D18" i="388"/>
  <c r="AH1" i="364"/>
  <c r="AB1" i="370"/>
  <c r="AH1" i="370"/>
  <c r="AJ1" i="372"/>
  <c r="AF1" i="372"/>
  <c r="AB1" i="372"/>
  <c r="B20" i="380"/>
  <c r="F18" i="380"/>
  <c r="D18" i="360"/>
  <c r="AD1" i="364"/>
  <c r="AI1" i="364"/>
  <c r="AK1" i="366"/>
  <c r="AG1" i="366"/>
  <c r="AC1" i="366"/>
  <c r="AD1" i="368"/>
  <c r="H18" i="360"/>
  <c r="AH1" i="362"/>
  <c r="AD1" i="362"/>
  <c r="AE1" i="362"/>
  <c r="AJ1" i="362"/>
  <c r="AF1" i="364"/>
  <c r="D21" i="364"/>
  <c r="AE1" i="366"/>
  <c r="AJ1" i="366"/>
  <c r="AG1" i="368"/>
  <c r="B21" i="368"/>
  <c r="AE1" i="369"/>
  <c r="AJ1" i="369"/>
  <c r="AF1" i="370"/>
  <c r="D16" i="370"/>
  <c r="AG1" i="372"/>
  <c r="B21" i="372"/>
  <c r="J18" i="374"/>
  <c r="AK1" i="376"/>
  <c r="AG1" i="376"/>
  <c r="AC1" i="376"/>
  <c r="AI1" i="376"/>
  <c r="AD1" i="376"/>
  <c r="AE1" i="378"/>
  <c r="K6" i="378"/>
  <c r="AH1" i="380"/>
  <c r="AD1" i="380"/>
  <c r="AG1" i="380"/>
  <c r="AB1" i="380"/>
  <c r="AE1" i="382"/>
  <c r="K6" i="382"/>
  <c r="B20" i="384"/>
  <c r="F18" i="384"/>
  <c r="B19" i="386"/>
  <c r="D18" i="386"/>
  <c r="AK1" i="386"/>
  <c r="AG1" i="386"/>
  <c r="AC1" i="386"/>
  <c r="AJ1" i="386"/>
  <c r="AF1" i="386"/>
  <c r="AB1" i="386"/>
  <c r="AH1" i="386"/>
  <c r="AH1" i="384"/>
  <c r="AD1" i="384"/>
  <c r="F18" i="386"/>
  <c r="AB1" i="388"/>
  <c r="AF1" i="388"/>
  <c r="I11" i="354" l="1"/>
  <c r="G11" i="354"/>
  <c r="E11" i="354"/>
  <c r="B21" i="354" s="1"/>
  <c r="D11" i="354"/>
  <c r="C11" i="354"/>
  <c r="I9" i="354"/>
  <c r="G9" i="354"/>
  <c r="E9" i="354"/>
  <c r="D9" i="354"/>
  <c r="C9" i="354"/>
  <c r="I7" i="354"/>
  <c r="G7" i="354"/>
  <c r="E7" i="354"/>
  <c r="D18" i="354" s="1"/>
  <c r="D7" i="354"/>
  <c r="C7" i="354"/>
  <c r="Y5" i="354"/>
  <c r="AK1" i="354" s="1"/>
  <c r="L4" i="354"/>
  <c r="K41" i="354" s="1"/>
  <c r="E4" i="354"/>
  <c r="A4" i="354"/>
  <c r="Y3" i="354"/>
  <c r="E2" i="354"/>
  <c r="A1" i="354"/>
  <c r="P156" i="353"/>
  <c r="M156" i="353" s="1"/>
  <c r="L156" i="353"/>
  <c r="K156" i="353"/>
  <c r="J156" i="353"/>
  <c r="P155" i="353"/>
  <c r="M155" i="353" s="1"/>
  <c r="L155" i="353"/>
  <c r="K155" i="353"/>
  <c r="J155" i="353"/>
  <c r="P154" i="353"/>
  <c r="M154" i="353" s="1"/>
  <c r="L154" i="353"/>
  <c r="K154" i="353"/>
  <c r="J154" i="353"/>
  <c r="P153" i="353"/>
  <c r="M153" i="353" s="1"/>
  <c r="L153" i="353"/>
  <c r="K153" i="353"/>
  <c r="J153" i="353"/>
  <c r="P152" i="353"/>
  <c r="M152" i="353" s="1"/>
  <c r="L152" i="353"/>
  <c r="K152" i="353"/>
  <c r="J152" i="353"/>
  <c r="P151" i="353"/>
  <c r="M151" i="353" s="1"/>
  <c r="L151" i="353"/>
  <c r="K151" i="353"/>
  <c r="J151" i="353"/>
  <c r="P150" i="353"/>
  <c r="M150" i="353" s="1"/>
  <c r="L150" i="353"/>
  <c r="K150" i="353"/>
  <c r="J150" i="353"/>
  <c r="P149" i="353"/>
  <c r="M149" i="353" s="1"/>
  <c r="L149" i="353"/>
  <c r="K149" i="353"/>
  <c r="J149" i="353"/>
  <c r="P148" i="353"/>
  <c r="M148" i="353" s="1"/>
  <c r="L148" i="353"/>
  <c r="K148" i="353"/>
  <c r="J148" i="353"/>
  <c r="P147" i="353"/>
  <c r="M147" i="353" s="1"/>
  <c r="L147" i="353"/>
  <c r="K147" i="353"/>
  <c r="J147" i="353"/>
  <c r="P146" i="353"/>
  <c r="M146" i="353" s="1"/>
  <c r="L146" i="353"/>
  <c r="K146" i="353"/>
  <c r="J146" i="353"/>
  <c r="P145" i="353"/>
  <c r="M145" i="353" s="1"/>
  <c r="L145" i="353"/>
  <c r="K145" i="353"/>
  <c r="J145" i="353"/>
  <c r="P144" i="353"/>
  <c r="M144" i="353" s="1"/>
  <c r="L144" i="353"/>
  <c r="K144" i="353"/>
  <c r="J144" i="353"/>
  <c r="P143" i="353"/>
  <c r="M143" i="353" s="1"/>
  <c r="L143" i="353"/>
  <c r="K143" i="353"/>
  <c r="J143" i="353"/>
  <c r="P142" i="353"/>
  <c r="M142" i="353" s="1"/>
  <c r="L142" i="353"/>
  <c r="K142" i="353"/>
  <c r="J142" i="353"/>
  <c r="P141" i="353"/>
  <c r="M141" i="353"/>
  <c r="L141" i="353"/>
  <c r="K141" i="353"/>
  <c r="J141" i="353"/>
  <c r="P140" i="353"/>
  <c r="M140" i="353" s="1"/>
  <c r="L140" i="353"/>
  <c r="K140" i="353"/>
  <c r="J140" i="353"/>
  <c r="P139" i="353"/>
  <c r="M139" i="353" s="1"/>
  <c r="L139" i="353"/>
  <c r="K139" i="353"/>
  <c r="J139" i="353"/>
  <c r="P138" i="353"/>
  <c r="M138" i="353" s="1"/>
  <c r="L138" i="353"/>
  <c r="K138" i="353"/>
  <c r="J138" i="353"/>
  <c r="P137" i="353"/>
  <c r="M137" i="353" s="1"/>
  <c r="L137" i="353"/>
  <c r="K137" i="353"/>
  <c r="J137" i="353"/>
  <c r="P136" i="353"/>
  <c r="M136" i="353" s="1"/>
  <c r="L136" i="353"/>
  <c r="K136" i="353"/>
  <c r="J136" i="353"/>
  <c r="P135" i="353"/>
  <c r="M135" i="353" s="1"/>
  <c r="L135" i="353"/>
  <c r="K135" i="353"/>
  <c r="J135" i="353"/>
  <c r="P134" i="353"/>
  <c r="M134" i="353" s="1"/>
  <c r="L134" i="353"/>
  <c r="K134" i="353"/>
  <c r="J134" i="353"/>
  <c r="P133" i="353"/>
  <c r="M133" i="353" s="1"/>
  <c r="L133" i="353"/>
  <c r="K133" i="353"/>
  <c r="J133" i="353"/>
  <c r="P132" i="353"/>
  <c r="M132" i="353" s="1"/>
  <c r="L132" i="353"/>
  <c r="K132" i="353"/>
  <c r="J132" i="353"/>
  <c r="P131" i="353"/>
  <c r="M131" i="353" s="1"/>
  <c r="L131" i="353"/>
  <c r="K131" i="353"/>
  <c r="J131" i="353"/>
  <c r="P130" i="353"/>
  <c r="M130" i="353" s="1"/>
  <c r="L130" i="353"/>
  <c r="K130" i="353"/>
  <c r="J130" i="353"/>
  <c r="P129" i="353"/>
  <c r="M129" i="353" s="1"/>
  <c r="L129" i="353"/>
  <c r="K129" i="353"/>
  <c r="J129" i="353"/>
  <c r="P128" i="353"/>
  <c r="M128" i="353" s="1"/>
  <c r="L128" i="353"/>
  <c r="K128" i="353"/>
  <c r="J128" i="353"/>
  <c r="P127" i="353"/>
  <c r="M127" i="353" s="1"/>
  <c r="L127" i="353"/>
  <c r="K127" i="353"/>
  <c r="J127" i="353"/>
  <c r="P126" i="353"/>
  <c r="M126" i="353" s="1"/>
  <c r="L126" i="353"/>
  <c r="K126" i="353"/>
  <c r="J126" i="353"/>
  <c r="P125" i="353"/>
  <c r="M125" i="353"/>
  <c r="L125" i="353"/>
  <c r="K125" i="353"/>
  <c r="J125" i="353"/>
  <c r="P124" i="353"/>
  <c r="M124" i="353" s="1"/>
  <c r="L124" i="353"/>
  <c r="K124" i="353"/>
  <c r="J124" i="353"/>
  <c r="P123" i="353"/>
  <c r="M123" i="353" s="1"/>
  <c r="L123" i="353"/>
  <c r="K123" i="353"/>
  <c r="J123" i="353"/>
  <c r="P122" i="353"/>
  <c r="M122" i="353" s="1"/>
  <c r="L122" i="353"/>
  <c r="K122" i="353"/>
  <c r="J122" i="353"/>
  <c r="P121" i="353"/>
  <c r="M121" i="353" s="1"/>
  <c r="L121" i="353"/>
  <c r="K121" i="353"/>
  <c r="J121" i="353"/>
  <c r="P120" i="353"/>
  <c r="M120" i="353" s="1"/>
  <c r="L120" i="353"/>
  <c r="K120" i="353"/>
  <c r="J120" i="353"/>
  <c r="P119" i="353"/>
  <c r="M119" i="353" s="1"/>
  <c r="L119" i="353"/>
  <c r="K119" i="353"/>
  <c r="J119" i="353"/>
  <c r="P118" i="353"/>
  <c r="M118" i="353" s="1"/>
  <c r="L118" i="353"/>
  <c r="K118" i="353"/>
  <c r="J118" i="353"/>
  <c r="P117" i="353"/>
  <c r="M117" i="353" s="1"/>
  <c r="L117" i="353"/>
  <c r="K117" i="353"/>
  <c r="J117" i="353"/>
  <c r="P116" i="353"/>
  <c r="M116" i="353" s="1"/>
  <c r="L116" i="353"/>
  <c r="K116" i="353"/>
  <c r="J116" i="353"/>
  <c r="P115" i="353"/>
  <c r="M115" i="353" s="1"/>
  <c r="L115" i="353"/>
  <c r="K115" i="353"/>
  <c r="J115" i="353"/>
  <c r="P114" i="353"/>
  <c r="M114" i="353" s="1"/>
  <c r="L114" i="353"/>
  <c r="K114" i="353"/>
  <c r="J114" i="353"/>
  <c r="P113" i="353"/>
  <c r="M113" i="353" s="1"/>
  <c r="L113" i="353"/>
  <c r="K113" i="353"/>
  <c r="J113" i="353"/>
  <c r="P112" i="353"/>
  <c r="M112" i="353" s="1"/>
  <c r="L112" i="353"/>
  <c r="K112" i="353"/>
  <c r="J112" i="353"/>
  <c r="P111" i="353"/>
  <c r="M111" i="353" s="1"/>
  <c r="L111" i="353"/>
  <c r="K111" i="353"/>
  <c r="J111" i="353"/>
  <c r="P110" i="353"/>
  <c r="M110" i="353" s="1"/>
  <c r="L110" i="353"/>
  <c r="K110" i="353"/>
  <c r="J110" i="353"/>
  <c r="P109" i="353"/>
  <c r="M109" i="353"/>
  <c r="L109" i="353"/>
  <c r="K109" i="353"/>
  <c r="J109" i="353"/>
  <c r="P108" i="353"/>
  <c r="M108" i="353" s="1"/>
  <c r="L108" i="353"/>
  <c r="K108" i="353"/>
  <c r="J108" i="353"/>
  <c r="P107" i="353"/>
  <c r="M107" i="353" s="1"/>
  <c r="L107" i="353"/>
  <c r="K107" i="353"/>
  <c r="J107" i="353"/>
  <c r="P106" i="353"/>
  <c r="M106" i="353" s="1"/>
  <c r="L106" i="353"/>
  <c r="K106" i="353"/>
  <c r="J106" i="353"/>
  <c r="P105" i="353"/>
  <c r="M105" i="353" s="1"/>
  <c r="L105" i="353"/>
  <c r="K105" i="353"/>
  <c r="J105" i="353"/>
  <c r="P104" i="353"/>
  <c r="M104" i="353" s="1"/>
  <c r="L104" i="353"/>
  <c r="K104" i="353"/>
  <c r="J104" i="353"/>
  <c r="P103" i="353"/>
  <c r="M103" i="353" s="1"/>
  <c r="L103" i="353"/>
  <c r="K103" i="353"/>
  <c r="J103" i="353"/>
  <c r="P102" i="353"/>
  <c r="M102" i="353" s="1"/>
  <c r="L102" i="353"/>
  <c r="K102" i="353"/>
  <c r="J102" i="353"/>
  <c r="P101" i="353"/>
  <c r="M101" i="353" s="1"/>
  <c r="L101" i="353"/>
  <c r="K101" i="353"/>
  <c r="J101" i="353"/>
  <c r="P100" i="353"/>
  <c r="M100" i="353" s="1"/>
  <c r="L100" i="353"/>
  <c r="K100" i="353"/>
  <c r="J100" i="353"/>
  <c r="P99" i="353"/>
  <c r="M99" i="353" s="1"/>
  <c r="L99" i="353"/>
  <c r="K99" i="353"/>
  <c r="J99" i="353"/>
  <c r="P98" i="353"/>
  <c r="M98" i="353" s="1"/>
  <c r="L98" i="353"/>
  <c r="K98" i="353"/>
  <c r="J98" i="353"/>
  <c r="P97" i="353"/>
  <c r="M97" i="353" s="1"/>
  <c r="L97" i="353"/>
  <c r="K97" i="353"/>
  <c r="J97" i="353"/>
  <c r="P96" i="353"/>
  <c r="M96" i="353" s="1"/>
  <c r="L96" i="353"/>
  <c r="K96" i="353"/>
  <c r="J96" i="353"/>
  <c r="P95" i="353"/>
  <c r="M95" i="353" s="1"/>
  <c r="L95" i="353"/>
  <c r="K95" i="353"/>
  <c r="J95" i="353"/>
  <c r="P94" i="353"/>
  <c r="M94" i="353" s="1"/>
  <c r="L94" i="353"/>
  <c r="K94" i="353"/>
  <c r="J94" i="353"/>
  <c r="P93" i="353"/>
  <c r="M93" i="353" s="1"/>
  <c r="L93" i="353"/>
  <c r="K93" i="353"/>
  <c r="J93" i="353"/>
  <c r="P92" i="353"/>
  <c r="M92" i="353" s="1"/>
  <c r="L92" i="353"/>
  <c r="K92" i="353"/>
  <c r="J92" i="353"/>
  <c r="P91" i="353"/>
  <c r="M91" i="353" s="1"/>
  <c r="L91" i="353"/>
  <c r="K91" i="353"/>
  <c r="J91" i="353"/>
  <c r="P90" i="353"/>
  <c r="M90" i="353" s="1"/>
  <c r="L90" i="353"/>
  <c r="K90" i="353"/>
  <c r="J90" i="353"/>
  <c r="P89" i="353"/>
  <c r="M89" i="353" s="1"/>
  <c r="L89" i="353"/>
  <c r="K89" i="353"/>
  <c r="J89" i="353"/>
  <c r="P88" i="353"/>
  <c r="M88" i="353" s="1"/>
  <c r="L88" i="353"/>
  <c r="K88" i="353"/>
  <c r="J88" i="353"/>
  <c r="P87" i="353"/>
  <c r="M87" i="353" s="1"/>
  <c r="L87" i="353"/>
  <c r="K87" i="353"/>
  <c r="J87" i="353"/>
  <c r="P86" i="353"/>
  <c r="M86" i="353" s="1"/>
  <c r="L86" i="353"/>
  <c r="K86" i="353"/>
  <c r="J86" i="353"/>
  <c r="P85" i="353"/>
  <c r="M85" i="353" s="1"/>
  <c r="L85" i="353"/>
  <c r="K85" i="353"/>
  <c r="J85" i="353"/>
  <c r="P84" i="353"/>
  <c r="M84" i="353" s="1"/>
  <c r="L84" i="353"/>
  <c r="K84" i="353"/>
  <c r="J84" i="353"/>
  <c r="P83" i="353"/>
  <c r="M83" i="353" s="1"/>
  <c r="L83" i="353"/>
  <c r="K83" i="353"/>
  <c r="J83" i="353"/>
  <c r="P82" i="353"/>
  <c r="M82" i="353" s="1"/>
  <c r="L82" i="353"/>
  <c r="K82" i="353"/>
  <c r="J82" i="353"/>
  <c r="P81" i="353"/>
  <c r="M81" i="353" s="1"/>
  <c r="L81" i="353"/>
  <c r="K81" i="353"/>
  <c r="J81" i="353"/>
  <c r="P80" i="353"/>
  <c r="M80" i="353" s="1"/>
  <c r="L80" i="353"/>
  <c r="K80" i="353"/>
  <c r="J80" i="353"/>
  <c r="P79" i="353"/>
  <c r="M79" i="353" s="1"/>
  <c r="L79" i="353"/>
  <c r="K79" i="353"/>
  <c r="J79" i="353"/>
  <c r="P78" i="353"/>
  <c r="M78" i="353" s="1"/>
  <c r="L78" i="353"/>
  <c r="K78" i="353"/>
  <c r="J78" i="353"/>
  <c r="P77" i="353"/>
  <c r="M77" i="353" s="1"/>
  <c r="L77" i="353"/>
  <c r="K77" i="353"/>
  <c r="J77" i="353"/>
  <c r="P76" i="353"/>
  <c r="M76" i="353" s="1"/>
  <c r="L76" i="353"/>
  <c r="K76" i="353"/>
  <c r="J76" i="353"/>
  <c r="P75" i="353"/>
  <c r="M75" i="353" s="1"/>
  <c r="L75" i="353"/>
  <c r="K75" i="353"/>
  <c r="J75" i="353"/>
  <c r="P74" i="353"/>
  <c r="M74" i="353" s="1"/>
  <c r="L74" i="353"/>
  <c r="K74" i="353"/>
  <c r="J74" i="353"/>
  <c r="P73" i="353"/>
  <c r="M73" i="353" s="1"/>
  <c r="L73" i="353"/>
  <c r="K73" i="353"/>
  <c r="J73" i="353"/>
  <c r="P72" i="353"/>
  <c r="M72" i="353" s="1"/>
  <c r="L72" i="353"/>
  <c r="K72" i="353"/>
  <c r="J72" i="353"/>
  <c r="P71" i="353"/>
  <c r="M71" i="353" s="1"/>
  <c r="L71" i="353"/>
  <c r="K71" i="353"/>
  <c r="J71" i="353"/>
  <c r="P70" i="353"/>
  <c r="M70" i="353" s="1"/>
  <c r="L70" i="353"/>
  <c r="K70" i="353"/>
  <c r="J70" i="353"/>
  <c r="P69" i="353"/>
  <c r="M69" i="353" s="1"/>
  <c r="L69" i="353"/>
  <c r="K69" i="353"/>
  <c r="J69" i="353"/>
  <c r="P68" i="353"/>
  <c r="M68" i="353" s="1"/>
  <c r="L68" i="353"/>
  <c r="K68" i="353"/>
  <c r="J68" i="353"/>
  <c r="P67" i="353"/>
  <c r="M67" i="353" s="1"/>
  <c r="L67" i="353"/>
  <c r="K67" i="353"/>
  <c r="J67" i="353"/>
  <c r="P66" i="353"/>
  <c r="M66" i="353" s="1"/>
  <c r="L66" i="353"/>
  <c r="K66" i="353"/>
  <c r="J66" i="353"/>
  <c r="P65" i="353"/>
  <c r="M65" i="353" s="1"/>
  <c r="L65" i="353"/>
  <c r="K65" i="353"/>
  <c r="J65" i="353"/>
  <c r="P64" i="353"/>
  <c r="M64" i="353" s="1"/>
  <c r="L64" i="353"/>
  <c r="K64" i="353"/>
  <c r="J64" i="353"/>
  <c r="P63" i="353"/>
  <c r="M63" i="353" s="1"/>
  <c r="L63" i="353"/>
  <c r="K63" i="353"/>
  <c r="J63" i="353"/>
  <c r="P62" i="353"/>
  <c r="M62" i="353" s="1"/>
  <c r="L62" i="353"/>
  <c r="K62" i="353"/>
  <c r="J62" i="353"/>
  <c r="P61" i="353"/>
  <c r="M61" i="353" s="1"/>
  <c r="L61" i="353"/>
  <c r="K61" i="353"/>
  <c r="J61" i="353"/>
  <c r="P60" i="353"/>
  <c r="M60" i="353" s="1"/>
  <c r="L60" i="353"/>
  <c r="K60" i="353"/>
  <c r="J60" i="353"/>
  <c r="P59" i="353"/>
  <c r="M59" i="353" s="1"/>
  <c r="L59" i="353"/>
  <c r="K59" i="353"/>
  <c r="J59" i="353"/>
  <c r="P58" i="353"/>
  <c r="M58" i="353" s="1"/>
  <c r="L58" i="353"/>
  <c r="K58" i="353"/>
  <c r="J58" i="353"/>
  <c r="P57" i="353"/>
  <c r="M57" i="353" s="1"/>
  <c r="L57" i="353"/>
  <c r="K57" i="353"/>
  <c r="J57" i="353"/>
  <c r="P56" i="353"/>
  <c r="M56" i="353" s="1"/>
  <c r="L56" i="353"/>
  <c r="K56" i="353"/>
  <c r="J56" i="353"/>
  <c r="P55" i="353"/>
  <c r="M55" i="353" s="1"/>
  <c r="L55" i="353"/>
  <c r="K55" i="353"/>
  <c r="J55" i="353"/>
  <c r="P54" i="353"/>
  <c r="M54" i="353" s="1"/>
  <c r="L54" i="353"/>
  <c r="K54" i="353"/>
  <c r="J54" i="353"/>
  <c r="P53" i="353"/>
  <c r="M53" i="353" s="1"/>
  <c r="L53" i="353"/>
  <c r="K53" i="353"/>
  <c r="J53" i="353"/>
  <c r="P52" i="353"/>
  <c r="M52" i="353" s="1"/>
  <c r="L52" i="353"/>
  <c r="K52" i="353"/>
  <c r="J52" i="353"/>
  <c r="P51" i="353"/>
  <c r="M51" i="353" s="1"/>
  <c r="L51" i="353"/>
  <c r="K51" i="353"/>
  <c r="J51" i="353"/>
  <c r="P50" i="353"/>
  <c r="M50" i="353" s="1"/>
  <c r="L50" i="353"/>
  <c r="K50" i="353"/>
  <c r="J50" i="353"/>
  <c r="P49" i="353"/>
  <c r="M49" i="353" s="1"/>
  <c r="L49" i="353"/>
  <c r="K49" i="353"/>
  <c r="J49" i="353"/>
  <c r="P48" i="353"/>
  <c r="M48" i="353" s="1"/>
  <c r="L48" i="353"/>
  <c r="K48" i="353"/>
  <c r="J48" i="353"/>
  <c r="P47" i="353"/>
  <c r="M47" i="353" s="1"/>
  <c r="L47" i="353"/>
  <c r="K47" i="353"/>
  <c r="J47" i="353"/>
  <c r="P46" i="353"/>
  <c r="M46" i="353" s="1"/>
  <c r="L46" i="353"/>
  <c r="K46" i="353"/>
  <c r="J46" i="353"/>
  <c r="P45" i="353"/>
  <c r="M45" i="353"/>
  <c r="L45" i="353"/>
  <c r="K45" i="353"/>
  <c r="J45" i="353"/>
  <c r="P44" i="353"/>
  <c r="M44" i="353" s="1"/>
  <c r="L44" i="353"/>
  <c r="K44" i="353"/>
  <c r="J44" i="353"/>
  <c r="P43" i="353"/>
  <c r="M43" i="353" s="1"/>
  <c r="L43" i="353"/>
  <c r="K43" i="353"/>
  <c r="J43" i="353"/>
  <c r="P42" i="353"/>
  <c r="M42" i="353" s="1"/>
  <c r="L42" i="353"/>
  <c r="K42" i="353"/>
  <c r="J42" i="353"/>
  <c r="P41" i="353"/>
  <c r="M41" i="353" s="1"/>
  <c r="L41" i="353"/>
  <c r="K41" i="353"/>
  <c r="J41" i="353"/>
  <c r="P40" i="353"/>
  <c r="M40" i="353" s="1"/>
  <c r="L40" i="353"/>
  <c r="K40" i="353"/>
  <c r="J40" i="353"/>
  <c r="H5" i="353"/>
  <c r="D5" i="353"/>
  <c r="C5" i="353"/>
  <c r="A5" i="353"/>
  <c r="C2" i="353"/>
  <c r="A1" i="353"/>
  <c r="L11" i="350"/>
  <c r="I11" i="350"/>
  <c r="G11" i="350"/>
  <c r="E11" i="350"/>
  <c r="D11" i="350"/>
  <c r="C11" i="350"/>
  <c r="I9" i="350"/>
  <c r="G9" i="350"/>
  <c r="E9" i="350"/>
  <c r="F18" i="350" s="1"/>
  <c r="D9" i="350"/>
  <c r="C9" i="350"/>
  <c r="I7" i="350"/>
  <c r="G7" i="350"/>
  <c r="E7" i="350"/>
  <c r="B19" i="350" s="1"/>
  <c r="D7" i="350"/>
  <c r="C7" i="350"/>
  <c r="Y5" i="350"/>
  <c r="AK1" i="350" s="1"/>
  <c r="L4" i="350"/>
  <c r="K41" i="350" s="1"/>
  <c r="E4" i="350"/>
  <c r="A4" i="350"/>
  <c r="Y3" i="350"/>
  <c r="E2" i="350"/>
  <c r="A1" i="350"/>
  <c r="P156" i="349"/>
  <c r="M156" i="349" s="1"/>
  <c r="L156" i="349"/>
  <c r="K156" i="349"/>
  <c r="J156" i="349"/>
  <c r="P155" i="349"/>
  <c r="M155" i="349" s="1"/>
  <c r="L155" i="349"/>
  <c r="K155" i="349"/>
  <c r="J155" i="349"/>
  <c r="P154" i="349"/>
  <c r="M154" i="349" s="1"/>
  <c r="L154" i="349"/>
  <c r="K154" i="349"/>
  <c r="J154" i="349"/>
  <c r="P153" i="349"/>
  <c r="M153" i="349" s="1"/>
  <c r="L153" i="349"/>
  <c r="K153" i="349"/>
  <c r="J153" i="349"/>
  <c r="P152" i="349"/>
  <c r="M152" i="349" s="1"/>
  <c r="L152" i="349"/>
  <c r="K152" i="349"/>
  <c r="J152" i="349"/>
  <c r="P151" i="349"/>
  <c r="M151" i="349" s="1"/>
  <c r="L151" i="349"/>
  <c r="K151" i="349"/>
  <c r="J151" i="349"/>
  <c r="P150" i="349"/>
  <c r="M150" i="349" s="1"/>
  <c r="L150" i="349"/>
  <c r="K150" i="349"/>
  <c r="J150" i="349"/>
  <c r="P149" i="349"/>
  <c r="M149" i="349" s="1"/>
  <c r="L149" i="349"/>
  <c r="K149" i="349"/>
  <c r="J149" i="349"/>
  <c r="P148" i="349"/>
  <c r="M148" i="349" s="1"/>
  <c r="L148" i="349"/>
  <c r="K148" i="349"/>
  <c r="J148" i="349"/>
  <c r="P147" i="349"/>
  <c r="M147" i="349" s="1"/>
  <c r="L147" i="349"/>
  <c r="K147" i="349"/>
  <c r="J147" i="349"/>
  <c r="P146" i="349"/>
  <c r="M146" i="349" s="1"/>
  <c r="L146" i="349"/>
  <c r="K146" i="349"/>
  <c r="J146" i="349"/>
  <c r="P145" i="349"/>
  <c r="M145" i="349"/>
  <c r="L145" i="349"/>
  <c r="K145" i="349"/>
  <c r="J145" i="349"/>
  <c r="P144" i="349"/>
  <c r="M144" i="349" s="1"/>
  <c r="L144" i="349"/>
  <c r="K144" i="349"/>
  <c r="J144" i="349"/>
  <c r="P143" i="349"/>
  <c r="M143" i="349" s="1"/>
  <c r="L143" i="349"/>
  <c r="K143" i="349"/>
  <c r="J143" i="349"/>
  <c r="P142" i="349"/>
  <c r="M142" i="349" s="1"/>
  <c r="L142" i="349"/>
  <c r="K142" i="349"/>
  <c r="J142" i="349"/>
  <c r="P141" i="349"/>
  <c r="M141" i="349" s="1"/>
  <c r="L141" i="349"/>
  <c r="K141" i="349"/>
  <c r="J141" i="349"/>
  <c r="P140" i="349"/>
  <c r="M140" i="349" s="1"/>
  <c r="L140" i="349"/>
  <c r="K140" i="349"/>
  <c r="J140" i="349"/>
  <c r="P139" i="349"/>
  <c r="M139" i="349" s="1"/>
  <c r="L139" i="349"/>
  <c r="K139" i="349"/>
  <c r="J139" i="349"/>
  <c r="P138" i="349"/>
  <c r="M138" i="349" s="1"/>
  <c r="L138" i="349"/>
  <c r="K138" i="349"/>
  <c r="J138" i="349"/>
  <c r="P137" i="349"/>
  <c r="M137" i="349"/>
  <c r="L137" i="349"/>
  <c r="K137" i="349"/>
  <c r="J137" i="349"/>
  <c r="P136" i="349"/>
  <c r="M136" i="349" s="1"/>
  <c r="L136" i="349"/>
  <c r="K136" i="349"/>
  <c r="J136" i="349"/>
  <c r="P135" i="349"/>
  <c r="M135" i="349" s="1"/>
  <c r="L135" i="349"/>
  <c r="K135" i="349"/>
  <c r="J135" i="349"/>
  <c r="P134" i="349"/>
  <c r="M134" i="349" s="1"/>
  <c r="L134" i="349"/>
  <c r="K134" i="349"/>
  <c r="J134" i="349"/>
  <c r="P133" i="349"/>
  <c r="M133" i="349" s="1"/>
  <c r="L133" i="349"/>
  <c r="K133" i="349"/>
  <c r="J133" i="349"/>
  <c r="P132" i="349"/>
  <c r="M132" i="349" s="1"/>
  <c r="L132" i="349"/>
  <c r="K132" i="349"/>
  <c r="J132" i="349"/>
  <c r="P131" i="349"/>
  <c r="M131" i="349" s="1"/>
  <c r="L131" i="349"/>
  <c r="K131" i="349"/>
  <c r="J131" i="349"/>
  <c r="P130" i="349"/>
  <c r="M130" i="349" s="1"/>
  <c r="L130" i="349"/>
  <c r="K130" i="349"/>
  <c r="J130" i="349"/>
  <c r="P129" i="349"/>
  <c r="M129" i="349"/>
  <c r="L129" i="349"/>
  <c r="K129" i="349"/>
  <c r="J129" i="349"/>
  <c r="P128" i="349"/>
  <c r="M128" i="349" s="1"/>
  <c r="L128" i="349"/>
  <c r="K128" i="349"/>
  <c r="J128" i="349"/>
  <c r="P127" i="349"/>
  <c r="M127" i="349" s="1"/>
  <c r="L127" i="349"/>
  <c r="K127" i="349"/>
  <c r="J127" i="349"/>
  <c r="P126" i="349"/>
  <c r="M126" i="349" s="1"/>
  <c r="L126" i="349"/>
  <c r="K126" i="349"/>
  <c r="J126" i="349"/>
  <c r="P125" i="349"/>
  <c r="M125" i="349" s="1"/>
  <c r="L125" i="349"/>
  <c r="K125" i="349"/>
  <c r="J125" i="349"/>
  <c r="P124" i="349"/>
  <c r="M124" i="349" s="1"/>
  <c r="L124" i="349"/>
  <c r="K124" i="349"/>
  <c r="J124" i="349"/>
  <c r="P123" i="349"/>
  <c r="M123" i="349" s="1"/>
  <c r="L123" i="349"/>
  <c r="K123" i="349"/>
  <c r="J123" i="349"/>
  <c r="P122" i="349"/>
  <c r="M122" i="349" s="1"/>
  <c r="L122" i="349"/>
  <c r="K122" i="349"/>
  <c r="J122" i="349"/>
  <c r="P121" i="349"/>
  <c r="M121" i="349"/>
  <c r="L121" i="349"/>
  <c r="K121" i="349"/>
  <c r="J121" i="349"/>
  <c r="P120" i="349"/>
  <c r="M120" i="349" s="1"/>
  <c r="L120" i="349"/>
  <c r="K120" i="349"/>
  <c r="J120" i="349"/>
  <c r="P119" i="349"/>
  <c r="M119" i="349" s="1"/>
  <c r="L119" i="349"/>
  <c r="K119" i="349"/>
  <c r="J119" i="349"/>
  <c r="P118" i="349"/>
  <c r="M118" i="349" s="1"/>
  <c r="L118" i="349"/>
  <c r="K118" i="349"/>
  <c r="J118" i="349"/>
  <c r="P117" i="349"/>
  <c r="M117" i="349" s="1"/>
  <c r="L117" i="349"/>
  <c r="K117" i="349"/>
  <c r="J117" i="349"/>
  <c r="P116" i="349"/>
  <c r="M116" i="349" s="1"/>
  <c r="L116" i="349"/>
  <c r="K116" i="349"/>
  <c r="J116" i="349"/>
  <c r="P115" i="349"/>
  <c r="M115" i="349" s="1"/>
  <c r="L115" i="349"/>
  <c r="K115" i="349"/>
  <c r="J115" i="349"/>
  <c r="P114" i="349"/>
  <c r="M114" i="349" s="1"/>
  <c r="L114" i="349"/>
  <c r="K114" i="349"/>
  <c r="J114" i="349"/>
  <c r="P113" i="349"/>
  <c r="M113" i="349"/>
  <c r="L113" i="349"/>
  <c r="K113" i="349"/>
  <c r="J113" i="349"/>
  <c r="P112" i="349"/>
  <c r="M112" i="349" s="1"/>
  <c r="L112" i="349"/>
  <c r="K112" i="349"/>
  <c r="J112" i="349"/>
  <c r="P111" i="349"/>
  <c r="M111" i="349" s="1"/>
  <c r="L111" i="349"/>
  <c r="K111" i="349"/>
  <c r="J111" i="349"/>
  <c r="P110" i="349"/>
  <c r="M110" i="349" s="1"/>
  <c r="L110" i="349"/>
  <c r="K110" i="349"/>
  <c r="J110" i="349"/>
  <c r="P109" i="349"/>
  <c r="M109" i="349" s="1"/>
  <c r="L109" i="349"/>
  <c r="K109" i="349"/>
  <c r="J109" i="349"/>
  <c r="P108" i="349"/>
  <c r="M108" i="349" s="1"/>
  <c r="L108" i="349"/>
  <c r="K108" i="349"/>
  <c r="J108" i="349"/>
  <c r="P107" i="349"/>
  <c r="M107" i="349" s="1"/>
  <c r="L107" i="349"/>
  <c r="K107" i="349"/>
  <c r="J107" i="349"/>
  <c r="P106" i="349"/>
  <c r="M106" i="349" s="1"/>
  <c r="L106" i="349"/>
  <c r="K106" i="349"/>
  <c r="J106" i="349"/>
  <c r="P105" i="349"/>
  <c r="M105" i="349"/>
  <c r="L105" i="349"/>
  <c r="K105" i="349"/>
  <c r="J105" i="349"/>
  <c r="P104" i="349"/>
  <c r="M104" i="349" s="1"/>
  <c r="L104" i="349"/>
  <c r="K104" i="349"/>
  <c r="J104" i="349"/>
  <c r="P103" i="349"/>
  <c r="M103" i="349" s="1"/>
  <c r="L103" i="349"/>
  <c r="K103" i="349"/>
  <c r="J103" i="349"/>
  <c r="P102" i="349"/>
  <c r="M102" i="349" s="1"/>
  <c r="L102" i="349"/>
  <c r="K102" i="349"/>
  <c r="J102" i="349"/>
  <c r="P101" i="349"/>
  <c r="M101" i="349" s="1"/>
  <c r="L101" i="349"/>
  <c r="K101" i="349"/>
  <c r="J101" i="349"/>
  <c r="P100" i="349"/>
  <c r="M100" i="349" s="1"/>
  <c r="L100" i="349"/>
  <c r="K100" i="349"/>
  <c r="J100" i="349"/>
  <c r="P99" i="349"/>
  <c r="M99" i="349" s="1"/>
  <c r="L99" i="349"/>
  <c r="K99" i="349"/>
  <c r="J99" i="349"/>
  <c r="P98" i="349"/>
  <c r="M98" i="349" s="1"/>
  <c r="L98" i="349"/>
  <c r="K98" i="349"/>
  <c r="J98" i="349"/>
  <c r="P97" i="349"/>
  <c r="M97" i="349"/>
  <c r="L97" i="349"/>
  <c r="K97" i="349"/>
  <c r="J97" i="349"/>
  <c r="P96" i="349"/>
  <c r="M96" i="349" s="1"/>
  <c r="L96" i="349"/>
  <c r="K96" i="349"/>
  <c r="J96" i="349"/>
  <c r="P95" i="349"/>
  <c r="M95" i="349" s="1"/>
  <c r="L95" i="349"/>
  <c r="K95" i="349"/>
  <c r="J95" i="349"/>
  <c r="P94" i="349"/>
  <c r="M94" i="349" s="1"/>
  <c r="L94" i="349"/>
  <c r="K94" i="349"/>
  <c r="J94" i="349"/>
  <c r="P93" i="349"/>
  <c r="M93" i="349" s="1"/>
  <c r="L93" i="349"/>
  <c r="K93" i="349"/>
  <c r="J93" i="349"/>
  <c r="P92" i="349"/>
  <c r="M92" i="349" s="1"/>
  <c r="L92" i="349"/>
  <c r="K92" i="349"/>
  <c r="J92" i="349"/>
  <c r="P91" i="349"/>
  <c r="M91" i="349" s="1"/>
  <c r="L91" i="349"/>
  <c r="K91" i="349"/>
  <c r="J91" i="349"/>
  <c r="P90" i="349"/>
  <c r="M90" i="349" s="1"/>
  <c r="L90" i="349"/>
  <c r="K90" i="349"/>
  <c r="J90" i="349"/>
  <c r="P89" i="349"/>
  <c r="M89" i="349"/>
  <c r="L89" i="349"/>
  <c r="K89" i="349"/>
  <c r="J89" i="349"/>
  <c r="P88" i="349"/>
  <c r="M88" i="349" s="1"/>
  <c r="L88" i="349"/>
  <c r="K88" i="349"/>
  <c r="J88" i="349"/>
  <c r="P87" i="349"/>
  <c r="M87" i="349" s="1"/>
  <c r="L87" i="349"/>
  <c r="K87" i="349"/>
  <c r="J87" i="349"/>
  <c r="P86" i="349"/>
  <c r="M86" i="349" s="1"/>
  <c r="L86" i="349"/>
  <c r="K86" i="349"/>
  <c r="J86" i="349"/>
  <c r="P85" i="349"/>
  <c r="M85" i="349" s="1"/>
  <c r="L85" i="349"/>
  <c r="K85" i="349"/>
  <c r="J85" i="349"/>
  <c r="P84" i="349"/>
  <c r="M84" i="349" s="1"/>
  <c r="L84" i="349"/>
  <c r="K84" i="349"/>
  <c r="J84" i="349"/>
  <c r="P83" i="349"/>
  <c r="M83" i="349" s="1"/>
  <c r="L83" i="349"/>
  <c r="K83" i="349"/>
  <c r="J83" i="349"/>
  <c r="P82" i="349"/>
  <c r="M82" i="349" s="1"/>
  <c r="L82" i="349"/>
  <c r="K82" i="349"/>
  <c r="J82" i="349"/>
  <c r="P81" i="349"/>
  <c r="M81" i="349"/>
  <c r="L81" i="349"/>
  <c r="K81" i="349"/>
  <c r="J81" i="349"/>
  <c r="P80" i="349"/>
  <c r="M80" i="349" s="1"/>
  <c r="L80" i="349"/>
  <c r="K80" i="349"/>
  <c r="J80" i="349"/>
  <c r="P79" i="349"/>
  <c r="M79" i="349" s="1"/>
  <c r="L79" i="349"/>
  <c r="K79" i="349"/>
  <c r="J79" i="349"/>
  <c r="P78" i="349"/>
  <c r="M78" i="349" s="1"/>
  <c r="L78" i="349"/>
  <c r="K78" i="349"/>
  <c r="J78" i="349"/>
  <c r="P77" i="349"/>
  <c r="M77" i="349" s="1"/>
  <c r="L77" i="349"/>
  <c r="K77" i="349"/>
  <c r="J77" i="349"/>
  <c r="P76" i="349"/>
  <c r="M76" i="349" s="1"/>
  <c r="L76" i="349"/>
  <c r="K76" i="349"/>
  <c r="J76" i="349"/>
  <c r="P75" i="349"/>
  <c r="M75" i="349" s="1"/>
  <c r="L75" i="349"/>
  <c r="K75" i="349"/>
  <c r="J75" i="349"/>
  <c r="P74" i="349"/>
  <c r="M74" i="349" s="1"/>
  <c r="L74" i="349"/>
  <c r="K74" i="349"/>
  <c r="J74" i="349"/>
  <c r="P73" i="349"/>
  <c r="M73" i="349"/>
  <c r="L73" i="349"/>
  <c r="K73" i="349"/>
  <c r="J73" i="349"/>
  <c r="P72" i="349"/>
  <c r="M72" i="349" s="1"/>
  <c r="L72" i="349"/>
  <c r="K72" i="349"/>
  <c r="J72" i="349"/>
  <c r="P71" i="349"/>
  <c r="M71" i="349" s="1"/>
  <c r="L71" i="349"/>
  <c r="K71" i="349"/>
  <c r="J71" i="349"/>
  <c r="P70" i="349"/>
  <c r="M70" i="349" s="1"/>
  <c r="L70" i="349"/>
  <c r="K70" i="349"/>
  <c r="J70" i="349"/>
  <c r="P69" i="349"/>
  <c r="M69" i="349" s="1"/>
  <c r="L69" i="349"/>
  <c r="K69" i="349"/>
  <c r="J69" i="349"/>
  <c r="P68" i="349"/>
  <c r="M68" i="349" s="1"/>
  <c r="L68" i="349"/>
  <c r="K68" i="349"/>
  <c r="J68" i="349"/>
  <c r="P67" i="349"/>
  <c r="M67" i="349" s="1"/>
  <c r="L67" i="349"/>
  <c r="K67" i="349"/>
  <c r="J67" i="349"/>
  <c r="P66" i="349"/>
  <c r="M66" i="349" s="1"/>
  <c r="L66" i="349"/>
  <c r="K66" i="349"/>
  <c r="J66" i="349"/>
  <c r="P65" i="349"/>
  <c r="M65" i="349"/>
  <c r="L65" i="349"/>
  <c r="K65" i="349"/>
  <c r="J65" i="349"/>
  <c r="P64" i="349"/>
  <c r="M64" i="349" s="1"/>
  <c r="L64" i="349"/>
  <c r="K64" i="349"/>
  <c r="J64" i="349"/>
  <c r="P63" i="349"/>
  <c r="M63" i="349" s="1"/>
  <c r="L63" i="349"/>
  <c r="K63" i="349"/>
  <c r="J63" i="349"/>
  <c r="P62" i="349"/>
  <c r="M62" i="349" s="1"/>
  <c r="L62" i="349"/>
  <c r="K62" i="349"/>
  <c r="J62" i="349"/>
  <c r="P61" i="349"/>
  <c r="M61" i="349" s="1"/>
  <c r="L61" i="349"/>
  <c r="K61" i="349"/>
  <c r="J61" i="349"/>
  <c r="P60" i="349"/>
  <c r="M60" i="349" s="1"/>
  <c r="L60" i="349"/>
  <c r="K60" i="349"/>
  <c r="J60" i="349"/>
  <c r="P59" i="349"/>
  <c r="M59" i="349" s="1"/>
  <c r="L59" i="349"/>
  <c r="K59" i="349"/>
  <c r="J59" i="349"/>
  <c r="P58" i="349"/>
  <c r="M58" i="349" s="1"/>
  <c r="L58" i="349"/>
  <c r="K58" i="349"/>
  <c r="J58" i="349"/>
  <c r="P57" i="349"/>
  <c r="M57" i="349"/>
  <c r="L57" i="349"/>
  <c r="K57" i="349"/>
  <c r="J57" i="349"/>
  <c r="P56" i="349"/>
  <c r="M56" i="349" s="1"/>
  <c r="L56" i="349"/>
  <c r="K56" i="349"/>
  <c r="J56" i="349"/>
  <c r="P55" i="349"/>
  <c r="M55" i="349" s="1"/>
  <c r="L55" i="349"/>
  <c r="K55" i="349"/>
  <c r="J55" i="349"/>
  <c r="P54" i="349"/>
  <c r="M54" i="349" s="1"/>
  <c r="L54" i="349"/>
  <c r="K54" i="349"/>
  <c r="J54" i="349"/>
  <c r="P53" i="349"/>
  <c r="M53" i="349" s="1"/>
  <c r="L53" i="349"/>
  <c r="K53" i="349"/>
  <c r="J53" i="349"/>
  <c r="P52" i="349"/>
  <c r="M52" i="349" s="1"/>
  <c r="L52" i="349"/>
  <c r="K52" i="349"/>
  <c r="J52" i="349"/>
  <c r="P51" i="349"/>
  <c r="M51" i="349" s="1"/>
  <c r="L51" i="349"/>
  <c r="K51" i="349"/>
  <c r="J51" i="349"/>
  <c r="P50" i="349"/>
  <c r="M50" i="349" s="1"/>
  <c r="L50" i="349"/>
  <c r="K50" i="349"/>
  <c r="J50" i="349"/>
  <c r="P49" i="349"/>
  <c r="M49" i="349"/>
  <c r="L49" i="349"/>
  <c r="K49" i="349"/>
  <c r="J49" i="349"/>
  <c r="P48" i="349"/>
  <c r="M48" i="349" s="1"/>
  <c r="L48" i="349"/>
  <c r="K48" i="349"/>
  <c r="J48" i="349"/>
  <c r="P47" i="349"/>
  <c r="M47" i="349" s="1"/>
  <c r="L47" i="349"/>
  <c r="K47" i="349"/>
  <c r="J47" i="349"/>
  <c r="P46" i="349"/>
  <c r="M46" i="349" s="1"/>
  <c r="L46" i="349"/>
  <c r="K46" i="349"/>
  <c r="J46" i="349"/>
  <c r="P45" i="349"/>
  <c r="M45" i="349" s="1"/>
  <c r="L45" i="349"/>
  <c r="K45" i="349"/>
  <c r="J45" i="349"/>
  <c r="P44" i="349"/>
  <c r="M44" i="349" s="1"/>
  <c r="L44" i="349"/>
  <c r="K44" i="349"/>
  <c r="J44" i="349"/>
  <c r="P43" i="349"/>
  <c r="M43" i="349" s="1"/>
  <c r="L43" i="349"/>
  <c r="K43" i="349"/>
  <c r="J43" i="349"/>
  <c r="P42" i="349"/>
  <c r="M42" i="349" s="1"/>
  <c r="L42" i="349"/>
  <c r="K42" i="349"/>
  <c r="J42" i="349"/>
  <c r="P41" i="349"/>
  <c r="M41" i="349"/>
  <c r="L41" i="349"/>
  <c r="K41" i="349"/>
  <c r="J41" i="349"/>
  <c r="P40" i="349"/>
  <c r="M40" i="349" s="1"/>
  <c r="L40" i="349"/>
  <c r="K40" i="349"/>
  <c r="J40" i="349"/>
  <c r="H5" i="349"/>
  <c r="D5" i="349"/>
  <c r="C5" i="349"/>
  <c r="A5" i="349"/>
  <c r="C2" i="349"/>
  <c r="A1" i="349"/>
  <c r="B20" i="348"/>
  <c r="I11" i="348"/>
  <c r="G11" i="348"/>
  <c r="E11" i="348"/>
  <c r="H18" i="348" s="1"/>
  <c r="D11" i="348"/>
  <c r="C11" i="348"/>
  <c r="I9" i="348"/>
  <c r="G9" i="348"/>
  <c r="E9" i="348"/>
  <c r="F18" i="348" s="1"/>
  <c r="D9" i="348"/>
  <c r="C9" i="348"/>
  <c r="I7" i="348"/>
  <c r="G7" i="348"/>
  <c r="E7" i="348"/>
  <c r="D18" i="348" s="1"/>
  <c r="D7" i="348"/>
  <c r="C7" i="348"/>
  <c r="Y5" i="348"/>
  <c r="AH1" i="348" s="1"/>
  <c r="L4" i="348"/>
  <c r="K41" i="348" s="1"/>
  <c r="E4" i="348"/>
  <c r="A4" i="348"/>
  <c r="Y3" i="348"/>
  <c r="E2" i="348"/>
  <c r="A1" i="348"/>
  <c r="P156" i="347"/>
  <c r="M156" i="347" s="1"/>
  <c r="L156" i="347"/>
  <c r="K156" i="347"/>
  <c r="J156" i="347"/>
  <c r="P155" i="347"/>
  <c r="M155" i="347" s="1"/>
  <c r="L155" i="347"/>
  <c r="K155" i="347"/>
  <c r="J155" i="347"/>
  <c r="P154" i="347"/>
  <c r="M154" i="347" s="1"/>
  <c r="L154" i="347"/>
  <c r="K154" i="347"/>
  <c r="J154" i="347"/>
  <c r="P153" i="347"/>
  <c r="M153" i="347" s="1"/>
  <c r="L153" i="347"/>
  <c r="K153" i="347"/>
  <c r="J153" i="347"/>
  <c r="P152" i="347"/>
  <c r="M152" i="347" s="1"/>
  <c r="L152" i="347"/>
  <c r="K152" i="347"/>
  <c r="J152" i="347"/>
  <c r="P151" i="347"/>
  <c r="M151" i="347" s="1"/>
  <c r="L151" i="347"/>
  <c r="K151" i="347"/>
  <c r="J151" i="347"/>
  <c r="P150" i="347"/>
  <c r="M150" i="347" s="1"/>
  <c r="L150" i="347"/>
  <c r="K150" i="347"/>
  <c r="J150" i="347"/>
  <c r="P149" i="347"/>
  <c r="M149" i="347" s="1"/>
  <c r="L149" i="347"/>
  <c r="K149" i="347"/>
  <c r="J149" i="347"/>
  <c r="P148" i="347"/>
  <c r="M148" i="347" s="1"/>
  <c r="L148" i="347"/>
  <c r="K148" i="347"/>
  <c r="J148" i="347"/>
  <c r="P147" i="347"/>
  <c r="M147" i="347" s="1"/>
  <c r="L147" i="347"/>
  <c r="K147" i="347"/>
  <c r="J147" i="347"/>
  <c r="P146" i="347"/>
  <c r="M146" i="347" s="1"/>
  <c r="L146" i="347"/>
  <c r="K146" i="347"/>
  <c r="J146" i="347"/>
  <c r="P145" i="347"/>
  <c r="M145" i="347" s="1"/>
  <c r="L145" i="347"/>
  <c r="K145" i="347"/>
  <c r="J145" i="347"/>
  <c r="P144" i="347"/>
  <c r="M144" i="347" s="1"/>
  <c r="L144" i="347"/>
  <c r="K144" i="347"/>
  <c r="J144" i="347"/>
  <c r="P143" i="347"/>
  <c r="M143" i="347" s="1"/>
  <c r="L143" i="347"/>
  <c r="K143" i="347"/>
  <c r="J143" i="347"/>
  <c r="P142" i="347"/>
  <c r="M142" i="347" s="1"/>
  <c r="L142" i="347"/>
  <c r="K142" i="347"/>
  <c r="J142" i="347"/>
  <c r="P141" i="347"/>
  <c r="M141" i="347" s="1"/>
  <c r="L141" i="347"/>
  <c r="K141" i="347"/>
  <c r="J141" i="347"/>
  <c r="P140" i="347"/>
  <c r="M140" i="347" s="1"/>
  <c r="L140" i="347"/>
  <c r="K140" i="347"/>
  <c r="J140" i="347"/>
  <c r="P139" i="347"/>
  <c r="M139" i="347" s="1"/>
  <c r="L139" i="347"/>
  <c r="K139" i="347"/>
  <c r="J139" i="347"/>
  <c r="P138" i="347"/>
  <c r="M138" i="347" s="1"/>
  <c r="L138" i="347"/>
  <c r="K138" i="347"/>
  <c r="J138" i="347"/>
  <c r="P137" i="347"/>
  <c r="M137" i="347" s="1"/>
  <c r="L137" i="347"/>
  <c r="K137" i="347"/>
  <c r="J137" i="347"/>
  <c r="P136" i="347"/>
  <c r="M136" i="347" s="1"/>
  <c r="L136" i="347"/>
  <c r="K136" i="347"/>
  <c r="J136" i="347"/>
  <c r="P135" i="347"/>
  <c r="M135" i="347" s="1"/>
  <c r="L135" i="347"/>
  <c r="K135" i="347"/>
  <c r="J135" i="347"/>
  <c r="P134" i="347"/>
  <c r="M134" i="347"/>
  <c r="L134" i="347"/>
  <c r="K134" i="347"/>
  <c r="J134" i="347"/>
  <c r="P133" i="347"/>
  <c r="M133" i="347" s="1"/>
  <c r="L133" i="347"/>
  <c r="K133" i="347"/>
  <c r="J133" i="347"/>
  <c r="P132" i="347"/>
  <c r="M132" i="347" s="1"/>
  <c r="L132" i="347"/>
  <c r="K132" i="347"/>
  <c r="J132" i="347"/>
  <c r="P131" i="347"/>
  <c r="M131" i="347" s="1"/>
  <c r="L131" i="347"/>
  <c r="K131" i="347"/>
  <c r="J131" i="347"/>
  <c r="P130" i="347"/>
  <c r="M130" i="347" s="1"/>
  <c r="L130" i="347"/>
  <c r="K130" i="347"/>
  <c r="J130" i="347"/>
  <c r="P129" i="347"/>
  <c r="M129" i="347" s="1"/>
  <c r="L129" i="347"/>
  <c r="K129" i="347"/>
  <c r="J129" i="347"/>
  <c r="P128" i="347"/>
  <c r="M128" i="347" s="1"/>
  <c r="L128" i="347"/>
  <c r="K128" i="347"/>
  <c r="J128" i="347"/>
  <c r="P127" i="347"/>
  <c r="M127" i="347" s="1"/>
  <c r="L127" i="347"/>
  <c r="K127" i="347"/>
  <c r="J127" i="347"/>
  <c r="P126" i="347"/>
  <c r="M126" i="347" s="1"/>
  <c r="L126" i="347"/>
  <c r="K126" i="347"/>
  <c r="J126" i="347"/>
  <c r="P125" i="347"/>
  <c r="M125" i="347" s="1"/>
  <c r="L125" i="347"/>
  <c r="K125" i="347"/>
  <c r="J125" i="347"/>
  <c r="P124" i="347"/>
  <c r="M124" i="347" s="1"/>
  <c r="L124" i="347"/>
  <c r="K124" i="347"/>
  <c r="J124" i="347"/>
  <c r="P123" i="347"/>
  <c r="M123" i="347" s="1"/>
  <c r="L123" i="347"/>
  <c r="K123" i="347"/>
  <c r="J123" i="347"/>
  <c r="P122" i="347"/>
  <c r="M122" i="347" s="1"/>
  <c r="L122" i="347"/>
  <c r="K122" i="347"/>
  <c r="J122" i="347"/>
  <c r="P121" i="347"/>
  <c r="M121" i="347" s="1"/>
  <c r="L121" i="347"/>
  <c r="K121" i="347"/>
  <c r="J121" i="347"/>
  <c r="P120" i="347"/>
  <c r="M120" i="347" s="1"/>
  <c r="L120" i="347"/>
  <c r="K120" i="347"/>
  <c r="J120" i="347"/>
  <c r="P119" i="347"/>
  <c r="M119" i="347" s="1"/>
  <c r="L119" i="347"/>
  <c r="K119" i="347"/>
  <c r="J119" i="347"/>
  <c r="P118" i="347"/>
  <c r="M118" i="347"/>
  <c r="L118" i="347"/>
  <c r="K118" i="347"/>
  <c r="J118" i="347"/>
  <c r="P117" i="347"/>
  <c r="M117" i="347" s="1"/>
  <c r="L117" i="347"/>
  <c r="K117" i="347"/>
  <c r="J117" i="347"/>
  <c r="P116" i="347"/>
  <c r="M116" i="347" s="1"/>
  <c r="L116" i="347"/>
  <c r="K116" i="347"/>
  <c r="J116" i="347"/>
  <c r="P115" i="347"/>
  <c r="M115" i="347" s="1"/>
  <c r="L115" i="347"/>
  <c r="K115" i="347"/>
  <c r="J115" i="347"/>
  <c r="P114" i="347"/>
  <c r="M114" i="347" s="1"/>
  <c r="L114" i="347"/>
  <c r="K114" i="347"/>
  <c r="J114" i="347"/>
  <c r="P113" i="347"/>
  <c r="M113" i="347" s="1"/>
  <c r="L113" i="347"/>
  <c r="K113" i="347"/>
  <c r="J113" i="347"/>
  <c r="P112" i="347"/>
  <c r="M112" i="347" s="1"/>
  <c r="L112" i="347"/>
  <c r="K112" i="347"/>
  <c r="J112" i="347"/>
  <c r="P111" i="347"/>
  <c r="M111" i="347" s="1"/>
  <c r="L111" i="347"/>
  <c r="K111" i="347"/>
  <c r="J111" i="347"/>
  <c r="P110" i="347"/>
  <c r="M110" i="347" s="1"/>
  <c r="L110" i="347"/>
  <c r="K110" i="347"/>
  <c r="J110" i="347"/>
  <c r="P109" i="347"/>
  <c r="M109" i="347" s="1"/>
  <c r="L109" i="347"/>
  <c r="K109" i="347"/>
  <c r="J109" i="347"/>
  <c r="P108" i="347"/>
  <c r="M108" i="347" s="1"/>
  <c r="L108" i="347"/>
  <c r="K108" i="347"/>
  <c r="J108" i="347"/>
  <c r="P107" i="347"/>
  <c r="M107" i="347" s="1"/>
  <c r="L107" i="347"/>
  <c r="K107" i="347"/>
  <c r="J107" i="347"/>
  <c r="P106" i="347"/>
  <c r="M106" i="347" s="1"/>
  <c r="L106" i="347"/>
  <c r="K106" i="347"/>
  <c r="J106" i="347"/>
  <c r="P105" i="347"/>
  <c r="M105" i="347" s="1"/>
  <c r="L105" i="347"/>
  <c r="K105" i="347"/>
  <c r="J105" i="347"/>
  <c r="P104" i="347"/>
  <c r="M104" i="347" s="1"/>
  <c r="L104" i="347"/>
  <c r="K104" i="347"/>
  <c r="J104" i="347"/>
  <c r="P103" i="347"/>
  <c r="M103" i="347" s="1"/>
  <c r="L103" i="347"/>
  <c r="K103" i="347"/>
  <c r="J103" i="347"/>
  <c r="P102" i="347"/>
  <c r="M102" i="347"/>
  <c r="L102" i="347"/>
  <c r="K102" i="347"/>
  <c r="J102" i="347"/>
  <c r="P101" i="347"/>
  <c r="M101" i="347" s="1"/>
  <c r="L101" i="347"/>
  <c r="K101" i="347"/>
  <c r="J101" i="347"/>
  <c r="P100" i="347"/>
  <c r="M100" i="347" s="1"/>
  <c r="L100" i="347"/>
  <c r="K100" i="347"/>
  <c r="J100" i="347"/>
  <c r="P99" i="347"/>
  <c r="M99" i="347" s="1"/>
  <c r="L99" i="347"/>
  <c r="K99" i="347"/>
  <c r="J99" i="347"/>
  <c r="P98" i="347"/>
  <c r="M98" i="347" s="1"/>
  <c r="L98" i="347"/>
  <c r="K98" i="347"/>
  <c r="J98" i="347"/>
  <c r="P97" i="347"/>
  <c r="M97" i="347" s="1"/>
  <c r="L97" i="347"/>
  <c r="K97" i="347"/>
  <c r="J97" i="347"/>
  <c r="P96" i="347"/>
  <c r="M96" i="347" s="1"/>
  <c r="L96" i="347"/>
  <c r="K96" i="347"/>
  <c r="J96" i="347"/>
  <c r="P95" i="347"/>
  <c r="M95" i="347" s="1"/>
  <c r="L95" i="347"/>
  <c r="K95" i="347"/>
  <c r="J95" i="347"/>
  <c r="P94" i="347"/>
  <c r="M94" i="347" s="1"/>
  <c r="L94" i="347"/>
  <c r="K94" i="347"/>
  <c r="J94" i="347"/>
  <c r="P93" i="347"/>
  <c r="M93" i="347" s="1"/>
  <c r="L93" i="347"/>
  <c r="K93" i="347"/>
  <c r="J93" i="347"/>
  <c r="P92" i="347"/>
  <c r="M92" i="347" s="1"/>
  <c r="L92" i="347"/>
  <c r="K92" i="347"/>
  <c r="J92" i="347"/>
  <c r="P91" i="347"/>
  <c r="M91" i="347" s="1"/>
  <c r="L91" i="347"/>
  <c r="K91" i="347"/>
  <c r="J91" i="347"/>
  <c r="P90" i="347"/>
  <c r="M90" i="347" s="1"/>
  <c r="L90" i="347"/>
  <c r="K90" i="347"/>
  <c r="J90" i="347"/>
  <c r="P89" i="347"/>
  <c r="M89" i="347" s="1"/>
  <c r="L89" i="347"/>
  <c r="K89" i="347"/>
  <c r="J89" i="347"/>
  <c r="P88" i="347"/>
  <c r="M88" i="347" s="1"/>
  <c r="L88" i="347"/>
  <c r="K88" i="347"/>
  <c r="J88" i="347"/>
  <c r="P87" i="347"/>
  <c r="M87" i="347" s="1"/>
  <c r="L87" i="347"/>
  <c r="K87" i="347"/>
  <c r="J87" i="347"/>
  <c r="P86" i="347"/>
  <c r="M86" i="347"/>
  <c r="L86" i="347"/>
  <c r="K86" i="347"/>
  <c r="J86" i="347"/>
  <c r="P85" i="347"/>
  <c r="M85" i="347" s="1"/>
  <c r="L85" i="347"/>
  <c r="K85" i="347"/>
  <c r="J85" i="347"/>
  <c r="P84" i="347"/>
  <c r="M84" i="347" s="1"/>
  <c r="L84" i="347"/>
  <c r="K84" i="347"/>
  <c r="J84" i="347"/>
  <c r="P83" i="347"/>
  <c r="M83" i="347" s="1"/>
  <c r="L83" i="347"/>
  <c r="K83" i="347"/>
  <c r="J83" i="347"/>
  <c r="P82" i="347"/>
  <c r="M82" i="347" s="1"/>
  <c r="L82" i="347"/>
  <c r="K82" i="347"/>
  <c r="J82" i="347"/>
  <c r="P81" i="347"/>
  <c r="M81" i="347" s="1"/>
  <c r="L81" i="347"/>
  <c r="K81" i="347"/>
  <c r="J81" i="347"/>
  <c r="P80" i="347"/>
  <c r="M80" i="347" s="1"/>
  <c r="L80" i="347"/>
  <c r="K80" i="347"/>
  <c r="J80" i="347"/>
  <c r="P79" i="347"/>
  <c r="M79" i="347" s="1"/>
  <c r="L79" i="347"/>
  <c r="K79" i="347"/>
  <c r="J79" i="347"/>
  <c r="P78" i="347"/>
  <c r="M78" i="347" s="1"/>
  <c r="L78" i="347"/>
  <c r="K78" i="347"/>
  <c r="J78" i="347"/>
  <c r="P77" i="347"/>
  <c r="M77" i="347" s="1"/>
  <c r="L77" i="347"/>
  <c r="K77" i="347"/>
  <c r="J77" i="347"/>
  <c r="P76" i="347"/>
  <c r="M76" i="347" s="1"/>
  <c r="L76" i="347"/>
  <c r="K76" i="347"/>
  <c r="J76" i="347"/>
  <c r="P75" i="347"/>
  <c r="M75" i="347" s="1"/>
  <c r="L75" i="347"/>
  <c r="K75" i="347"/>
  <c r="J75" i="347"/>
  <c r="P74" i="347"/>
  <c r="M74" i="347" s="1"/>
  <c r="L74" i="347"/>
  <c r="K74" i="347"/>
  <c r="J74" i="347"/>
  <c r="P73" i="347"/>
  <c r="M73" i="347" s="1"/>
  <c r="L73" i="347"/>
  <c r="K73" i="347"/>
  <c r="J73" i="347"/>
  <c r="P72" i="347"/>
  <c r="M72" i="347" s="1"/>
  <c r="L72" i="347"/>
  <c r="K72" i="347"/>
  <c r="J72" i="347"/>
  <c r="P71" i="347"/>
  <c r="M71" i="347" s="1"/>
  <c r="L71" i="347"/>
  <c r="K71" i="347"/>
  <c r="J71" i="347"/>
  <c r="P70" i="347"/>
  <c r="M70" i="347"/>
  <c r="L70" i="347"/>
  <c r="K70" i="347"/>
  <c r="J70" i="347"/>
  <c r="P69" i="347"/>
  <c r="M69" i="347" s="1"/>
  <c r="L69" i="347"/>
  <c r="K69" i="347"/>
  <c r="J69" i="347"/>
  <c r="P68" i="347"/>
  <c r="M68" i="347" s="1"/>
  <c r="L68" i="347"/>
  <c r="K68" i="347"/>
  <c r="J68" i="347"/>
  <c r="P67" i="347"/>
  <c r="M67" i="347" s="1"/>
  <c r="L67" i="347"/>
  <c r="K67" i="347"/>
  <c r="J67" i="347"/>
  <c r="P66" i="347"/>
  <c r="M66" i="347" s="1"/>
  <c r="L66" i="347"/>
  <c r="K66" i="347"/>
  <c r="J66" i="347"/>
  <c r="P65" i="347"/>
  <c r="M65" i="347" s="1"/>
  <c r="L65" i="347"/>
  <c r="K65" i="347"/>
  <c r="J65" i="347"/>
  <c r="P64" i="347"/>
  <c r="M64" i="347" s="1"/>
  <c r="L64" i="347"/>
  <c r="K64" i="347"/>
  <c r="J64" i="347"/>
  <c r="P63" i="347"/>
  <c r="M63" i="347" s="1"/>
  <c r="L63" i="347"/>
  <c r="K63" i="347"/>
  <c r="J63" i="347"/>
  <c r="P62" i="347"/>
  <c r="M62" i="347" s="1"/>
  <c r="L62" i="347"/>
  <c r="K62" i="347"/>
  <c r="J62" i="347"/>
  <c r="P61" i="347"/>
  <c r="M61" i="347" s="1"/>
  <c r="L61" i="347"/>
  <c r="K61" i="347"/>
  <c r="J61" i="347"/>
  <c r="P60" i="347"/>
  <c r="M60" i="347" s="1"/>
  <c r="L60" i="347"/>
  <c r="K60" i="347"/>
  <c r="J60" i="347"/>
  <c r="P59" i="347"/>
  <c r="M59" i="347" s="1"/>
  <c r="L59" i="347"/>
  <c r="K59" i="347"/>
  <c r="J59" i="347"/>
  <c r="P58" i="347"/>
  <c r="M58" i="347" s="1"/>
  <c r="L58" i="347"/>
  <c r="K58" i="347"/>
  <c r="J58" i="347"/>
  <c r="P57" i="347"/>
  <c r="M57" i="347" s="1"/>
  <c r="L57" i="347"/>
  <c r="K57" i="347"/>
  <c r="J57" i="347"/>
  <c r="P56" i="347"/>
  <c r="M56" i="347" s="1"/>
  <c r="L56" i="347"/>
  <c r="K56" i="347"/>
  <c r="J56" i="347"/>
  <c r="P55" i="347"/>
  <c r="M55" i="347" s="1"/>
  <c r="L55" i="347"/>
  <c r="K55" i="347"/>
  <c r="J55" i="347"/>
  <c r="P54" i="347"/>
  <c r="M54" i="347"/>
  <c r="L54" i="347"/>
  <c r="K54" i="347"/>
  <c r="J54" i="347"/>
  <c r="P53" i="347"/>
  <c r="M53" i="347" s="1"/>
  <c r="L53" i="347"/>
  <c r="K53" i="347"/>
  <c r="J53" i="347"/>
  <c r="P52" i="347"/>
  <c r="M52" i="347" s="1"/>
  <c r="L52" i="347"/>
  <c r="K52" i="347"/>
  <c r="J52" i="347"/>
  <c r="P51" i="347"/>
  <c r="M51" i="347" s="1"/>
  <c r="L51" i="347"/>
  <c r="K51" i="347"/>
  <c r="J51" i="347"/>
  <c r="P50" i="347"/>
  <c r="M50" i="347" s="1"/>
  <c r="L50" i="347"/>
  <c r="K50" i="347"/>
  <c r="J50" i="347"/>
  <c r="P49" i="347"/>
  <c r="M49" i="347" s="1"/>
  <c r="L49" i="347"/>
  <c r="K49" i="347"/>
  <c r="J49" i="347"/>
  <c r="P48" i="347"/>
  <c r="M48" i="347" s="1"/>
  <c r="L48" i="347"/>
  <c r="K48" i="347"/>
  <c r="J48" i="347"/>
  <c r="P47" i="347"/>
  <c r="M47" i="347" s="1"/>
  <c r="L47" i="347"/>
  <c r="K47" i="347"/>
  <c r="J47" i="347"/>
  <c r="P46" i="347"/>
  <c r="M46" i="347" s="1"/>
  <c r="L46" i="347"/>
  <c r="K46" i="347"/>
  <c r="J46" i="347"/>
  <c r="P45" i="347"/>
  <c r="M45" i="347" s="1"/>
  <c r="L45" i="347"/>
  <c r="K45" i="347"/>
  <c r="J45" i="347"/>
  <c r="P44" i="347"/>
  <c r="M44" i="347" s="1"/>
  <c r="L44" i="347"/>
  <c r="K44" i="347"/>
  <c r="J44" i="347"/>
  <c r="P43" i="347"/>
  <c r="M43" i="347" s="1"/>
  <c r="L43" i="347"/>
  <c r="K43" i="347"/>
  <c r="J43" i="347"/>
  <c r="P42" i="347"/>
  <c r="M42" i="347" s="1"/>
  <c r="L42" i="347"/>
  <c r="K42" i="347"/>
  <c r="J42" i="347"/>
  <c r="P41" i="347"/>
  <c r="M41" i="347" s="1"/>
  <c r="L41" i="347"/>
  <c r="K41" i="347"/>
  <c r="J41" i="347"/>
  <c r="P40" i="347"/>
  <c r="M40" i="347" s="1"/>
  <c r="L40" i="347"/>
  <c r="K40" i="347"/>
  <c r="J40" i="347"/>
  <c r="F9" i="347"/>
  <c r="F8" i="347"/>
  <c r="F7" i="347"/>
  <c r="H5" i="347"/>
  <c r="D5" i="347"/>
  <c r="C5" i="347"/>
  <c r="A5" i="347"/>
  <c r="C2" i="347"/>
  <c r="A1" i="347"/>
  <c r="B20" i="350" l="1"/>
  <c r="AE1" i="350"/>
  <c r="AH1" i="350"/>
  <c r="B21" i="348"/>
  <c r="AJ1" i="350"/>
  <c r="H18" i="354"/>
  <c r="AD1" i="350"/>
  <c r="AH1" i="354"/>
  <c r="AB1" i="354"/>
  <c r="AI1" i="354"/>
  <c r="AD1" i="354"/>
  <c r="AJ1" i="354"/>
  <c r="AB1" i="350"/>
  <c r="AI1" i="350"/>
  <c r="AE1" i="354"/>
  <c r="AF1" i="350"/>
  <c r="AF1" i="354"/>
  <c r="AB1" i="348"/>
  <c r="AF1" i="348"/>
  <c r="AJ1" i="348"/>
  <c r="H18" i="350"/>
  <c r="B21" i="350"/>
  <c r="D18" i="350"/>
  <c r="AC1" i="348"/>
  <c r="AG1" i="348"/>
  <c r="AK1" i="348"/>
  <c r="B19" i="348"/>
  <c r="AE1" i="348"/>
  <c r="AI1" i="348"/>
  <c r="F18" i="354"/>
  <c r="B20" i="354"/>
  <c r="AD1" i="348"/>
  <c r="AC1" i="354"/>
  <c r="AG1" i="354"/>
  <c r="B19" i="354"/>
  <c r="AC1" i="350"/>
  <c r="AG1" i="350"/>
  <c r="E2" i="233" l="1"/>
  <c r="C2" i="231"/>
  <c r="I13" i="233"/>
  <c r="G13" i="233"/>
  <c r="E13" i="233"/>
  <c r="B22" i="233" s="1"/>
  <c r="D13" i="233"/>
  <c r="C13" i="233"/>
  <c r="I11" i="233"/>
  <c r="G11" i="233"/>
  <c r="E11" i="233"/>
  <c r="B21" i="233" s="1"/>
  <c r="D11" i="233"/>
  <c r="C11" i="233"/>
  <c r="I9" i="233"/>
  <c r="G9" i="233"/>
  <c r="E9" i="233"/>
  <c r="B20" i="233" s="1"/>
  <c r="D9" i="233"/>
  <c r="C9" i="233"/>
  <c r="I7" i="233"/>
  <c r="G7" i="233"/>
  <c r="E7" i="233"/>
  <c r="B19" i="233" s="1"/>
  <c r="D7" i="233"/>
  <c r="C7" i="233"/>
  <c r="Y5" i="233"/>
  <c r="M4" i="233"/>
  <c r="K41" i="233" s="1"/>
  <c r="E4" i="233"/>
  <c r="A4" i="233"/>
  <c r="Y3" i="233"/>
  <c r="A1" i="233"/>
  <c r="P156" i="231"/>
  <c r="M156" i="231" s="1"/>
  <c r="L156" i="231"/>
  <c r="K156" i="231"/>
  <c r="J156" i="231"/>
  <c r="P155" i="231"/>
  <c r="M155" i="231" s="1"/>
  <c r="L155" i="231"/>
  <c r="K155" i="231"/>
  <c r="J155" i="231"/>
  <c r="P154" i="231"/>
  <c r="M154" i="231" s="1"/>
  <c r="L154" i="231"/>
  <c r="K154" i="231"/>
  <c r="J154" i="231"/>
  <c r="P153" i="231"/>
  <c r="M153" i="231" s="1"/>
  <c r="L153" i="231"/>
  <c r="K153" i="231"/>
  <c r="J153" i="231"/>
  <c r="P152" i="231"/>
  <c r="M152" i="231" s="1"/>
  <c r="L152" i="231"/>
  <c r="K152" i="231"/>
  <c r="J152" i="231"/>
  <c r="P151" i="231"/>
  <c r="M151" i="231" s="1"/>
  <c r="L151" i="231"/>
  <c r="K151" i="231"/>
  <c r="J151" i="231"/>
  <c r="P150" i="231"/>
  <c r="M150" i="231" s="1"/>
  <c r="L150" i="231"/>
  <c r="K150" i="231"/>
  <c r="J150" i="231"/>
  <c r="P149" i="231"/>
  <c r="M149" i="231" s="1"/>
  <c r="L149" i="231"/>
  <c r="K149" i="231"/>
  <c r="J149" i="231"/>
  <c r="P148" i="231"/>
  <c r="M148" i="231"/>
  <c r="L148" i="231"/>
  <c r="K148" i="231"/>
  <c r="J148" i="231"/>
  <c r="P147" i="231"/>
  <c r="M147" i="231" s="1"/>
  <c r="L147" i="231"/>
  <c r="K147" i="231"/>
  <c r="J147" i="231"/>
  <c r="P146" i="231"/>
  <c r="M146" i="231" s="1"/>
  <c r="L146" i="231"/>
  <c r="K146" i="231"/>
  <c r="J146" i="231"/>
  <c r="P145" i="231"/>
  <c r="M145" i="231" s="1"/>
  <c r="L145" i="231"/>
  <c r="K145" i="231"/>
  <c r="J145" i="231"/>
  <c r="P144" i="231"/>
  <c r="M144" i="231" s="1"/>
  <c r="L144" i="231"/>
  <c r="K144" i="231"/>
  <c r="J144" i="231"/>
  <c r="P143" i="231"/>
  <c r="M143" i="231" s="1"/>
  <c r="L143" i="231"/>
  <c r="K143" i="231"/>
  <c r="J143" i="231"/>
  <c r="P142" i="231"/>
  <c r="M142" i="231" s="1"/>
  <c r="L142" i="231"/>
  <c r="K142" i="231"/>
  <c r="J142" i="231"/>
  <c r="P141" i="231"/>
  <c r="M141" i="231" s="1"/>
  <c r="L141" i="231"/>
  <c r="K141" i="231"/>
  <c r="J141" i="231"/>
  <c r="P140" i="231"/>
  <c r="M140" i="231" s="1"/>
  <c r="L140" i="231"/>
  <c r="K140" i="231"/>
  <c r="J140" i="231"/>
  <c r="P139" i="231"/>
  <c r="M139" i="231" s="1"/>
  <c r="L139" i="231"/>
  <c r="K139" i="231"/>
  <c r="J139" i="231"/>
  <c r="P138" i="231"/>
  <c r="M138" i="231" s="1"/>
  <c r="L138" i="231"/>
  <c r="K138" i="231"/>
  <c r="J138" i="231"/>
  <c r="P137" i="231"/>
  <c r="M137" i="231" s="1"/>
  <c r="L137" i="231"/>
  <c r="K137" i="231"/>
  <c r="J137" i="231"/>
  <c r="P136" i="231"/>
  <c r="M136" i="231" s="1"/>
  <c r="L136" i="231"/>
  <c r="K136" i="231"/>
  <c r="J136" i="231"/>
  <c r="P135" i="231"/>
  <c r="M135" i="231" s="1"/>
  <c r="L135" i="231"/>
  <c r="K135" i="231"/>
  <c r="J135" i="231"/>
  <c r="P134" i="231"/>
  <c r="M134" i="231" s="1"/>
  <c r="L134" i="231"/>
  <c r="K134" i="231"/>
  <c r="J134" i="231"/>
  <c r="P133" i="231"/>
  <c r="M133" i="231" s="1"/>
  <c r="L133" i="231"/>
  <c r="K133" i="231"/>
  <c r="J133" i="231"/>
  <c r="P132" i="231"/>
  <c r="M132" i="231"/>
  <c r="L132" i="231"/>
  <c r="K132" i="231"/>
  <c r="J132" i="231"/>
  <c r="P131" i="231"/>
  <c r="M131" i="231" s="1"/>
  <c r="L131" i="231"/>
  <c r="K131" i="231"/>
  <c r="J131" i="231"/>
  <c r="P130" i="231"/>
  <c r="M130" i="231" s="1"/>
  <c r="L130" i="231"/>
  <c r="K130" i="231"/>
  <c r="J130" i="231"/>
  <c r="P129" i="231"/>
  <c r="M129" i="231" s="1"/>
  <c r="L129" i="231"/>
  <c r="K129" i="231"/>
  <c r="J129" i="231"/>
  <c r="P128" i="231"/>
  <c r="M128" i="231" s="1"/>
  <c r="L128" i="231"/>
  <c r="K128" i="231"/>
  <c r="J128" i="231"/>
  <c r="P127" i="231"/>
  <c r="M127" i="231" s="1"/>
  <c r="L127" i="231"/>
  <c r="K127" i="231"/>
  <c r="J127" i="231"/>
  <c r="P126" i="231"/>
  <c r="M126" i="231" s="1"/>
  <c r="L126" i="231"/>
  <c r="K126" i="231"/>
  <c r="J126" i="231"/>
  <c r="P125" i="231"/>
  <c r="M125" i="231" s="1"/>
  <c r="L125" i="231"/>
  <c r="K125" i="231"/>
  <c r="J125" i="231"/>
  <c r="P124" i="231"/>
  <c r="M124" i="231" s="1"/>
  <c r="L124" i="231"/>
  <c r="K124" i="231"/>
  <c r="J124" i="231"/>
  <c r="P123" i="231"/>
  <c r="M123" i="231" s="1"/>
  <c r="L123" i="231"/>
  <c r="K123" i="231"/>
  <c r="J123" i="231"/>
  <c r="P122" i="231"/>
  <c r="M122" i="231" s="1"/>
  <c r="L122" i="231"/>
  <c r="K122" i="231"/>
  <c r="J122" i="231"/>
  <c r="P121" i="231"/>
  <c r="M121" i="231" s="1"/>
  <c r="L121" i="231"/>
  <c r="K121" i="231"/>
  <c r="J121" i="231"/>
  <c r="P120" i="231"/>
  <c r="M120" i="231" s="1"/>
  <c r="L120" i="231"/>
  <c r="K120" i="231"/>
  <c r="J120" i="231"/>
  <c r="P119" i="231"/>
  <c r="M119" i="231" s="1"/>
  <c r="L119" i="231"/>
  <c r="K119" i="231"/>
  <c r="J119" i="231"/>
  <c r="P118" i="231"/>
  <c r="M118" i="231" s="1"/>
  <c r="L118" i="231"/>
  <c r="K118" i="231"/>
  <c r="J118" i="231"/>
  <c r="P117" i="231"/>
  <c r="M117" i="231" s="1"/>
  <c r="L117" i="231"/>
  <c r="K117" i="231"/>
  <c r="J117" i="231"/>
  <c r="P116" i="231"/>
  <c r="M116" i="231" s="1"/>
  <c r="L116" i="231"/>
  <c r="K116" i="231"/>
  <c r="J116" i="231"/>
  <c r="P115" i="231"/>
  <c r="M115" i="231" s="1"/>
  <c r="L115" i="231"/>
  <c r="K115" i="231"/>
  <c r="J115" i="231"/>
  <c r="P114" i="231"/>
  <c r="M114" i="231" s="1"/>
  <c r="L114" i="231"/>
  <c r="K114" i="231"/>
  <c r="J114" i="231"/>
  <c r="P113" i="231"/>
  <c r="M113" i="231"/>
  <c r="L113" i="231"/>
  <c r="K113" i="231"/>
  <c r="J113" i="231"/>
  <c r="P112" i="231"/>
  <c r="M112" i="231" s="1"/>
  <c r="L112" i="231"/>
  <c r="K112" i="231"/>
  <c r="J112" i="231"/>
  <c r="P111" i="231"/>
  <c r="M111" i="231" s="1"/>
  <c r="L111" i="231"/>
  <c r="K111" i="231"/>
  <c r="J111" i="231"/>
  <c r="P110" i="231"/>
  <c r="M110" i="231" s="1"/>
  <c r="L110" i="231"/>
  <c r="K110" i="231"/>
  <c r="J110" i="231"/>
  <c r="P109" i="231"/>
  <c r="M109" i="231" s="1"/>
  <c r="L109" i="231"/>
  <c r="K109" i="231"/>
  <c r="J109" i="231"/>
  <c r="P108" i="231"/>
  <c r="M108" i="231"/>
  <c r="L108" i="231"/>
  <c r="K108" i="231"/>
  <c r="J108" i="231"/>
  <c r="P107" i="231"/>
  <c r="M107" i="231" s="1"/>
  <c r="L107" i="231"/>
  <c r="K107" i="231"/>
  <c r="J107" i="231"/>
  <c r="P106" i="231"/>
  <c r="M106" i="231" s="1"/>
  <c r="L106" i="231"/>
  <c r="K106" i="231"/>
  <c r="J106" i="231"/>
  <c r="P105" i="231"/>
  <c r="M105" i="231" s="1"/>
  <c r="L105" i="231"/>
  <c r="K105" i="231"/>
  <c r="J105" i="231"/>
  <c r="P104" i="231"/>
  <c r="M104" i="231" s="1"/>
  <c r="L104" i="231"/>
  <c r="K104" i="231"/>
  <c r="J104" i="231"/>
  <c r="P103" i="231"/>
  <c r="M103" i="231" s="1"/>
  <c r="L103" i="231"/>
  <c r="K103" i="231"/>
  <c r="J103" i="231"/>
  <c r="P102" i="231"/>
  <c r="M102" i="231" s="1"/>
  <c r="L102" i="231"/>
  <c r="K102" i="231"/>
  <c r="J102" i="231"/>
  <c r="P101" i="231"/>
  <c r="M101" i="231" s="1"/>
  <c r="L101" i="231"/>
  <c r="K101" i="231"/>
  <c r="J101" i="231"/>
  <c r="P100" i="231"/>
  <c r="M100" i="231" s="1"/>
  <c r="L100" i="231"/>
  <c r="K100" i="231"/>
  <c r="J100" i="231"/>
  <c r="P99" i="231"/>
  <c r="M99" i="231" s="1"/>
  <c r="L99" i="231"/>
  <c r="K99" i="231"/>
  <c r="J99" i="231"/>
  <c r="P98" i="231"/>
  <c r="M98" i="231" s="1"/>
  <c r="L98" i="231"/>
  <c r="K98" i="231"/>
  <c r="J98" i="231"/>
  <c r="P97" i="231"/>
  <c r="M97" i="231" s="1"/>
  <c r="L97" i="231"/>
  <c r="K97" i="231"/>
  <c r="J97" i="231"/>
  <c r="P96" i="231"/>
  <c r="M96" i="231"/>
  <c r="L96" i="231"/>
  <c r="K96" i="231"/>
  <c r="J96" i="231"/>
  <c r="P95" i="231"/>
  <c r="M95" i="231" s="1"/>
  <c r="L95" i="231"/>
  <c r="K95" i="231"/>
  <c r="J95" i="231"/>
  <c r="P94" i="231"/>
  <c r="M94" i="231" s="1"/>
  <c r="L94" i="231"/>
  <c r="K94" i="231"/>
  <c r="J94" i="231"/>
  <c r="P93" i="231"/>
  <c r="M93" i="231" s="1"/>
  <c r="L93" i="231"/>
  <c r="K93" i="231"/>
  <c r="J93" i="231"/>
  <c r="P92" i="231"/>
  <c r="M92" i="231" s="1"/>
  <c r="L92" i="231"/>
  <c r="K92" i="231"/>
  <c r="J92" i="231"/>
  <c r="P91" i="231"/>
  <c r="M91" i="231" s="1"/>
  <c r="L91" i="231"/>
  <c r="K91" i="231"/>
  <c r="J91" i="231"/>
  <c r="P90" i="231"/>
  <c r="M90" i="231" s="1"/>
  <c r="L90" i="231"/>
  <c r="K90" i="231"/>
  <c r="J90" i="231"/>
  <c r="P89" i="231"/>
  <c r="M89" i="231"/>
  <c r="L89" i="231"/>
  <c r="K89" i="231"/>
  <c r="J89" i="231"/>
  <c r="P88" i="231"/>
  <c r="M88" i="231" s="1"/>
  <c r="L88" i="231"/>
  <c r="K88" i="231"/>
  <c r="J88" i="231"/>
  <c r="P87" i="231"/>
  <c r="M87" i="231" s="1"/>
  <c r="L87" i="231"/>
  <c r="K87" i="231"/>
  <c r="J87" i="231"/>
  <c r="P86" i="231"/>
  <c r="M86" i="231" s="1"/>
  <c r="L86" i="231"/>
  <c r="K86" i="231"/>
  <c r="J86" i="231"/>
  <c r="P85" i="231"/>
  <c r="M85" i="231"/>
  <c r="L85" i="231"/>
  <c r="K85" i="231"/>
  <c r="J85" i="231"/>
  <c r="P84" i="231"/>
  <c r="M84" i="231" s="1"/>
  <c r="L84" i="231"/>
  <c r="K84" i="231"/>
  <c r="J84" i="231"/>
  <c r="P83" i="231"/>
  <c r="M83" i="231" s="1"/>
  <c r="L83" i="231"/>
  <c r="K83" i="231"/>
  <c r="J83" i="231"/>
  <c r="P82" i="231"/>
  <c r="M82" i="231" s="1"/>
  <c r="L82" i="231"/>
  <c r="K82" i="231"/>
  <c r="J82" i="231"/>
  <c r="P81" i="231"/>
  <c r="M81" i="231" s="1"/>
  <c r="L81" i="231"/>
  <c r="K81" i="231"/>
  <c r="J81" i="231"/>
  <c r="P80" i="231"/>
  <c r="M80" i="231" s="1"/>
  <c r="L80" i="231"/>
  <c r="K80" i="231"/>
  <c r="J80" i="231"/>
  <c r="P79" i="231"/>
  <c r="M79" i="231" s="1"/>
  <c r="L79" i="231"/>
  <c r="K79" i="231"/>
  <c r="J79" i="231"/>
  <c r="P78" i="231"/>
  <c r="M78" i="231" s="1"/>
  <c r="L78" i="231"/>
  <c r="K78" i="231"/>
  <c r="J78" i="231"/>
  <c r="P77" i="231"/>
  <c r="M77" i="231" s="1"/>
  <c r="L77" i="231"/>
  <c r="K77" i="231"/>
  <c r="J77" i="231"/>
  <c r="P76" i="231"/>
  <c r="M76" i="231" s="1"/>
  <c r="L76" i="231"/>
  <c r="K76" i="231"/>
  <c r="J76" i="231"/>
  <c r="P75" i="231"/>
  <c r="M75" i="231"/>
  <c r="L75" i="231"/>
  <c r="K75" i="231"/>
  <c r="J75" i="231"/>
  <c r="P74" i="231"/>
  <c r="M74" i="231" s="1"/>
  <c r="L74" i="231"/>
  <c r="K74" i="231"/>
  <c r="J74" i="231"/>
  <c r="P73" i="231"/>
  <c r="M73" i="231"/>
  <c r="L73" i="231"/>
  <c r="K73" i="231"/>
  <c r="J73" i="231"/>
  <c r="P72" i="231"/>
  <c r="M72" i="231" s="1"/>
  <c r="L72" i="231"/>
  <c r="K72" i="231"/>
  <c r="J72" i="231"/>
  <c r="P71" i="231"/>
  <c r="M71" i="231" s="1"/>
  <c r="L71" i="231"/>
  <c r="K71" i="231"/>
  <c r="J71" i="231"/>
  <c r="P70" i="231"/>
  <c r="M70" i="231" s="1"/>
  <c r="L70" i="231"/>
  <c r="K70" i="231"/>
  <c r="J70" i="231"/>
  <c r="P69" i="231"/>
  <c r="M69" i="231" s="1"/>
  <c r="L69" i="231"/>
  <c r="K69" i="231"/>
  <c r="J69" i="231"/>
  <c r="P68" i="231"/>
  <c r="M68" i="231" s="1"/>
  <c r="L68" i="231"/>
  <c r="K68" i="231"/>
  <c r="J68" i="231"/>
  <c r="P67" i="231"/>
  <c r="M67" i="231" s="1"/>
  <c r="L67" i="231"/>
  <c r="K67" i="231"/>
  <c r="J67" i="231"/>
  <c r="P66" i="231"/>
  <c r="M66" i="231" s="1"/>
  <c r="L66" i="231"/>
  <c r="K66" i="231"/>
  <c r="J66" i="231"/>
  <c r="P65" i="231"/>
  <c r="M65" i="231"/>
  <c r="L65" i="231"/>
  <c r="K65" i="231"/>
  <c r="J65" i="231"/>
  <c r="P64" i="231"/>
  <c r="M64" i="231" s="1"/>
  <c r="L64" i="231"/>
  <c r="K64" i="231"/>
  <c r="J64" i="231"/>
  <c r="P63" i="231"/>
  <c r="M63" i="231" s="1"/>
  <c r="L63" i="231"/>
  <c r="K63" i="231"/>
  <c r="J63" i="231"/>
  <c r="P62" i="231"/>
  <c r="M62" i="231" s="1"/>
  <c r="L62" i="231"/>
  <c r="K62" i="231"/>
  <c r="J62" i="231"/>
  <c r="P61" i="231"/>
  <c r="M61" i="231" s="1"/>
  <c r="L61" i="231"/>
  <c r="K61" i="231"/>
  <c r="J61" i="231"/>
  <c r="P60" i="231"/>
  <c r="M60" i="231" s="1"/>
  <c r="L60" i="231"/>
  <c r="K60" i="231"/>
  <c r="J60" i="231"/>
  <c r="P59" i="231"/>
  <c r="M59" i="231" s="1"/>
  <c r="L59" i="231"/>
  <c r="K59" i="231"/>
  <c r="J59" i="231"/>
  <c r="P58" i="231"/>
  <c r="M58" i="231" s="1"/>
  <c r="L58" i="231"/>
  <c r="K58" i="231"/>
  <c r="J58" i="231"/>
  <c r="P57" i="231"/>
  <c r="M57" i="231"/>
  <c r="L57" i="231"/>
  <c r="K57" i="231"/>
  <c r="J57" i="231"/>
  <c r="P56" i="231"/>
  <c r="M56" i="231" s="1"/>
  <c r="L56" i="231"/>
  <c r="K56" i="231"/>
  <c r="J56" i="231"/>
  <c r="P55" i="231"/>
  <c r="M55" i="231" s="1"/>
  <c r="L55" i="231"/>
  <c r="K55" i="231"/>
  <c r="J55" i="231"/>
  <c r="P54" i="231"/>
  <c r="M54" i="231" s="1"/>
  <c r="L54" i="231"/>
  <c r="K54" i="231"/>
  <c r="J54" i="231"/>
  <c r="P53" i="231"/>
  <c r="M53" i="231"/>
  <c r="L53" i="231"/>
  <c r="K53" i="231"/>
  <c r="J53" i="231"/>
  <c r="P52" i="231"/>
  <c r="M52" i="231" s="1"/>
  <c r="L52" i="231"/>
  <c r="K52" i="231"/>
  <c r="J52" i="231"/>
  <c r="P51" i="231"/>
  <c r="M51" i="231" s="1"/>
  <c r="L51" i="231"/>
  <c r="K51" i="231"/>
  <c r="J51" i="231"/>
  <c r="P50" i="231"/>
  <c r="M50" i="231" s="1"/>
  <c r="L50" i="231"/>
  <c r="K50" i="231"/>
  <c r="J50" i="231"/>
  <c r="P49" i="231"/>
  <c r="M49" i="231" s="1"/>
  <c r="L49" i="231"/>
  <c r="K49" i="231"/>
  <c r="J49" i="231"/>
  <c r="P48" i="231"/>
  <c r="M48" i="231" s="1"/>
  <c r="L48" i="231"/>
  <c r="K48" i="231"/>
  <c r="J48" i="231"/>
  <c r="P47" i="231"/>
  <c r="M47" i="231" s="1"/>
  <c r="L47" i="231"/>
  <c r="K47" i="231"/>
  <c r="J47" i="231"/>
  <c r="P46" i="231"/>
  <c r="M46" i="231" s="1"/>
  <c r="L46" i="231"/>
  <c r="K46" i="231"/>
  <c r="J46" i="231"/>
  <c r="P45" i="231"/>
  <c r="M45" i="231" s="1"/>
  <c r="L45" i="231"/>
  <c r="K45" i="231"/>
  <c r="J45" i="231"/>
  <c r="P44" i="231"/>
  <c r="M44" i="231" s="1"/>
  <c r="L44" i="231"/>
  <c r="K44" i="231"/>
  <c r="J44" i="231"/>
  <c r="P43" i="231"/>
  <c r="M43" i="231" s="1"/>
  <c r="L43" i="231"/>
  <c r="K43" i="231"/>
  <c r="J43" i="231"/>
  <c r="P42" i="231"/>
  <c r="M42" i="231" s="1"/>
  <c r="L42" i="231"/>
  <c r="K42" i="231"/>
  <c r="J42" i="231"/>
  <c r="P41" i="231"/>
  <c r="M41" i="231" s="1"/>
  <c r="L41" i="231"/>
  <c r="K41" i="231"/>
  <c r="J41" i="231"/>
  <c r="P40" i="231"/>
  <c r="M40" i="231"/>
  <c r="L40" i="231"/>
  <c r="K40" i="231"/>
  <c r="J40" i="231"/>
  <c r="H5" i="231"/>
  <c r="D5" i="231"/>
  <c r="C5" i="231"/>
  <c r="A5" i="231"/>
  <c r="A1" i="231"/>
  <c r="C2" i="9"/>
  <c r="C5" i="9"/>
  <c r="D5" i="9"/>
  <c r="H5" i="9"/>
  <c r="Y5" i="90"/>
  <c r="AH1" i="90" s="1"/>
  <c r="Y3" i="90"/>
  <c r="R47" i="90"/>
  <c r="E17" i="90"/>
  <c r="H27" i="90" s="1"/>
  <c r="E15" i="90"/>
  <c r="E13" i="90"/>
  <c r="D27" i="90" s="1"/>
  <c r="F36" i="90"/>
  <c r="I17" i="90"/>
  <c r="G17" i="90"/>
  <c r="D17" i="90"/>
  <c r="C17" i="90"/>
  <c r="I15" i="90"/>
  <c r="G15" i="90"/>
  <c r="D15" i="90"/>
  <c r="C15" i="90"/>
  <c r="I13" i="90"/>
  <c r="G13" i="90"/>
  <c r="D13" i="90"/>
  <c r="C13" i="90"/>
  <c r="L4" i="90"/>
  <c r="K47" i="90" s="1"/>
  <c r="E11" i="90"/>
  <c r="B25" i="90" s="1"/>
  <c r="C32" i="90" s="1"/>
  <c r="C36" i="90"/>
  <c r="E9" i="90"/>
  <c r="E7" i="90"/>
  <c r="I11" i="90"/>
  <c r="G11" i="90"/>
  <c r="D11" i="90"/>
  <c r="C11" i="90"/>
  <c r="I9" i="90"/>
  <c r="G9" i="90"/>
  <c r="D9" i="90"/>
  <c r="C9" i="90"/>
  <c r="I7" i="90"/>
  <c r="G7" i="90"/>
  <c r="D7" i="90"/>
  <c r="C7" i="90"/>
  <c r="E4" i="90"/>
  <c r="A4" i="90"/>
  <c r="E2" i="90"/>
  <c r="A1" i="90"/>
  <c r="J151" i="9"/>
  <c r="K151" i="9"/>
  <c r="L151" i="9"/>
  <c r="P151" i="9"/>
  <c r="M151" i="9" s="1"/>
  <c r="J152" i="9"/>
  <c r="K152" i="9"/>
  <c r="L152" i="9"/>
  <c r="P152" i="9"/>
  <c r="M152" i="9"/>
  <c r="J153" i="9"/>
  <c r="K153" i="9"/>
  <c r="L153" i="9"/>
  <c r="P153" i="9"/>
  <c r="M153" i="9" s="1"/>
  <c r="J154" i="9"/>
  <c r="K154" i="9"/>
  <c r="L154" i="9"/>
  <c r="P154" i="9"/>
  <c r="M154" i="9" s="1"/>
  <c r="J155" i="9"/>
  <c r="K155" i="9"/>
  <c r="L155" i="9"/>
  <c r="P155" i="9"/>
  <c r="M155" i="9" s="1"/>
  <c r="J156" i="9"/>
  <c r="K156" i="9"/>
  <c r="L156" i="9"/>
  <c r="P156" i="9"/>
  <c r="M156" i="9" s="1"/>
  <c r="J135" i="9"/>
  <c r="K135" i="9"/>
  <c r="L135" i="9"/>
  <c r="P135" i="9"/>
  <c r="M135" i="9" s="1"/>
  <c r="J136" i="9"/>
  <c r="K136" i="9"/>
  <c r="L136" i="9"/>
  <c r="P136" i="9"/>
  <c r="M136" i="9" s="1"/>
  <c r="J137" i="9"/>
  <c r="K137" i="9"/>
  <c r="L137" i="9"/>
  <c r="P137" i="9"/>
  <c r="M137" i="9" s="1"/>
  <c r="J138" i="9"/>
  <c r="K138" i="9"/>
  <c r="L138" i="9"/>
  <c r="P138" i="9"/>
  <c r="M138" i="9" s="1"/>
  <c r="J139" i="9"/>
  <c r="K139" i="9"/>
  <c r="L139" i="9"/>
  <c r="P139" i="9"/>
  <c r="M139" i="9" s="1"/>
  <c r="J140" i="9"/>
  <c r="K140" i="9"/>
  <c r="L140" i="9"/>
  <c r="P140" i="9"/>
  <c r="M140" i="9" s="1"/>
  <c r="J141" i="9"/>
  <c r="K141" i="9"/>
  <c r="L141" i="9"/>
  <c r="P141" i="9"/>
  <c r="M141" i="9" s="1"/>
  <c r="J142" i="9"/>
  <c r="K142" i="9"/>
  <c r="L142" i="9"/>
  <c r="P142" i="9"/>
  <c r="M142" i="9" s="1"/>
  <c r="J143" i="9"/>
  <c r="K143" i="9"/>
  <c r="L143" i="9"/>
  <c r="P143" i="9"/>
  <c r="M143" i="9" s="1"/>
  <c r="J144" i="9"/>
  <c r="K144" i="9"/>
  <c r="L144" i="9"/>
  <c r="P144" i="9"/>
  <c r="M144" i="9" s="1"/>
  <c r="J145" i="9"/>
  <c r="K145" i="9"/>
  <c r="L145" i="9"/>
  <c r="P145" i="9"/>
  <c r="M145" i="9" s="1"/>
  <c r="J146" i="9"/>
  <c r="K146" i="9"/>
  <c r="L146" i="9"/>
  <c r="P146" i="9"/>
  <c r="M146" i="9" s="1"/>
  <c r="J147" i="9"/>
  <c r="K147" i="9"/>
  <c r="L147" i="9"/>
  <c r="P147" i="9"/>
  <c r="M147" i="9" s="1"/>
  <c r="J148" i="9"/>
  <c r="K148" i="9"/>
  <c r="L148" i="9"/>
  <c r="P148" i="9"/>
  <c r="M148" i="9" s="1"/>
  <c r="J149" i="9"/>
  <c r="K149" i="9"/>
  <c r="L149" i="9"/>
  <c r="P149" i="9"/>
  <c r="M149" i="9" s="1"/>
  <c r="J150" i="9"/>
  <c r="K150" i="9"/>
  <c r="L150" i="9"/>
  <c r="P150" i="9"/>
  <c r="M150" i="9"/>
  <c r="A5" i="9"/>
  <c r="J40" i="9"/>
  <c r="K40" i="9"/>
  <c r="L40" i="9"/>
  <c r="P40" i="9"/>
  <c r="M40" i="9" s="1"/>
  <c r="J41" i="9"/>
  <c r="K41" i="9"/>
  <c r="L41" i="9"/>
  <c r="P41" i="9"/>
  <c r="M41" i="9"/>
  <c r="J42" i="9"/>
  <c r="K42" i="9"/>
  <c r="L42" i="9"/>
  <c r="P42" i="9"/>
  <c r="M42" i="9" s="1"/>
  <c r="J43" i="9"/>
  <c r="K43" i="9"/>
  <c r="L43" i="9"/>
  <c r="P43" i="9"/>
  <c r="M43" i="9" s="1"/>
  <c r="J44" i="9"/>
  <c r="K44" i="9"/>
  <c r="L44" i="9"/>
  <c r="P44" i="9"/>
  <c r="M44" i="9" s="1"/>
  <c r="J45" i="9"/>
  <c r="K45" i="9"/>
  <c r="L45" i="9"/>
  <c r="P45" i="9"/>
  <c r="M45" i="9" s="1"/>
  <c r="J46" i="9"/>
  <c r="K46" i="9"/>
  <c r="L46" i="9"/>
  <c r="P46" i="9"/>
  <c r="M46" i="9" s="1"/>
  <c r="J47" i="9"/>
  <c r="K47" i="9"/>
  <c r="L47" i="9"/>
  <c r="P47" i="9"/>
  <c r="M47" i="9" s="1"/>
  <c r="J48" i="9"/>
  <c r="K48" i="9"/>
  <c r="L48" i="9"/>
  <c r="P48" i="9"/>
  <c r="M48" i="9" s="1"/>
  <c r="J49" i="9"/>
  <c r="K49" i="9"/>
  <c r="L49" i="9"/>
  <c r="P49" i="9"/>
  <c r="M49" i="9" s="1"/>
  <c r="J50" i="9"/>
  <c r="K50" i="9"/>
  <c r="L50" i="9"/>
  <c r="P50" i="9"/>
  <c r="M50" i="9" s="1"/>
  <c r="J51" i="9"/>
  <c r="K51" i="9"/>
  <c r="L51" i="9"/>
  <c r="P51" i="9"/>
  <c r="M51" i="9" s="1"/>
  <c r="J52" i="9"/>
  <c r="K52" i="9"/>
  <c r="L52" i="9"/>
  <c r="P52" i="9"/>
  <c r="M52" i="9" s="1"/>
  <c r="J53" i="9"/>
  <c r="K53" i="9"/>
  <c r="L53" i="9"/>
  <c r="P53" i="9"/>
  <c r="M53" i="9" s="1"/>
  <c r="J54" i="9"/>
  <c r="K54" i="9"/>
  <c r="L54" i="9"/>
  <c r="P54" i="9"/>
  <c r="M54" i="9" s="1"/>
  <c r="J55" i="9"/>
  <c r="K55" i="9"/>
  <c r="L55" i="9"/>
  <c r="P55" i="9"/>
  <c r="M55" i="9" s="1"/>
  <c r="J56" i="9"/>
  <c r="K56" i="9"/>
  <c r="L56" i="9"/>
  <c r="P56" i="9"/>
  <c r="M56" i="9" s="1"/>
  <c r="J57" i="9"/>
  <c r="K57" i="9"/>
  <c r="L57" i="9"/>
  <c r="P57" i="9"/>
  <c r="M57" i="9" s="1"/>
  <c r="J58" i="9"/>
  <c r="K58" i="9"/>
  <c r="L58" i="9"/>
  <c r="P58" i="9"/>
  <c r="M58" i="9" s="1"/>
  <c r="J59" i="9"/>
  <c r="K59" i="9"/>
  <c r="L59" i="9"/>
  <c r="P59" i="9"/>
  <c r="M59" i="9" s="1"/>
  <c r="J60" i="9"/>
  <c r="K60" i="9"/>
  <c r="L60" i="9"/>
  <c r="P60" i="9"/>
  <c r="M60" i="9" s="1"/>
  <c r="J61" i="9"/>
  <c r="K61" i="9"/>
  <c r="L61" i="9"/>
  <c r="P61" i="9"/>
  <c r="M61" i="9" s="1"/>
  <c r="J62" i="9"/>
  <c r="K62" i="9"/>
  <c r="L62" i="9"/>
  <c r="P62" i="9"/>
  <c r="M62" i="9"/>
  <c r="J63" i="9"/>
  <c r="K63" i="9"/>
  <c r="L63" i="9"/>
  <c r="P63" i="9"/>
  <c r="M63" i="9" s="1"/>
  <c r="J64" i="9"/>
  <c r="K64" i="9"/>
  <c r="L64" i="9"/>
  <c r="P64" i="9"/>
  <c r="M64" i="9" s="1"/>
  <c r="J65" i="9"/>
  <c r="K65" i="9"/>
  <c r="L65" i="9"/>
  <c r="P65" i="9"/>
  <c r="M65" i="9" s="1"/>
  <c r="J66" i="9"/>
  <c r="K66" i="9"/>
  <c r="L66" i="9"/>
  <c r="P66" i="9"/>
  <c r="M66" i="9" s="1"/>
  <c r="J67" i="9"/>
  <c r="K67" i="9"/>
  <c r="L67" i="9"/>
  <c r="P67" i="9"/>
  <c r="M67" i="9" s="1"/>
  <c r="J68" i="9"/>
  <c r="K68" i="9"/>
  <c r="L68" i="9"/>
  <c r="P68" i="9"/>
  <c r="M68" i="9" s="1"/>
  <c r="J69" i="9"/>
  <c r="K69" i="9"/>
  <c r="L69" i="9"/>
  <c r="P69" i="9"/>
  <c r="M69" i="9" s="1"/>
  <c r="J70" i="9"/>
  <c r="K70" i="9"/>
  <c r="L70" i="9"/>
  <c r="P70" i="9"/>
  <c r="M70" i="9" s="1"/>
  <c r="J71" i="9"/>
  <c r="K71" i="9"/>
  <c r="L71" i="9"/>
  <c r="P71" i="9"/>
  <c r="M71" i="9" s="1"/>
  <c r="J72" i="9"/>
  <c r="K72" i="9"/>
  <c r="L72" i="9"/>
  <c r="P72" i="9"/>
  <c r="M72" i="9" s="1"/>
  <c r="J73" i="9"/>
  <c r="K73" i="9"/>
  <c r="L73" i="9"/>
  <c r="P73" i="9"/>
  <c r="M73" i="9"/>
  <c r="J74" i="9"/>
  <c r="K74" i="9"/>
  <c r="L74" i="9"/>
  <c r="P74" i="9"/>
  <c r="M74" i="9" s="1"/>
  <c r="J75" i="9"/>
  <c r="K75" i="9"/>
  <c r="L75" i="9"/>
  <c r="P75" i="9"/>
  <c r="M75" i="9" s="1"/>
  <c r="J76" i="9"/>
  <c r="K76" i="9"/>
  <c r="L76" i="9"/>
  <c r="P76" i="9"/>
  <c r="M76" i="9" s="1"/>
  <c r="J77" i="9"/>
  <c r="K77" i="9"/>
  <c r="L77" i="9"/>
  <c r="P77" i="9"/>
  <c r="M77" i="9" s="1"/>
  <c r="J78" i="9"/>
  <c r="K78" i="9"/>
  <c r="L78" i="9"/>
  <c r="P78" i="9"/>
  <c r="M78" i="9" s="1"/>
  <c r="J79" i="9"/>
  <c r="K79" i="9"/>
  <c r="L79" i="9"/>
  <c r="P79" i="9"/>
  <c r="M79" i="9" s="1"/>
  <c r="J80" i="9"/>
  <c r="K80" i="9"/>
  <c r="L80" i="9"/>
  <c r="P80" i="9"/>
  <c r="M80" i="9" s="1"/>
  <c r="J81" i="9"/>
  <c r="K81" i="9"/>
  <c r="L81" i="9"/>
  <c r="P81" i="9"/>
  <c r="M81" i="9" s="1"/>
  <c r="J82" i="9"/>
  <c r="K82" i="9"/>
  <c r="L82" i="9"/>
  <c r="P82" i="9"/>
  <c r="M82" i="9" s="1"/>
  <c r="J83" i="9"/>
  <c r="K83" i="9"/>
  <c r="L83" i="9"/>
  <c r="P83" i="9"/>
  <c r="M83" i="9" s="1"/>
  <c r="J84" i="9"/>
  <c r="K84" i="9"/>
  <c r="L84" i="9"/>
  <c r="P84" i="9"/>
  <c r="M84" i="9" s="1"/>
  <c r="J85" i="9"/>
  <c r="K85" i="9"/>
  <c r="L85" i="9"/>
  <c r="P85" i="9"/>
  <c r="M85" i="9" s="1"/>
  <c r="J86" i="9"/>
  <c r="K86" i="9"/>
  <c r="L86" i="9"/>
  <c r="P86" i="9"/>
  <c r="M86" i="9" s="1"/>
  <c r="J87" i="9"/>
  <c r="K87" i="9"/>
  <c r="L87" i="9"/>
  <c r="P87" i="9"/>
  <c r="M87" i="9"/>
  <c r="J88" i="9"/>
  <c r="K88" i="9"/>
  <c r="L88" i="9"/>
  <c r="P88" i="9"/>
  <c r="M88" i="9" s="1"/>
  <c r="J89" i="9"/>
  <c r="K89" i="9"/>
  <c r="L89" i="9"/>
  <c r="P89" i="9"/>
  <c r="M89" i="9" s="1"/>
  <c r="J90" i="9"/>
  <c r="K90" i="9"/>
  <c r="L90" i="9"/>
  <c r="P90" i="9"/>
  <c r="M90" i="9" s="1"/>
  <c r="J91" i="9"/>
  <c r="K91" i="9"/>
  <c r="L91" i="9"/>
  <c r="P91" i="9"/>
  <c r="M91" i="9" s="1"/>
  <c r="J92" i="9"/>
  <c r="K92" i="9"/>
  <c r="L92" i="9"/>
  <c r="P92" i="9"/>
  <c r="M92" i="9" s="1"/>
  <c r="J93" i="9"/>
  <c r="K93" i="9"/>
  <c r="L93" i="9"/>
  <c r="P93" i="9"/>
  <c r="M93" i="9" s="1"/>
  <c r="J94" i="9"/>
  <c r="K94" i="9"/>
  <c r="L94" i="9"/>
  <c r="P94" i="9"/>
  <c r="M94" i="9" s="1"/>
  <c r="J95" i="9"/>
  <c r="K95" i="9"/>
  <c r="L95" i="9"/>
  <c r="P95" i="9"/>
  <c r="M95" i="9" s="1"/>
  <c r="J96" i="9"/>
  <c r="K96" i="9"/>
  <c r="L96" i="9"/>
  <c r="P96" i="9"/>
  <c r="M96" i="9" s="1"/>
  <c r="J97" i="9"/>
  <c r="K97" i="9"/>
  <c r="L97" i="9"/>
  <c r="P97" i="9"/>
  <c r="M97" i="9" s="1"/>
  <c r="J98" i="9"/>
  <c r="K98" i="9"/>
  <c r="L98" i="9"/>
  <c r="P98" i="9"/>
  <c r="M98" i="9" s="1"/>
  <c r="J99" i="9"/>
  <c r="K99" i="9"/>
  <c r="L99" i="9"/>
  <c r="P99" i="9"/>
  <c r="M99" i="9" s="1"/>
  <c r="J100" i="9"/>
  <c r="K100" i="9"/>
  <c r="L100" i="9"/>
  <c r="P100" i="9"/>
  <c r="M100" i="9" s="1"/>
  <c r="J101" i="9"/>
  <c r="K101" i="9"/>
  <c r="L101" i="9"/>
  <c r="P101" i="9"/>
  <c r="M101" i="9" s="1"/>
  <c r="J102" i="9"/>
  <c r="K102" i="9"/>
  <c r="L102" i="9"/>
  <c r="P102" i="9"/>
  <c r="M102" i="9" s="1"/>
  <c r="J103" i="9"/>
  <c r="K103" i="9"/>
  <c r="L103" i="9"/>
  <c r="P103" i="9"/>
  <c r="M103" i="9" s="1"/>
  <c r="J104" i="9"/>
  <c r="K104" i="9"/>
  <c r="L104" i="9"/>
  <c r="P104" i="9"/>
  <c r="M104" i="9" s="1"/>
  <c r="J105" i="9"/>
  <c r="K105" i="9"/>
  <c r="L105" i="9"/>
  <c r="P105" i="9"/>
  <c r="M105" i="9" s="1"/>
  <c r="J106" i="9"/>
  <c r="K106" i="9"/>
  <c r="L106" i="9"/>
  <c r="P106" i="9"/>
  <c r="M106" i="9" s="1"/>
  <c r="J107" i="9"/>
  <c r="K107" i="9"/>
  <c r="L107" i="9"/>
  <c r="P107" i="9"/>
  <c r="M107" i="9"/>
  <c r="J108" i="9"/>
  <c r="K108" i="9"/>
  <c r="L108" i="9"/>
  <c r="P108" i="9"/>
  <c r="M108" i="9" s="1"/>
  <c r="J109" i="9"/>
  <c r="K109" i="9"/>
  <c r="L109" i="9"/>
  <c r="P109" i="9"/>
  <c r="M109" i="9" s="1"/>
  <c r="J110" i="9"/>
  <c r="K110" i="9"/>
  <c r="L110" i="9"/>
  <c r="P110" i="9"/>
  <c r="M110" i="9" s="1"/>
  <c r="J111" i="9"/>
  <c r="K111" i="9"/>
  <c r="L111" i="9"/>
  <c r="P111" i="9"/>
  <c r="M111" i="9" s="1"/>
  <c r="J112" i="9"/>
  <c r="K112" i="9"/>
  <c r="L112" i="9"/>
  <c r="P112" i="9"/>
  <c r="M112" i="9" s="1"/>
  <c r="J113" i="9"/>
  <c r="K113" i="9"/>
  <c r="L113" i="9"/>
  <c r="P113" i="9"/>
  <c r="M113" i="9" s="1"/>
  <c r="J114" i="9"/>
  <c r="K114" i="9"/>
  <c r="L114" i="9"/>
  <c r="P114" i="9"/>
  <c r="M114" i="9" s="1"/>
  <c r="J115" i="9"/>
  <c r="K115" i="9"/>
  <c r="L115" i="9"/>
  <c r="P115" i="9"/>
  <c r="M115" i="9" s="1"/>
  <c r="J116" i="9"/>
  <c r="K116" i="9"/>
  <c r="L116" i="9"/>
  <c r="P116" i="9"/>
  <c r="M116" i="9" s="1"/>
  <c r="J117" i="9"/>
  <c r="K117" i="9"/>
  <c r="L117" i="9"/>
  <c r="P117" i="9"/>
  <c r="M117" i="9" s="1"/>
  <c r="J118" i="9"/>
  <c r="K118" i="9"/>
  <c r="L118" i="9"/>
  <c r="P118" i="9"/>
  <c r="M118" i="9" s="1"/>
  <c r="J119" i="9"/>
  <c r="K119" i="9"/>
  <c r="L119" i="9"/>
  <c r="P119" i="9"/>
  <c r="M119" i="9" s="1"/>
  <c r="J120" i="9"/>
  <c r="K120" i="9"/>
  <c r="L120" i="9"/>
  <c r="P120" i="9"/>
  <c r="M120" i="9" s="1"/>
  <c r="J121" i="9"/>
  <c r="K121" i="9"/>
  <c r="L121" i="9"/>
  <c r="P121" i="9"/>
  <c r="M121" i="9" s="1"/>
  <c r="J122" i="9"/>
  <c r="K122" i="9"/>
  <c r="L122" i="9"/>
  <c r="P122" i="9"/>
  <c r="M122" i="9" s="1"/>
  <c r="J123" i="9"/>
  <c r="K123" i="9"/>
  <c r="L123" i="9"/>
  <c r="P123" i="9"/>
  <c r="M123" i="9"/>
  <c r="J124" i="9"/>
  <c r="K124" i="9"/>
  <c r="L124" i="9"/>
  <c r="P124" i="9"/>
  <c r="M124" i="9" s="1"/>
  <c r="J125" i="9"/>
  <c r="K125" i="9"/>
  <c r="L125" i="9"/>
  <c r="P125" i="9"/>
  <c r="M125" i="9" s="1"/>
  <c r="J126" i="9"/>
  <c r="K126" i="9"/>
  <c r="L126" i="9"/>
  <c r="P126" i="9"/>
  <c r="M126" i="9" s="1"/>
  <c r="J127" i="9"/>
  <c r="K127" i="9"/>
  <c r="L127" i="9"/>
  <c r="P127" i="9"/>
  <c r="M127" i="9" s="1"/>
  <c r="J128" i="9"/>
  <c r="K128" i="9"/>
  <c r="L128" i="9"/>
  <c r="P128" i="9"/>
  <c r="M128" i="9" s="1"/>
  <c r="J129" i="9"/>
  <c r="K129" i="9"/>
  <c r="L129" i="9"/>
  <c r="P129" i="9"/>
  <c r="M129" i="9" s="1"/>
  <c r="J130" i="9"/>
  <c r="K130" i="9"/>
  <c r="L130" i="9"/>
  <c r="P130" i="9"/>
  <c r="M130" i="9" s="1"/>
  <c r="J131" i="9"/>
  <c r="K131" i="9"/>
  <c r="L131" i="9"/>
  <c r="P131" i="9"/>
  <c r="M131" i="9" s="1"/>
  <c r="J132" i="9"/>
  <c r="K132" i="9"/>
  <c r="L132" i="9"/>
  <c r="P132" i="9"/>
  <c r="M132" i="9" s="1"/>
  <c r="J133" i="9"/>
  <c r="K133" i="9"/>
  <c r="L133" i="9"/>
  <c r="P133" i="9"/>
  <c r="M133" i="9" s="1"/>
  <c r="J134" i="9"/>
  <c r="K134" i="9"/>
  <c r="L134" i="9"/>
  <c r="P134" i="9"/>
  <c r="M134" i="9" s="1"/>
  <c r="A1" i="9"/>
  <c r="J18" i="233"/>
  <c r="B30" i="90"/>
  <c r="F34" i="90" s="1"/>
  <c r="AC1" i="233" l="1"/>
  <c r="AE1" i="90"/>
  <c r="AB1" i="90"/>
  <c r="AJ1" i="233"/>
  <c r="AC1" i="90"/>
  <c r="AF1" i="90"/>
  <c r="AD1" i="233"/>
  <c r="AD1" i="90"/>
  <c r="AI1" i="233"/>
  <c r="AK1" i="233"/>
  <c r="AB1" i="233"/>
  <c r="AH1" i="233"/>
  <c r="AG1" i="233"/>
  <c r="AE1" i="233"/>
  <c r="AF1" i="233"/>
  <c r="H22" i="90"/>
  <c r="F18" i="233"/>
  <c r="H18" i="233"/>
  <c r="D18" i="233"/>
  <c r="AJ1" i="90"/>
  <c r="AK1" i="90"/>
  <c r="AI1" i="90"/>
  <c r="AG1" i="90"/>
  <c r="B28" i="90"/>
  <c r="F32" i="90" s="1"/>
  <c r="B23" i="90"/>
  <c r="C34" i="90" s="1"/>
  <c r="D22" i="90"/>
  <c r="B24" i="90"/>
  <c r="F22" i="90"/>
  <c r="L17" i="90" l="1"/>
  <c r="L9" i="90"/>
  <c r="L15" i="90"/>
  <c r="L7" i="90"/>
  <c r="L11" i="90"/>
  <c r="L13"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99D9CF89-9962-4C40-807B-AC67812DA7EE}">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FB4DB231-6428-4A4C-A35E-FA1A186AA420}">
      <text>
        <r>
          <rPr>
            <b/>
            <sz val="8"/>
            <color indexed="8"/>
            <rFont val="Tahoma"/>
            <family val="2"/>
            <charset val="238"/>
          </rPr>
          <t>Amikor kész a kiemelési lista töltsd ki a kiemeléseket 1,2,3,4,…
A ki nem emelteknél hagyd üresen!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3499D5D4-25C0-49A8-B419-7822A3D4FDC3}">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4B451DA5-5D84-4A45-A3C2-D48F993AE0FD}">
      <text>
        <r>
          <rPr>
            <b/>
            <sz val="8"/>
            <color indexed="8"/>
            <rFont val="Tahoma"/>
            <family val="2"/>
            <charset val="238"/>
          </rPr>
          <t>Amikor kész a kiemelési lista töltsd ki a kiemeléseket 1,2,3,4,…
A ki nem emelteknél hagyd üresen!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1CB2FD00-80A9-4F4D-A6E1-4321B913CE8D}">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60AFF483-F34B-476C-A0D9-91F585ACF674}">
      <text>
        <r>
          <rPr>
            <b/>
            <sz val="8"/>
            <color indexed="8"/>
            <rFont val="Tahoma"/>
            <family val="2"/>
            <charset val="238"/>
          </rPr>
          <t>Amikor kész a kiemelési lista töltsd ki a kiemeléseket 1,2,3,4,…
A ki nem emelteknél hagyd üresen!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0200-00000100000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00000000-0006-0000-0200-000002000000}">
      <text>
        <r>
          <rPr>
            <b/>
            <sz val="8"/>
            <color indexed="8"/>
            <rFont val="Tahoma"/>
            <family val="2"/>
            <charset val="238"/>
          </rPr>
          <t>Amikor kész a kiemelési lista töltsd ki a kiemeléseket 1,2,3,4,…
A ki nem emelteknél hagyd üresen!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1500-00000100000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00000000-0006-0000-1500-000002000000}">
      <text>
        <r>
          <rPr>
            <b/>
            <sz val="8"/>
            <color indexed="8"/>
            <rFont val="Tahoma"/>
            <family val="2"/>
            <charset val="238"/>
          </rPr>
          <t>Amikor kész a kiemelési lista töltsd ki a kiemeléseket 1,2,3,4,…
A ki nem emelteknél hagyd üresen!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3E178DDE-1C4A-4434-8A83-392AD8710B58}">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5EB235EF-6F4F-4979-A75B-00419585AED9}">
      <text>
        <r>
          <rPr>
            <b/>
            <sz val="8"/>
            <color indexed="8"/>
            <rFont val="Tahoma"/>
            <family val="2"/>
            <charset val="238"/>
          </rPr>
          <t>Amikor kész a kiemelési lista töltsd ki a kiemeléseket 1,2,3,4,…
A ki nem emelteknél hagyd üresen!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C55D607F-1720-4B9F-BC52-3D41DBD423C5}">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2833A600-4DC6-43C2-984C-06F03C8A3C07}">
      <text>
        <r>
          <rPr>
            <b/>
            <sz val="8"/>
            <color indexed="8"/>
            <rFont val="Tahoma"/>
            <family val="2"/>
            <charset val="238"/>
          </rPr>
          <t>Amikor kész a kiemelési lista töltsd ki a kiemeléseket 1,2,3,4,…
A ki nem emelteknél hagyd üresen!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D95A61B2-01E5-4099-B1B9-0036F1548501}">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4D7F0E42-A05F-49A5-85F9-CA2B92D08B32}">
      <text>
        <r>
          <rPr>
            <b/>
            <sz val="8"/>
            <color indexed="8"/>
            <rFont val="Tahoma"/>
            <family val="2"/>
            <charset val="238"/>
          </rPr>
          <t>Amikor kész a kiemelési lista töltsd ki a kiemeléseket 1,2,3,4,…
A ki nem emelteknél hagyd üresen!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6DC57F8A-3301-47AD-8FD1-6961F84B462B}">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F0582138-8520-4B66-9F61-8978BEE99B97}">
      <text>
        <r>
          <rPr>
            <b/>
            <sz val="8"/>
            <color indexed="8"/>
            <rFont val="Tahoma"/>
            <family val="2"/>
            <charset val="238"/>
          </rPr>
          <t>Amikor kész a kiemelési lista töltsd ki a kiemeléseket 1,2,3,4,…
A ki nem emelteknél hagyd üresen!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27341CF8-4181-4036-AB06-118D58478B91}">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FBF90618-C56E-4217-9D22-FBF16E2E3990}">
      <text>
        <r>
          <rPr>
            <b/>
            <sz val="8"/>
            <color indexed="8"/>
            <rFont val="Tahoma"/>
            <family val="2"/>
            <charset val="238"/>
          </rPr>
          <t>Amikor kész a kiemelési lista töltsd ki a kiemeléseket 1,2,3,4,…
A ki nem emelteknél hagyd üresen!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6EBFC0DB-4691-48D1-B949-4B320D1BCA8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528198B2-660B-4FC7-8187-E013C4B1470E}">
      <text>
        <r>
          <rPr>
            <b/>
            <sz val="8"/>
            <color indexed="8"/>
            <rFont val="Tahoma"/>
            <family val="2"/>
            <charset val="238"/>
          </rPr>
          <t>Amikor kész a kiemelési lista töltsd ki a kiemeléseket 1,2,3,4,…
A ki nem emelteknél hagyd üresen!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CE2F05E9-1358-421C-81C5-22A194125F16}">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CF9F51A2-6E86-44F5-B01F-277FEE85E5EE}">
      <text>
        <r>
          <rPr>
            <b/>
            <sz val="8"/>
            <color indexed="8"/>
            <rFont val="Tahoma"/>
            <family val="2"/>
            <charset val="238"/>
          </rPr>
          <t>Amikor kész a kiemelési lista töltsd ki a kiemeléseket 1,2,3,4,…
A ki nem emelteknél hagyd üresen!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FED01B9B-AC5B-488E-8D8C-26182C420B44}">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E0D3ED55-FA67-4B2F-AF28-D7CFB2610CF6}">
      <text>
        <r>
          <rPr>
            <b/>
            <sz val="8"/>
            <color indexed="8"/>
            <rFont val="Tahoma"/>
            <family val="2"/>
            <charset val="238"/>
          </rPr>
          <t>Amikor kész a kiemelési lista töltsd ki a kiemeléseket 1,2,3,4,…
A ki nem emelteknél hagyd üresen!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334FD873-BDEA-4C04-BA4E-1F6CA14FCA85}">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9667713D-57A9-4C5C-A079-E827642EBC76}">
      <text>
        <r>
          <rPr>
            <b/>
            <sz val="8"/>
            <color indexed="8"/>
            <rFont val="Tahoma"/>
            <family val="2"/>
            <charset val="238"/>
          </rPr>
          <t>Amikor kész a kiemelési lista töltsd ki a kiemeléseket 1,2,3,4,…
A ki nem emelteknél hagyd üresen!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938AD82F-03DD-4FBC-89AA-F6F9FCF51D3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97011779-1DD5-472A-9273-17FE57C90B8C}">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7692EBD3-AD32-4C55-A113-42C66F6D324D}">
      <text>
        <r>
          <rPr>
            <b/>
            <sz val="8"/>
            <color indexed="8"/>
            <rFont val="Tahoma"/>
            <family val="2"/>
            <charset val="238"/>
          </rPr>
          <t>Amikor kész a kiemelési lista töltsd ki a kiemeléseket 1,2,3,4,…
A ki nem emelteknél hagyd üresen!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8F54A872-2209-4E2F-9D96-77798ADE6DAE}">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A72E9A76-7391-4C79-AA9D-4A09AFA30A46}">
      <text>
        <r>
          <rPr>
            <b/>
            <sz val="8"/>
            <color indexed="8"/>
            <rFont val="Tahoma"/>
            <family val="2"/>
            <charset val="238"/>
          </rPr>
          <t>Amikor kész a kiemelési lista töltsd ki a kiemeléseket 1,2,3,4,…
A ki nem emelteknél hagyd üresen!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23556730-F974-40CB-AD63-540770D8345F}">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D6E679EF-F757-476B-B944-209B3B35C30D}">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19E7B371-FF3E-4A57-9E38-F7A13460DC12}">
      <text>
        <r>
          <rPr>
            <b/>
            <sz val="8"/>
            <color indexed="8"/>
            <rFont val="Tahoma"/>
            <family val="2"/>
            <charset val="238"/>
          </rPr>
          <t>Amikor kész a kiemelési lista töltsd ki a kiemeléseket 1,2,3,4,…
A ki nem emelteknél hagyd üresen!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879E0109-1037-4B16-8CB9-F4173BBCA38C}">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33BB0902-1B1F-43AD-AFC4-348CECD86068}">
      <text>
        <r>
          <rPr>
            <b/>
            <sz val="8"/>
            <color indexed="8"/>
            <rFont val="Tahoma"/>
            <family val="2"/>
            <charset val="238"/>
          </rPr>
          <t>Amikor kész a kiemelési lista töltsd ki a kiemeléseket 1,2,3,4,…
A ki nem emelteknél hagyd üresen!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B134C42A-1A78-44B7-9D7F-782739BF4912}">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5FDC7ABD-A8C9-46C8-B87A-F7F57ED04554}">
      <text>
        <r>
          <rPr>
            <b/>
            <sz val="8"/>
            <color indexed="8"/>
            <rFont val="Tahoma"/>
            <family val="2"/>
            <charset val="238"/>
          </rPr>
          <t>Amikor kész a kiemelési lista töltsd ki a kiemeléseket 1,2,3,4,…
A ki nem emelteknél hagyd üresen!</t>
        </r>
      </text>
    </comment>
  </commentList>
</comments>
</file>

<file path=xl/sharedStrings.xml><?xml version="1.0" encoding="utf-8"?>
<sst xmlns="http://schemas.openxmlformats.org/spreadsheetml/2006/main" count="3961" uniqueCount="680">
  <si>
    <t>Seed Sort</t>
  </si>
  <si>
    <t>AccSort</t>
  </si>
  <si>
    <t>#</t>
  </si>
  <si>
    <t>1</t>
  </si>
  <si>
    <t>2</t>
  </si>
  <si>
    <t>3</t>
  </si>
  <si>
    <t>4</t>
  </si>
  <si>
    <t>5</t>
  </si>
  <si>
    <t>6</t>
  </si>
  <si>
    <t>7</t>
  </si>
  <si>
    <t>8</t>
  </si>
  <si>
    <t/>
  </si>
  <si>
    <t>NatSort</t>
  </si>
  <si>
    <t>AccBasic</t>
  </si>
  <si>
    <t>NatSort
if not 
Seed</t>
  </si>
  <si>
    <t>Ezt az oldalt soha ne töröld le !!!</t>
  </si>
  <si>
    <t>Töltsd ki a zöld mezőket!</t>
  </si>
  <si>
    <t>A verseny neve:</t>
  </si>
  <si>
    <t>A verseny dátuma (éééé.hh.nn)</t>
  </si>
  <si>
    <t>Város</t>
  </si>
  <si>
    <t>Versenybíró:</t>
  </si>
  <si>
    <t>Dátum</t>
  </si>
  <si>
    <t>Családi név</t>
  </si>
  <si>
    <t>Keresztnév</t>
  </si>
  <si>
    <t>Kategória</t>
  </si>
  <si>
    <t>Versenybíró</t>
  </si>
  <si>
    <t>Egyesület</t>
  </si>
  <si>
    <t>Kódszám</t>
  </si>
  <si>
    <t>Versenybíró aláírása</t>
  </si>
  <si>
    <t>ELŐKÉSZÍTŐ LISTA</t>
  </si>
  <si>
    <t>Sor</t>
  </si>
  <si>
    <t>Nevezett Igen</t>
  </si>
  <si>
    <t>Nevezési rangsor</t>
  </si>
  <si>
    <t>Sorsolási rangsor</t>
  </si>
  <si>
    <t>Kiemelés</t>
  </si>
  <si>
    <t>Rangsor</t>
  </si>
  <si>
    <t>Dátuma</t>
  </si>
  <si>
    <t>Kiemeltek</t>
  </si>
  <si>
    <t>Utolsó elfogadott játékos</t>
  </si>
  <si>
    <t>Sorsoló játékosok</t>
  </si>
  <si>
    <t>Elfogadási státusz</t>
  </si>
  <si>
    <t>kiem</t>
  </si>
  <si>
    <t xml:space="preserve">NE TÖRÖLD KI EZT AZ OLDALT!     </t>
  </si>
  <si>
    <t>Versenyszám:</t>
  </si>
  <si>
    <t>Egyéni főtábla</t>
  </si>
  <si>
    <t>Utolsó DA</t>
  </si>
  <si>
    <t>Szerencés Vesztes</t>
  </si>
  <si>
    <t>Helyettesíti</t>
  </si>
  <si>
    <t>Sorsolás időpontja</t>
  </si>
  <si>
    <t>Döntő</t>
  </si>
  <si>
    <t>Orvos neve:</t>
  </si>
  <si>
    <t>kódszám</t>
  </si>
  <si>
    <t xml:space="preserve">  </t>
  </si>
  <si>
    <t>A</t>
  </si>
  <si>
    <t>B</t>
  </si>
  <si>
    <t>C</t>
  </si>
  <si>
    <t>Vezetéknév</t>
  </si>
  <si>
    <t>Helyezés</t>
  </si>
  <si>
    <t>Pontszám</t>
  </si>
  <si>
    <t>Bónusz</t>
  </si>
  <si>
    <t>D</t>
  </si>
  <si>
    <t>E</t>
  </si>
  <si>
    <t>F</t>
  </si>
  <si>
    <t>3. hely</t>
  </si>
  <si>
    <t>vs.</t>
  </si>
  <si>
    <t>5. hely</t>
  </si>
  <si>
    <t>1 FORDULÓ</t>
  </si>
  <si>
    <t>A -D</t>
  </si>
  <si>
    <t>C - A</t>
  </si>
  <si>
    <t>D - B</t>
  </si>
  <si>
    <t>A - B</t>
  </si>
  <si>
    <t>C - D</t>
  </si>
  <si>
    <t>B - C</t>
  </si>
  <si>
    <t>2 FORDULÓ</t>
  </si>
  <si>
    <t>3 FORDULÓ</t>
  </si>
  <si>
    <t>D - E</t>
  </si>
  <si>
    <t>I</t>
  </si>
  <si>
    <t>II</t>
  </si>
  <si>
    <t>III</t>
  </si>
  <si>
    <t>IV</t>
  </si>
  <si>
    <t>V</t>
  </si>
  <si>
    <t>VI</t>
  </si>
  <si>
    <t>VII</t>
  </si>
  <si>
    <t>VIII</t>
  </si>
  <si>
    <t>X</t>
  </si>
  <si>
    <t>XI</t>
  </si>
  <si>
    <t>Verseny rendezője:</t>
  </si>
  <si>
    <t>Versenyigazgató</t>
  </si>
  <si>
    <t>W</t>
  </si>
  <si>
    <t>Magyar verseny táblakészítő</t>
  </si>
  <si>
    <t>Versenyszám 1</t>
  </si>
  <si>
    <t>Versenyszám 2</t>
  </si>
  <si>
    <t>Versenyszám 3</t>
  </si>
  <si>
    <t>Versenyszám 4</t>
  </si>
  <si>
    <t>Versenyszám 5</t>
  </si>
  <si>
    <t>Aláírás</t>
  </si>
  <si>
    <t>E - F</t>
  </si>
  <si>
    <t>F - D</t>
  </si>
  <si>
    <t>Baranya Vármegyei Tenisz DO A kategória</t>
  </si>
  <si>
    <t>2026.05.14-15.</t>
  </si>
  <si>
    <t>Pécs</t>
  </si>
  <si>
    <t>Nagyistók-Nádasi Judit</t>
  </si>
  <si>
    <t>Koncz Zsolt</t>
  </si>
  <si>
    <t>Gárdos</t>
  </si>
  <si>
    <t>Levente Péter</t>
  </si>
  <si>
    <t>Koch Valéria Gimn., Ált. Isk., Óvoda és Koll.</t>
  </si>
  <si>
    <t>Gömöry</t>
  </si>
  <si>
    <t>Ádám</t>
  </si>
  <si>
    <t>Szent Mór Kat. Óvoda, Ált. Isk., AMI és Gim.</t>
  </si>
  <si>
    <t>Gyenis</t>
  </si>
  <si>
    <t>Milán</t>
  </si>
  <si>
    <t>Mayer</t>
  </si>
  <si>
    <t>Iván</t>
  </si>
  <si>
    <t xml:space="preserve">Siklósi Táncsics M. Gimn. és Ált.Isk. </t>
  </si>
  <si>
    <t>Varga</t>
  </si>
  <si>
    <t>Barna</t>
  </si>
  <si>
    <t>PTE Gyakorló Ált. Isk., Gimn. és Óvoda</t>
  </si>
  <si>
    <t>Spitl</t>
  </si>
  <si>
    <t>Tamás Bence</t>
  </si>
  <si>
    <t>Pécsi Mezőszél Utcai Általános Iskola</t>
  </si>
  <si>
    <t>111217</t>
  </si>
  <si>
    <t>100919</t>
  </si>
  <si>
    <t>100908</t>
  </si>
  <si>
    <t>100615</t>
  </si>
  <si>
    <t>110422</t>
  </si>
  <si>
    <t>A-VI.kcs-U16-F</t>
  </si>
  <si>
    <t>-</t>
  </si>
  <si>
    <t>Bányai</t>
  </si>
  <si>
    <t>Zalán</t>
  </si>
  <si>
    <t>090723</t>
  </si>
  <si>
    <t>Berta</t>
  </si>
  <si>
    <t>Botond</t>
  </si>
  <si>
    <t>090803</t>
  </si>
  <si>
    <t>Elekes</t>
  </si>
  <si>
    <t>Cserepka J. M-A Két Tan.Ny.Baptista Sportisk.,Ált.Isk. és Gimn.</t>
  </si>
  <si>
    <t>Simon</t>
  </si>
  <si>
    <t>István</t>
  </si>
  <si>
    <t>080806</t>
  </si>
  <si>
    <t>A-VII.kcs-U18-F</t>
  </si>
  <si>
    <t xml:space="preserve"> elo</t>
  </si>
  <si>
    <t>Lőrinc Mihály</t>
  </si>
  <si>
    <t>0903070</t>
  </si>
  <si>
    <t>1104160</t>
  </si>
  <si>
    <t>A-VII.kcs-U18-L</t>
  </si>
  <si>
    <t>Csikós</t>
  </si>
  <si>
    <t>Marcell</t>
  </si>
  <si>
    <t>Boldog Gizella Kat. Ált.Isk. és Óvoda</t>
  </si>
  <si>
    <t>180518</t>
  </si>
  <si>
    <t>Horváth</t>
  </si>
  <si>
    <t>Benedek</t>
  </si>
  <si>
    <t>180703</t>
  </si>
  <si>
    <t>Szabó</t>
  </si>
  <si>
    <t>Barnabás</t>
  </si>
  <si>
    <t>Bólyi Általános Iskola és AMI</t>
  </si>
  <si>
    <t>180127</t>
  </si>
  <si>
    <t>Sáros</t>
  </si>
  <si>
    <t>Máté Levente</t>
  </si>
  <si>
    <t>150705</t>
  </si>
  <si>
    <t>Áron</t>
  </si>
  <si>
    <t>Koch V.Gimn., Ált. Isk., Óvoda és Koll.</t>
  </si>
  <si>
    <t>150824</t>
  </si>
  <si>
    <t>Benovics</t>
  </si>
  <si>
    <t>Málna</t>
  </si>
  <si>
    <t>Miroslav Krleža Horvát Ó, Ált.Isk.,Gimn. és Koll.</t>
  </si>
  <si>
    <t>120221</t>
  </si>
  <si>
    <t>Fáskerti</t>
  </si>
  <si>
    <t>Lujza</t>
  </si>
  <si>
    <t>130612</t>
  </si>
  <si>
    <t>Hanna Lilien</t>
  </si>
  <si>
    <t>Sztárai Mihály Ált.Isk., Óvoda és AMI</t>
  </si>
  <si>
    <t>130520</t>
  </si>
  <si>
    <t>Horváth Benedek</t>
  </si>
  <si>
    <t>Szabó Barnabás</t>
  </si>
  <si>
    <t>Csikós Marcell</t>
  </si>
  <si>
    <t>Fabó Emma</t>
  </si>
  <si>
    <t>Arnold Johanna</t>
  </si>
  <si>
    <t>Békési Ádám</t>
  </si>
  <si>
    <t>Schneider Lóránt</t>
  </si>
  <si>
    <t>Papp-Hoffer Bence</t>
  </si>
  <si>
    <t>Szebényi Alexander</t>
  </si>
  <si>
    <t>Zámbó Zénó</t>
  </si>
  <si>
    <t>Reisz Kende</t>
  </si>
  <si>
    <t>Pongrácz Nándor</t>
  </si>
  <si>
    <t>Duga Milla Mici</t>
  </si>
  <si>
    <t>Jagic Hanna Mila</t>
  </si>
  <si>
    <t>Kottász Dalma</t>
  </si>
  <si>
    <t>Cziger Márton</t>
  </si>
  <si>
    <t>Stivics-Nagy Milos</t>
  </si>
  <si>
    <t>Gernedl Ádám Márk</t>
  </si>
  <si>
    <t>Rutterschmidt Erik</t>
  </si>
  <si>
    <t>Hasanovic Ármin</t>
  </si>
  <si>
    <t>Szigeti-Kovács Mátyás József</t>
  </si>
  <si>
    <t>Lindenlaub Anna</t>
  </si>
  <si>
    <t>Arnold Benedek</t>
  </si>
  <si>
    <t>Féth Péter</t>
  </si>
  <si>
    <t>Rábai Nándor Áron</t>
  </si>
  <si>
    <t>Rapajkó Luca</t>
  </si>
  <si>
    <t>Vadas Vanda</t>
  </si>
  <si>
    <t>Hasanovic Leila</t>
  </si>
  <si>
    <t>Cservenka Luca</t>
  </si>
  <si>
    <t>Péter Nóra</t>
  </si>
  <si>
    <t>Lipi Anna Sára</t>
  </si>
  <si>
    <t>Végh Fanni</t>
  </si>
  <si>
    <t>Kapás Emma Lilla</t>
  </si>
  <si>
    <t>Magyarosi Krisztián</t>
  </si>
  <si>
    <t>Polyák Marcell</t>
  </si>
  <si>
    <t>Horvát Botond</t>
  </si>
  <si>
    <t>Szomor Máté</t>
  </si>
  <si>
    <t>Czimmer Máté</t>
  </si>
  <si>
    <t>Pál Krisztián</t>
  </si>
  <si>
    <t>Régaisz Viktor</t>
  </si>
  <si>
    <t>Li Yutian Benjamin</t>
  </si>
  <si>
    <t>Wimmert Robin</t>
  </si>
  <si>
    <t>Schmidt Róbert</t>
  </si>
  <si>
    <t>Szalai Benett</t>
  </si>
  <si>
    <t>Horváth Áron</t>
  </si>
  <si>
    <t>Guoth Bertalan</t>
  </si>
  <si>
    <t>Petrinovics Milán Pál</t>
  </si>
  <si>
    <t>Hirth Benedek</t>
  </si>
  <si>
    <t>Szabó-Zsidek Márton</t>
  </si>
  <si>
    <t>Szentirmay Bertalan László</t>
  </si>
  <si>
    <t>Horváth Máté</t>
  </si>
  <si>
    <t>Szántó Péter Benedek</t>
  </si>
  <si>
    <t>Ternbach Albert</t>
  </si>
  <si>
    <t>Vass Bertalan</t>
  </si>
  <si>
    <t>B. Garai Lehel</t>
  </si>
  <si>
    <t>Gömöry Ádám</t>
  </si>
  <si>
    <t>Gyenis Milán</t>
  </si>
  <si>
    <t>Mayer Iván</t>
  </si>
  <si>
    <t>Gárdos Levente Péter</t>
  </si>
  <si>
    <t>Spitl Tamás Bence</t>
  </si>
  <si>
    <t>Varga Barna</t>
  </si>
  <si>
    <t>Fáskerti Lujza</t>
  </si>
  <si>
    <t>Varga Hanna Lilien</t>
  </si>
  <si>
    <t>Sáros Máté Levente</t>
  </si>
  <si>
    <t>Varga Áron</t>
  </si>
  <si>
    <t>B-IV.kcs-U12-L</t>
  </si>
  <si>
    <t>Reisz Inez</t>
  </si>
  <si>
    <t>Vilyevácz Alexandra</t>
  </si>
  <si>
    <t>Bányai Zalán</t>
  </si>
  <si>
    <t>Berta Botond</t>
  </si>
  <si>
    <t>Simon István</t>
  </si>
  <si>
    <t>Békési</t>
  </si>
  <si>
    <t>181220</t>
  </si>
  <si>
    <t>Schneider</t>
  </si>
  <si>
    <t>Lóránt</t>
  </si>
  <si>
    <t>180706</t>
  </si>
  <si>
    <t>Arnold</t>
  </si>
  <si>
    <t>Johanna</t>
  </si>
  <si>
    <t>180906</t>
  </si>
  <si>
    <t>Fabó</t>
  </si>
  <si>
    <t>Emma</t>
  </si>
  <si>
    <t>Koch V.Gimn.,Ált.Isk.,Óvoda és Koll.</t>
  </si>
  <si>
    <t>180720</t>
  </si>
  <si>
    <t>Li Wu</t>
  </si>
  <si>
    <t>Abigél</t>
  </si>
  <si>
    <t>Pécsi Jókai Mór Ált.Isk.</t>
  </si>
  <si>
    <t>180717</t>
  </si>
  <si>
    <t>Papp-Hoffer</t>
  </si>
  <si>
    <t>Bence</t>
  </si>
  <si>
    <t>Koch V. Gimn., Ált. Isk., Óvoda és Koll.</t>
  </si>
  <si>
    <t>170522</t>
  </si>
  <si>
    <t>Pongrácz</t>
  </si>
  <si>
    <t>Nándor</t>
  </si>
  <si>
    <t>170708</t>
  </si>
  <si>
    <t>Reisz</t>
  </si>
  <si>
    <t>Kende</t>
  </si>
  <si>
    <t>171026</t>
  </si>
  <si>
    <t>Szebényi</t>
  </si>
  <si>
    <t>Alexander</t>
  </si>
  <si>
    <t>161002</t>
  </si>
  <si>
    <t>Zámbó</t>
  </si>
  <si>
    <t>Zénó</t>
  </si>
  <si>
    <t>161102</t>
  </si>
  <si>
    <t>B - E</t>
  </si>
  <si>
    <t>E - A</t>
  </si>
  <si>
    <t>A - D</t>
  </si>
  <si>
    <t>4 FORDULÓ</t>
  </si>
  <si>
    <t>5 FORDULÓ</t>
  </si>
  <si>
    <t>E - C</t>
  </si>
  <si>
    <t>REISZ</t>
  </si>
  <si>
    <t>SZEBÉNYI</t>
  </si>
  <si>
    <t>Ambrus</t>
  </si>
  <si>
    <t>Kíra Dóra</t>
  </si>
  <si>
    <t>170420</t>
  </si>
  <si>
    <t>Duga</t>
  </si>
  <si>
    <t>Milla Mici</t>
  </si>
  <si>
    <t>Koch V.Gimn., Ált.Isk., Óvoda és Koll.</t>
  </si>
  <si>
    <t>170723</t>
  </si>
  <si>
    <t>Jagic</t>
  </si>
  <si>
    <t>Hanna Mila</t>
  </si>
  <si>
    <t>Pécsi Jókai Mór Ált. Isk.</t>
  </si>
  <si>
    <t>170319</t>
  </si>
  <si>
    <t>Kottász</t>
  </si>
  <si>
    <t>Dalma</t>
  </si>
  <si>
    <t>PTE Gyakorló Ált.Isk.,Gimn. és Óvoda</t>
  </si>
  <si>
    <t>160320</t>
  </si>
  <si>
    <t>150524</t>
  </si>
  <si>
    <t>Cziger</t>
  </si>
  <si>
    <t>Márton</t>
  </si>
  <si>
    <t>Koch V.Gimn.,Ált.Isk., Óvoda és Koll.</t>
  </si>
  <si>
    <t>150908</t>
  </si>
  <si>
    <t>Féth</t>
  </si>
  <si>
    <t>Péter</t>
  </si>
  <si>
    <t>Park Utcai Kat.Ált.Isk. és Óvoda, Mohács</t>
  </si>
  <si>
    <t>151102</t>
  </si>
  <si>
    <t>Gernedl</t>
  </si>
  <si>
    <t>Ádám Márk</t>
  </si>
  <si>
    <t>151214</t>
  </si>
  <si>
    <t>Hasanovic</t>
  </si>
  <si>
    <t>Ármin</t>
  </si>
  <si>
    <t>Mohács Térségi Ált.Isk.</t>
  </si>
  <si>
    <t>150910</t>
  </si>
  <si>
    <t>Rábai</t>
  </si>
  <si>
    <t>Nándor Áron</t>
  </si>
  <si>
    <t>150807</t>
  </si>
  <si>
    <t>Rutterschmidt</t>
  </si>
  <si>
    <t>Erik</t>
  </si>
  <si>
    <t>Boldog Gizella Kat.Ált Isk. és Óvoda Mohács</t>
  </si>
  <si>
    <t>151122</t>
  </si>
  <si>
    <t>Stivics-Nagy</t>
  </si>
  <si>
    <t>Milos</t>
  </si>
  <si>
    <t>150909</t>
  </si>
  <si>
    <t>Szigeti-Kovács</t>
  </si>
  <si>
    <t>Mátyás József</t>
  </si>
  <si>
    <t>150217</t>
  </si>
  <si>
    <t>1.csoport</t>
  </si>
  <si>
    <t>.</t>
  </si>
  <si>
    <t>2-3. csoport</t>
  </si>
  <si>
    <t>Eckert</t>
  </si>
  <si>
    <t>Édua</t>
  </si>
  <si>
    <t>150813</t>
  </si>
  <si>
    <t>Hottó</t>
  </si>
  <si>
    <t>Olivia Hannah</t>
  </si>
  <si>
    <t>Koch V. Gimn.,Ált.Isk.,Óvoda és Koll.</t>
  </si>
  <si>
    <t>150625</t>
  </si>
  <si>
    <t>Lindenlaub</t>
  </si>
  <si>
    <t>Anna</t>
  </si>
  <si>
    <t>Park Utcai Kat.Ált.Isk. és Óvoda</t>
  </si>
  <si>
    <t>150401</t>
  </si>
  <si>
    <t>Csere</t>
  </si>
  <si>
    <t>Vilmos Tamás</t>
  </si>
  <si>
    <t>Koch Valéria Gimn.,Ált.Isk.,Óvoda és Koll.</t>
  </si>
  <si>
    <t>140526</t>
  </si>
  <si>
    <t>Horvát</t>
  </si>
  <si>
    <t>140707</t>
  </si>
  <si>
    <t>Magyarosi</t>
  </si>
  <si>
    <t>Krisztián</t>
  </si>
  <si>
    <t>140221</t>
  </si>
  <si>
    <t>Polyák</t>
  </si>
  <si>
    <t>141117</t>
  </si>
  <si>
    <t>Szomor</t>
  </si>
  <si>
    <t>Máté</t>
  </si>
  <si>
    <t>Pécsi Belvárosi Általános Iskola</t>
  </si>
  <si>
    <t>140127</t>
  </si>
  <si>
    <t>Inez</t>
  </si>
  <si>
    <t>141105</t>
  </si>
  <si>
    <t>Vilyevácz</t>
  </si>
  <si>
    <t>Alexandra</t>
  </si>
  <si>
    <t>Miroslav Krleža Horvát Ó,Ált.Isk.Gimn. és Koll.</t>
  </si>
  <si>
    <t>140817</t>
  </si>
  <si>
    <t>Czimmer</t>
  </si>
  <si>
    <t>Bogádi Dr. Berze Nagy János Ált. Isk.</t>
  </si>
  <si>
    <t>130818</t>
  </si>
  <si>
    <t>120217</t>
  </si>
  <si>
    <t>Li Yutian</t>
  </si>
  <si>
    <t>Benjamin</t>
  </si>
  <si>
    <t>131223</t>
  </si>
  <si>
    <t>Park U. Kat.Ált.Isk.és Óvoda, Mohács</t>
  </si>
  <si>
    <t>130123</t>
  </si>
  <si>
    <t>Pál</t>
  </si>
  <si>
    <t>Pécsi Belvárosi Ált.Isk.</t>
  </si>
  <si>
    <t>131023</t>
  </si>
  <si>
    <t>Régaisz</t>
  </si>
  <si>
    <t>Viktor</t>
  </si>
  <si>
    <t>Park U. Kat.Ált.Isk. és Óvoda, Mohács</t>
  </si>
  <si>
    <t>131018</t>
  </si>
  <si>
    <t>Schmidt</t>
  </si>
  <si>
    <t>Róbert</t>
  </si>
  <si>
    <t>121021</t>
  </si>
  <si>
    <t>Szalai</t>
  </si>
  <si>
    <t>Benett</t>
  </si>
  <si>
    <t>Pécsi Bártfa Utcai Ált.Isk.</t>
  </si>
  <si>
    <t>121120</t>
  </si>
  <si>
    <t>Wimmert</t>
  </si>
  <si>
    <t>Robin</t>
  </si>
  <si>
    <t>Koch V.Gimn.Ált.Isk.,Óvoda és Koll.</t>
  </si>
  <si>
    <t>120210</t>
  </si>
  <si>
    <t>CU</t>
  </si>
  <si>
    <t>St.</t>
  </si>
  <si>
    <t>kód</t>
  </si>
  <si>
    <t>Kiem</t>
  </si>
  <si>
    <t>2. forduló</t>
  </si>
  <si>
    <t>Elődöntők</t>
  </si>
  <si>
    <t>Győztes</t>
  </si>
  <si>
    <t>RÉGAISZ</t>
  </si>
  <si>
    <t>Umpire</t>
  </si>
  <si>
    <t>a</t>
  </si>
  <si>
    <t>b</t>
  </si>
  <si>
    <t>Leila</t>
  </si>
  <si>
    <t>130225</t>
  </si>
  <si>
    <t>Rapajkó</t>
  </si>
  <si>
    <t>Luca</t>
  </si>
  <si>
    <t>120428</t>
  </si>
  <si>
    <t>Vadas</t>
  </si>
  <si>
    <t>Vanda</t>
  </si>
  <si>
    <t>120427</t>
  </si>
  <si>
    <t>Guoth</t>
  </si>
  <si>
    <t>Bertalan</t>
  </si>
  <si>
    <t>Pécsi Mezőszél Utcai Ált.Isk.</t>
  </si>
  <si>
    <t>110826</t>
  </si>
  <si>
    <t>Hirth</t>
  </si>
  <si>
    <t>110406</t>
  </si>
  <si>
    <t>110523</t>
  </si>
  <si>
    <t>Müller</t>
  </si>
  <si>
    <t>Dávid Máté</t>
  </si>
  <si>
    <t>110718</t>
  </si>
  <si>
    <t>Petrinovics</t>
  </si>
  <si>
    <t>Milán Pál</t>
  </si>
  <si>
    <t>100220</t>
  </si>
  <si>
    <t>Sillye</t>
  </si>
  <si>
    <t>Imre Botond</t>
  </si>
  <si>
    <t>100226</t>
  </si>
  <si>
    <t>Szabó-Zsidek</t>
  </si>
  <si>
    <t>Szent Mór Kat. Óvoda,Ált.Isk.,AMI és Gim.</t>
  </si>
  <si>
    <t>100712</t>
  </si>
  <si>
    <t>Szentirmay</t>
  </si>
  <si>
    <t>Bertalan László</t>
  </si>
  <si>
    <t>101119</t>
  </si>
  <si>
    <t>Cservenka</t>
  </si>
  <si>
    <t>100609</t>
  </si>
  <si>
    <t>Nóra</t>
  </si>
  <si>
    <t>Pécsi Ref.Koll.Gimn.,Techn.,Szakképző Isk., Ált.Isk.,Óvodája,AMI</t>
  </si>
  <si>
    <t>100126</t>
  </si>
  <si>
    <t>B. Garai</t>
  </si>
  <si>
    <t>Lehel</t>
  </si>
  <si>
    <t>080807</t>
  </si>
  <si>
    <t>Szántó</t>
  </si>
  <si>
    <t>Péter Benedek</t>
  </si>
  <si>
    <t>090920</t>
  </si>
  <si>
    <t>Ternbach</t>
  </si>
  <si>
    <t>Albert</t>
  </si>
  <si>
    <t>091113</t>
  </si>
  <si>
    <t>Vass</t>
  </si>
  <si>
    <t>080618</t>
  </si>
  <si>
    <t>Kapás</t>
  </si>
  <si>
    <t>Emma Lilla</t>
  </si>
  <si>
    <t>Pécsi Leőwey Klára Gimn.</t>
  </si>
  <si>
    <t>090319</t>
  </si>
  <si>
    <t>Lipi</t>
  </si>
  <si>
    <t>Anna Sára</t>
  </si>
  <si>
    <t>080913</t>
  </si>
  <si>
    <t>Végh</t>
  </si>
  <si>
    <t>Fanni</t>
  </si>
  <si>
    <t>Baranya Vm-i SZC Mohácsi Radnóti M. Techn. és Szak. Isk.</t>
  </si>
  <si>
    <t>091021</t>
  </si>
  <si>
    <t>Vármegyei szervezet</t>
  </si>
  <si>
    <t>DSB szervezet</t>
  </si>
  <si>
    <t>Versenykiírás</t>
  </si>
  <si>
    <t>Sportág</t>
  </si>
  <si>
    <t>Korcsoport</t>
  </si>
  <si>
    <t>Nem</t>
  </si>
  <si>
    <t>Jelleg</t>
  </si>
  <si>
    <t>Iskola</t>
  </si>
  <si>
    <t>Település</t>
  </si>
  <si>
    <t>Nevező</t>
  </si>
  <si>
    <t>Csapattag</t>
  </si>
  <si>
    <t>Testnevelő</t>
  </si>
  <si>
    <t>Felkészítő</t>
  </si>
  <si>
    <t>Baranya Vármegyei Diáksport Egyesület</t>
  </si>
  <si>
    <t>Mohács Körzeti Diáksport Bizottság</t>
  </si>
  <si>
    <t>Tenisz</t>
  </si>
  <si>
    <t>I.kcs Tenisz U8 piros labdával, P+S szabály</t>
  </si>
  <si>
    <t>Boldog Gizella Katolikus Általános Iskola és Óvoda</t>
  </si>
  <si>
    <t>Mohács</t>
  </si>
  <si>
    <t>Ginderné Czimmer Eszter</t>
  </si>
  <si>
    <t>Pécsi Körzeti DSB/ Pécsi Sport Nonprofit Zrt.</t>
  </si>
  <si>
    <t>Pécsi Tudományegyetem Gyakorló Általános Iskola, Gimnázium és Óvoda</t>
  </si>
  <si>
    <t>Laskay Szilvia</t>
  </si>
  <si>
    <t>Bólyi Általános Iskola és Alapfokú Művészeti Iskola</t>
  </si>
  <si>
    <t>Bóly</t>
  </si>
  <si>
    <t>Horváthné Horváth Mária Magdolna</t>
  </si>
  <si>
    <t>L</t>
  </si>
  <si>
    <t>Sztárai Mihály Általános Iskola, Óvoda és Alapfokú Művészeti Iskola</t>
  </si>
  <si>
    <t>Varga Dóra Emili</t>
  </si>
  <si>
    <t>Horváthné Komáromy Éva</t>
  </si>
  <si>
    <t>Spitl Tamás, Sáros Zoltán</t>
  </si>
  <si>
    <t>Pécsi Jókai Mór Általános Iskola</t>
  </si>
  <si>
    <t>Li Wu Abigel</t>
  </si>
  <si>
    <t>Pozsgai Tamás Gábor</t>
  </si>
  <si>
    <t>Koch Valéria Gimnázium, Általános Iskola, Óvoda és Kollégium</t>
  </si>
  <si>
    <t>Szelle Krisztián</t>
  </si>
  <si>
    <t>II.kcs Tenisz U10 narancs labdával, P+S szabály</t>
  </si>
  <si>
    <t>Pécsi Kovács Béla Általános Iskola</t>
  </si>
  <si>
    <t>Lajos Emir</t>
  </si>
  <si>
    <t>Dér Klára Andrea</t>
  </si>
  <si>
    <t>Cserepka János Magyar-Angol Két Tanítási Nyelvű Baptista Sportiskola, Általános Iskola és Gimnázium</t>
  </si>
  <si>
    <t>Takács Zara</t>
  </si>
  <si>
    <t>Belovári Bence</t>
  </si>
  <si>
    <t xml:space="preserve"> Sáros Zoltán</t>
  </si>
  <si>
    <t>Ambrus Kíra Dóra</t>
  </si>
  <si>
    <t>Pap Judit Zsuzsanna</t>
  </si>
  <si>
    <t xml:space="preserve">III.kcs Tenisz U11 zöld labdával, P+S szabály </t>
  </si>
  <si>
    <t>Várhalmi-Hujber Éva</t>
  </si>
  <si>
    <t>Park Utcai Katolikus Általános Iskola és Óvoda</t>
  </si>
  <si>
    <t>Schmidt Zsolt</t>
  </si>
  <si>
    <t>Mohács Térségi Általános Iskola</t>
  </si>
  <si>
    <t>Ritter Ákos</t>
  </si>
  <si>
    <t>Verőci Lídia</t>
  </si>
  <si>
    <t>Pécsi Református Kollégium Gimnáziuma, Technikuma, Szakképző Iskolája,  Általános Iskolája, Óvodája, Alapfokú Művészeti Iskolája és Diákotthona</t>
  </si>
  <si>
    <t>Patkó Janka</t>
  </si>
  <si>
    <t>Milotta Péter</t>
  </si>
  <si>
    <t>Eckert Édua</t>
  </si>
  <si>
    <t xml:space="preserve">Hottó Olivia Hannah </t>
  </si>
  <si>
    <t>IV.kcs Tenisz U12</t>
  </si>
  <si>
    <t>Salamon László Csaba</t>
  </si>
  <si>
    <t xml:space="preserve">Csere Vilmos Tamás </t>
  </si>
  <si>
    <t>Miroslav Krleža Horvát Óvoda, Általános Iskola, Gimnázium és Kollégium</t>
  </si>
  <si>
    <t>Benovics Hanna Mária</t>
  </si>
  <si>
    <t>Istókovics Miklós</t>
  </si>
  <si>
    <t>Sáros Zoltán</t>
  </si>
  <si>
    <t>V.kcs Tenisz U14</t>
  </si>
  <si>
    <t>Szűcs Vilmos</t>
  </si>
  <si>
    <t>Keszthelyiné Magyar Andrea</t>
  </si>
  <si>
    <t>Varga Flórián.</t>
  </si>
  <si>
    <t>Pécsi Bártfa Utcai Általános Iskola</t>
  </si>
  <si>
    <t>Horváth Tamás</t>
  </si>
  <si>
    <t>Lindenlaub Péter</t>
  </si>
  <si>
    <t>Bogádi Dr. Berze Nagy János Általános Iskola</t>
  </si>
  <si>
    <t>Bogád</t>
  </si>
  <si>
    <t>Gosztola Krisztina</t>
  </si>
  <si>
    <t>Lantosné Csősz Edit</t>
  </si>
  <si>
    <t>Pokol Lajos</t>
  </si>
  <si>
    <t>Gouth Ambrus</t>
  </si>
  <si>
    <t>Benovics Málna</t>
  </si>
  <si>
    <t>VI.kcs Tenisz U16</t>
  </si>
  <si>
    <t>Szent Mór Katolikus Óvoda, Általános Iskola, Alapfokú Művészeti Iskola és Gimnázium</t>
  </si>
  <si>
    <t>Blatt Péterné</t>
  </si>
  <si>
    <t>Gáspár  Gábor</t>
  </si>
  <si>
    <t>Haincz Krisztián</t>
  </si>
  <si>
    <t>Siklós Körzeti Diáksport Bizottság</t>
  </si>
  <si>
    <t xml:space="preserve">Siklósi Táncsics Mihály Gimnázium és Általános Iskola </t>
  </si>
  <si>
    <t>Siklós</t>
  </si>
  <si>
    <t>Bátai Eszter</t>
  </si>
  <si>
    <t>Sillye imre Botond</t>
  </si>
  <si>
    <t>Ágoston Vivien</t>
  </si>
  <si>
    <t>Árki Mária</t>
  </si>
  <si>
    <t>Guoth Ambrus</t>
  </si>
  <si>
    <t>Tornay Bánk Ádám</t>
  </si>
  <si>
    <t>Spitl Tamás</t>
  </si>
  <si>
    <t xml:space="preserve">Müller Dávid Máté </t>
  </si>
  <si>
    <t>Fáskerti Izabella</t>
  </si>
  <si>
    <t>Bedőné Szűcs Tünde</t>
  </si>
  <si>
    <t>Köves Ildikó</t>
  </si>
  <si>
    <t>VIII.kcs Tenisz U18+</t>
  </si>
  <si>
    <t>Ciszterci Rend Nagy Lajos Gimnáziuma és Kollégiuma</t>
  </si>
  <si>
    <t>Juhász Máté</t>
  </si>
  <si>
    <t>Bábics Péter</t>
  </si>
  <si>
    <t>VII.kcs Tenisz U18</t>
  </si>
  <si>
    <t>Vald Benjámin Márk</t>
  </si>
  <si>
    <t>Elekes Lőrinc</t>
  </si>
  <si>
    <t>bedő gergely</t>
  </si>
  <si>
    <t>Friesz Laura</t>
  </si>
  <si>
    <t>Baranya Vármegyei SZC Mohácsi Radnóti Miklós Technikum és Szakképző Iskola</t>
  </si>
  <si>
    <t>Katona József</t>
  </si>
  <si>
    <t>Pécsi Leőwey Klára Gimnázium</t>
  </si>
  <si>
    <t>Varga Tamás</t>
  </si>
  <si>
    <t>15/11</t>
  </si>
  <si>
    <t>11/15</t>
  </si>
  <si>
    <t>15/9</t>
  </si>
  <si>
    <t>9/15</t>
  </si>
  <si>
    <t>15/7</t>
  </si>
  <si>
    <t>7/15</t>
  </si>
  <si>
    <t>I.</t>
  </si>
  <si>
    <t>II.</t>
  </si>
  <si>
    <t>III.</t>
  </si>
  <si>
    <t>42 53</t>
  </si>
  <si>
    <t>24 35</t>
  </si>
  <si>
    <t>jn.</t>
  </si>
  <si>
    <t>15/4</t>
  </si>
  <si>
    <t>4/15</t>
  </si>
  <si>
    <t>15/3</t>
  </si>
  <si>
    <t>3/15</t>
  </si>
  <si>
    <t>73 71</t>
  </si>
  <si>
    <t>37 17</t>
  </si>
  <si>
    <t>37 57</t>
  </si>
  <si>
    <t>74 07 35</t>
  </si>
  <si>
    <t>57 57</t>
  </si>
  <si>
    <t>73 75</t>
  </si>
  <si>
    <t>47 70 53</t>
  </si>
  <si>
    <t>75 75</t>
  </si>
  <si>
    <t>73 86</t>
  </si>
  <si>
    <t>75 17 35</t>
  </si>
  <si>
    <t>72 71</t>
  </si>
  <si>
    <t>37 68</t>
  </si>
  <si>
    <t>75 57 54</t>
  </si>
  <si>
    <t>57 71 53</t>
  </si>
  <si>
    <t>57 75 45</t>
  </si>
  <si>
    <t>71 72</t>
  </si>
  <si>
    <t>27 17</t>
  </si>
  <si>
    <t>17 27</t>
  </si>
  <si>
    <t>5.</t>
  </si>
  <si>
    <t>4.</t>
  </si>
  <si>
    <t xml:space="preserve">17 17 </t>
  </si>
  <si>
    <t xml:space="preserve">37 17 </t>
  </si>
  <si>
    <t>07 17</t>
  </si>
  <si>
    <t xml:space="preserve">71 71 </t>
  </si>
  <si>
    <t>70 71</t>
  </si>
  <si>
    <t>71 57 53</t>
  </si>
  <si>
    <t>17 75 35</t>
  </si>
  <si>
    <t>57 37</t>
  </si>
  <si>
    <t>75 73</t>
  </si>
  <si>
    <t xml:space="preserve">41 </t>
  </si>
  <si>
    <t>41</t>
  </si>
  <si>
    <t>14</t>
  </si>
  <si>
    <t>04</t>
  </si>
  <si>
    <t>40</t>
  </si>
  <si>
    <t xml:space="preserve">40 </t>
  </si>
  <si>
    <t xml:space="preserve">04 </t>
  </si>
  <si>
    <t>45</t>
  </si>
  <si>
    <t>54(5)</t>
  </si>
  <si>
    <t>42</t>
  </si>
  <si>
    <t>24</t>
  </si>
  <si>
    <t>54(4)</t>
  </si>
  <si>
    <t>41 42</t>
  </si>
  <si>
    <t>14 24</t>
  </si>
  <si>
    <t>40 40</t>
  </si>
  <si>
    <t>04 04</t>
  </si>
  <si>
    <t>04 40 108</t>
  </si>
  <si>
    <t>40 04 810</t>
  </si>
  <si>
    <t>04 14</t>
  </si>
  <si>
    <t>40 41</t>
  </si>
  <si>
    <t>41 40</t>
  </si>
  <si>
    <t>42 42</t>
  </si>
  <si>
    <t>24 24</t>
  </si>
  <si>
    <t>53 42</t>
  </si>
  <si>
    <t>35 24</t>
  </si>
  <si>
    <t>40 42</t>
  </si>
  <si>
    <t>04 24</t>
  </si>
  <si>
    <t>41 41</t>
  </si>
  <si>
    <t>53 40</t>
  </si>
  <si>
    <t>Bejátszó</t>
  </si>
  <si>
    <t>GÁRDOS</t>
  </si>
  <si>
    <t>Koch V. Gimn.Ált.Isk.</t>
  </si>
  <si>
    <t>HORVÁTH</t>
  </si>
  <si>
    <t xml:space="preserve">Máté </t>
  </si>
  <si>
    <t>Park U. Kat. Ált. Isk. Mohács</t>
  </si>
  <si>
    <t>54(0) 40</t>
  </si>
  <si>
    <t>42 40</t>
  </si>
  <si>
    <t>Koch Valéria Gimn.Ált.Isk.Óvoda és Koll.</t>
  </si>
  <si>
    <t>14 42 103</t>
  </si>
  <si>
    <t>41 24 310</t>
  </si>
  <si>
    <t>24 04</t>
  </si>
  <si>
    <t>0</t>
  </si>
  <si>
    <t xml:space="preserve">54 42 </t>
  </si>
  <si>
    <t>14 14</t>
  </si>
  <si>
    <t>45 24</t>
  </si>
  <si>
    <t>24 14</t>
  </si>
  <si>
    <t>42 41</t>
  </si>
  <si>
    <t xml:space="preserve">14 04 </t>
  </si>
  <si>
    <t>1 2</t>
  </si>
  <si>
    <t>2 1</t>
  </si>
  <si>
    <t>-  3</t>
  </si>
  <si>
    <t>3 -</t>
  </si>
  <si>
    <t>53 53</t>
  </si>
  <si>
    <t>35 35</t>
  </si>
  <si>
    <t>14 35</t>
  </si>
  <si>
    <t>35 04</t>
  </si>
  <si>
    <t>41 53</t>
  </si>
  <si>
    <t>41 24 105</t>
  </si>
  <si>
    <t>14 42 510</t>
  </si>
  <si>
    <t>3 1</t>
  </si>
  <si>
    <t>2 2</t>
  </si>
  <si>
    <t>4 -</t>
  </si>
  <si>
    <t>4-5.</t>
  </si>
  <si>
    <t>40 14 107</t>
  </si>
  <si>
    <t>14 22</t>
  </si>
  <si>
    <t>41 22 jn.</t>
  </si>
  <si>
    <t>53 41</t>
  </si>
  <si>
    <t>35 14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</si>
</sst>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d\-mmm\-yy"/>
  </numFmts>
  <fonts count="87" x14ac:knownFonts="1">
    <font>
      <sz val="10"/>
      <name val="Arial"/>
    </font>
    <font>
      <sz val="11"/>
      <color theme="1"/>
      <name val="Calibri"/>
      <family val="2"/>
      <charset val="238"/>
      <scheme val="minor"/>
    </font>
    <font>
      <sz val="10"/>
      <name val="Arial"/>
      <family val="2"/>
      <charset val="238"/>
    </font>
    <font>
      <sz val="10"/>
      <name val="Arial"/>
      <family val="2"/>
      <charset val="238"/>
    </font>
    <font>
      <u/>
      <sz val="10"/>
      <color indexed="12"/>
      <name val="Arial"/>
      <family val="2"/>
      <charset val="238"/>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amily val="2"/>
      <charset val="238"/>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6"/>
      <name val="Arial"/>
      <family val="2"/>
    </font>
    <font>
      <b/>
      <sz val="14"/>
      <name val="Arial"/>
      <family val="2"/>
      <charset val="238"/>
    </font>
    <font>
      <b/>
      <sz val="7"/>
      <name val="Arial"/>
      <family val="2"/>
      <charset val="238"/>
    </font>
    <font>
      <b/>
      <sz val="7"/>
      <color indexed="8"/>
      <name val="Arial"/>
      <family val="2"/>
      <charset val="238"/>
    </font>
    <font>
      <b/>
      <sz val="8"/>
      <color indexed="8"/>
      <name val="Arial"/>
      <family val="2"/>
      <charset val="238"/>
    </font>
    <font>
      <b/>
      <sz val="7"/>
      <name val="Arial"/>
      <family val="2"/>
    </font>
    <font>
      <sz val="8"/>
      <name val="Arial"/>
      <family val="2"/>
    </font>
    <font>
      <sz val="20"/>
      <color indexed="9"/>
      <name val="Arial"/>
      <family val="2"/>
    </font>
    <font>
      <b/>
      <i/>
      <sz val="10"/>
      <name val="Arial"/>
      <family val="2"/>
      <charset val="238"/>
    </font>
    <font>
      <b/>
      <sz val="7"/>
      <color indexed="9"/>
      <name val="Arial"/>
      <family val="2"/>
      <charset val="238"/>
    </font>
    <font>
      <sz val="7"/>
      <color indexed="8"/>
      <name val="Arial"/>
      <family val="2"/>
    </font>
    <font>
      <b/>
      <sz val="9"/>
      <name val="Arial"/>
      <family val="2"/>
    </font>
    <font>
      <b/>
      <sz val="8"/>
      <color indexed="8"/>
      <name val="Tahoma"/>
      <family val="2"/>
    </font>
    <font>
      <b/>
      <sz val="8"/>
      <color indexed="23"/>
      <name val="Arial"/>
      <family val="2"/>
    </font>
    <font>
      <b/>
      <sz val="8"/>
      <color indexed="8"/>
      <name val="Tahoma"/>
      <family val="2"/>
      <charset val="238"/>
    </font>
    <font>
      <sz val="7"/>
      <color indexed="9"/>
      <name val="Arial"/>
      <family val="2"/>
    </font>
    <font>
      <b/>
      <sz val="8"/>
      <color indexed="9"/>
      <name val="Arial"/>
      <family val="2"/>
    </font>
    <font>
      <sz val="8.5"/>
      <name val="Arial"/>
      <family val="2"/>
      <charset val="238"/>
    </font>
    <font>
      <i/>
      <sz val="6"/>
      <color indexed="9"/>
      <name val="Arial"/>
      <family val="2"/>
    </font>
    <font>
      <b/>
      <sz val="7"/>
      <color indexed="8"/>
      <name val="Arial"/>
      <family val="2"/>
    </font>
    <font>
      <b/>
      <sz val="7"/>
      <color indexed="9"/>
      <name val="Arial"/>
      <family val="2"/>
    </font>
    <font>
      <sz val="8"/>
      <name val="Arial"/>
      <family val="2"/>
      <charset val="238"/>
    </font>
    <font>
      <b/>
      <sz val="28"/>
      <name val="Arial"/>
      <family val="2"/>
    </font>
    <font>
      <b/>
      <sz val="18"/>
      <name val="Arial"/>
      <family val="2"/>
    </font>
    <font>
      <sz val="8"/>
      <name val="Arial"/>
      <family val="2"/>
      <charset val="238"/>
    </font>
    <font>
      <sz val="8"/>
      <color indexed="8"/>
      <name val="Arial"/>
      <family val="2"/>
      <charset val="238"/>
    </font>
    <font>
      <sz val="8"/>
      <color indexed="10"/>
      <name val="Arial"/>
      <family val="2"/>
      <charset val="238"/>
    </font>
    <font>
      <b/>
      <sz val="8"/>
      <color indexed="8"/>
      <name val="Arial"/>
      <family val="2"/>
      <charset val="238"/>
    </font>
    <font>
      <b/>
      <i/>
      <sz val="10"/>
      <name val="Arial"/>
      <family val="2"/>
      <charset val="238"/>
    </font>
    <font>
      <sz val="7"/>
      <color indexed="8"/>
      <name val="Arial"/>
      <family val="2"/>
      <charset val="238"/>
    </font>
    <font>
      <b/>
      <sz val="10"/>
      <name val="Arial"/>
      <family val="2"/>
      <charset val="238"/>
    </font>
    <font>
      <sz val="8.5"/>
      <name val="Arial"/>
      <family val="2"/>
      <charset val="238"/>
    </font>
    <font>
      <sz val="10"/>
      <name val="Arial"/>
      <family val="2"/>
      <charset val="238"/>
    </font>
    <font>
      <sz val="9"/>
      <name val="Arial"/>
      <family val="2"/>
      <charset val="238"/>
    </font>
    <font>
      <sz val="10"/>
      <color indexed="41"/>
      <name val="Arial"/>
      <family val="2"/>
      <charset val="238"/>
    </font>
    <font>
      <b/>
      <sz val="10"/>
      <color indexed="41"/>
      <name val="Arial"/>
      <family val="2"/>
      <charset val="238"/>
    </font>
    <font>
      <sz val="10"/>
      <color indexed="9"/>
      <name val="Arial"/>
      <family val="2"/>
      <charset val="238"/>
    </font>
    <font>
      <b/>
      <sz val="10"/>
      <color indexed="10"/>
      <name val="Arial"/>
      <family val="2"/>
      <charset val="238"/>
    </font>
    <font>
      <sz val="7"/>
      <color rgb="FF000000"/>
      <name val="Arial"/>
      <family val="2"/>
      <charset val="238"/>
    </font>
    <font>
      <b/>
      <sz val="12"/>
      <name val="Arial"/>
      <family val="2"/>
      <charset val="238"/>
    </font>
    <font>
      <sz val="6"/>
      <name val="Arial"/>
      <family val="2"/>
      <charset val="238"/>
    </font>
    <font>
      <b/>
      <sz val="11"/>
      <name val="Arial"/>
      <family val="2"/>
      <charset val="238"/>
    </font>
    <font>
      <b/>
      <sz val="8.5"/>
      <name val="Arial"/>
      <family val="2"/>
      <charset val="238"/>
    </font>
    <font>
      <i/>
      <sz val="8"/>
      <color rgb="FFFF0000"/>
      <name val="Arial"/>
      <family val="2"/>
      <charset val="238"/>
    </font>
    <font>
      <b/>
      <sz val="14"/>
      <name val="Arial"/>
      <family val="2"/>
    </font>
    <font>
      <sz val="6"/>
      <color indexed="9"/>
      <name val="Arial"/>
      <family val="2"/>
    </font>
    <font>
      <b/>
      <sz val="8.5"/>
      <name val="Arial"/>
      <family val="2"/>
    </font>
    <font>
      <sz val="8.5"/>
      <color indexed="42"/>
      <name val="Arial"/>
      <family val="2"/>
    </font>
    <font>
      <sz val="8.5"/>
      <color indexed="8"/>
      <name val="Arial"/>
      <family val="2"/>
      <charset val="238"/>
    </font>
    <font>
      <sz val="8.5"/>
      <color indexed="8"/>
      <name val="Arial"/>
      <family val="2"/>
    </font>
    <font>
      <sz val="8.5"/>
      <name val="Arial"/>
      <family val="2"/>
    </font>
    <font>
      <sz val="8.5"/>
      <color indexed="9"/>
      <name val="Arial"/>
      <family val="2"/>
    </font>
    <font>
      <sz val="10"/>
      <color indexed="8"/>
      <name val="Arial"/>
      <family val="2"/>
      <charset val="238"/>
    </font>
    <font>
      <sz val="7"/>
      <color rgb="FFFF0000"/>
      <name val="Arial"/>
      <family val="2"/>
    </font>
    <font>
      <b/>
      <sz val="8.5"/>
      <color indexed="8"/>
      <name val="Arial"/>
      <family val="2"/>
    </font>
    <font>
      <sz val="10"/>
      <color indexed="8"/>
      <name val="Arial"/>
      <family val="2"/>
    </font>
    <font>
      <b/>
      <sz val="8.5"/>
      <color indexed="8"/>
      <name val="Arial"/>
      <family val="2"/>
      <charset val="238"/>
    </font>
    <font>
      <b/>
      <sz val="10"/>
      <color indexed="8"/>
      <name val="Arial"/>
      <family val="2"/>
      <charset val="238"/>
    </font>
    <font>
      <sz val="8.5"/>
      <color indexed="42"/>
      <name val="Arial"/>
      <family val="2"/>
      <charset val="238"/>
    </font>
    <font>
      <sz val="11"/>
      <name val="Arial"/>
      <family val="2"/>
    </font>
    <font>
      <sz val="14"/>
      <name val="Arial"/>
      <family val="2"/>
    </font>
    <font>
      <sz val="14"/>
      <color indexed="9"/>
      <name val="Arial"/>
      <family val="2"/>
    </font>
    <font>
      <sz val="7"/>
      <name val="Arial"/>
      <family val="2"/>
      <charset val="238"/>
    </font>
    <font>
      <b/>
      <sz val="11"/>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14"/>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53"/>
        <bgColor indexed="64"/>
      </patternFill>
    </fill>
    <fill>
      <patternFill patternType="solid">
        <fgColor indexed="10"/>
        <bgColor indexed="64"/>
      </patternFill>
    </fill>
    <fill>
      <patternFill patternType="solid">
        <fgColor indexed="17"/>
        <bgColor indexed="64"/>
      </patternFill>
    </fill>
    <fill>
      <patternFill patternType="solid">
        <fgColor indexed="8"/>
        <bgColor indexed="64"/>
      </patternFill>
    </fill>
    <fill>
      <patternFill patternType="solid">
        <fgColor theme="0"/>
        <bgColor indexed="64"/>
      </patternFill>
    </fill>
    <fill>
      <patternFill patternType="solid">
        <fgColor theme="1"/>
        <bgColor indexed="64"/>
      </patternFill>
    </fill>
    <fill>
      <patternFill patternType="solid">
        <fgColor indexed="42"/>
        <bgColor indexed="64"/>
      </patternFill>
    </fill>
    <fill>
      <patternFill patternType="solid">
        <fgColor indexed="9"/>
        <bgColor indexed="8"/>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8">
    <xf numFmtId="0" fontId="0" fillId="0" borderId="0"/>
    <xf numFmtId="0" fontId="4" fillId="0" borderId="0" applyNumberFormat="0" applyFill="0" applyBorder="0" applyAlignment="0" applyProtection="0"/>
    <xf numFmtId="164" fontId="3" fillId="0" borderId="0" applyFont="0" applyFill="0" applyBorder="0" applyAlignment="0" applyProtection="0"/>
    <xf numFmtId="0" fontId="3" fillId="0" borderId="0"/>
    <xf numFmtId="0" fontId="1" fillId="0" borderId="0"/>
    <xf numFmtId="0" fontId="2" fillId="0" borderId="0"/>
    <xf numFmtId="164" fontId="2" fillId="0" borderId="0" applyFont="0" applyFill="0" applyBorder="0" applyAlignment="0" applyProtection="0"/>
    <xf numFmtId="0" fontId="2" fillId="0" borderId="0"/>
  </cellStyleXfs>
  <cellXfs count="1119">
    <xf numFmtId="0" fontId="0" fillId="0" borderId="0" xfId="0"/>
    <xf numFmtId="0" fontId="0" fillId="0" borderId="0" xfId="0" applyAlignment="1">
      <alignment horizontal="left"/>
    </xf>
    <xf numFmtId="0" fontId="0" fillId="0" borderId="0" xfId="0" applyAlignment="1">
      <alignment vertical="center"/>
    </xf>
    <xf numFmtId="0" fontId="5"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6" fillId="0" borderId="0" xfId="0" applyFont="1" applyAlignment="1">
      <alignment vertical="center"/>
    </xf>
    <xf numFmtId="0" fontId="7" fillId="3" borderId="1" xfId="0" applyFont="1" applyFill="1" applyBorder="1" applyAlignment="1">
      <alignment horizontal="centerContinuous" vertical="center"/>
    </xf>
    <xf numFmtId="0" fontId="7" fillId="3" borderId="2" xfId="0" applyFont="1" applyFill="1" applyBorder="1" applyAlignment="1">
      <alignment horizontal="centerContinuous" vertical="center"/>
    </xf>
    <xf numFmtId="0" fontId="7" fillId="3" borderId="3" xfId="0" applyFont="1" applyFill="1" applyBorder="1" applyAlignment="1">
      <alignment horizontal="centerContinuous" vertical="center"/>
    </xf>
    <xf numFmtId="0" fontId="6"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alignment horizontal="left" vertical="center"/>
    </xf>
    <xf numFmtId="0" fontId="9" fillId="4" borderId="1" xfId="0" applyFont="1" applyFill="1" applyBorder="1" applyAlignment="1">
      <alignment horizontal="centerContinuous" vertical="center"/>
    </xf>
    <xf numFmtId="0" fontId="9" fillId="4" borderId="2" xfId="0" applyFont="1" applyFill="1" applyBorder="1" applyAlignment="1">
      <alignment horizontal="centerContinuous" vertical="center"/>
    </xf>
    <xf numFmtId="0" fontId="9" fillId="4" borderId="3" xfId="0" applyFont="1" applyFill="1" applyBorder="1" applyAlignment="1">
      <alignment horizontal="centerContinuous" vertical="center"/>
    </xf>
    <xf numFmtId="0" fontId="10" fillId="0" borderId="0" xfId="0" applyFont="1" applyAlignment="1">
      <alignment vertical="center"/>
    </xf>
    <xf numFmtId="49" fontId="11" fillId="2" borderId="4" xfId="0" applyNumberFormat="1" applyFont="1" applyFill="1" applyBorder="1" applyAlignment="1">
      <alignment vertical="center"/>
    </xf>
    <xf numFmtId="49" fontId="11" fillId="2" borderId="0" xfId="0" applyNumberFormat="1" applyFont="1" applyFill="1" applyAlignment="1">
      <alignment vertical="center"/>
    </xf>
    <xf numFmtId="49" fontId="10" fillId="2" borderId="0" xfId="0" applyNumberFormat="1" applyFont="1" applyFill="1" applyAlignment="1">
      <alignment vertical="center"/>
    </xf>
    <xf numFmtId="0" fontId="10" fillId="2" borderId="0" xfId="0" applyFont="1" applyFill="1" applyAlignment="1">
      <alignment vertical="center"/>
    </xf>
    <xf numFmtId="49" fontId="6" fillId="2" borderId="0" xfId="0" applyNumberFormat="1" applyFont="1" applyFill="1" applyAlignment="1">
      <alignment vertical="center"/>
    </xf>
    <xf numFmtId="49" fontId="14" fillId="2" borderId="0" xfId="0" applyNumberFormat="1" applyFont="1" applyFill="1" applyAlignment="1">
      <alignment horizontal="left" vertical="center"/>
    </xf>
    <xf numFmtId="49" fontId="6" fillId="2" borderId="0" xfId="0" applyNumberFormat="1" applyFont="1" applyFill="1" applyAlignment="1">
      <alignment horizontal="right" vertical="center"/>
    </xf>
    <xf numFmtId="14" fontId="19" fillId="4" borderId="5" xfId="0" applyNumberFormat="1" applyFont="1" applyFill="1" applyBorder="1" applyAlignment="1">
      <alignment horizontal="left" vertical="center"/>
    </xf>
    <xf numFmtId="49" fontId="19" fillId="2" borderId="0" xfId="0" applyNumberFormat="1" applyFont="1" applyFill="1" applyAlignment="1">
      <alignment vertical="center"/>
    </xf>
    <xf numFmtId="49" fontId="19" fillId="4" borderId="5" xfId="0" applyNumberFormat="1" applyFont="1" applyFill="1" applyBorder="1" applyAlignment="1">
      <alignment vertical="center"/>
    </xf>
    <xf numFmtId="0" fontId="8" fillId="2" borderId="0" xfId="0" applyFont="1" applyFill="1"/>
    <xf numFmtId="0" fontId="0" fillId="2" borderId="0" xfId="0" applyFill="1"/>
    <xf numFmtId="0" fontId="0" fillId="2" borderId="0" xfId="0" applyFill="1" applyAlignment="1">
      <alignment horizontal="left"/>
    </xf>
    <xf numFmtId="0" fontId="10" fillId="2" borderId="0" xfId="0" applyFont="1" applyFill="1"/>
    <xf numFmtId="0" fontId="22" fillId="2" borderId="0" xfId="1" applyFont="1" applyFill="1"/>
    <xf numFmtId="0" fontId="0" fillId="0" borderId="0" xfId="0" applyAlignment="1">
      <alignment horizontal="center"/>
    </xf>
    <xf numFmtId="49" fontId="25" fillId="2" borderId="0" xfId="0" applyNumberFormat="1" applyFont="1" applyFill="1" applyAlignment="1">
      <alignment horizontal="left" vertical="center"/>
    </xf>
    <xf numFmtId="49" fontId="25" fillId="2" borderId="0" xfId="0" applyNumberFormat="1" applyFont="1" applyFill="1" applyAlignment="1">
      <alignment vertical="center"/>
    </xf>
    <xf numFmtId="49" fontId="26" fillId="2" borderId="0" xfId="0" applyNumberFormat="1" applyFont="1" applyFill="1" applyAlignment="1">
      <alignment horizontal="right" vertical="center"/>
    </xf>
    <xf numFmtId="49" fontId="0" fillId="0" borderId="0" xfId="0" applyNumberFormat="1" applyAlignment="1">
      <alignment horizontal="left"/>
    </xf>
    <xf numFmtId="49" fontId="25" fillId="2" borderId="0" xfId="0" applyNumberFormat="1" applyFont="1" applyFill="1" applyAlignment="1">
      <alignment horizontal="right" vertical="center"/>
    </xf>
    <xf numFmtId="49" fontId="20" fillId="0" borderId="6" xfId="0" applyNumberFormat="1" applyFont="1" applyBorder="1" applyAlignment="1">
      <alignment horizontal="right" vertical="center"/>
    </xf>
    <xf numFmtId="49" fontId="10" fillId="6" borderId="12" xfId="0" applyNumberFormat="1" applyFont="1" applyFill="1" applyBorder="1" applyAlignment="1">
      <alignment vertical="center"/>
    </xf>
    <xf numFmtId="49" fontId="13" fillId="0" borderId="0" xfId="0" applyNumberFormat="1" applyFont="1" applyAlignment="1">
      <alignment vertical="top"/>
    </xf>
    <xf numFmtId="49" fontId="16" fillId="0" borderId="0" xfId="0" applyNumberFormat="1" applyFont="1" applyAlignment="1">
      <alignment horizontal="left"/>
    </xf>
    <xf numFmtId="49" fontId="15" fillId="0" borderId="0" xfId="0" applyNumberFormat="1" applyFont="1" applyAlignment="1">
      <alignment horizontal="left"/>
    </xf>
    <xf numFmtId="49" fontId="20" fillId="0" borderId="6" xfId="0" applyNumberFormat="1" applyFont="1" applyBorder="1" applyAlignment="1">
      <alignment vertical="center"/>
    </xf>
    <xf numFmtId="49" fontId="20" fillId="0" borderId="6" xfId="0" applyNumberFormat="1" applyFont="1" applyBorder="1" applyAlignment="1">
      <alignment horizontal="left" vertical="center"/>
    </xf>
    <xf numFmtId="165" fontId="0" fillId="0" borderId="0" xfId="0" applyNumberFormat="1" applyAlignment="1">
      <alignment horizontal="center"/>
    </xf>
    <xf numFmtId="49" fontId="21" fillId="0" borderId="0" xfId="0" applyNumberFormat="1" applyFont="1" applyAlignment="1">
      <alignment horizontal="left"/>
    </xf>
    <xf numFmtId="0" fontId="21" fillId="0" borderId="13" xfId="0" applyFont="1" applyBorder="1" applyAlignment="1">
      <alignment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49" fontId="17" fillId="0" borderId="0" xfId="0" applyNumberFormat="1" applyFont="1" applyAlignment="1">
      <alignment horizontal="left"/>
    </xf>
    <xf numFmtId="49" fontId="18" fillId="2" borderId="14" xfId="0" applyNumberFormat="1" applyFont="1" applyFill="1" applyBorder="1" applyAlignment="1">
      <alignment horizontal="left" vertical="center"/>
    </xf>
    <xf numFmtId="49" fontId="18" fillId="2" borderId="15" xfId="0" applyNumberFormat="1" applyFont="1" applyFill="1" applyBorder="1" applyAlignment="1">
      <alignment horizontal="left" vertical="center"/>
    </xf>
    <xf numFmtId="49" fontId="10" fillId="2" borderId="16" xfId="0" applyNumberFormat="1" applyFont="1" applyFill="1" applyBorder="1" applyAlignment="1">
      <alignment horizontal="center" wrapText="1"/>
    </xf>
    <xf numFmtId="49" fontId="10" fillId="2" borderId="11" xfId="0" applyNumberFormat="1" applyFont="1" applyFill="1" applyBorder="1" applyAlignment="1">
      <alignment horizontal="center" wrapText="1"/>
    </xf>
    <xf numFmtId="49" fontId="10" fillId="5" borderId="16" xfId="0" applyNumberFormat="1" applyFont="1" applyFill="1" applyBorder="1" applyAlignment="1">
      <alignment horizontal="center" wrapText="1"/>
    </xf>
    <xf numFmtId="49" fontId="34" fillId="0" borderId="0" xfId="0" applyNumberFormat="1" applyFont="1" applyAlignment="1">
      <alignment horizontal="left"/>
    </xf>
    <xf numFmtId="49" fontId="18" fillId="2" borderId="15" xfId="0" applyNumberFormat="1" applyFont="1" applyFill="1" applyBorder="1" applyAlignment="1">
      <alignment horizontal="right" vertical="center"/>
    </xf>
    <xf numFmtId="49" fontId="11" fillId="2" borderId="15" xfId="0" applyNumberFormat="1" applyFont="1" applyFill="1" applyBorder="1" applyAlignment="1">
      <alignment horizontal="left" vertical="center"/>
    </xf>
    <xf numFmtId="0" fontId="25" fillId="2" borderId="0" xfId="0" applyFont="1" applyFill="1" applyAlignment="1">
      <alignment horizontal="left" vertical="center"/>
    </xf>
    <xf numFmtId="49" fontId="18" fillId="6" borderId="4" xfId="0" applyNumberFormat="1" applyFont="1" applyFill="1" applyBorder="1" applyAlignment="1">
      <alignment horizontal="left" vertical="center"/>
    </xf>
    <xf numFmtId="49" fontId="18" fillId="0" borderId="0" xfId="0" applyNumberFormat="1" applyFont="1" applyAlignment="1">
      <alignment horizontal="right" vertical="center"/>
    </xf>
    <xf numFmtId="0" fontId="0" fillId="6" borderId="8" xfId="0" applyFill="1" applyBorder="1" applyAlignment="1">
      <alignment horizontal="center" vertical="center"/>
    </xf>
    <xf numFmtId="49" fontId="20" fillId="0" borderId="17" xfId="0" applyNumberFormat="1" applyFont="1" applyBorder="1" applyAlignment="1">
      <alignment horizontal="left" vertical="center"/>
    </xf>
    <xf numFmtId="0" fontId="21" fillId="5" borderId="10" xfId="0" applyFont="1" applyFill="1" applyBorder="1" applyAlignment="1">
      <alignment horizontal="center" vertical="center"/>
    </xf>
    <xf numFmtId="49" fontId="32" fillId="2" borderId="0" xfId="0" applyNumberFormat="1" applyFont="1" applyFill="1" applyAlignment="1">
      <alignment vertical="center"/>
    </xf>
    <xf numFmtId="0" fontId="28" fillId="2" borderId="19" xfId="0" applyFont="1" applyFill="1" applyBorder="1" applyAlignment="1">
      <alignment vertical="center"/>
    </xf>
    <xf numFmtId="0" fontId="28" fillId="2" borderId="20" xfId="0" applyFont="1" applyFill="1" applyBorder="1" applyAlignment="1">
      <alignment vertical="center"/>
    </xf>
    <xf numFmtId="0" fontId="10" fillId="2" borderId="22" xfId="0" applyFont="1" applyFill="1" applyBorder="1" applyAlignment="1">
      <alignment vertical="center"/>
    </xf>
    <xf numFmtId="49" fontId="10" fillId="2" borderId="12" xfId="0" applyNumberFormat="1" applyFont="1" applyFill="1" applyBorder="1" applyAlignment="1">
      <alignment horizontal="right" vertical="center"/>
    </xf>
    <xf numFmtId="0" fontId="10" fillId="6" borderId="7" xfId="0" applyFont="1" applyFill="1" applyBorder="1" applyAlignment="1">
      <alignment vertical="center"/>
    </xf>
    <xf numFmtId="49" fontId="10" fillId="6" borderId="13" xfId="0" applyNumberFormat="1" applyFont="1" applyFill="1" applyBorder="1" applyAlignment="1">
      <alignment vertical="center"/>
    </xf>
    <xf numFmtId="49" fontId="10" fillId="5" borderId="6" xfId="0" applyNumberFormat="1" applyFont="1" applyFill="1" applyBorder="1" applyAlignment="1">
      <alignment horizontal="center" wrapText="1"/>
    </xf>
    <xf numFmtId="49" fontId="10" fillId="6" borderId="7" xfId="0" applyNumberFormat="1" applyFont="1" applyFill="1" applyBorder="1" applyAlignment="1">
      <alignment vertical="center"/>
    </xf>
    <xf numFmtId="49" fontId="28" fillId="2" borderId="24" xfId="0" applyNumberFormat="1" applyFont="1" applyFill="1" applyBorder="1" applyAlignment="1">
      <alignment horizontal="left" vertical="center"/>
    </xf>
    <xf numFmtId="49" fontId="43" fillId="2" borderId="24" xfId="0" applyNumberFormat="1" applyFont="1" applyFill="1" applyBorder="1" applyAlignment="1">
      <alignment vertical="center"/>
    </xf>
    <xf numFmtId="49" fontId="10" fillId="2" borderId="7" xfId="0" applyNumberFormat="1" applyFont="1" applyFill="1" applyBorder="1" applyAlignment="1">
      <alignment vertical="center"/>
    </xf>
    <xf numFmtId="0" fontId="28" fillId="2" borderId="22" xfId="0" applyFont="1" applyFill="1" applyBorder="1" applyAlignment="1">
      <alignment vertical="center"/>
    </xf>
    <xf numFmtId="49" fontId="10" fillId="2" borderId="22" xfId="0" applyNumberFormat="1" applyFont="1" applyFill="1" applyBorder="1" applyAlignment="1">
      <alignment vertical="center"/>
    </xf>
    <xf numFmtId="49" fontId="10" fillId="2" borderId="25" xfId="0" applyNumberFormat="1" applyFont="1" applyFill="1" applyBorder="1" applyAlignment="1">
      <alignment vertical="center"/>
    </xf>
    <xf numFmtId="0" fontId="45" fillId="2" borderId="0" xfId="0" applyFont="1" applyFill="1" applyAlignment="1">
      <alignment vertical="center"/>
    </xf>
    <xf numFmtId="0" fontId="23" fillId="2" borderId="0" xfId="0" applyFont="1" applyFill="1" applyAlignment="1">
      <alignment horizontal="center" vertical="center" wrapText="1"/>
    </xf>
    <xf numFmtId="0" fontId="19" fillId="2" borderId="0" xfId="0" applyFont="1" applyFill="1" applyAlignment="1">
      <alignment vertical="center"/>
    </xf>
    <xf numFmtId="0" fontId="10" fillId="2" borderId="0" xfId="0" applyFont="1" applyFill="1" applyAlignment="1">
      <alignment horizontal="center"/>
    </xf>
    <xf numFmtId="0" fontId="10" fillId="2" borderId="12" xfId="0" applyFont="1" applyFill="1" applyBorder="1" applyAlignment="1">
      <alignment horizontal="right" vertical="center"/>
    </xf>
    <xf numFmtId="0" fontId="10" fillId="2" borderId="13" xfId="0" applyFont="1" applyFill="1" applyBorder="1" applyAlignment="1">
      <alignment horizontal="right" vertical="center"/>
    </xf>
    <xf numFmtId="49" fontId="10" fillId="2" borderId="23" xfId="0" applyNumberFormat="1" applyFont="1" applyFill="1" applyBorder="1" applyAlignment="1">
      <alignment vertical="center"/>
    </xf>
    <xf numFmtId="49" fontId="10" fillId="2" borderId="24" xfId="0" applyNumberFormat="1" applyFont="1" applyFill="1" applyBorder="1" applyAlignment="1">
      <alignment vertical="center"/>
    </xf>
    <xf numFmtId="49" fontId="10" fillId="2" borderId="18" xfId="0" applyNumberFormat="1" applyFont="1" applyFill="1" applyBorder="1" applyAlignment="1">
      <alignment horizontal="right" vertical="center"/>
    </xf>
    <xf numFmtId="0" fontId="28" fillId="2" borderId="0" xfId="0" applyFont="1" applyFill="1" applyAlignment="1">
      <alignment vertical="center"/>
    </xf>
    <xf numFmtId="49" fontId="46" fillId="0" borderId="0" xfId="0" applyNumberFormat="1" applyFont="1" applyAlignment="1">
      <alignment horizontal="center"/>
    </xf>
    <xf numFmtId="0" fontId="21" fillId="0" borderId="29" xfId="0" applyFont="1" applyBorder="1" applyAlignment="1">
      <alignment horizontal="center" vertical="center"/>
    </xf>
    <xf numFmtId="49" fontId="10" fillId="2" borderId="30" xfId="0" applyNumberFormat="1" applyFont="1" applyFill="1" applyBorder="1" applyAlignment="1">
      <alignment horizontal="center" wrapText="1"/>
    </xf>
    <xf numFmtId="0" fontId="29" fillId="5" borderId="13" xfId="0" applyFont="1" applyFill="1" applyBorder="1" applyAlignment="1">
      <alignment horizontal="center" vertical="center"/>
    </xf>
    <xf numFmtId="49" fontId="10" fillId="5" borderId="30" xfId="0" applyNumberFormat="1" applyFont="1" applyFill="1" applyBorder="1" applyAlignment="1">
      <alignment horizontal="center" wrapText="1"/>
    </xf>
    <xf numFmtId="1" fontId="29" fillId="5" borderId="9" xfId="0" applyNumberFormat="1" applyFont="1" applyFill="1" applyBorder="1" applyAlignment="1">
      <alignment horizontal="center" vertical="center"/>
    </xf>
    <xf numFmtId="49" fontId="10" fillId="5" borderId="31" xfId="0" applyNumberFormat="1" applyFont="1" applyFill="1" applyBorder="1" applyAlignment="1">
      <alignment horizontal="center" wrapText="1"/>
    </xf>
    <xf numFmtId="1" fontId="29" fillId="5" borderId="32" xfId="0" applyNumberFormat="1" applyFont="1" applyFill="1" applyBorder="1" applyAlignment="1">
      <alignment horizontal="center" vertical="center"/>
    </xf>
    <xf numFmtId="0" fontId="8" fillId="0" borderId="9" xfId="0" applyFont="1" applyBorder="1" applyAlignment="1">
      <alignment horizontal="center" vertical="center"/>
    </xf>
    <xf numFmtId="49" fontId="6" fillId="0" borderId="0" xfId="0" applyNumberFormat="1" applyFont="1" applyAlignment="1">
      <alignment horizontal="left" vertical="top"/>
    </xf>
    <xf numFmtId="0" fontId="24" fillId="0" borderId="0" xfId="0" applyFont="1" applyAlignment="1">
      <alignment horizontal="left"/>
    </xf>
    <xf numFmtId="49" fontId="9" fillId="0" borderId="0" xfId="0" applyNumberFormat="1" applyFont="1" applyAlignment="1">
      <alignment horizontal="left"/>
    </xf>
    <xf numFmtId="14" fontId="19" fillId="0" borderId="6" xfId="0" applyNumberFormat="1" applyFont="1" applyBorder="1" applyAlignment="1">
      <alignment horizontal="left" vertical="center"/>
    </xf>
    <xf numFmtId="49" fontId="47" fillId="2" borderId="4" xfId="0" applyNumberFormat="1" applyFont="1" applyFill="1" applyBorder="1" applyAlignment="1">
      <alignment vertical="center"/>
    </xf>
    <xf numFmtId="49" fontId="47" fillId="2" borderId="0" xfId="0" applyNumberFormat="1" applyFont="1" applyFill="1" applyAlignment="1">
      <alignment vertical="center"/>
    </xf>
    <xf numFmtId="49" fontId="48" fillId="2" borderId="0" xfId="0" applyNumberFormat="1" applyFont="1" applyFill="1" applyAlignment="1">
      <alignment horizontal="left" vertical="center"/>
    </xf>
    <xf numFmtId="0" fontId="33" fillId="2" borderId="33" xfId="0" applyFont="1" applyFill="1" applyBorder="1" applyAlignment="1">
      <alignment horizontal="center" wrapText="1"/>
    </xf>
    <xf numFmtId="0" fontId="33" fillId="5" borderId="33" xfId="0" applyFont="1" applyFill="1" applyBorder="1" applyAlignment="1">
      <alignment horizontal="center" wrapText="1"/>
    </xf>
    <xf numFmtId="49" fontId="34" fillId="0" borderId="0" xfId="0" applyNumberFormat="1" applyFont="1" applyAlignment="1">
      <alignment horizontal="center"/>
    </xf>
    <xf numFmtId="0" fontId="0" fillId="2" borderId="26" xfId="0" applyFill="1" applyBorder="1" applyAlignment="1">
      <alignment horizontal="center" vertical="center"/>
    </xf>
    <xf numFmtId="49" fontId="11" fillId="6" borderId="0" xfId="0" applyNumberFormat="1" applyFont="1" applyFill="1" applyAlignment="1">
      <alignment horizontal="left" vertical="center"/>
    </xf>
    <xf numFmtId="49" fontId="21" fillId="0" borderId="10" xfId="0" applyNumberFormat="1" applyFont="1" applyBorder="1" applyAlignment="1">
      <alignment horizontal="center" vertical="center"/>
    </xf>
    <xf numFmtId="49" fontId="10" fillId="2" borderId="0" xfId="0" applyNumberFormat="1" applyFont="1" applyFill="1" applyAlignment="1">
      <alignment horizontal="right" vertical="center"/>
    </xf>
    <xf numFmtId="0" fontId="28" fillId="2" borderId="12" xfId="0" applyFont="1" applyFill="1" applyBorder="1" applyAlignment="1">
      <alignment vertical="center"/>
    </xf>
    <xf numFmtId="0" fontId="28" fillId="2" borderId="21" xfId="0" applyFont="1" applyFill="1" applyBorder="1" applyAlignment="1">
      <alignment vertical="center"/>
    </xf>
    <xf numFmtId="49" fontId="10" fillId="2" borderId="34" xfId="0" applyNumberFormat="1" applyFont="1" applyFill="1" applyBorder="1" applyAlignment="1">
      <alignment horizontal="center" wrapText="1"/>
    </xf>
    <xf numFmtId="0" fontId="21" fillId="0" borderId="35" xfId="0" applyFont="1" applyBorder="1" applyAlignment="1">
      <alignment horizontal="center" vertical="center"/>
    </xf>
    <xf numFmtId="0" fontId="47" fillId="2" borderId="0" xfId="0" applyFont="1" applyFill="1"/>
    <xf numFmtId="0" fontId="29" fillId="5" borderId="7" xfId="0" applyFont="1" applyFill="1" applyBorder="1" applyAlignment="1">
      <alignment horizontal="center" vertical="center"/>
    </xf>
    <xf numFmtId="0" fontId="21" fillId="0" borderId="36" xfId="0" applyFont="1" applyBorder="1" applyAlignment="1">
      <alignment horizontal="center" vertical="center"/>
    </xf>
    <xf numFmtId="0" fontId="21" fillId="5" borderId="36" xfId="0" applyFont="1" applyFill="1" applyBorder="1" applyAlignment="1">
      <alignment horizontal="center" vertical="center"/>
    </xf>
    <xf numFmtId="49" fontId="50" fillId="0" borderId="6" xfId="0" applyNumberFormat="1" applyFont="1" applyBorder="1" applyAlignment="1">
      <alignment horizontal="right" vertical="center"/>
    </xf>
    <xf numFmtId="0" fontId="15" fillId="4" borderId="5" xfId="0" applyFont="1" applyFill="1" applyBorder="1" applyAlignment="1">
      <alignment horizontal="left" vertical="center"/>
    </xf>
    <xf numFmtId="0" fontId="21" fillId="4" borderId="5" xfId="0" applyFont="1" applyFill="1" applyBorder="1" applyAlignment="1">
      <alignment vertical="center"/>
    </xf>
    <xf numFmtId="49" fontId="52" fillId="2" borderId="14" xfId="0" applyNumberFormat="1" applyFont="1" applyFill="1" applyBorder="1" applyAlignment="1">
      <alignment horizontal="left" vertical="center"/>
    </xf>
    <xf numFmtId="49" fontId="6" fillId="6" borderId="0" xfId="0" applyNumberFormat="1" applyFont="1" applyFill="1" applyAlignment="1">
      <alignment vertical="top"/>
    </xf>
    <xf numFmtId="49" fontId="46" fillId="6" borderId="0" xfId="0" applyNumberFormat="1" applyFont="1" applyFill="1" applyAlignment="1">
      <alignment vertical="top"/>
    </xf>
    <xf numFmtId="49" fontId="30" fillId="6" borderId="0" xfId="0" applyNumberFormat="1" applyFont="1" applyFill="1" applyAlignment="1">
      <alignment vertical="top"/>
    </xf>
    <xf numFmtId="49" fontId="34" fillId="6" borderId="0" xfId="0" applyNumberFormat="1" applyFont="1" applyFill="1" applyAlignment="1">
      <alignment horizontal="center"/>
    </xf>
    <xf numFmtId="49" fontId="34" fillId="6" borderId="0" xfId="0" applyNumberFormat="1" applyFont="1" applyFill="1" applyAlignment="1">
      <alignment horizontal="left"/>
    </xf>
    <xf numFmtId="0" fontId="51" fillId="6" borderId="0" xfId="0" applyFont="1" applyFill="1"/>
    <xf numFmtId="49" fontId="15" fillId="6" borderId="0" xfId="0" applyNumberFormat="1" applyFont="1" applyFill="1" applyAlignment="1">
      <alignment horizontal="left"/>
    </xf>
    <xf numFmtId="49" fontId="31" fillId="6" borderId="0" xfId="0" applyNumberFormat="1" applyFont="1" applyFill="1"/>
    <xf numFmtId="49" fontId="21" fillId="6" borderId="0" xfId="0" applyNumberFormat="1" applyFont="1" applyFill="1"/>
    <xf numFmtId="49" fontId="17" fillId="6" borderId="0" xfId="0" applyNumberFormat="1" applyFont="1" applyFill="1"/>
    <xf numFmtId="14" fontId="19" fillId="6" borderId="6" xfId="0" applyNumberFormat="1" applyFont="1" applyFill="1" applyBorder="1" applyAlignment="1">
      <alignment horizontal="left" vertical="center"/>
    </xf>
    <xf numFmtId="49" fontId="19" fillId="6" borderId="6" xfId="0" applyNumberFormat="1" applyFont="1" applyFill="1" applyBorder="1" applyAlignment="1">
      <alignment vertical="center"/>
    </xf>
    <xf numFmtId="49" fontId="39" fillId="6" borderId="6" xfId="0" applyNumberFormat="1" applyFont="1" applyFill="1" applyBorder="1" applyAlignment="1">
      <alignment vertical="center"/>
    </xf>
    <xf numFmtId="49" fontId="19" fillId="6" borderId="6" xfId="2" applyNumberFormat="1" applyFont="1" applyFill="1" applyBorder="1" applyAlignment="1" applyProtection="1">
      <alignment vertical="center"/>
      <protection locked="0"/>
    </xf>
    <xf numFmtId="49" fontId="20" fillId="6" borderId="6" xfId="0" applyNumberFormat="1" applyFont="1" applyFill="1" applyBorder="1" applyAlignment="1">
      <alignment horizontal="right" vertical="center"/>
    </xf>
    <xf numFmtId="0" fontId="0" fillId="6" borderId="7" xfId="0" applyFill="1" applyBorder="1"/>
    <xf numFmtId="0" fontId="0" fillId="6" borderId="0" xfId="0" applyFill="1"/>
    <xf numFmtId="49" fontId="28" fillId="6" borderId="23" xfId="0" applyNumberFormat="1" applyFont="1" applyFill="1" applyBorder="1" applyAlignment="1">
      <alignment vertical="center"/>
    </xf>
    <xf numFmtId="49" fontId="38" fillId="6" borderId="7" xfId="0" applyNumberFormat="1" applyFont="1" applyFill="1" applyBorder="1" applyAlignment="1">
      <alignment vertical="center"/>
    </xf>
    <xf numFmtId="49" fontId="10" fillId="6" borderId="23" xfId="0" applyNumberFormat="1" applyFont="1" applyFill="1" applyBorder="1" applyAlignment="1">
      <alignment vertical="center"/>
    </xf>
    <xf numFmtId="49" fontId="10" fillId="6" borderId="24" xfId="0" applyNumberFormat="1" applyFont="1" applyFill="1" applyBorder="1" applyAlignment="1">
      <alignment vertical="center"/>
    </xf>
    <xf numFmtId="49" fontId="10" fillId="6" borderId="18" xfId="0" applyNumberFormat="1" applyFont="1" applyFill="1" applyBorder="1" applyAlignment="1">
      <alignment horizontal="right" vertical="center"/>
    </xf>
    <xf numFmtId="49" fontId="10" fillId="6" borderId="25" xfId="0" applyNumberFormat="1" applyFont="1" applyFill="1" applyBorder="1" applyAlignment="1">
      <alignment vertical="center"/>
    </xf>
    <xf numFmtId="49" fontId="10" fillId="6" borderId="13" xfId="0" applyNumberFormat="1" applyFont="1" applyFill="1" applyBorder="1" applyAlignment="1">
      <alignment horizontal="right" vertical="center"/>
    </xf>
    <xf numFmtId="0" fontId="54" fillId="6" borderId="7" xfId="0" applyFont="1" applyFill="1" applyBorder="1" applyAlignment="1">
      <alignment vertical="center"/>
    </xf>
    <xf numFmtId="0" fontId="2" fillId="2" borderId="0" xfId="0" applyFont="1" applyFill="1"/>
    <xf numFmtId="0" fontId="54" fillId="6" borderId="7" xfId="0" applyFont="1" applyFill="1" applyBorder="1" applyAlignment="1">
      <alignment horizontal="center" vertical="center" shrinkToFit="1"/>
    </xf>
    <xf numFmtId="0" fontId="55" fillId="6" borderId="7" xfId="0" applyFont="1" applyFill="1" applyBorder="1"/>
    <xf numFmtId="49" fontId="16" fillId="6" borderId="0" xfId="0" applyNumberFormat="1" applyFont="1" applyFill="1" applyAlignment="1">
      <alignment horizontal="left"/>
    </xf>
    <xf numFmtId="49" fontId="30" fillId="0" borderId="0" xfId="0" applyNumberFormat="1" applyFont="1" applyAlignment="1">
      <alignment vertical="top"/>
    </xf>
    <xf numFmtId="49" fontId="6" fillId="0" borderId="0" xfId="0" applyNumberFormat="1" applyFont="1" applyAlignment="1">
      <alignment vertical="top"/>
    </xf>
    <xf numFmtId="49" fontId="17" fillId="0" borderId="0" xfId="0" applyNumberFormat="1" applyFont="1"/>
    <xf numFmtId="49" fontId="21" fillId="0" borderId="0" xfId="0" applyNumberFormat="1" applyFont="1"/>
    <xf numFmtId="49" fontId="25" fillId="0" borderId="0" xfId="0" applyNumberFormat="1" applyFont="1" applyAlignment="1">
      <alignment vertical="center"/>
    </xf>
    <xf numFmtId="49" fontId="32" fillId="0" borderId="0" xfId="0" applyNumberFormat="1" applyFont="1" applyAlignment="1">
      <alignment vertical="center"/>
    </xf>
    <xf numFmtId="49" fontId="39" fillId="0" borderId="0" xfId="0" applyNumberFormat="1" applyFont="1" applyAlignment="1">
      <alignment vertical="center"/>
    </xf>
    <xf numFmtId="49" fontId="19" fillId="0" borderId="0" xfId="0" applyNumberFormat="1" applyFont="1" applyAlignment="1">
      <alignment vertical="center"/>
    </xf>
    <xf numFmtId="0" fontId="0" fillId="6" borderId="0" xfId="0" applyFill="1" applyAlignment="1">
      <alignment horizontal="center"/>
    </xf>
    <xf numFmtId="0" fontId="55" fillId="6" borderId="0" xfId="0" applyFont="1" applyFill="1"/>
    <xf numFmtId="49" fontId="28" fillId="0" borderId="0" xfId="0" applyNumberFormat="1" applyFont="1" applyAlignment="1">
      <alignment horizontal="left" vertical="center"/>
    </xf>
    <xf numFmtId="49" fontId="43" fillId="0" borderId="0" xfId="0" applyNumberFormat="1" applyFont="1" applyAlignment="1">
      <alignment vertical="center"/>
    </xf>
    <xf numFmtId="49" fontId="28" fillId="0" borderId="0" xfId="0" applyNumberFormat="1" applyFont="1" applyAlignment="1">
      <alignment vertical="center"/>
    </xf>
    <xf numFmtId="49" fontId="38" fillId="0" borderId="0" xfId="0" applyNumberFormat="1" applyFont="1" applyAlignment="1">
      <alignment vertical="center"/>
    </xf>
    <xf numFmtId="49" fontId="10" fillId="0" borderId="0" xfId="0" applyNumberFormat="1" applyFont="1" applyAlignment="1">
      <alignment vertical="center"/>
    </xf>
    <xf numFmtId="0" fontId="41" fillId="0" borderId="0" xfId="0" applyFont="1" applyAlignment="1">
      <alignment horizontal="right" vertical="center"/>
    </xf>
    <xf numFmtId="49" fontId="42" fillId="2" borderId="24" xfId="0" applyNumberFormat="1" applyFont="1" applyFill="1" applyBorder="1" applyAlignment="1">
      <alignment horizontal="center" vertical="center"/>
    </xf>
    <xf numFmtId="49" fontId="42" fillId="2" borderId="24" xfId="0" applyNumberFormat="1" applyFont="1" applyFill="1" applyBorder="1" applyAlignment="1">
      <alignment vertical="center"/>
    </xf>
    <xf numFmtId="49" fontId="10" fillId="6" borderId="23" xfId="0" applyNumberFormat="1" applyFont="1" applyFill="1" applyBorder="1" applyAlignment="1">
      <alignment horizontal="center" vertical="center"/>
    </xf>
    <xf numFmtId="49" fontId="38" fillId="6" borderId="24" xfId="0" applyNumberFormat="1" applyFont="1" applyFill="1" applyBorder="1" applyAlignment="1">
      <alignment vertical="center"/>
    </xf>
    <xf numFmtId="0" fontId="0" fillId="6" borderId="18" xfId="0" applyFill="1" applyBorder="1"/>
    <xf numFmtId="49" fontId="10" fillId="6" borderId="22" xfId="0" applyNumberFormat="1" applyFont="1" applyFill="1" applyBorder="1" applyAlignment="1">
      <alignment horizontal="center" vertical="center"/>
    </xf>
    <xf numFmtId="49" fontId="10" fillId="6" borderId="0" xfId="0" applyNumberFormat="1" applyFont="1" applyFill="1" applyAlignment="1">
      <alignment vertical="center"/>
    </xf>
    <xf numFmtId="49" fontId="38" fillId="6" borderId="0" xfId="0" applyNumberFormat="1" applyFont="1" applyFill="1" applyAlignment="1">
      <alignment vertical="center"/>
    </xf>
    <xf numFmtId="0" fontId="0" fillId="6" borderId="12" xfId="0" applyFill="1" applyBorder="1"/>
    <xf numFmtId="0" fontId="10" fillId="6" borderId="0" xfId="0" applyFont="1" applyFill="1" applyAlignment="1">
      <alignment vertical="center"/>
    </xf>
    <xf numFmtId="49" fontId="10" fillId="6" borderId="25" xfId="0" applyNumberFormat="1" applyFont="1" applyFill="1" applyBorder="1" applyAlignment="1">
      <alignment horizontal="center" vertical="center"/>
    </xf>
    <xf numFmtId="0" fontId="0" fillId="6" borderId="13" xfId="0" applyFill="1" applyBorder="1"/>
    <xf numFmtId="49" fontId="33" fillId="6" borderId="23" xfId="0" applyNumberFormat="1" applyFont="1" applyFill="1" applyBorder="1" applyAlignment="1">
      <alignment horizontal="center" vertical="center"/>
    </xf>
    <xf numFmtId="49" fontId="10" fillId="6" borderId="18" xfId="0" applyNumberFormat="1" applyFont="1" applyFill="1" applyBorder="1" applyAlignment="1">
      <alignment vertical="center"/>
    </xf>
    <xf numFmtId="49" fontId="33" fillId="6" borderId="22" xfId="0" applyNumberFormat="1" applyFont="1" applyFill="1" applyBorder="1" applyAlignment="1">
      <alignment horizontal="center" vertical="center"/>
    </xf>
    <xf numFmtId="49" fontId="33" fillId="6" borderId="25" xfId="0" applyNumberFormat="1" applyFont="1" applyFill="1" applyBorder="1" applyAlignment="1">
      <alignment horizontal="center" vertical="center"/>
    </xf>
    <xf numFmtId="0" fontId="10" fillId="6" borderId="25" xfId="0" applyFont="1" applyFill="1" applyBorder="1" applyAlignment="1">
      <alignment vertical="center"/>
    </xf>
    <xf numFmtId="49" fontId="10" fillId="6" borderId="22" xfId="0" applyNumberFormat="1" applyFont="1" applyFill="1" applyBorder="1" applyAlignment="1">
      <alignment vertical="center"/>
    </xf>
    <xf numFmtId="0" fontId="0" fillId="2" borderId="20" xfId="0" applyFill="1" applyBorder="1"/>
    <xf numFmtId="0" fontId="0" fillId="6" borderId="24" xfId="0" applyFill="1" applyBorder="1"/>
    <xf numFmtId="0" fontId="2" fillId="6" borderId="0" xfId="0" applyFont="1" applyFill="1"/>
    <xf numFmtId="0" fontId="56" fillId="2" borderId="0" xfId="0" applyFont="1" applyFill="1" applyAlignment="1">
      <alignment horizontal="center" shrinkToFit="1"/>
    </xf>
    <xf numFmtId="0" fontId="57" fillId="7" borderId="0" xfId="0" applyFont="1" applyFill="1"/>
    <xf numFmtId="0" fontId="57" fillId="6" borderId="0" xfId="0" applyFont="1" applyFill="1"/>
    <xf numFmtId="0" fontId="55" fillId="6" borderId="7" xfId="0" applyFont="1" applyFill="1" applyBorder="1" applyAlignment="1">
      <alignment horizontal="center" vertical="center" shrinkToFit="1"/>
    </xf>
    <xf numFmtId="0" fontId="55" fillId="6" borderId="0" xfId="0" applyFont="1" applyFill="1" applyAlignment="1">
      <alignment shrinkToFit="1"/>
    </xf>
    <xf numFmtId="0" fontId="0" fillId="6" borderId="5" xfId="0" applyFill="1" applyBorder="1" applyAlignment="1">
      <alignment horizontal="center" vertical="center"/>
    </xf>
    <xf numFmtId="0" fontId="53" fillId="6" borderId="0" xfId="0" applyFont="1" applyFill="1" applyAlignment="1">
      <alignment horizontal="center"/>
    </xf>
    <xf numFmtId="0" fontId="0" fillId="6" borderId="5" xfId="0" applyFill="1" applyBorder="1"/>
    <xf numFmtId="0" fontId="53" fillId="7" borderId="5" xfId="0" applyFont="1" applyFill="1" applyBorder="1" applyAlignment="1">
      <alignment horizontal="center" vertical="center"/>
    </xf>
    <xf numFmtId="0" fontId="55" fillId="6" borderId="0" xfId="0" applyFont="1" applyFill="1" applyAlignment="1">
      <alignment horizontal="center" vertical="center"/>
    </xf>
    <xf numFmtId="49" fontId="21" fillId="3" borderId="0" xfId="0" applyNumberFormat="1" applyFont="1" applyFill="1"/>
    <xf numFmtId="0" fontId="0" fillId="3" borderId="0" xfId="0" applyFill="1" applyAlignment="1">
      <alignment horizontal="center"/>
    </xf>
    <xf numFmtId="49" fontId="21" fillId="4" borderId="0" xfId="0" applyNumberFormat="1" applyFont="1" applyFill="1"/>
    <xf numFmtId="0" fontId="0" fillId="4" borderId="0" xfId="0" applyFill="1" applyAlignment="1">
      <alignment horizontal="center"/>
    </xf>
    <xf numFmtId="49" fontId="21" fillId="8" borderId="0" xfId="0" applyNumberFormat="1" applyFont="1" applyFill="1"/>
    <xf numFmtId="0" fontId="0" fillId="8" borderId="0" xfId="0" applyFill="1" applyAlignment="1">
      <alignment horizontal="center"/>
    </xf>
    <xf numFmtId="0" fontId="58" fillId="6" borderId="0" xfId="0" applyFont="1" applyFill="1" applyAlignment="1">
      <alignment horizontal="center"/>
    </xf>
    <xf numFmtId="0" fontId="58" fillId="7" borderId="0" xfId="0" applyFont="1" applyFill="1" applyAlignment="1">
      <alignment horizontal="center"/>
    </xf>
    <xf numFmtId="0" fontId="4" fillId="2" borderId="0" xfId="1" applyFill="1" applyBorder="1"/>
    <xf numFmtId="0" fontId="0" fillId="3" borderId="0" xfId="0" applyFill="1"/>
    <xf numFmtId="49" fontId="0" fillId="3" borderId="0" xfId="0" applyNumberFormat="1" applyFill="1"/>
    <xf numFmtId="0" fontId="0" fillId="9" borderId="32" xfId="0" applyFill="1" applyBorder="1" applyAlignment="1">
      <alignment horizontal="center"/>
    </xf>
    <xf numFmtId="0" fontId="0" fillId="0" borderId="6" xfId="0" applyBorder="1"/>
    <xf numFmtId="49" fontId="20" fillId="4" borderId="5" xfId="0" applyNumberFormat="1" applyFont="1" applyFill="1" applyBorder="1" applyAlignment="1">
      <alignment horizontal="left" vertical="center"/>
    </xf>
    <xf numFmtId="0" fontId="0" fillId="10" borderId="0" xfId="0" applyFill="1"/>
    <xf numFmtId="0" fontId="59" fillId="11" borderId="0" xfId="0" applyFont="1" applyFill="1" applyAlignment="1">
      <alignment horizontal="center" vertical="center"/>
    </xf>
    <xf numFmtId="0" fontId="60" fillId="6" borderId="7" xfId="0" applyFont="1" applyFill="1" applyBorder="1" applyAlignment="1">
      <alignment horizontal="center"/>
    </xf>
    <xf numFmtId="0" fontId="60" fillId="6" borderId="0" xfId="0" applyFont="1" applyFill="1" applyAlignment="1">
      <alignment horizontal="center"/>
    </xf>
    <xf numFmtId="49" fontId="53" fillId="2" borderId="0" xfId="0" applyNumberFormat="1" applyFont="1" applyFill="1" applyAlignment="1">
      <alignment horizontal="center" vertical="center"/>
    </xf>
    <xf numFmtId="49" fontId="13" fillId="4" borderId="21" xfId="0" applyNumberFormat="1" applyFont="1" applyFill="1" applyBorder="1" applyAlignment="1">
      <alignment vertical="center"/>
    </xf>
    <xf numFmtId="49" fontId="49" fillId="3" borderId="1" xfId="0" applyNumberFormat="1" applyFont="1" applyFill="1" applyBorder="1" applyAlignment="1">
      <alignment vertical="center" shrinkToFit="1"/>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37" xfId="0" applyFont="1" applyBorder="1" applyAlignment="1">
      <alignment horizontal="center" vertical="center"/>
    </xf>
    <xf numFmtId="49" fontId="49" fillId="3" borderId="2" xfId="0" applyNumberFormat="1" applyFont="1" applyFill="1" applyBorder="1" applyAlignment="1">
      <alignment vertical="center" shrinkToFit="1"/>
    </xf>
    <xf numFmtId="49" fontId="49" fillId="3" borderId="33" xfId="0" applyNumberFormat="1" applyFont="1" applyFill="1" applyBorder="1" applyAlignment="1">
      <alignment vertical="center" shrinkToFit="1"/>
    </xf>
    <xf numFmtId="49" fontId="21" fillId="0" borderId="6" xfId="0" applyNumberFormat="1" applyFont="1" applyBorder="1" applyAlignment="1">
      <alignment horizontal="left"/>
    </xf>
    <xf numFmtId="0" fontId="10" fillId="2" borderId="1" xfId="0" applyFont="1" applyFill="1" applyBorder="1" applyAlignment="1">
      <alignment wrapText="1"/>
    </xf>
    <xf numFmtId="0" fontId="10" fillId="2" borderId="33" xfId="0" applyFont="1" applyFill="1" applyBorder="1" applyAlignment="1">
      <alignment wrapText="1"/>
    </xf>
    <xf numFmtId="0" fontId="21" fillId="0" borderId="38" xfId="0" applyFont="1" applyBorder="1" applyAlignment="1">
      <alignment horizontal="center" vertical="center"/>
    </xf>
    <xf numFmtId="49" fontId="26" fillId="2" borderId="26" xfId="0" applyNumberFormat="1" applyFont="1" applyFill="1" applyBorder="1" applyAlignment="1">
      <alignment horizontal="right" vertical="center"/>
    </xf>
    <xf numFmtId="0" fontId="21" fillId="0" borderId="20" xfId="0" applyFont="1" applyBorder="1" applyAlignment="1">
      <alignment horizontal="center" vertical="center"/>
    </xf>
    <xf numFmtId="0" fontId="21" fillId="5" borderId="20" xfId="0" applyFont="1" applyFill="1" applyBorder="1" applyAlignment="1">
      <alignment horizontal="center" vertical="center"/>
    </xf>
    <xf numFmtId="49" fontId="0" fillId="0" borderId="0" xfId="0" applyNumberFormat="1" applyAlignment="1">
      <alignment horizontal="center"/>
    </xf>
    <xf numFmtId="49" fontId="21" fillId="0" borderId="10" xfId="0" applyNumberFormat="1" applyFont="1" applyBorder="1" applyAlignment="1">
      <alignment horizontal="center" vertical="center" wrapText="1"/>
    </xf>
    <xf numFmtId="49" fontId="26" fillId="2" borderId="15" xfId="0" applyNumberFormat="1" applyFont="1" applyFill="1" applyBorder="1" applyAlignment="1">
      <alignment horizontal="right" vertical="center"/>
    </xf>
    <xf numFmtId="49" fontId="50" fillId="0" borderId="11" xfId="0" applyNumberFormat="1" applyFont="1" applyBorder="1" applyAlignment="1">
      <alignment horizontal="right" vertical="center"/>
    </xf>
    <xf numFmtId="0" fontId="21" fillId="0" borderId="7" xfId="0" applyFont="1" applyBorder="1" applyAlignment="1">
      <alignment horizontal="center" vertical="center"/>
    </xf>
    <xf numFmtId="0" fontId="36" fillId="13" borderId="11" xfId="0" applyFont="1" applyFill="1" applyBorder="1" applyAlignment="1">
      <alignment horizontal="right" vertical="center"/>
    </xf>
    <xf numFmtId="0" fontId="55" fillId="3" borderId="0" xfId="0" applyFont="1" applyFill="1" applyAlignment="1">
      <alignment horizontal="center"/>
    </xf>
    <xf numFmtId="0" fontId="55" fillId="4" borderId="0" xfId="0" applyFont="1" applyFill="1" applyAlignment="1">
      <alignment horizontal="center"/>
    </xf>
    <xf numFmtId="0" fontId="55" fillId="8" borderId="0" xfId="0" applyFont="1" applyFill="1" applyAlignment="1">
      <alignment horizontal="center"/>
    </xf>
    <xf numFmtId="0" fontId="55" fillId="0" borderId="13" xfId="0" applyFont="1" applyBorder="1" applyAlignment="1">
      <alignment vertical="center"/>
    </xf>
    <xf numFmtId="49" fontId="21" fillId="0" borderId="23" xfId="0" applyNumberFormat="1" applyFont="1" applyBorder="1" applyAlignment="1">
      <alignment horizontal="center" vertical="center"/>
    </xf>
    <xf numFmtId="49" fontId="0" fillId="0" borderId="10" xfId="0" applyNumberFormat="1" applyBorder="1" applyAlignment="1">
      <alignment horizontal="center" vertical="center"/>
    </xf>
    <xf numFmtId="0" fontId="51" fillId="0" borderId="0" xfId="0" applyFont="1" applyAlignment="1">
      <alignment horizontal="left"/>
    </xf>
    <xf numFmtId="0" fontId="15" fillId="6" borderId="0" xfId="0" applyFont="1" applyFill="1" applyAlignment="1">
      <alignment horizontal="left"/>
    </xf>
    <xf numFmtId="49" fontId="12" fillId="4" borderId="19" xfId="0" applyNumberFormat="1" applyFont="1" applyFill="1" applyBorder="1" applyAlignment="1">
      <alignment vertical="center"/>
    </xf>
    <xf numFmtId="49" fontId="62" fillId="0" borderId="0" xfId="0" applyNumberFormat="1" applyFont="1" applyAlignment="1">
      <alignment vertical="top"/>
    </xf>
    <xf numFmtId="0" fontId="3" fillId="7" borderId="0" xfId="0" applyFont="1" applyFill="1" applyAlignment="1">
      <alignment horizontal="center"/>
    </xf>
    <xf numFmtId="0" fontId="40" fillId="6" borderId="7" xfId="0" applyFont="1" applyFill="1" applyBorder="1" applyAlignment="1">
      <alignment vertical="center"/>
    </xf>
    <xf numFmtId="0" fontId="3" fillId="6" borderId="7" xfId="0" applyFont="1" applyFill="1" applyBorder="1"/>
    <xf numFmtId="0" fontId="3" fillId="6" borderId="0" xfId="0" applyFont="1" applyFill="1"/>
    <xf numFmtId="49" fontId="62" fillId="0" borderId="0" xfId="3" applyNumberFormat="1" applyFont="1" applyAlignment="1">
      <alignment vertical="top"/>
    </xf>
    <xf numFmtId="49" fontId="13" fillId="0" borderId="0" xfId="3" applyNumberFormat="1" applyFont="1" applyAlignment="1">
      <alignment vertical="top"/>
    </xf>
    <xf numFmtId="49" fontId="46" fillId="0" borderId="0" xfId="3" applyNumberFormat="1" applyFont="1" applyAlignment="1">
      <alignment horizontal="center"/>
    </xf>
    <xf numFmtId="49" fontId="34" fillId="0" borderId="0" xfId="3" applyNumberFormat="1" applyFont="1" applyAlignment="1">
      <alignment horizontal="center"/>
    </xf>
    <xf numFmtId="49" fontId="34" fillId="0" borderId="0" xfId="3" applyNumberFormat="1" applyFont="1" applyAlignment="1">
      <alignment horizontal="left"/>
    </xf>
    <xf numFmtId="49" fontId="6" fillId="0" borderId="0" xfId="3" applyNumberFormat="1" applyFont="1" applyAlignment="1">
      <alignment horizontal="left" vertical="top"/>
    </xf>
    <xf numFmtId="49" fontId="16" fillId="0" borderId="0" xfId="3" applyNumberFormat="1" applyFont="1" applyAlignment="1">
      <alignment horizontal="left"/>
    </xf>
    <xf numFmtId="0" fontId="24" fillId="0" borderId="0" xfId="3" applyFont="1" applyAlignment="1">
      <alignment horizontal="left"/>
    </xf>
    <xf numFmtId="49" fontId="9" fillId="0" borderId="0" xfId="3" applyNumberFormat="1" applyFont="1" applyAlignment="1">
      <alignment horizontal="left"/>
    </xf>
    <xf numFmtId="0" fontId="3" fillId="0" borderId="0" xfId="3"/>
    <xf numFmtId="49" fontId="15" fillId="0" borderId="0" xfId="3" applyNumberFormat="1" applyFont="1" applyAlignment="1">
      <alignment horizontal="left"/>
    </xf>
    <xf numFmtId="49" fontId="21" fillId="0" borderId="0" xfId="3" applyNumberFormat="1" applyFont="1" applyAlignment="1">
      <alignment horizontal="left"/>
    </xf>
    <xf numFmtId="49" fontId="21" fillId="0" borderId="6" xfId="3" applyNumberFormat="1" applyFont="1" applyBorder="1" applyAlignment="1">
      <alignment horizontal="left"/>
    </xf>
    <xf numFmtId="49" fontId="17" fillId="0" borderId="0" xfId="3" applyNumberFormat="1" applyFont="1" applyAlignment="1">
      <alignment horizontal="left"/>
    </xf>
    <xf numFmtId="49" fontId="3" fillId="0" borderId="0" xfId="3" applyNumberFormat="1" applyAlignment="1">
      <alignment horizontal="left"/>
    </xf>
    <xf numFmtId="49" fontId="49" fillId="3" borderId="1" xfId="3" applyNumberFormat="1" applyFont="1" applyFill="1" applyBorder="1" applyAlignment="1">
      <alignment vertical="center" shrinkToFit="1"/>
    </xf>
    <xf numFmtId="49" fontId="49" fillId="3" borderId="2" xfId="3" applyNumberFormat="1" applyFont="1" applyFill="1" applyBorder="1" applyAlignment="1">
      <alignment vertical="center" shrinkToFit="1"/>
    </xf>
    <xf numFmtId="49" fontId="49" fillId="3" borderId="33" xfId="3" applyNumberFormat="1" applyFont="1" applyFill="1" applyBorder="1" applyAlignment="1">
      <alignment vertical="center" shrinkToFit="1"/>
    </xf>
    <xf numFmtId="49" fontId="18" fillId="2" borderId="14" xfId="3" applyNumberFormat="1" applyFont="1" applyFill="1" applyBorder="1" applyAlignment="1">
      <alignment horizontal="left" vertical="center"/>
    </xf>
    <xf numFmtId="49" fontId="18" fillId="2" borderId="15" xfId="3" applyNumberFormat="1" applyFont="1" applyFill="1" applyBorder="1" applyAlignment="1">
      <alignment horizontal="right" vertical="center"/>
    </xf>
    <xf numFmtId="49" fontId="52" fillId="2" borderId="14" xfId="3" applyNumberFormat="1" applyFont="1" applyFill="1" applyBorder="1" applyAlignment="1">
      <alignment horizontal="left" vertical="center"/>
    </xf>
    <xf numFmtId="49" fontId="18" fillId="2" borderId="15" xfId="3" applyNumberFormat="1" applyFont="1" applyFill="1" applyBorder="1" applyAlignment="1">
      <alignment horizontal="left" vertical="center"/>
    </xf>
    <xf numFmtId="49" fontId="11" fillId="2" borderId="15" xfId="3" applyNumberFormat="1" applyFont="1" applyFill="1" applyBorder="1" applyAlignment="1">
      <alignment horizontal="left" vertical="center"/>
    </xf>
    <xf numFmtId="0" fontId="3" fillId="2" borderId="26" xfId="3" applyFill="1" applyBorder="1" applyAlignment="1">
      <alignment horizontal="center" vertical="center"/>
    </xf>
    <xf numFmtId="0" fontId="3" fillId="0" borderId="0" xfId="3" applyAlignment="1">
      <alignment vertical="center"/>
    </xf>
    <xf numFmtId="49" fontId="25" fillId="2" borderId="0" xfId="3" applyNumberFormat="1" applyFont="1" applyFill="1" applyAlignment="1">
      <alignment vertical="center"/>
    </xf>
    <xf numFmtId="49" fontId="25" fillId="2" borderId="0" xfId="3" applyNumberFormat="1" applyFont="1" applyFill="1" applyAlignment="1">
      <alignment horizontal="left" vertical="center"/>
    </xf>
    <xf numFmtId="49" fontId="25" fillId="2" borderId="0" xfId="3" applyNumberFormat="1" applyFont="1" applyFill="1" applyAlignment="1">
      <alignment horizontal="right" vertical="center"/>
    </xf>
    <xf numFmtId="0" fontId="25" fillId="2" borderId="0" xfId="3" applyFont="1" applyFill="1" applyAlignment="1">
      <alignment horizontal="left" vertical="center"/>
    </xf>
    <xf numFmtId="49" fontId="26" fillId="2" borderId="15" xfId="3" applyNumberFormat="1" applyFont="1" applyFill="1" applyBorder="1" applyAlignment="1">
      <alignment horizontal="right" vertical="center"/>
    </xf>
    <xf numFmtId="49" fontId="26" fillId="2" borderId="26" xfId="3" applyNumberFormat="1" applyFont="1" applyFill="1" applyBorder="1" applyAlignment="1">
      <alignment horizontal="right" vertical="center"/>
    </xf>
    <xf numFmtId="49" fontId="18" fillId="6" borderId="4" xfId="3" applyNumberFormat="1" applyFont="1" applyFill="1" applyBorder="1" applyAlignment="1">
      <alignment horizontal="left" vertical="center"/>
    </xf>
    <xf numFmtId="49" fontId="18" fillId="0" borderId="0" xfId="3" applyNumberFormat="1" applyFont="1" applyAlignment="1">
      <alignment horizontal="right" vertical="center"/>
    </xf>
    <xf numFmtId="49" fontId="11" fillId="6" borderId="0" xfId="3" applyNumberFormat="1" applyFont="1" applyFill="1" applyAlignment="1">
      <alignment horizontal="left" vertical="center"/>
    </xf>
    <xf numFmtId="0" fontId="3" fillId="6" borderId="8" xfId="3" applyFill="1" applyBorder="1" applyAlignment="1">
      <alignment horizontal="center" vertical="center"/>
    </xf>
    <xf numFmtId="14" fontId="19" fillId="0" borderId="6" xfId="3" applyNumberFormat="1" applyFont="1" applyBorder="1" applyAlignment="1">
      <alignment horizontal="left" vertical="center"/>
    </xf>
    <xf numFmtId="49" fontId="20" fillId="0" borderId="6" xfId="3" applyNumberFormat="1" applyFont="1" applyBorder="1" applyAlignment="1">
      <alignment vertical="center"/>
    </xf>
    <xf numFmtId="49" fontId="20" fillId="0" borderId="6" xfId="3" applyNumberFormat="1" applyFont="1" applyBorder="1" applyAlignment="1">
      <alignment horizontal="left" vertical="center"/>
    </xf>
    <xf numFmtId="49" fontId="27" fillId="0" borderId="6" xfId="3" applyNumberFormat="1" applyFont="1" applyBorder="1" applyAlignment="1">
      <alignment horizontal="right" vertical="center"/>
    </xf>
    <xf numFmtId="49" fontId="27" fillId="0" borderId="11" xfId="3" applyNumberFormat="1" applyFont="1" applyBorder="1" applyAlignment="1">
      <alignment horizontal="right" vertical="center"/>
    </xf>
    <xf numFmtId="49" fontId="20" fillId="0" borderId="17" xfId="3" applyNumberFormat="1" applyFont="1" applyBorder="1" applyAlignment="1">
      <alignment horizontal="left" vertical="center"/>
    </xf>
    <xf numFmtId="49" fontId="20" fillId="0" borderId="6" xfId="3" applyNumberFormat="1" applyFont="1" applyBorder="1" applyAlignment="1">
      <alignment horizontal="right" vertical="center"/>
    </xf>
    <xf numFmtId="0" fontId="36" fillId="13" borderId="11" xfId="3" applyFont="1" applyFill="1" applyBorder="1" applyAlignment="1">
      <alignment horizontal="right" vertical="center"/>
    </xf>
    <xf numFmtId="49" fontId="10" fillId="2" borderId="30" xfId="3" applyNumberFormat="1" applyFont="1" applyFill="1" applyBorder="1" applyAlignment="1">
      <alignment horizontal="center" wrapText="1"/>
    </xf>
    <xf numFmtId="49" fontId="10" fillId="2" borderId="16" xfId="3" applyNumberFormat="1" applyFont="1" applyFill="1" applyBorder="1" applyAlignment="1">
      <alignment horizontal="center" wrapText="1"/>
    </xf>
    <xf numFmtId="49" fontId="10" fillId="2" borderId="11" xfId="3" applyNumberFormat="1" applyFont="1" applyFill="1" applyBorder="1" applyAlignment="1">
      <alignment horizontal="center" wrapText="1"/>
    </xf>
    <xf numFmtId="0" fontId="10" fillId="2" borderId="1" xfId="3" applyFont="1" applyFill="1" applyBorder="1" applyAlignment="1">
      <alignment wrapText="1"/>
    </xf>
    <xf numFmtId="0" fontId="10" fillId="2" borderId="33" xfId="3" applyFont="1" applyFill="1" applyBorder="1" applyAlignment="1">
      <alignment wrapText="1"/>
    </xf>
    <xf numFmtId="49" fontId="10" fillId="5" borderId="30" xfId="3" applyNumberFormat="1" applyFont="1" applyFill="1" applyBorder="1" applyAlignment="1">
      <alignment horizontal="center" wrapText="1"/>
    </xf>
    <xf numFmtId="49" fontId="10" fillId="5" borderId="16" xfId="3" applyNumberFormat="1" applyFont="1" applyFill="1" applyBorder="1" applyAlignment="1">
      <alignment horizontal="center" wrapText="1"/>
    </xf>
    <xf numFmtId="49" fontId="10" fillId="5" borderId="31" xfId="3" applyNumberFormat="1" applyFont="1" applyFill="1" applyBorder="1" applyAlignment="1">
      <alignment horizontal="center" wrapText="1"/>
    </xf>
    <xf numFmtId="49" fontId="10" fillId="5" borderId="6" xfId="3" applyNumberFormat="1" applyFont="1" applyFill="1" applyBorder="1" applyAlignment="1">
      <alignment horizontal="center" wrapText="1"/>
    </xf>
    <xf numFmtId="49" fontId="10" fillId="2" borderId="34" xfId="3" applyNumberFormat="1" applyFont="1" applyFill="1" applyBorder="1" applyAlignment="1">
      <alignment horizontal="center" wrapText="1"/>
    </xf>
    <xf numFmtId="0" fontId="33" fillId="2" borderId="33" xfId="3" applyFont="1" applyFill="1" applyBorder="1" applyAlignment="1">
      <alignment horizontal="center" wrapText="1"/>
    </xf>
    <xf numFmtId="0" fontId="33" fillId="5" borderId="33" xfId="3" applyFont="1" applyFill="1" applyBorder="1" applyAlignment="1">
      <alignment horizontal="center" wrapText="1"/>
    </xf>
    <xf numFmtId="0" fontId="8" fillId="0" borderId="9" xfId="3" applyFont="1" applyBorder="1" applyAlignment="1">
      <alignment horizontal="center" vertical="center"/>
    </xf>
    <xf numFmtId="0" fontId="3" fillId="0" borderId="5" xfId="3" applyBorder="1"/>
    <xf numFmtId="49" fontId="3" fillId="0" borderId="5" xfId="3" applyNumberFormat="1" applyBorder="1"/>
    <xf numFmtId="0" fontId="21" fillId="0" borderId="28" xfId="3" applyFont="1" applyBorder="1" applyAlignment="1">
      <alignment horizontal="center" vertical="center"/>
    </xf>
    <xf numFmtId="0" fontId="21" fillId="0" borderId="13" xfId="3" applyFont="1" applyBorder="1" applyAlignment="1">
      <alignment horizontal="center" vertical="center"/>
    </xf>
    <xf numFmtId="1" fontId="29" fillId="5" borderId="9" xfId="3" applyNumberFormat="1" applyFont="1" applyFill="1" applyBorder="1" applyAlignment="1">
      <alignment horizontal="center" vertical="center"/>
    </xf>
    <xf numFmtId="0" fontId="29" fillId="5" borderId="13" xfId="3" applyFont="1" applyFill="1" applyBorder="1" applyAlignment="1">
      <alignment horizontal="center" vertical="center"/>
    </xf>
    <xf numFmtId="1" fontId="29" fillId="5" borderId="32" xfId="3" applyNumberFormat="1" applyFont="1" applyFill="1" applyBorder="1" applyAlignment="1">
      <alignment horizontal="center" vertical="center"/>
    </xf>
    <xf numFmtId="0" fontId="21" fillId="0" borderId="29" xfId="3" applyFont="1" applyBorder="1" applyAlignment="1">
      <alignment horizontal="center" vertical="center"/>
    </xf>
    <xf numFmtId="0" fontId="21" fillId="5" borderId="10" xfId="3" applyFont="1" applyFill="1" applyBorder="1" applyAlignment="1">
      <alignment horizontal="center" vertical="center"/>
    </xf>
    <xf numFmtId="0" fontId="21" fillId="0" borderId="10" xfId="3" applyFont="1" applyBorder="1" applyAlignment="1">
      <alignment horizontal="center" vertical="center"/>
    </xf>
    <xf numFmtId="0" fontId="8" fillId="0" borderId="0" xfId="3" applyFont="1" applyAlignment="1">
      <alignment vertical="center"/>
    </xf>
    <xf numFmtId="0" fontId="21" fillId="0" borderId="36" xfId="3" applyFont="1" applyBorder="1" applyAlignment="1">
      <alignment horizontal="center" vertical="center"/>
    </xf>
    <xf numFmtId="0" fontId="21" fillId="5" borderId="20" xfId="3" applyFont="1" applyFill="1" applyBorder="1" applyAlignment="1">
      <alignment horizontal="center" vertical="center"/>
    </xf>
    <xf numFmtId="0" fontId="21" fillId="0" borderId="35" xfId="3" applyFont="1" applyBorder="1" applyAlignment="1">
      <alignment horizontal="center" vertical="center"/>
    </xf>
    <xf numFmtId="0" fontId="21" fillId="0" borderId="13" xfId="3" applyFont="1" applyBorder="1" applyAlignment="1">
      <alignment vertical="center"/>
    </xf>
    <xf numFmtId="49" fontId="21" fillId="0" borderId="10" xfId="3" applyNumberFormat="1" applyFont="1" applyBorder="1" applyAlignment="1">
      <alignment horizontal="center" vertical="center"/>
    </xf>
    <xf numFmtId="0" fontId="21" fillId="0" borderId="37" xfId="3" applyFont="1" applyBorder="1" applyAlignment="1">
      <alignment horizontal="center" vertical="center"/>
    </xf>
    <xf numFmtId="0" fontId="21" fillId="0" borderId="20" xfId="3" applyFont="1" applyBorder="1" applyAlignment="1">
      <alignment horizontal="center" vertical="center"/>
    </xf>
    <xf numFmtId="0" fontId="21" fillId="0" borderId="38" xfId="3" applyFont="1" applyBorder="1" applyAlignment="1">
      <alignment horizontal="center" vertical="center"/>
    </xf>
    <xf numFmtId="0" fontId="29" fillId="5" borderId="7" xfId="3" applyFont="1" applyFill="1" applyBorder="1" applyAlignment="1">
      <alignment horizontal="center" vertical="center"/>
    </xf>
    <xf numFmtId="0" fontId="3" fillId="0" borderId="13" xfId="3" applyBorder="1" applyAlignment="1">
      <alignment vertical="center"/>
    </xf>
    <xf numFmtId="49" fontId="21" fillId="0" borderId="23" xfId="3" applyNumberFormat="1" applyFont="1" applyBorder="1" applyAlignment="1">
      <alignment horizontal="center" vertical="center"/>
    </xf>
    <xf numFmtId="0" fontId="21" fillId="0" borderId="7" xfId="3" applyFont="1" applyBorder="1" applyAlignment="1">
      <alignment horizontal="center" vertical="center"/>
    </xf>
    <xf numFmtId="49" fontId="3" fillId="0" borderId="10" xfId="3" applyNumberFormat="1" applyBorder="1" applyAlignment="1">
      <alignment horizontal="center" vertical="center"/>
    </xf>
    <xf numFmtId="49" fontId="21" fillId="0" borderId="10" xfId="3" applyNumberFormat="1" applyFont="1" applyBorder="1" applyAlignment="1">
      <alignment horizontal="center" vertical="center" wrapText="1"/>
    </xf>
    <xf numFmtId="0" fontId="21" fillId="5" borderId="36" xfId="3" applyFont="1" applyFill="1" applyBorder="1" applyAlignment="1">
      <alignment horizontal="center" vertical="center"/>
    </xf>
    <xf numFmtId="0" fontId="3" fillId="0" borderId="0" xfId="3" applyAlignment="1">
      <alignment horizontal="center"/>
    </xf>
    <xf numFmtId="49" fontId="3" fillId="0" borderId="0" xfId="3" applyNumberFormat="1" applyAlignment="1">
      <alignment horizontal="center"/>
    </xf>
    <xf numFmtId="165" fontId="3" fillId="0" borderId="0" xfId="3" applyNumberFormat="1" applyAlignment="1">
      <alignment horizontal="center"/>
    </xf>
    <xf numFmtId="49" fontId="6" fillId="6" borderId="0" xfId="3" applyNumberFormat="1" applyFont="1" applyFill="1" applyAlignment="1">
      <alignment vertical="top"/>
    </xf>
    <xf numFmtId="49" fontId="34" fillId="6" borderId="0" xfId="3" applyNumberFormat="1" applyFont="1" applyFill="1" applyAlignment="1">
      <alignment horizontal="center"/>
    </xf>
    <xf numFmtId="49" fontId="46" fillId="6" borderId="0" xfId="3" applyNumberFormat="1" applyFont="1" applyFill="1" applyAlignment="1">
      <alignment vertical="top"/>
    </xf>
    <xf numFmtId="49" fontId="30" fillId="6" borderId="0" xfId="3" applyNumberFormat="1" applyFont="1" applyFill="1" applyAlignment="1">
      <alignment vertical="top"/>
    </xf>
    <xf numFmtId="49" fontId="34" fillId="6" borderId="0" xfId="3" applyNumberFormat="1" applyFont="1" applyFill="1" applyAlignment="1">
      <alignment horizontal="left"/>
    </xf>
    <xf numFmtId="49" fontId="16" fillId="6" borderId="0" xfId="3" applyNumberFormat="1" applyFont="1" applyFill="1" applyAlignment="1">
      <alignment horizontal="left"/>
    </xf>
    <xf numFmtId="49" fontId="30" fillId="0" borderId="0" xfId="3" applyNumberFormat="1" applyFont="1" applyAlignment="1">
      <alignment vertical="top"/>
    </xf>
    <xf numFmtId="49" fontId="6" fillId="0" borderId="0" xfId="3" applyNumberFormat="1" applyFont="1" applyAlignment="1">
      <alignment vertical="top"/>
    </xf>
    <xf numFmtId="0" fontId="59" fillId="11" borderId="0" xfId="3" applyFont="1" applyFill="1" applyAlignment="1">
      <alignment horizontal="center" vertical="center"/>
    </xf>
    <xf numFmtId="0" fontId="31" fillId="6" borderId="0" xfId="3" applyFont="1" applyFill="1"/>
    <xf numFmtId="49" fontId="15" fillId="6" borderId="0" xfId="3" applyNumberFormat="1" applyFont="1" applyFill="1" applyAlignment="1">
      <alignment horizontal="left"/>
    </xf>
    <xf numFmtId="49" fontId="31" fillId="6" borderId="0" xfId="3" applyNumberFormat="1" applyFont="1" applyFill="1"/>
    <xf numFmtId="49" fontId="21" fillId="6" borderId="0" xfId="3" applyNumberFormat="1" applyFont="1" applyFill="1"/>
    <xf numFmtId="49" fontId="17" fillId="6" borderId="0" xfId="3" applyNumberFormat="1" applyFont="1" applyFill="1"/>
    <xf numFmtId="49" fontId="17" fillId="0" borderId="0" xfId="3" applyNumberFormat="1" applyFont="1"/>
    <xf numFmtId="49" fontId="21" fillId="0" borderId="0" xfId="3" applyNumberFormat="1" applyFont="1"/>
    <xf numFmtId="49" fontId="3" fillId="3" borderId="0" xfId="3" applyNumberFormat="1" applyFill="1"/>
    <xf numFmtId="0" fontId="3" fillId="3" borderId="0" xfId="3" applyFill="1"/>
    <xf numFmtId="0" fontId="3" fillId="3" borderId="0" xfId="3" applyFill="1" applyAlignment="1">
      <alignment horizontal="center"/>
    </xf>
    <xf numFmtId="49" fontId="32" fillId="2" borderId="0" xfId="3" applyNumberFormat="1" applyFont="1" applyFill="1" applyAlignment="1">
      <alignment vertical="center"/>
    </xf>
    <xf numFmtId="49" fontId="26" fillId="2" borderId="0" xfId="3" applyNumberFormat="1" applyFont="1" applyFill="1" applyAlignment="1">
      <alignment horizontal="right" vertical="center"/>
    </xf>
    <xf numFmtId="49" fontId="32" fillId="0" borderId="0" xfId="3" applyNumberFormat="1" applyFont="1" applyAlignment="1">
      <alignment vertical="center"/>
    </xf>
    <xf numFmtId="49" fontId="25" fillId="0" borderId="0" xfId="3" applyNumberFormat="1" applyFont="1" applyAlignment="1">
      <alignment vertical="center"/>
    </xf>
    <xf numFmtId="49" fontId="21" fillId="3" borderId="0" xfId="3" applyNumberFormat="1" applyFont="1" applyFill="1"/>
    <xf numFmtId="14" fontId="19" fillId="6" borderId="6" xfId="3" applyNumberFormat="1" applyFont="1" applyFill="1" applyBorder="1" applyAlignment="1">
      <alignment horizontal="left" vertical="center"/>
    </xf>
    <xf numFmtId="49" fontId="19" fillId="6" borderId="6" xfId="3" applyNumberFormat="1" applyFont="1" applyFill="1" applyBorder="1" applyAlignment="1">
      <alignment vertical="center"/>
    </xf>
    <xf numFmtId="49" fontId="39" fillId="6" borderId="6" xfId="3" applyNumberFormat="1" applyFont="1" applyFill="1" applyBorder="1" applyAlignment="1">
      <alignment vertical="center"/>
    </xf>
    <xf numFmtId="49" fontId="20" fillId="6" borderId="6" xfId="3" applyNumberFormat="1" applyFont="1" applyFill="1" applyBorder="1" applyAlignment="1">
      <alignment horizontal="right" vertical="center"/>
    </xf>
    <xf numFmtId="49" fontId="39" fillId="0" borderId="0" xfId="3" applyNumberFormat="1" applyFont="1" applyAlignment="1">
      <alignment vertical="center"/>
    </xf>
    <xf numFmtId="49" fontId="19" fillId="0" borderId="0" xfId="3" applyNumberFormat="1" applyFont="1" applyAlignment="1">
      <alignment vertical="center"/>
    </xf>
    <xf numFmtId="49" fontId="21" fillId="4" borderId="0" xfId="3" applyNumberFormat="1" applyFont="1" applyFill="1"/>
    <xf numFmtId="0" fontId="3" fillId="4" borderId="0" xfId="3" applyFill="1" applyAlignment="1">
      <alignment horizontal="center"/>
    </xf>
    <xf numFmtId="0" fontId="3" fillId="2" borderId="0" xfId="3" applyFill="1"/>
    <xf numFmtId="0" fontId="56" fillId="2" borderId="0" xfId="3" applyFont="1" applyFill="1" applyAlignment="1">
      <alignment horizontal="center" shrinkToFit="1"/>
    </xf>
    <xf numFmtId="49" fontId="21" fillId="8" borderId="0" xfId="3" applyNumberFormat="1" applyFont="1" applyFill="1"/>
    <xf numFmtId="0" fontId="3" fillId="8" borderId="0" xfId="3" applyFill="1" applyAlignment="1">
      <alignment horizontal="center"/>
    </xf>
    <xf numFmtId="0" fontId="3" fillId="6" borderId="0" xfId="3" applyFill="1"/>
    <xf numFmtId="0" fontId="3" fillId="6" borderId="0" xfId="3" applyFill="1" applyAlignment="1">
      <alignment horizontal="center"/>
    </xf>
    <xf numFmtId="0" fontId="57" fillId="7" borderId="0" xfId="3" applyFont="1" applyFill="1"/>
    <xf numFmtId="0" fontId="40" fillId="6" borderId="7" xfId="3" applyFont="1" applyFill="1" applyBorder="1" applyAlignment="1">
      <alignment horizontal="center" vertical="center" shrinkToFit="1"/>
    </xf>
    <xf numFmtId="0" fontId="40" fillId="6" borderId="7" xfId="3" applyFont="1" applyFill="1" applyBorder="1" applyAlignment="1">
      <alignment vertical="center"/>
    </xf>
    <xf numFmtId="0" fontId="3" fillId="6" borderId="7" xfId="3" applyFill="1" applyBorder="1"/>
    <xf numFmtId="0" fontId="3" fillId="7" borderId="7" xfId="3" applyFill="1" applyBorder="1" applyAlignment="1">
      <alignment horizontal="center"/>
    </xf>
    <xf numFmtId="0" fontId="3" fillId="9" borderId="32" xfId="3" applyFill="1" applyBorder="1" applyAlignment="1">
      <alignment horizontal="center"/>
    </xf>
    <xf numFmtId="0" fontId="60" fillId="6" borderId="7" xfId="3" applyFont="1" applyFill="1" applyBorder="1" applyAlignment="1">
      <alignment horizontal="center"/>
    </xf>
    <xf numFmtId="0" fontId="57" fillId="6" borderId="0" xfId="3" applyFont="1" applyFill="1"/>
    <xf numFmtId="0" fontId="60" fillId="6" borderId="0" xfId="3" applyFont="1" applyFill="1" applyAlignment="1">
      <alignment horizontal="center"/>
    </xf>
    <xf numFmtId="0" fontId="3" fillId="10" borderId="0" xfId="3" applyFill="1"/>
    <xf numFmtId="0" fontId="3" fillId="6" borderId="5" xfId="3" applyFill="1" applyBorder="1" applyAlignment="1">
      <alignment horizontal="center" vertical="center"/>
    </xf>
    <xf numFmtId="0" fontId="28" fillId="2" borderId="19" xfId="3" applyFont="1" applyFill="1" applyBorder="1" applyAlignment="1">
      <alignment vertical="center"/>
    </xf>
    <xf numFmtId="0" fontId="28" fillId="2" borderId="20" xfId="3" applyFont="1" applyFill="1" applyBorder="1" applyAlignment="1">
      <alignment vertical="center"/>
    </xf>
    <xf numFmtId="0" fontId="28" fillId="2" borderId="21" xfId="3" applyFont="1" applyFill="1" applyBorder="1" applyAlignment="1">
      <alignment vertical="center"/>
    </xf>
    <xf numFmtId="49" fontId="42" fillId="2" borderId="24" xfId="3" applyNumberFormat="1" applyFont="1" applyFill="1" applyBorder="1" applyAlignment="1">
      <alignment horizontal="center" vertical="center"/>
    </xf>
    <xf numFmtId="49" fontId="42" fillId="2" borderId="24" xfId="3" applyNumberFormat="1" applyFont="1" applyFill="1" applyBorder="1" applyAlignment="1">
      <alignment vertical="center"/>
    </xf>
    <xf numFmtId="0" fontId="3" fillId="2" borderId="20" xfId="3" applyFill="1" applyBorder="1"/>
    <xf numFmtId="49" fontId="43" fillId="2" borderId="24" xfId="3" applyNumberFormat="1" applyFont="1" applyFill="1" applyBorder="1" applyAlignment="1">
      <alignment vertical="center"/>
    </xf>
    <xf numFmtId="49" fontId="28" fillId="2" borderId="24" xfId="3" applyNumberFormat="1" applyFont="1" applyFill="1" applyBorder="1" applyAlignment="1">
      <alignment horizontal="left" vertical="center"/>
    </xf>
    <xf numFmtId="0" fontId="3" fillId="2" borderId="21" xfId="3" applyFill="1" applyBorder="1"/>
    <xf numFmtId="0" fontId="3" fillId="0" borderId="22" xfId="3" applyBorder="1"/>
    <xf numFmtId="49" fontId="28" fillId="0" borderId="0" xfId="3" applyNumberFormat="1" applyFont="1" applyAlignment="1">
      <alignment horizontal="left" vertical="center"/>
    </xf>
    <xf numFmtId="49" fontId="43" fillId="0" borderId="0" xfId="3" applyNumberFormat="1" applyFont="1" applyAlignment="1">
      <alignment vertical="center"/>
    </xf>
    <xf numFmtId="49" fontId="10" fillId="6" borderId="23" xfId="3" applyNumberFormat="1" applyFont="1" applyFill="1" applyBorder="1" applyAlignment="1">
      <alignment vertical="center"/>
    </xf>
    <xf numFmtId="49" fontId="10" fillId="6" borderId="24" xfId="3" applyNumberFormat="1" applyFont="1" applyFill="1" applyBorder="1" applyAlignment="1">
      <alignment vertical="center"/>
    </xf>
    <xf numFmtId="49" fontId="10" fillId="6" borderId="18" xfId="3" applyNumberFormat="1" applyFont="1" applyFill="1" applyBorder="1" applyAlignment="1">
      <alignment horizontal="right" vertical="center"/>
    </xf>
    <xf numFmtId="49" fontId="10" fillId="6" borderId="23" xfId="3" applyNumberFormat="1" applyFont="1" applyFill="1" applyBorder="1" applyAlignment="1">
      <alignment horizontal="center" vertical="center"/>
    </xf>
    <xf numFmtId="49" fontId="33" fillId="6" borderId="23" xfId="3" applyNumberFormat="1" applyFont="1" applyFill="1" applyBorder="1" applyAlignment="1">
      <alignment horizontal="center" vertical="center"/>
    </xf>
    <xf numFmtId="49" fontId="38" fillId="6" borderId="24" xfId="3" applyNumberFormat="1" applyFont="1" applyFill="1" applyBorder="1" applyAlignment="1">
      <alignment vertical="center"/>
    </xf>
    <xf numFmtId="49" fontId="10" fillId="6" borderId="18" xfId="3" applyNumberFormat="1" applyFont="1" applyFill="1" applyBorder="1" applyAlignment="1">
      <alignment vertical="center"/>
    </xf>
    <xf numFmtId="49" fontId="28" fillId="6" borderId="23" xfId="3" applyNumberFormat="1" applyFont="1" applyFill="1" applyBorder="1" applyAlignment="1">
      <alignment vertical="center"/>
    </xf>
    <xf numFmtId="0" fontId="3" fillId="6" borderId="24" xfId="3" applyFill="1" applyBorder="1"/>
    <xf numFmtId="0" fontId="3" fillId="6" borderId="12" xfId="3" applyFill="1" applyBorder="1"/>
    <xf numFmtId="49" fontId="28" fillId="0" borderId="0" xfId="3" applyNumberFormat="1" applyFont="1" applyAlignment="1">
      <alignment vertical="center"/>
    </xf>
    <xf numFmtId="49" fontId="38" fillId="0" borderId="0" xfId="3" applyNumberFormat="1" applyFont="1" applyAlignment="1">
      <alignment vertical="center"/>
    </xf>
    <xf numFmtId="49" fontId="10" fillId="6" borderId="25" xfId="3" applyNumberFormat="1" applyFont="1" applyFill="1" applyBorder="1" applyAlignment="1">
      <alignment vertical="center"/>
    </xf>
    <xf numFmtId="49" fontId="10" fillId="6" borderId="7" xfId="3" applyNumberFormat="1" applyFont="1" applyFill="1" applyBorder="1" applyAlignment="1">
      <alignment vertical="center"/>
    </xf>
    <xf numFmtId="49" fontId="10" fillId="6" borderId="13" xfId="3" applyNumberFormat="1" applyFont="1" applyFill="1" applyBorder="1" applyAlignment="1">
      <alignment horizontal="right" vertical="center"/>
    </xf>
    <xf numFmtId="49" fontId="10" fillId="6" borderId="22" xfId="3" applyNumberFormat="1" applyFont="1" applyFill="1" applyBorder="1" applyAlignment="1">
      <alignment horizontal="center" vertical="center"/>
    </xf>
    <xf numFmtId="49" fontId="33" fillId="6" borderId="22" xfId="3" applyNumberFormat="1" applyFont="1" applyFill="1" applyBorder="1" applyAlignment="1">
      <alignment horizontal="center" vertical="center"/>
    </xf>
    <xf numFmtId="49" fontId="10" fillId="6" borderId="0" xfId="3" applyNumberFormat="1" applyFont="1" applyFill="1" applyAlignment="1">
      <alignment vertical="center"/>
    </xf>
    <xf numFmtId="49" fontId="38" fillId="6" borderId="0" xfId="3" applyNumberFormat="1" applyFont="1" applyFill="1" applyAlignment="1">
      <alignment vertical="center"/>
    </xf>
    <xf numFmtId="49" fontId="10" fillId="6" borderId="12" xfId="3" applyNumberFormat="1" applyFont="1" applyFill="1" applyBorder="1" applyAlignment="1">
      <alignment vertical="center"/>
    </xf>
    <xf numFmtId="0" fontId="10" fillId="6" borderId="25" xfId="3" applyFont="1" applyFill="1" applyBorder="1" applyAlignment="1">
      <alignment vertical="center"/>
    </xf>
    <xf numFmtId="0" fontId="3" fillId="6" borderId="13" xfId="3" applyFill="1" applyBorder="1"/>
    <xf numFmtId="49" fontId="10" fillId="0" borderId="0" xfId="3" applyNumberFormat="1" applyFont="1" applyAlignment="1">
      <alignment vertical="center"/>
    </xf>
    <xf numFmtId="49" fontId="10" fillId="2" borderId="23" xfId="3" applyNumberFormat="1" applyFont="1" applyFill="1" applyBorder="1" applyAlignment="1">
      <alignment vertical="center"/>
    </xf>
    <xf numFmtId="49" fontId="10" fillId="2" borderId="24" xfId="3" applyNumberFormat="1" applyFont="1" applyFill="1" applyBorder="1" applyAlignment="1">
      <alignment vertical="center"/>
    </xf>
    <xf numFmtId="49" fontId="10" fillId="2" borderId="18" xfId="3" applyNumberFormat="1" applyFont="1" applyFill="1" applyBorder="1" applyAlignment="1">
      <alignment horizontal="right" vertical="center"/>
    </xf>
    <xf numFmtId="0" fontId="10" fillId="6" borderId="0" xfId="3" applyFont="1" applyFill="1" applyAlignment="1">
      <alignment vertical="center"/>
    </xf>
    <xf numFmtId="0" fontId="3" fillId="6" borderId="18" xfId="3" applyFill="1" applyBorder="1"/>
    <xf numFmtId="0" fontId="10" fillId="2" borderId="22" xfId="3" applyFont="1" applyFill="1" applyBorder="1" applyAlignment="1">
      <alignment vertical="center"/>
    </xf>
    <xf numFmtId="49" fontId="10" fillId="2" borderId="0" xfId="3" applyNumberFormat="1" applyFont="1" applyFill="1" applyAlignment="1">
      <alignment horizontal="right" vertical="center"/>
    </xf>
    <xf numFmtId="49" fontId="10" fillId="2" borderId="12" xfId="3" applyNumberFormat="1" applyFont="1" applyFill="1" applyBorder="1" applyAlignment="1">
      <alignment horizontal="right" vertical="center"/>
    </xf>
    <xf numFmtId="49" fontId="10" fillId="6" borderId="22" xfId="3" applyNumberFormat="1" applyFont="1" applyFill="1" applyBorder="1" applyAlignment="1">
      <alignment vertical="center"/>
    </xf>
    <xf numFmtId="0" fontId="28" fillId="2" borderId="22" xfId="3" applyFont="1" applyFill="1" applyBorder="1" applyAlignment="1">
      <alignment vertical="center"/>
    </xf>
    <xf numFmtId="0" fontId="28" fillId="2" borderId="0" xfId="3" applyFont="1" applyFill="1" applyAlignment="1">
      <alignment vertical="center"/>
    </xf>
    <xf numFmtId="0" fontId="28" fillId="2" borderId="12" xfId="3" applyFont="1" applyFill="1" applyBorder="1" applyAlignment="1">
      <alignment vertical="center"/>
    </xf>
    <xf numFmtId="49" fontId="10" fillId="2" borderId="22" xfId="3" applyNumberFormat="1" applyFont="1" applyFill="1" applyBorder="1" applyAlignment="1">
      <alignment vertical="center"/>
    </xf>
    <xf numFmtId="49" fontId="10" fillId="2" borderId="0" xfId="3" applyNumberFormat="1" applyFont="1" applyFill="1" applyAlignment="1">
      <alignment vertical="center"/>
    </xf>
    <xf numFmtId="0" fontId="10" fillId="2" borderId="12" xfId="3" applyFont="1" applyFill="1" applyBorder="1" applyAlignment="1">
      <alignment horizontal="right" vertical="center"/>
    </xf>
    <xf numFmtId="49" fontId="10" fillId="2" borderId="25" xfId="3" applyNumberFormat="1" applyFont="1" applyFill="1" applyBorder="1" applyAlignment="1">
      <alignment vertical="center"/>
    </xf>
    <xf numFmtId="49" fontId="10" fillId="2" borderId="7" xfId="3" applyNumberFormat="1" applyFont="1" applyFill="1" applyBorder="1" applyAlignment="1">
      <alignment vertical="center"/>
    </xf>
    <xf numFmtId="0" fontId="10" fillId="2" borderId="13" xfId="3" applyFont="1" applyFill="1" applyBorder="1" applyAlignment="1">
      <alignment horizontal="right" vertical="center"/>
    </xf>
    <xf numFmtId="49" fontId="10" fillId="6" borderId="25" xfId="3" applyNumberFormat="1" applyFont="1" applyFill="1" applyBorder="1" applyAlignment="1">
      <alignment horizontal="center" vertical="center"/>
    </xf>
    <xf numFmtId="0" fontId="10" fillId="6" borderId="7" xfId="3" applyFont="1" applyFill="1" applyBorder="1" applyAlignment="1">
      <alignment vertical="center"/>
    </xf>
    <xf numFmtId="49" fontId="33" fillId="6" borderId="25" xfId="3" applyNumberFormat="1" applyFont="1" applyFill="1" applyBorder="1" applyAlignment="1">
      <alignment horizontal="center" vertical="center"/>
    </xf>
    <xf numFmtId="49" fontId="38" fillId="6" borderId="7" xfId="3" applyNumberFormat="1" applyFont="1" applyFill="1" applyBorder="1" applyAlignment="1">
      <alignment vertical="center"/>
    </xf>
    <xf numFmtId="49" fontId="10" fillId="6" borderId="13" xfId="3" applyNumberFormat="1" applyFont="1" applyFill="1" applyBorder="1" applyAlignment="1">
      <alignment vertical="center"/>
    </xf>
    <xf numFmtId="0" fontId="41" fillId="0" borderId="0" xfId="3" applyFont="1" applyAlignment="1">
      <alignment horizontal="right" vertical="center"/>
    </xf>
    <xf numFmtId="49" fontId="64" fillId="0" borderId="0" xfId="3" applyNumberFormat="1" applyFont="1" applyAlignment="1">
      <alignment vertical="top"/>
    </xf>
    <xf numFmtId="0" fontId="31" fillId="0" borderId="0" xfId="3" applyFont="1" applyAlignment="1">
      <alignment horizontal="left"/>
    </xf>
    <xf numFmtId="0" fontId="21" fillId="0" borderId="27" xfId="3" applyFont="1" applyBorder="1" applyAlignment="1">
      <alignment horizontal="center" vertical="center"/>
    </xf>
    <xf numFmtId="0" fontId="15" fillId="6" borderId="0" xfId="3" applyFont="1" applyFill="1" applyAlignment="1">
      <alignment horizontal="left"/>
    </xf>
    <xf numFmtId="0" fontId="63" fillId="6" borderId="7" xfId="3" applyFont="1" applyFill="1" applyBorder="1" applyAlignment="1">
      <alignment vertical="center"/>
    </xf>
    <xf numFmtId="49" fontId="24" fillId="0" borderId="0" xfId="3" applyNumberFormat="1" applyFont="1" applyAlignment="1">
      <alignment vertical="top"/>
    </xf>
    <xf numFmtId="49" fontId="24" fillId="0" borderId="0" xfId="0" applyNumberFormat="1" applyFont="1" applyAlignment="1">
      <alignment vertical="top"/>
    </xf>
    <xf numFmtId="49" fontId="62" fillId="0" borderId="0" xfId="5" applyNumberFormat="1" applyFont="1" applyAlignment="1">
      <alignment vertical="top"/>
    </xf>
    <xf numFmtId="49" fontId="13" fillId="0" borderId="0" xfId="5" applyNumberFormat="1" applyFont="1" applyAlignment="1">
      <alignment vertical="top"/>
    </xf>
    <xf numFmtId="49" fontId="46" fillId="0" borderId="0" xfId="5" applyNumberFormat="1" applyFont="1" applyAlignment="1">
      <alignment horizontal="center"/>
    </xf>
    <xf numFmtId="49" fontId="34" fillId="0" borderId="0" xfId="5" applyNumberFormat="1" applyFont="1" applyAlignment="1">
      <alignment horizontal="center"/>
    </xf>
    <xf numFmtId="49" fontId="34" fillId="0" borderId="0" xfId="5" applyNumberFormat="1" applyFont="1" applyAlignment="1">
      <alignment horizontal="left"/>
    </xf>
    <xf numFmtId="49" fontId="6" fillId="0" borderId="0" xfId="5" applyNumberFormat="1" applyFont="1" applyAlignment="1">
      <alignment horizontal="left" vertical="top"/>
    </xf>
    <xf numFmtId="49" fontId="16" fillId="0" borderId="0" xfId="5" applyNumberFormat="1" applyFont="1" applyAlignment="1">
      <alignment horizontal="left"/>
    </xf>
    <xf numFmtId="0" fontId="24" fillId="0" borderId="0" xfId="5" applyFont="1" applyAlignment="1">
      <alignment horizontal="left"/>
    </xf>
    <xf numFmtId="49" fontId="9" fillId="0" borderId="0" xfId="5" applyNumberFormat="1" applyFont="1" applyAlignment="1">
      <alignment horizontal="left"/>
    </xf>
    <xf numFmtId="0" fontId="2" fillId="0" borderId="0" xfId="5"/>
    <xf numFmtId="49" fontId="15" fillId="0" borderId="0" xfId="5" applyNumberFormat="1" applyFont="1" applyAlignment="1">
      <alignment horizontal="left"/>
    </xf>
    <xf numFmtId="49" fontId="21" fillId="0" borderId="0" xfId="5" applyNumberFormat="1" applyFont="1" applyAlignment="1">
      <alignment horizontal="left"/>
    </xf>
    <xf numFmtId="49" fontId="21" fillId="0" borderId="6" xfId="5" applyNumberFormat="1" applyFont="1" applyBorder="1" applyAlignment="1">
      <alignment horizontal="left"/>
    </xf>
    <xf numFmtId="49" fontId="17" fillId="0" borderId="0" xfId="5" applyNumberFormat="1" applyFont="1" applyAlignment="1">
      <alignment horizontal="left"/>
    </xf>
    <xf numFmtId="49" fontId="2" fillId="0" borderId="0" xfId="5" applyNumberFormat="1" applyAlignment="1">
      <alignment horizontal="left"/>
    </xf>
    <xf numFmtId="49" fontId="49" fillId="3" borderId="1" xfId="5" applyNumberFormat="1" applyFont="1" applyFill="1" applyBorder="1" applyAlignment="1">
      <alignment vertical="center" shrinkToFit="1"/>
    </xf>
    <xf numFmtId="49" fontId="49" fillId="3" borderId="2" xfId="5" applyNumberFormat="1" applyFont="1" applyFill="1" applyBorder="1" applyAlignment="1">
      <alignment vertical="center" shrinkToFit="1"/>
    </xf>
    <xf numFmtId="49" fontId="49" fillId="3" borderId="33" xfId="5" applyNumberFormat="1" applyFont="1" applyFill="1" applyBorder="1" applyAlignment="1">
      <alignment vertical="center" shrinkToFit="1"/>
    </xf>
    <xf numFmtId="49" fontId="18" fillId="2" borderId="14" xfId="5" applyNumberFormat="1" applyFont="1" applyFill="1" applyBorder="1" applyAlignment="1">
      <alignment horizontal="left" vertical="center"/>
    </xf>
    <xf numFmtId="49" fontId="18" fillId="2" borderId="15" xfId="5" applyNumberFormat="1" applyFont="1" applyFill="1" applyBorder="1" applyAlignment="1">
      <alignment horizontal="right" vertical="center"/>
    </xf>
    <xf numFmtId="49" fontId="52" fillId="2" borderId="14" xfId="5" applyNumberFormat="1" applyFont="1" applyFill="1" applyBorder="1" applyAlignment="1">
      <alignment horizontal="left" vertical="center"/>
    </xf>
    <xf numFmtId="49" fontId="18" fillId="2" borderId="15" xfId="5" applyNumberFormat="1" applyFont="1" applyFill="1" applyBorder="1" applyAlignment="1">
      <alignment horizontal="left" vertical="center"/>
    </xf>
    <xf numFmtId="49" fontId="11" fillId="2" borderId="15" xfId="5" applyNumberFormat="1" applyFont="1" applyFill="1" applyBorder="1" applyAlignment="1">
      <alignment horizontal="left" vertical="center"/>
    </xf>
    <xf numFmtId="0" fontId="2" fillId="2" borderId="26" xfId="5" applyFill="1" applyBorder="1" applyAlignment="1">
      <alignment horizontal="center" vertical="center"/>
    </xf>
    <xf numFmtId="0" fontId="2" fillId="0" borderId="0" xfId="5" applyAlignment="1">
      <alignment vertical="center"/>
    </xf>
    <xf numFmtId="49" fontId="25" fillId="2" borderId="0" xfId="5" applyNumberFormat="1" applyFont="1" applyFill="1" applyAlignment="1">
      <alignment vertical="center"/>
    </xf>
    <xf numFmtId="49" fontId="25" fillId="2" borderId="0" xfId="5" applyNumberFormat="1" applyFont="1" applyFill="1" applyAlignment="1">
      <alignment horizontal="left" vertical="center"/>
    </xf>
    <xf numFmtId="49" fontId="25" fillId="2" borderId="0" xfId="5" applyNumberFormat="1" applyFont="1" applyFill="1" applyAlignment="1">
      <alignment horizontal="right" vertical="center"/>
    </xf>
    <xf numFmtId="0" fontId="25" fillId="2" borderId="0" xfId="5" applyFont="1" applyFill="1" applyAlignment="1">
      <alignment horizontal="left" vertical="center"/>
    </xf>
    <xf numFmtId="49" fontId="26" fillId="2" borderId="15" xfId="5" applyNumberFormat="1" applyFont="1" applyFill="1" applyBorder="1" applyAlignment="1">
      <alignment horizontal="right" vertical="center"/>
    </xf>
    <xf numFmtId="49" fontId="26" fillId="2" borderId="26" xfId="5" applyNumberFormat="1" applyFont="1" applyFill="1" applyBorder="1" applyAlignment="1">
      <alignment horizontal="right" vertical="center"/>
    </xf>
    <xf numFmtId="49" fontId="18" fillId="6" borderId="4" xfId="5" applyNumberFormat="1" applyFont="1" applyFill="1" applyBorder="1" applyAlignment="1">
      <alignment horizontal="left" vertical="center"/>
    </xf>
    <xf numFmtId="49" fontId="18" fillId="0" borderId="0" xfId="5" applyNumberFormat="1" applyFont="1" applyAlignment="1">
      <alignment horizontal="right" vertical="center"/>
    </xf>
    <xf numFmtId="49" fontId="11" fillId="6" borderId="0" xfId="5" applyNumberFormat="1" applyFont="1" applyFill="1" applyAlignment="1">
      <alignment horizontal="left" vertical="center"/>
    </xf>
    <xf numFmtId="0" fontId="2" fillId="6" borderId="8" xfId="5" applyFill="1" applyBorder="1" applyAlignment="1">
      <alignment horizontal="center" vertical="center"/>
    </xf>
    <xf numFmtId="14" fontId="19" fillId="0" borderId="6" xfId="5" applyNumberFormat="1" applyFont="1" applyBorder="1" applyAlignment="1">
      <alignment horizontal="left" vertical="center"/>
    </xf>
    <xf numFmtId="49" fontId="20" fillId="0" borderId="6" xfId="5" applyNumberFormat="1" applyFont="1" applyBorder="1" applyAlignment="1">
      <alignment vertical="center"/>
    </xf>
    <xf numFmtId="49" fontId="20" fillId="0" borderId="6" xfId="5" applyNumberFormat="1" applyFont="1" applyBorder="1" applyAlignment="1">
      <alignment horizontal="left" vertical="center"/>
    </xf>
    <xf numFmtId="49" fontId="27" fillId="0" borderId="6" xfId="5" applyNumberFormat="1" applyFont="1" applyBorder="1" applyAlignment="1">
      <alignment horizontal="right" vertical="center"/>
    </xf>
    <xf numFmtId="49" fontId="27" fillId="0" borderId="11" xfId="5" applyNumberFormat="1" applyFont="1" applyBorder="1" applyAlignment="1">
      <alignment horizontal="right" vertical="center"/>
    </xf>
    <xf numFmtId="49" fontId="20" fillId="0" borderId="17" xfId="5" applyNumberFormat="1" applyFont="1" applyBorder="1" applyAlignment="1">
      <alignment horizontal="left" vertical="center"/>
    </xf>
    <xf numFmtId="49" fontId="20" fillId="0" borderId="6" xfId="5" applyNumberFormat="1" applyFont="1" applyBorder="1" applyAlignment="1">
      <alignment horizontal="right" vertical="center"/>
    </xf>
    <xf numFmtId="0" fontId="36" fillId="13" borderId="11" xfId="5" applyFont="1" applyFill="1" applyBorder="1" applyAlignment="1">
      <alignment horizontal="right" vertical="center"/>
    </xf>
    <xf numFmtId="49" fontId="10" fillId="2" borderId="30" xfId="5" applyNumberFormat="1" applyFont="1" applyFill="1" applyBorder="1" applyAlignment="1">
      <alignment horizontal="center" wrapText="1"/>
    </xf>
    <xf numFmtId="49" fontId="10" fillId="2" borderId="16" xfId="5" applyNumberFormat="1" applyFont="1" applyFill="1" applyBorder="1" applyAlignment="1">
      <alignment horizontal="center" wrapText="1"/>
    </xf>
    <xf numFmtId="49" fontId="10" fillId="2" borderId="11" xfId="5" applyNumberFormat="1" applyFont="1" applyFill="1" applyBorder="1" applyAlignment="1">
      <alignment horizontal="center" wrapText="1"/>
    </xf>
    <xf numFmtId="0" fontId="10" fillId="2" borderId="1" xfId="5" applyFont="1" applyFill="1" applyBorder="1" applyAlignment="1">
      <alignment wrapText="1"/>
    </xf>
    <xf numFmtId="0" fontId="10" fillId="2" borderId="33" xfId="5" applyFont="1" applyFill="1" applyBorder="1" applyAlignment="1">
      <alignment wrapText="1"/>
    </xf>
    <xf numFmtId="49" fontId="10" fillId="5" borderId="30" xfId="5" applyNumberFormat="1" applyFont="1" applyFill="1" applyBorder="1" applyAlignment="1">
      <alignment horizontal="center" wrapText="1"/>
    </xf>
    <xf numFmtId="49" fontId="10" fillId="5" borderId="16" xfId="5" applyNumberFormat="1" applyFont="1" applyFill="1" applyBorder="1" applyAlignment="1">
      <alignment horizontal="center" wrapText="1"/>
    </xf>
    <xf numFmtId="49" fontId="10" fillId="5" borderId="31" xfId="5" applyNumberFormat="1" applyFont="1" applyFill="1" applyBorder="1" applyAlignment="1">
      <alignment horizontal="center" wrapText="1"/>
    </xf>
    <xf numFmtId="49" fontId="10" fillId="5" borderId="6" xfId="5" applyNumberFormat="1" applyFont="1" applyFill="1" applyBorder="1" applyAlignment="1">
      <alignment horizontal="center" wrapText="1"/>
    </xf>
    <xf numFmtId="49" fontId="10" fillId="2" borderId="34" xfId="5" applyNumberFormat="1" applyFont="1" applyFill="1" applyBorder="1" applyAlignment="1">
      <alignment horizontal="center" wrapText="1"/>
    </xf>
    <xf numFmtId="0" fontId="33" fillId="2" borderId="33" xfId="5" applyFont="1" applyFill="1" applyBorder="1" applyAlignment="1">
      <alignment horizontal="center" wrapText="1"/>
    </xf>
    <xf numFmtId="0" fontId="33" fillId="5" borderId="33" xfId="5" applyFont="1" applyFill="1" applyBorder="1" applyAlignment="1">
      <alignment horizontal="center" wrapText="1"/>
    </xf>
    <xf numFmtId="0" fontId="8" fillId="0" borderId="9" xfId="5" applyFont="1" applyBorder="1" applyAlignment="1">
      <alignment horizontal="center" vertical="center"/>
    </xf>
    <xf numFmtId="0" fontId="21" fillId="0" borderId="13" xfId="5" applyFont="1" applyBorder="1" applyAlignment="1">
      <alignment vertical="center"/>
    </xf>
    <xf numFmtId="0" fontId="21" fillId="0" borderId="13" xfId="5" applyFont="1" applyBorder="1" applyAlignment="1">
      <alignment horizontal="center" vertical="center"/>
    </xf>
    <xf numFmtId="49" fontId="21" fillId="0" borderId="10" xfId="5" applyNumberFormat="1" applyFont="1" applyBorder="1" applyAlignment="1">
      <alignment horizontal="center" vertical="center"/>
    </xf>
    <xf numFmtId="0" fontId="21" fillId="0" borderId="27" xfId="5" applyFont="1" applyBorder="1" applyAlignment="1">
      <alignment horizontal="center" vertical="center"/>
    </xf>
    <xf numFmtId="0" fontId="21" fillId="0" borderId="28" xfId="5" applyFont="1" applyBorder="1" applyAlignment="1">
      <alignment horizontal="center" vertical="center"/>
    </xf>
    <xf numFmtId="1" fontId="29" fillId="5" borderId="9" xfId="5" applyNumberFormat="1" applyFont="1" applyFill="1" applyBorder="1" applyAlignment="1">
      <alignment horizontal="center" vertical="center"/>
    </xf>
    <xf numFmtId="0" fontId="29" fillId="5" borderId="13" xfId="5" applyFont="1" applyFill="1" applyBorder="1" applyAlignment="1">
      <alignment horizontal="center" vertical="center"/>
    </xf>
    <xf numFmtId="1" fontId="29" fillId="5" borderId="32" xfId="5" applyNumberFormat="1" applyFont="1" applyFill="1" applyBorder="1" applyAlignment="1">
      <alignment horizontal="center" vertical="center"/>
    </xf>
    <xf numFmtId="0" fontId="21" fillId="0" borderId="29" xfId="5" applyFont="1" applyBorder="1" applyAlignment="1">
      <alignment horizontal="center" vertical="center"/>
    </xf>
    <xf numFmtId="0" fontId="21" fillId="5" borderId="10" xfId="5" applyFont="1" applyFill="1" applyBorder="1" applyAlignment="1">
      <alignment horizontal="center" vertical="center"/>
    </xf>
    <xf numFmtId="0" fontId="21" fillId="0" borderId="10" xfId="5" applyFont="1" applyBorder="1" applyAlignment="1">
      <alignment horizontal="center" vertical="center"/>
    </xf>
    <xf numFmtId="0" fontId="8" fillId="0" borderId="0" xfId="5" applyFont="1" applyAlignment="1">
      <alignment vertical="center"/>
    </xf>
    <xf numFmtId="0" fontId="21" fillId="0" borderId="37" xfId="5" applyFont="1" applyBorder="1" applyAlignment="1">
      <alignment horizontal="center" vertical="center"/>
    </xf>
    <xf numFmtId="0" fontId="21" fillId="0" borderId="36" xfId="5" applyFont="1" applyBorder="1" applyAlignment="1">
      <alignment horizontal="center" vertical="center"/>
    </xf>
    <xf numFmtId="0" fontId="21" fillId="5" borderId="20" xfId="5" applyFont="1" applyFill="1" applyBorder="1" applyAlignment="1">
      <alignment horizontal="center" vertical="center"/>
    </xf>
    <xf numFmtId="0" fontId="21" fillId="0" borderId="35" xfId="5" applyFont="1" applyBorder="1" applyAlignment="1">
      <alignment horizontal="center" vertical="center"/>
    </xf>
    <xf numFmtId="0" fontId="21" fillId="0" borderId="20" xfId="5" applyFont="1" applyBorder="1" applyAlignment="1">
      <alignment horizontal="center" vertical="center"/>
    </xf>
    <xf numFmtId="0" fontId="21" fillId="0" borderId="38" xfId="5" applyFont="1" applyBorder="1" applyAlignment="1">
      <alignment horizontal="center" vertical="center"/>
    </xf>
    <xf numFmtId="0" fontId="29" fillId="5" borderId="7" xfId="5" applyFont="1" applyFill="1" applyBorder="1" applyAlignment="1">
      <alignment horizontal="center" vertical="center"/>
    </xf>
    <xf numFmtId="0" fontId="2" fillId="0" borderId="13" xfId="5" applyBorder="1" applyAlignment="1">
      <alignment vertical="center"/>
    </xf>
    <xf numFmtId="49" fontId="21" fillId="0" borderId="23" xfId="5" applyNumberFormat="1" applyFont="1" applyBorder="1" applyAlignment="1">
      <alignment horizontal="center" vertical="center"/>
    </xf>
    <xf numFmtId="0" fontId="21" fillId="0" borderId="7" xfId="5" applyFont="1" applyBorder="1" applyAlignment="1">
      <alignment horizontal="center" vertical="center"/>
    </xf>
    <xf numFmtId="49" fontId="2" fillId="0" borderId="10" xfId="5" applyNumberFormat="1" applyBorder="1" applyAlignment="1">
      <alignment horizontal="center" vertical="center"/>
    </xf>
    <xf numFmtId="49" fontId="21" fillId="0" borderId="10" xfId="5" applyNumberFormat="1" applyFont="1" applyBorder="1" applyAlignment="1">
      <alignment horizontal="center" vertical="center" wrapText="1"/>
    </xf>
    <xf numFmtId="0" fontId="21" fillId="5" borderId="36" xfId="5" applyFont="1" applyFill="1" applyBorder="1" applyAlignment="1">
      <alignment horizontal="center" vertical="center"/>
    </xf>
    <xf numFmtId="0" fontId="2" fillId="0" borderId="0" xfId="5" applyAlignment="1">
      <alignment horizontal="center"/>
    </xf>
    <xf numFmtId="49" fontId="2" fillId="0" borderId="0" xfId="5" applyNumberFormat="1" applyAlignment="1">
      <alignment horizontal="center"/>
    </xf>
    <xf numFmtId="165" fontId="2" fillId="0" borderId="0" xfId="5" applyNumberFormat="1" applyAlignment="1">
      <alignment horizontal="center"/>
    </xf>
    <xf numFmtId="49" fontId="6" fillId="6" borderId="0" xfId="5" applyNumberFormat="1" applyFont="1" applyFill="1" applyAlignment="1">
      <alignment vertical="top"/>
    </xf>
    <xf numFmtId="49" fontId="34" fillId="6" borderId="0" xfId="5" applyNumberFormat="1" applyFont="1" applyFill="1" applyAlignment="1">
      <alignment horizontal="center"/>
    </xf>
    <xf numFmtId="49" fontId="46" fillId="6" borderId="0" xfId="5" applyNumberFormat="1" applyFont="1" applyFill="1" applyAlignment="1">
      <alignment vertical="top"/>
    </xf>
    <xf numFmtId="49" fontId="30" fillId="6" borderId="0" xfId="5" applyNumberFormat="1" applyFont="1" applyFill="1" applyAlignment="1">
      <alignment vertical="top"/>
    </xf>
    <xf numFmtId="49" fontId="34" fillId="6" borderId="0" xfId="5" applyNumberFormat="1" applyFont="1" applyFill="1" applyAlignment="1">
      <alignment horizontal="left"/>
    </xf>
    <xf numFmtId="49" fontId="16" fillId="6" borderId="0" xfId="5" applyNumberFormat="1" applyFont="1" applyFill="1" applyAlignment="1">
      <alignment horizontal="left"/>
    </xf>
    <xf numFmtId="49" fontId="30" fillId="0" borderId="0" xfId="5" applyNumberFormat="1" applyFont="1" applyAlignment="1">
      <alignment vertical="top"/>
    </xf>
    <xf numFmtId="49" fontId="6" fillId="0" borderId="0" xfId="5" applyNumberFormat="1" applyFont="1" applyAlignment="1">
      <alignment vertical="top"/>
    </xf>
    <xf numFmtId="0" fontId="59" fillId="11" borderId="0" xfId="5" applyFont="1" applyFill="1" applyAlignment="1">
      <alignment horizontal="center" vertical="center"/>
    </xf>
    <xf numFmtId="0" fontId="31" fillId="6" borderId="0" xfId="5" applyFont="1" applyFill="1"/>
    <xf numFmtId="49" fontId="15" fillId="6" borderId="0" xfId="5" applyNumberFormat="1" applyFont="1" applyFill="1" applyAlignment="1">
      <alignment horizontal="left"/>
    </xf>
    <xf numFmtId="49" fontId="31" fillId="6" borderId="0" xfId="5" applyNumberFormat="1" applyFont="1" applyFill="1"/>
    <xf numFmtId="49" fontId="21" fillId="6" borderId="0" xfId="5" applyNumberFormat="1" applyFont="1" applyFill="1"/>
    <xf numFmtId="49" fontId="17" fillId="6" borderId="0" xfId="5" applyNumberFormat="1" applyFont="1" applyFill="1"/>
    <xf numFmtId="49" fontId="17" fillId="0" borderId="0" xfId="5" applyNumberFormat="1" applyFont="1"/>
    <xf numFmtId="49" fontId="21" fillId="0" borderId="0" xfId="5" applyNumberFormat="1" applyFont="1"/>
    <xf numFmtId="49" fontId="2" fillId="3" borderId="0" xfId="5" applyNumberFormat="1" applyFill="1"/>
    <xf numFmtId="0" fontId="2" fillId="3" borderId="0" xfId="5" applyFill="1"/>
    <xf numFmtId="0" fontId="2" fillId="3" borderId="0" xfId="5" applyFill="1" applyAlignment="1">
      <alignment horizontal="center"/>
    </xf>
    <xf numFmtId="49" fontId="32" fillId="2" borderId="0" xfId="5" applyNumberFormat="1" applyFont="1" applyFill="1" applyAlignment="1">
      <alignment vertical="center"/>
    </xf>
    <xf numFmtId="49" fontId="26" fillId="2" borderId="0" xfId="5" applyNumberFormat="1" applyFont="1" applyFill="1" applyAlignment="1">
      <alignment horizontal="right" vertical="center"/>
    </xf>
    <xf numFmtId="49" fontId="32" fillId="0" borderId="0" xfId="5" applyNumberFormat="1" applyFont="1" applyAlignment="1">
      <alignment vertical="center"/>
    </xf>
    <xf numFmtId="49" fontId="25" fillId="0" borderId="0" xfId="5" applyNumberFormat="1" applyFont="1" applyAlignment="1">
      <alignment vertical="center"/>
    </xf>
    <xf numFmtId="49" fontId="21" fillId="3" borderId="0" xfId="5" applyNumberFormat="1" applyFont="1" applyFill="1"/>
    <xf numFmtId="14" fontId="19" fillId="6" borderId="6" xfId="5" applyNumberFormat="1" applyFont="1" applyFill="1" applyBorder="1" applyAlignment="1">
      <alignment horizontal="left" vertical="center"/>
    </xf>
    <xf numFmtId="49" fontId="19" fillId="6" borderId="6" xfId="5" applyNumberFormat="1" applyFont="1" applyFill="1" applyBorder="1" applyAlignment="1">
      <alignment vertical="center"/>
    </xf>
    <xf numFmtId="49" fontId="19" fillId="6" borderId="6" xfId="6" applyNumberFormat="1" applyFont="1" applyFill="1" applyBorder="1" applyAlignment="1" applyProtection="1">
      <alignment vertical="center"/>
      <protection locked="0"/>
    </xf>
    <xf numFmtId="49" fontId="39" fillId="6" borderId="6" xfId="5" applyNumberFormat="1" applyFont="1" applyFill="1" applyBorder="1" applyAlignment="1">
      <alignment vertical="center"/>
    </xf>
    <xf numFmtId="49" fontId="20" fillId="6" borderId="6" xfId="5" applyNumberFormat="1" applyFont="1" applyFill="1" applyBorder="1" applyAlignment="1">
      <alignment horizontal="right" vertical="center"/>
    </xf>
    <xf numFmtId="49" fontId="39" fillId="0" borderId="0" xfId="5" applyNumberFormat="1" applyFont="1" applyAlignment="1">
      <alignment vertical="center"/>
    </xf>
    <xf numFmtId="49" fontId="19" fillId="0" borderId="0" xfId="5" applyNumberFormat="1" applyFont="1" applyAlignment="1">
      <alignment vertical="center"/>
    </xf>
    <xf numFmtId="49" fontId="21" fillId="4" borderId="0" xfId="5" applyNumberFormat="1" applyFont="1" applyFill="1"/>
    <xf numFmtId="0" fontId="2" fillId="4" borderId="0" xfId="5" applyFill="1" applyAlignment="1">
      <alignment horizontal="center"/>
    </xf>
    <xf numFmtId="0" fontId="2" fillId="2" borderId="0" xfId="5" applyFill="1"/>
    <xf numFmtId="0" fontId="56" fillId="2" borderId="0" xfId="5" applyFont="1" applyFill="1" applyAlignment="1">
      <alignment horizontal="center" shrinkToFit="1"/>
    </xf>
    <xf numFmtId="49" fontId="21" fillId="8" borderId="0" xfId="5" applyNumberFormat="1" applyFont="1" applyFill="1"/>
    <xf numFmtId="0" fontId="2" fillId="8" borderId="0" xfId="5" applyFill="1" applyAlignment="1">
      <alignment horizontal="center"/>
    </xf>
    <xf numFmtId="0" fontId="2" fillId="6" borderId="0" xfId="5" applyFill="1"/>
    <xf numFmtId="0" fontId="2" fillId="6" borderId="0" xfId="5" applyFill="1" applyAlignment="1">
      <alignment horizontal="center"/>
    </xf>
    <xf numFmtId="0" fontId="57" fillId="7" borderId="0" xfId="5" applyFont="1" applyFill="1"/>
    <xf numFmtId="0" fontId="40" fillId="6" borderId="7" xfId="5" applyFont="1" applyFill="1" applyBorder="1" applyAlignment="1">
      <alignment horizontal="center" vertical="center" shrinkToFit="1"/>
    </xf>
    <xf numFmtId="0" fontId="40" fillId="6" borderId="7" xfId="5" applyFont="1" applyFill="1" applyBorder="1" applyAlignment="1">
      <alignment vertical="center"/>
    </xf>
    <xf numFmtId="0" fontId="2" fillId="6" borderId="7" xfId="5" applyFill="1" applyBorder="1"/>
    <xf numFmtId="0" fontId="2" fillId="7" borderId="7" xfId="5" applyFill="1" applyBorder="1" applyAlignment="1">
      <alignment horizontal="center"/>
    </xf>
    <xf numFmtId="0" fontId="2" fillId="9" borderId="32" xfId="5" applyFill="1" applyBorder="1" applyAlignment="1">
      <alignment horizontal="center"/>
    </xf>
    <xf numFmtId="0" fontId="60" fillId="6" borderId="7" xfId="5" applyFont="1" applyFill="1" applyBorder="1" applyAlignment="1">
      <alignment horizontal="center"/>
    </xf>
    <xf numFmtId="0" fontId="57" fillId="6" borderId="0" xfId="5" applyFont="1" applyFill="1"/>
    <xf numFmtId="0" fontId="60" fillId="6" borderId="0" xfId="5" applyFont="1" applyFill="1" applyAlignment="1">
      <alignment horizontal="center"/>
    </xf>
    <xf numFmtId="0" fontId="2" fillId="10" borderId="0" xfId="5" applyFill="1"/>
    <xf numFmtId="0" fontId="2" fillId="6" borderId="5" xfId="5" applyFill="1" applyBorder="1" applyAlignment="1">
      <alignment horizontal="center" vertical="center"/>
    </xf>
    <xf numFmtId="0" fontId="28" fillId="2" borderId="19" xfId="5" applyFont="1" applyFill="1" applyBorder="1" applyAlignment="1">
      <alignment vertical="center"/>
    </xf>
    <xf numFmtId="0" fontId="28" fillId="2" borderId="20" xfId="5" applyFont="1" applyFill="1" applyBorder="1" applyAlignment="1">
      <alignment vertical="center"/>
    </xf>
    <xf numFmtId="0" fontId="28" fillId="2" borderId="21" xfId="5" applyFont="1" applyFill="1" applyBorder="1" applyAlignment="1">
      <alignment vertical="center"/>
    </xf>
    <xf numFmtId="49" fontId="42" fillId="2" borderId="24" xfId="5" applyNumberFormat="1" applyFont="1" applyFill="1" applyBorder="1" applyAlignment="1">
      <alignment horizontal="center" vertical="center"/>
    </xf>
    <xf numFmtId="49" fontId="42" fillId="2" borderId="24" xfId="5" applyNumberFormat="1" applyFont="1" applyFill="1" applyBorder="1" applyAlignment="1">
      <alignment vertical="center"/>
    </xf>
    <xf numFmtId="0" fontId="2" fillId="2" borderId="20" xfId="5" applyFill="1" applyBorder="1"/>
    <xf numFmtId="49" fontId="43" fillId="2" borderId="24" xfId="5" applyNumberFormat="1" applyFont="1" applyFill="1" applyBorder="1" applyAlignment="1">
      <alignment vertical="center"/>
    </xf>
    <xf numFmtId="49" fontId="28" fillId="2" borderId="24" xfId="5" applyNumberFormat="1" applyFont="1" applyFill="1" applyBorder="1" applyAlignment="1">
      <alignment horizontal="left" vertical="center"/>
    </xf>
    <xf numFmtId="0" fontId="2" fillId="2" borderId="21" xfId="5" applyFill="1" applyBorder="1"/>
    <xf numFmtId="0" fontId="2" fillId="0" borderId="22" xfId="5" applyBorder="1"/>
    <xf numFmtId="49" fontId="28" fillId="0" borderId="0" xfId="5" applyNumberFormat="1" applyFont="1" applyAlignment="1">
      <alignment horizontal="left" vertical="center"/>
    </xf>
    <xf numFmtId="49" fontId="43" fillId="0" borderId="0" xfId="5" applyNumberFormat="1" applyFont="1" applyAlignment="1">
      <alignment vertical="center"/>
    </xf>
    <xf numFmtId="49" fontId="10" fillId="6" borderId="23" xfId="5" applyNumberFormat="1" applyFont="1" applyFill="1" applyBorder="1" applyAlignment="1">
      <alignment vertical="center"/>
    </xf>
    <xf numFmtId="49" fontId="10" fillId="6" borderId="24" xfId="5" applyNumberFormat="1" applyFont="1" applyFill="1" applyBorder="1" applyAlignment="1">
      <alignment vertical="center"/>
    </xf>
    <xf numFmtId="49" fontId="10" fillId="6" borderId="18" xfId="5" applyNumberFormat="1" applyFont="1" applyFill="1" applyBorder="1" applyAlignment="1">
      <alignment horizontal="right" vertical="center"/>
    </xf>
    <xf numFmtId="49" fontId="10" fillId="6" borderId="23" xfId="5" applyNumberFormat="1" applyFont="1" applyFill="1" applyBorder="1" applyAlignment="1">
      <alignment horizontal="center" vertical="center"/>
    </xf>
    <xf numFmtId="49" fontId="33" fillId="6" borderId="23" xfId="5" applyNumberFormat="1" applyFont="1" applyFill="1" applyBorder="1" applyAlignment="1">
      <alignment horizontal="center" vertical="center"/>
    </xf>
    <xf numFmtId="49" fontId="38" fillId="6" borderId="24" xfId="5" applyNumberFormat="1" applyFont="1" applyFill="1" applyBorder="1" applyAlignment="1">
      <alignment vertical="center"/>
    </xf>
    <xf numFmtId="49" fontId="10" fillId="6" borderId="18" xfId="5" applyNumberFormat="1" applyFont="1" applyFill="1" applyBorder="1" applyAlignment="1">
      <alignment vertical="center"/>
    </xf>
    <xf numFmtId="49" fontId="28" fillId="6" borderId="23" xfId="5" applyNumberFormat="1" applyFont="1" applyFill="1" applyBorder="1" applyAlignment="1">
      <alignment vertical="center"/>
    </xf>
    <xf numFmtId="0" fontId="2" fillId="6" borderId="24" xfId="5" applyFill="1" applyBorder="1"/>
    <xf numFmtId="0" fontId="2" fillId="6" borderId="12" xfId="5" applyFill="1" applyBorder="1"/>
    <xf numFmtId="49" fontId="28" fillId="0" borderId="0" xfId="5" applyNumberFormat="1" applyFont="1" applyAlignment="1">
      <alignment vertical="center"/>
    </xf>
    <xf numFmtId="49" fontId="38" fillId="0" borderId="0" xfId="5" applyNumberFormat="1" applyFont="1" applyAlignment="1">
      <alignment vertical="center"/>
    </xf>
    <xf numFmtId="49" fontId="10" fillId="6" borderId="25" xfId="5" applyNumberFormat="1" applyFont="1" applyFill="1" applyBorder="1" applyAlignment="1">
      <alignment vertical="center"/>
    </xf>
    <xf numFmtId="49" fontId="10" fillId="6" borderId="7" xfId="5" applyNumberFormat="1" applyFont="1" applyFill="1" applyBorder="1" applyAlignment="1">
      <alignment vertical="center"/>
    </xf>
    <xf numFmtId="49" fontId="10" fillId="6" borderId="13" xfId="5" applyNumberFormat="1" applyFont="1" applyFill="1" applyBorder="1" applyAlignment="1">
      <alignment horizontal="right" vertical="center"/>
    </xf>
    <xf numFmtId="49" fontId="10" fillId="6" borderId="22" xfId="5" applyNumberFormat="1" applyFont="1" applyFill="1" applyBorder="1" applyAlignment="1">
      <alignment horizontal="center" vertical="center"/>
    </xf>
    <xf numFmtId="49" fontId="33" fillId="6" borderId="22" xfId="5" applyNumberFormat="1" applyFont="1" applyFill="1" applyBorder="1" applyAlignment="1">
      <alignment horizontal="center" vertical="center"/>
    </xf>
    <xf numFmtId="49" fontId="10" fillId="6" borderId="0" xfId="5" applyNumberFormat="1" applyFont="1" applyFill="1" applyAlignment="1">
      <alignment vertical="center"/>
    </xf>
    <xf numFmtId="49" fontId="38" fillId="6" borderId="0" xfId="5" applyNumberFormat="1" applyFont="1" applyFill="1" applyAlignment="1">
      <alignment vertical="center"/>
    </xf>
    <xf numFmtId="49" fontId="10" fillId="6" borderId="12" xfId="5" applyNumberFormat="1" applyFont="1" applyFill="1" applyBorder="1" applyAlignment="1">
      <alignment vertical="center"/>
    </xf>
    <xf numFmtId="0" fontId="10" fillId="6" borderId="25" xfId="5" applyFont="1" applyFill="1" applyBorder="1" applyAlignment="1">
      <alignment vertical="center"/>
    </xf>
    <xf numFmtId="0" fontId="2" fillId="6" borderId="13" xfId="5" applyFill="1" applyBorder="1"/>
    <xf numFmtId="49" fontId="10" fillId="0" borderId="0" xfId="5" applyNumberFormat="1" applyFont="1" applyAlignment="1">
      <alignment vertical="center"/>
    </xf>
    <xf numFmtId="49" fontId="10" fillId="2" borderId="23" xfId="5" applyNumberFormat="1" applyFont="1" applyFill="1" applyBorder="1" applyAlignment="1">
      <alignment vertical="center"/>
    </xf>
    <xf numFmtId="49" fontId="10" fillId="2" borderId="24" xfId="5" applyNumberFormat="1" applyFont="1" applyFill="1" applyBorder="1" applyAlignment="1">
      <alignment vertical="center"/>
    </xf>
    <xf numFmtId="49" fontId="10" fillId="2" borderId="18" xfId="5" applyNumberFormat="1" applyFont="1" applyFill="1" applyBorder="1" applyAlignment="1">
      <alignment horizontal="right" vertical="center"/>
    </xf>
    <xf numFmtId="0" fontId="10" fillId="6" borderId="0" xfId="5" applyFont="1" applyFill="1" applyAlignment="1">
      <alignment vertical="center"/>
    </xf>
    <xf numFmtId="0" fontId="2" fillId="6" borderId="18" xfId="5" applyFill="1" applyBorder="1"/>
    <xf numFmtId="0" fontId="10" fillId="2" borderId="22" xfId="5" applyFont="1" applyFill="1" applyBorder="1" applyAlignment="1">
      <alignment vertical="center"/>
    </xf>
    <xf numFmtId="49" fontId="10" fillId="2" borderId="0" xfId="5" applyNumberFormat="1" applyFont="1" applyFill="1" applyAlignment="1">
      <alignment horizontal="right" vertical="center"/>
    </xf>
    <xf numFmtId="49" fontId="10" fillId="2" borderId="12" xfId="5" applyNumberFormat="1" applyFont="1" applyFill="1" applyBorder="1" applyAlignment="1">
      <alignment horizontal="right" vertical="center"/>
    </xf>
    <xf numFmtId="49" fontId="10" fillId="6" borderId="22" xfId="5" applyNumberFormat="1" applyFont="1" applyFill="1" applyBorder="1" applyAlignment="1">
      <alignment vertical="center"/>
    </xf>
    <xf numFmtId="0" fontId="28" fillId="2" borderId="22" xfId="5" applyFont="1" applyFill="1" applyBorder="1" applyAlignment="1">
      <alignment vertical="center"/>
    </xf>
    <xf numFmtId="0" fontId="28" fillId="2" borderId="0" xfId="5" applyFont="1" applyFill="1" applyAlignment="1">
      <alignment vertical="center"/>
    </xf>
    <xf numFmtId="0" fontId="28" fillId="2" borderId="12" xfId="5" applyFont="1" applyFill="1" applyBorder="1" applyAlignment="1">
      <alignment vertical="center"/>
    </xf>
    <xf numFmtId="49" fontId="10" fillId="2" borderId="22" xfId="5" applyNumberFormat="1" applyFont="1" applyFill="1" applyBorder="1" applyAlignment="1">
      <alignment vertical="center"/>
    </xf>
    <xf numFmtId="49" fontId="10" fillId="2" borderId="0" xfId="5" applyNumberFormat="1" applyFont="1" applyFill="1" applyAlignment="1">
      <alignment vertical="center"/>
    </xf>
    <xf numFmtId="0" fontId="10" fillId="2" borderId="12" xfId="5" applyFont="1" applyFill="1" applyBorder="1" applyAlignment="1">
      <alignment horizontal="right" vertical="center"/>
    </xf>
    <xf numFmtId="49" fontId="10" fillId="2" borderId="25" xfId="5" applyNumberFormat="1" applyFont="1" applyFill="1" applyBorder="1" applyAlignment="1">
      <alignment vertical="center"/>
    </xf>
    <xf numFmtId="49" fontId="10" fillId="2" borderId="7" xfId="5" applyNumberFormat="1" applyFont="1" applyFill="1" applyBorder="1" applyAlignment="1">
      <alignment vertical="center"/>
    </xf>
    <xf numFmtId="0" fontId="10" fillId="2" borderId="13" xfId="5" applyFont="1" applyFill="1" applyBorder="1" applyAlignment="1">
      <alignment horizontal="right" vertical="center"/>
    </xf>
    <xf numFmtId="49" fontId="10" fillId="6" borderId="25" xfId="5" applyNumberFormat="1" applyFont="1" applyFill="1" applyBorder="1" applyAlignment="1">
      <alignment horizontal="center" vertical="center"/>
    </xf>
    <xf numFmtId="0" fontId="10" fillId="6" borderId="7" xfId="5" applyFont="1" applyFill="1" applyBorder="1" applyAlignment="1">
      <alignment vertical="center"/>
    </xf>
    <xf numFmtId="49" fontId="33" fillId="6" borderId="25" xfId="5" applyNumberFormat="1" applyFont="1" applyFill="1" applyBorder="1" applyAlignment="1">
      <alignment horizontal="center" vertical="center"/>
    </xf>
    <xf numFmtId="49" fontId="38" fillId="6" borderId="7" xfId="5" applyNumberFormat="1" applyFont="1" applyFill="1" applyBorder="1" applyAlignment="1">
      <alignment vertical="center"/>
    </xf>
    <xf numFmtId="49" fontId="10" fillId="6" borderId="13" xfId="5" applyNumberFormat="1" applyFont="1" applyFill="1" applyBorder="1" applyAlignment="1">
      <alignment vertical="center"/>
    </xf>
    <xf numFmtId="0" fontId="41" fillId="0" borderId="0" xfId="5" applyFont="1" applyAlignment="1">
      <alignment horizontal="right" vertical="center"/>
    </xf>
    <xf numFmtId="49" fontId="24" fillId="0" borderId="0" xfId="5" applyNumberFormat="1" applyFont="1" applyAlignment="1">
      <alignment vertical="top"/>
    </xf>
    <xf numFmtId="0" fontId="31" fillId="0" borderId="0" xfId="5" applyFont="1" applyAlignment="1">
      <alignment horizontal="left"/>
    </xf>
    <xf numFmtId="0" fontId="15" fillId="6" borderId="0" xfId="5" applyFont="1" applyFill="1" applyAlignment="1">
      <alignment horizontal="left"/>
    </xf>
    <xf numFmtId="0" fontId="53" fillId="6" borderId="0" xfId="5" applyFont="1" applyFill="1" applyAlignment="1">
      <alignment horizontal="center"/>
    </xf>
    <xf numFmtId="0" fontId="2" fillId="7" borderId="0" xfId="5" applyFill="1" applyAlignment="1">
      <alignment horizontal="center"/>
    </xf>
    <xf numFmtId="49" fontId="21" fillId="3" borderId="0" xfId="7" applyNumberFormat="1" applyFont="1" applyFill="1"/>
    <xf numFmtId="0" fontId="2" fillId="3" borderId="0" xfId="7" applyFill="1" applyAlignment="1">
      <alignment horizontal="center"/>
    </xf>
    <xf numFmtId="0" fontId="58" fillId="6" borderId="0" xfId="5" applyFont="1" applyFill="1" applyAlignment="1">
      <alignment horizontal="center"/>
    </xf>
    <xf numFmtId="49" fontId="21" fillId="4" borderId="0" xfId="7" applyNumberFormat="1" applyFont="1" applyFill="1"/>
    <xf numFmtId="0" fontId="2" fillId="4" borderId="0" xfId="7" applyFill="1" applyAlignment="1">
      <alignment horizontal="center"/>
    </xf>
    <xf numFmtId="0" fontId="58" fillId="7" borderId="0" xfId="5" applyFont="1" applyFill="1" applyAlignment="1">
      <alignment horizontal="center"/>
    </xf>
    <xf numFmtId="0" fontId="63" fillId="6" borderId="7" xfId="5" applyFont="1" applyFill="1" applyBorder="1" applyAlignment="1">
      <alignment vertical="center"/>
    </xf>
    <xf numFmtId="0" fontId="63" fillId="6" borderId="0" xfId="5" applyFont="1" applyFill="1"/>
    <xf numFmtId="49" fontId="21" fillId="8" borderId="0" xfId="7" applyNumberFormat="1" applyFont="1" applyFill="1"/>
    <xf numFmtId="0" fontId="2" fillId="8" borderId="0" xfId="7" applyFill="1" applyAlignment="1">
      <alignment horizontal="center"/>
    </xf>
    <xf numFmtId="0" fontId="63" fillId="6" borderId="0" xfId="5" applyFont="1" applyFill="1" applyAlignment="1">
      <alignment horizontal="center"/>
    </xf>
    <xf numFmtId="0" fontId="2" fillId="6" borderId="5" xfId="5" applyFill="1" applyBorder="1"/>
    <xf numFmtId="0" fontId="53" fillId="7" borderId="5" xfId="5" applyFont="1" applyFill="1" applyBorder="1" applyAlignment="1">
      <alignment horizontal="center" vertical="center"/>
    </xf>
    <xf numFmtId="49" fontId="24" fillId="0" borderId="0" xfId="7" applyNumberFormat="1" applyFont="1" applyAlignment="1">
      <alignment vertical="top"/>
    </xf>
    <xf numFmtId="49" fontId="13" fillId="0" borderId="0" xfId="7" applyNumberFormat="1" applyFont="1" applyAlignment="1">
      <alignment vertical="top"/>
    </xf>
    <xf numFmtId="49" fontId="46" fillId="0" borderId="0" xfId="7" applyNumberFormat="1" applyFont="1" applyAlignment="1">
      <alignment horizontal="center"/>
    </xf>
    <xf numFmtId="49" fontId="34" fillId="0" borderId="0" xfId="7" applyNumberFormat="1" applyFont="1" applyAlignment="1">
      <alignment horizontal="center"/>
    </xf>
    <xf numFmtId="49" fontId="34" fillId="0" borderId="0" xfId="7" applyNumberFormat="1" applyFont="1" applyAlignment="1">
      <alignment horizontal="left"/>
    </xf>
    <xf numFmtId="49" fontId="6" fillId="0" borderId="0" xfId="7" applyNumberFormat="1" applyFont="1" applyAlignment="1">
      <alignment horizontal="left" vertical="top"/>
    </xf>
    <xf numFmtId="49" fontId="16" fillId="0" borderId="0" xfId="7" applyNumberFormat="1" applyFont="1" applyAlignment="1">
      <alignment horizontal="left"/>
    </xf>
    <xf numFmtId="0" fontId="24" fillId="0" borderId="0" xfId="7" applyFont="1" applyAlignment="1">
      <alignment horizontal="left"/>
    </xf>
    <xf numFmtId="49" fontId="9" fillId="0" borderId="0" xfId="7" applyNumberFormat="1" applyFont="1" applyAlignment="1">
      <alignment horizontal="left"/>
    </xf>
    <xf numFmtId="0" fontId="2" fillId="0" borderId="0" xfId="7"/>
    <xf numFmtId="49" fontId="15" fillId="0" borderId="0" xfId="7" applyNumberFormat="1" applyFont="1" applyAlignment="1">
      <alignment horizontal="left"/>
    </xf>
    <xf numFmtId="0" fontId="31" fillId="0" borderId="0" xfId="7" applyFont="1" applyAlignment="1">
      <alignment horizontal="left"/>
    </xf>
    <xf numFmtId="49" fontId="21" fillId="0" borderId="0" xfId="7" applyNumberFormat="1" applyFont="1" applyAlignment="1">
      <alignment horizontal="left"/>
    </xf>
    <xf numFmtId="49" fontId="21" fillId="0" borderId="6" xfId="7" applyNumberFormat="1" applyFont="1" applyBorder="1" applyAlignment="1">
      <alignment horizontal="left"/>
    </xf>
    <xf numFmtId="49" fontId="17" fillId="0" borderId="0" xfId="7" applyNumberFormat="1" applyFont="1" applyAlignment="1">
      <alignment horizontal="left"/>
    </xf>
    <xf numFmtId="49" fontId="2" fillId="0" borderId="0" xfId="7" applyNumberFormat="1" applyAlignment="1">
      <alignment horizontal="left"/>
    </xf>
    <xf numFmtId="49" fontId="49" fillId="3" borderId="1" xfId="7" applyNumberFormat="1" applyFont="1" applyFill="1" applyBorder="1" applyAlignment="1">
      <alignment vertical="center" shrinkToFit="1"/>
    </xf>
    <xf numFmtId="49" fontId="49" fillId="3" borderId="2" xfId="7" applyNumberFormat="1" applyFont="1" applyFill="1" applyBorder="1" applyAlignment="1">
      <alignment vertical="center" shrinkToFit="1"/>
    </xf>
    <xf numFmtId="49" fontId="49" fillId="3" borderId="33" xfId="7" applyNumberFormat="1" applyFont="1" applyFill="1" applyBorder="1" applyAlignment="1">
      <alignment vertical="center" shrinkToFit="1"/>
    </xf>
    <xf numFmtId="49" fontId="18" fillId="2" borderId="14" xfId="7" applyNumberFormat="1" applyFont="1" applyFill="1" applyBorder="1" applyAlignment="1">
      <alignment horizontal="left" vertical="center"/>
    </xf>
    <xf numFmtId="49" fontId="18" fillId="2" borderId="15" xfId="7" applyNumberFormat="1" applyFont="1" applyFill="1" applyBorder="1" applyAlignment="1">
      <alignment horizontal="right" vertical="center"/>
    </xf>
    <xf numFmtId="49" fontId="52" fillId="2" borderId="14" xfId="7" applyNumberFormat="1" applyFont="1" applyFill="1" applyBorder="1" applyAlignment="1">
      <alignment horizontal="left" vertical="center"/>
    </xf>
    <xf numFmtId="49" fontId="18" fillId="2" borderId="15" xfId="7" applyNumberFormat="1" applyFont="1" applyFill="1" applyBorder="1" applyAlignment="1">
      <alignment horizontal="left" vertical="center"/>
    </xf>
    <xf numFmtId="49" fontId="11" fillId="2" borderId="15" xfId="7" applyNumberFormat="1" applyFont="1" applyFill="1" applyBorder="1" applyAlignment="1">
      <alignment horizontal="left" vertical="center"/>
    </xf>
    <xf numFmtId="0" fontId="2" fillId="2" borderId="26" xfId="7" applyFill="1" applyBorder="1" applyAlignment="1">
      <alignment horizontal="center" vertical="center"/>
    </xf>
    <xf numFmtId="0" fontId="2" fillId="0" borderId="0" xfId="7" applyAlignment="1">
      <alignment vertical="center"/>
    </xf>
    <xf numFmtId="49" fontId="25" fillId="2" borderId="0" xfId="7" applyNumberFormat="1" applyFont="1" applyFill="1" applyAlignment="1">
      <alignment vertical="center"/>
    </xf>
    <xf numFmtId="49" fontId="25" fillId="2" borderId="0" xfId="7" applyNumberFormat="1" applyFont="1" applyFill="1" applyAlignment="1">
      <alignment horizontal="left" vertical="center"/>
    </xf>
    <xf numFmtId="49" fontId="25" fillId="2" borderId="0" xfId="7" applyNumberFormat="1" applyFont="1" applyFill="1" applyAlignment="1">
      <alignment horizontal="right" vertical="center"/>
    </xf>
    <xf numFmtId="0" fontId="25" fillId="2" borderId="0" xfId="7" applyFont="1" applyFill="1" applyAlignment="1">
      <alignment horizontal="left" vertical="center"/>
    </xf>
    <xf numFmtId="49" fontId="26" fillId="2" borderId="15" xfId="7" applyNumberFormat="1" applyFont="1" applyFill="1" applyBorder="1" applyAlignment="1">
      <alignment horizontal="right" vertical="center"/>
    </xf>
    <xf numFmtId="49" fontId="26" fillId="2" borderId="26" xfId="7" applyNumberFormat="1" applyFont="1" applyFill="1" applyBorder="1" applyAlignment="1">
      <alignment horizontal="right" vertical="center"/>
    </xf>
    <xf numFmtId="49" fontId="18" fillId="6" borderId="4" xfId="7" applyNumberFormat="1" applyFont="1" applyFill="1" applyBorder="1" applyAlignment="1">
      <alignment horizontal="left" vertical="center"/>
    </xf>
    <xf numFmtId="49" fontId="18" fillId="0" borderId="0" xfId="7" applyNumberFormat="1" applyFont="1" applyAlignment="1">
      <alignment horizontal="right" vertical="center"/>
    </xf>
    <xf numFmtId="49" fontId="11" fillId="6" borderId="0" xfId="7" applyNumberFormat="1" applyFont="1" applyFill="1" applyAlignment="1">
      <alignment horizontal="left" vertical="center"/>
    </xf>
    <xf numFmtId="0" fontId="2" fillId="6" borderId="8" xfId="7" applyFill="1" applyBorder="1" applyAlignment="1">
      <alignment horizontal="center" vertical="center"/>
    </xf>
    <xf numFmtId="14" fontId="19" fillId="0" borderId="6" xfId="7" applyNumberFormat="1" applyFont="1" applyBorder="1" applyAlignment="1">
      <alignment horizontal="left" vertical="center"/>
    </xf>
    <xf numFmtId="49" fontId="20" fillId="0" borderId="6" xfId="7" applyNumberFormat="1" applyFont="1" applyBorder="1" applyAlignment="1">
      <alignment vertical="center"/>
    </xf>
    <xf numFmtId="49" fontId="20" fillId="0" borderId="6" xfId="7" applyNumberFormat="1" applyFont="1" applyBorder="1" applyAlignment="1">
      <alignment horizontal="left" vertical="center"/>
    </xf>
    <xf numFmtId="49" fontId="27" fillId="0" borderId="6" xfId="7" applyNumberFormat="1" applyFont="1" applyBorder="1" applyAlignment="1">
      <alignment horizontal="right" vertical="center"/>
    </xf>
    <xf numFmtId="49" fontId="27" fillId="0" borderId="11" xfId="7" applyNumberFormat="1" applyFont="1" applyBorder="1" applyAlignment="1">
      <alignment horizontal="right" vertical="center"/>
    </xf>
    <xf numFmtId="49" fontId="20" fillId="0" borderId="17" xfId="7" applyNumberFormat="1" applyFont="1" applyBorder="1" applyAlignment="1">
      <alignment horizontal="left" vertical="center"/>
    </xf>
    <xf numFmtId="49" fontId="20" fillId="0" borderId="6" xfId="7" applyNumberFormat="1" applyFont="1" applyBorder="1" applyAlignment="1">
      <alignment horizontal="right" vertical="center"/>
    </xf>
    <xf numFmtId="0" fontId="36" fillId="13" borderId="11" xfId="7" applyFont="1" applyFill="1" applyBorder="1" applyAlignment="1">
      <alignment horizontal="right" vertical="center"/>
    </xf>
    <xf numFmtId="49" fontId="10" fillId="2" borderId="30" xfId="7" applyNumberFormat="1" applyFont="1" applyFill="1" applyBorder="1" applyAlignment="1">
      <alignment horizontal="center" wrapText="1"/>
    </xf>
    <xf numFmtId="49" fontId="10" fillId="2" borderId="16" xfId="7" applyNumberFormat="1" applyFont="1" applyFill="1" applyBorder="1" applyAlignment="1">
      <alignment horizontal="center" wrapText="1"/>
    </xf>
    <xf numFmtId="49" fontId="10" fillId="2" borderId="11" xfId="7" applyNumberFormat="1" applyFont="1" applyFill="1" applyBorder="1" applyAlignment="1">
      <alignment horizontal="center" wrapText="1"/>
    </xf>
    <xf numFmtId="0" fontId="10" fillId="2" borderId="1" xfId="7" applyFont="1" applyFill="1" applyBorder="1" applyAlignment="1">
      <alignment wrapText="1"/>
    </xf>
    <xf numFmtId="0" fontId="10" fillId="2" borderId="33" xfId="7" applyFont="1" applyFill="1" applyBorder="1" applyAlignment="1">
      <alignment wrapText="1"/>
    </xf>
    <xf numFmtId="49" fontId="10" fillId="5" borderId="30" xfId="7" applyNumberFormat="1" applyFont="1" applyFill="1" applyBorder="1" applyAlignment="1">
      <alignment horizontal="center" wrapText="1"/>
    </xf>
    <xf numFmtId="49" fontId="10" fillId="5" borderId="16" xfId="7" applyNumberFormat="1" applyFont="1" applyFill="1" applyBorder="1" applyAlignment="1">
      <alignment horizontal="center" wrapText="1"/>
    </xf>
    <xf numFmtId="49" fontId="10" fillId="5" borderId="31" xfId="7" applyNumberFormat="1" applyFont="1" applyFill="1" applyBorder="1" applyAlignment="1">
      <alignment horizontal="center" wrapText="1"/>
    </xf>
    <xf numFmtId="49" fontId="10" fillId="5" borderId="6" xfId="7" applyNumberFormat="1" applyFont="1" applyFill="1" applyBorder="1" applyAlignment="1">
      <alignment horizontal="center" wrapText="1"/>
    </xf>
    <xf numFmtId="49" fontId="10" fillId="2" borderId="34" xfId="7" applyNumberFormat="1" applyFont="1" applyFill="1" applyBorder="1" applyAlignment="1">
      <alignment horizontal="center" wrapText="1"/>
    </xf>
    <xf numFmtId="0" fontId="33" fillId="2" borderId="33" xfId="7" applyFont="1" applyFill="1" applyBorder="1" applyAlignment="1">
      <alignment horizontal="center" wrapText="1"/>
    </xf>
    <xf numFmtId="0" fontId="33" fillId="5" borderId="33" xfId="7" applyFont="1" applyFill="1" applyBorder="1" applyAlignment="1">
      <alignment horizontal="center" wrapText="1"/>
    </xf>
    <xf numFmtId="0" fontId="8" fillId="0" borderId="9" xfId="7" applyFont="1" applyBorder="1" applyAlignment="1">
      <alignment horizontal="center" vertical="center"/>
    </xf>
    <xf numFmtId="0" fontId="21" fillId="0" borderId="13" xfId="7" applyFont="1" applyBorder="1" applyAlignment="1">
      <alignment vertical="center"/>
    </xf>
    <xf numFmtId="0" fontId="21" fillId="0" borderId="13" xfId="7" applyFont="1" applyBorder="1" applyAlignment="1">
      <alignment horizontal="center" vertical="center"/>
    </xf>
    <xf numFmtId="49" fontId="21" fillId="0" borderId="10" xfId="7" applyNumberFormat="1" applyFont="1" applyBorder="1" applyAlignment="1">
      <alignment horizontal="center" vertical="center"/>
    </xf>
    <xf numFmtId="0" fontId="21" fillId="0" borderId="27" xfId="7" applyFont="1" applyBorder="1" applyAlignment="1">
      <alignment horizontal="center" vertical="center"/>
    </xf>
    <xf numFmtId="0" fontId="21" fillId="0" borderId="28" xfId="7" applyFont="1" applyBorder="1" applyAlignment="1">
      <alignment horizontal="center" vertical="center"/>
    </xf>
    <xf numFmtId="1" fontId="29" fillId="5" borderId="9" xfId="7" applyNumberFormat="1" applyFont="1" applyFill="1" applyBorder="1" applyAlignment="1">
      <alignment horizontal="center" vertical="center"/>
    </xf>
    <xf numFmtId="0" fontId="29" fillId="5" borderId="13" xfId="7" applyFont="1" applyFill="1" applyBorder="1" applyAlignment="1">
      <alignment horizontal="center" vertical="center"/>
    </xf>
    <xf numFmtId="1" fontId="29" fillId="5" borderId="32" xfId="7" applyNumberFormat="1" applyFont="1" applyFill="1" applyBorder="1" applyAlignment="1">
      <alignment horizontal="center" vertical="center"/>
    </xf>
    <xf numFmtId="0" fontId="21" fillId="0" borderId="29" xfId="7" applyFont="1" applyBorder="1" applyAlignment="1">
      <alignment horizontal="center" vertical="center"/>
    </xf>
    <xf numFmtId="0" fontId="21" fillId="5" borderId="10" xfId="7" applyFont="1" applyFill="1" applyBorder="1" applyAlignment="1">
      <alignment horizontal="center" vertical="center"/>
    </xf>
    <xf numFmtId="0" fontId="21" fillId="0" borderId="10" xfId="7" applyFont="1" applyBorder="1" applyAlignment="1">
      <alignment horizontal="center" vertical="center"/>
    </xf>
    <xf numFmtId="0" fontId="8" fillId="0" borderId="0" xfId="7" applyFont="1" applyAlignment="1">
      <alignment vertical="center"/>
    </xf>
    <xf numFmtId="0" fontId="21" fillId="0" borderId="37" xfId="7" applyFont="1" applyBorder="1" applyAlignment="1">
      <alignment horizontal="center" vertical="center"/>
    </xf>
    <xf numFmtId="0" fontId="21" fillId="0" borderId="36" xfId="7" applyFont="1" applyBorder="1" applyAlignment="1">
      <alignment horizontal="center" vertical="center"/>
    </xf>
    <xf numFmtId="0" fontId="21" fillId="5" borderId="20" xfId="7" applyFont="1" applyFill="1" applyBorder="1" applyAlignment="1">
      <alignment horizontal="center" vertical="center"/>
    </xf>
    <xf numFmtId="0" fontId="21" fillId="0" borderId="35" xfId="7" applyFont="1" applyBorder="1" applyAlignment="1">
      <alignment horizontal="center" vertical="center"/>
    </xf>
    <xf numFmtId="0" fontId="21" fillId="0" borderId="20" xfId="7" applyFont="1" applyBorder="1" applyAlignment="1">
      <alignment horizontal="center" vertical="center"/>
    </xf>
    <xf numFmtId="0" fontId="21" fillId="0" borderId="38" xfId="7" applyFont="1" applyBorder="1" applyAlignment="1">
      <alignment horizontal="center" vertical="center"/>
    </xf>
    <xf numFmtId="0" fontId="29" fillId="5" borderId="7" xfId="7" applyFont="1" applyFill="1" applyBorder="1" applyAlignment="1">
      <alignment horizontal="center" vertical="center"/>
    </xf>
    <xf numFmtId="0" fontId="2" fillId="0" borderId="13" xfId="7" applyBorder="1" applyAlignment="1">
      <alignment vertical="center"/>
    </xf>
    <xf numFmtId="49" fontId="21" fillId="0" borderId="23" xfId="7" applyNumberFormat="1" applyFont="1" applyBorder="1" applyAlignment="1">
      <alignment horizontal="center" vertical="center"/>
    </xf>
    <xf numFmtId="0" fontId="21" fillId="0" borderId="7" xfId="7" applyFont="1" applyBorder="1" applyAlignment="1">
      <alignment horizontal="center" vertical="center"/>
    </xf>
    <xf numFmtId="49" fontId="2" fillId="0" borderId="10" xfId="7" applyNumberFormat="1" applyBorder="1" applyAlignment="1">
      <alignment horizontal="center" vertical="center"/>
    </xf>
    <xf numFmtId="49" fontId="21" fillId="0" borderId="10" xfId="7" applyNumberFormat="1" applyFont="1" applyBorder="1" applyAlignment="1">
      <alignment horizontal="center" vertical="center" wrapText="1"/>
    </xf>
    <xf numFmtId="0" fontId="21" fillId="5" borderId="36" xfId="7" applyFont="1" applyFill="1" applyBorder="1" applyAlignment="1">
      <alignment horizontal="center" vertical="center"/>
    </xf>
    <xf numFmtId="0" fontId="2" fillId="0" borderId="0" xfId="7" applyAlignment="1">
      <alignment horizontal="center"/>
    </xf>
    <xf numFmtId="49" fontId="2" fillId="0" borderId="0" xfId="7" applyNumberFormat="1" applyAlignment="1">
      <alignment horizontal="center"/>
    </xf>
    <xf numFmtId="165" fontId="2" fillId="0" borderId="0" xfId="7" applyNumberFormat="1" applyAlignment="1">
      <alignment horizontal="center"/>
    </xf>
    <xf numFmtId="49" fontId="6" fillId="6" borderId="0" xfId="7" applyNumberFormat="1" applyFont="1" applyFill="1" applyAlignment="1">
      <alignment vertical="top"/>
    </xf>
    <xf numFmtId="49" fontId="34" fillId="6" borderId="0" xfId="7" applyNumberFormat="1" applyFont="1" applyFill="1" applyAlignment="1">
      <alignment horizontal="center"/>
    </xf>
    <xf numFmtId="49" fontId="46" fillId="6" borderId="0" xfId="7" applyNumberFormat="1" applyFont="1" applyFill="1" applyAlignment="1">
      <alignment vertical="top"/>
    </xf>
    <xf numFmtId="49" fontId="30" fillId="6" borderId="0" xfId="7" applyNumberFormat="1" applyFont="1" applyFill="1" applyAlignment="1">
      <alignment vertical="top"/>
    </xf>
    <xf numFmtId="49" fontId="34" fillId="6" borderId="0" xfId="7" applyNumberFormat="1" applyFont="1" applyFill="1" applyAlignment="1">
      <alignment horizontal="left"/>
    </xf>
    <xf numFmtId="49" fontId="16" fillId="6" borderId="0" xfId="7" applyNumberFormat="1" applyFont="1" applyFill="1" applyAlignment="1">
      <alignment horizontal="left"/>
    </xf>
    <xf numFmtId="49" fontId="30" fillId="0" borderId="0" xfId="7" applyNumberFormat="1" applyFont="1" applyAlignment="1">
      <alignment vertical="top"/>
    </xf>
    <xf numFmtId="49" fontId="6" fillId="0" borderId="0" xfId="7" applyNumberFormat="1" applyFont="1" applyAlignment="1">
      <alignment vertical="top"/>
    </xf>
    <xf numFmtId="0" fontId="59" fillId="11" borderId="0" xfId="7" applyFont="1" applyFill="1" applyAlignment="1">
      <alignment horizontal="center" vertical="center"/>
    </xf>
    <xf numFmtId="0" fontId="31" fillId="6" borderId="0" xfId="7" applyFont="1" applyFill="1"/>
    <xf numFmtId="49" fontId="15" fillId="6" borderId="0" xfId="7" applyNumberFormat="1" applyFont="1" applyFill="1" applyAlignment="1">
      <alignment horizontal="left"/>
    </xf>
    <xf numFmtId="0" fontId="15" fillId="6" borderId="0" xfId="7" applyFont="1" applyFill="1" applyAlignment="1">
      <alignment horizontal="left"/>
    </xf>
    <xf numFmtId="49" fontId="31" fillId="6" borderId="0" xfId="7" applyNumberFormat="1" applyFont="1" applyFill="1"/>
    <xf numFmtId="49" fontId="21" fillId="6" borderId="0" xfId="7" applyNumberFormat="1" applyFont="1" applyFill="1"/>
    <xf numFmtId="49" fontId="17" fillId="6" borderId="0" xfId="7" applyNumberFormat="1" applyFont="1" applyFill="1"/>
    <xf numFmtId="49" fontId="17" fillId="0" borderId="0" xfId="7" applyNumberFormat="1" applyFont="1"/>
    <xf numFmtId="49" fontId="21" fillId="0" borderId="0" xfId="7" applyNumberFormat="1" applyFont="1"/>
    <xf numFmtId="49" fontId="2" fillId="3" borderId="0" xfId="7" applyNumberFormat="1" applyFill="1"/>
    <xf numFmtId="0" fontId="2" fillId="3" borderId="0" xfId="7" applyFill="1"/>
    <xf numFmtId="49" fontId="32" fillId="2" borderId="0" xfId="7" applyNumberFormat="1" applyFont="1" applyFill="1" applyAlignment="1">
      <alignment vertical="center"/>
    </xf>
    <xf numFmtId="49" fontId="26" fillId="2" borderId="0" xfId="7" applyNumberFormat="1" applyFont="1" applyFill="1" applyAlignment="1">
      <alignment horizontal="right" vertical="center"/>
    </xf>
    <xf numFmtId="49" fontId="32" fillId="0" borderId="0" xfId="7" applyNumberFormat="1" applyFont="1" applyAlignment="1">
      <alignment vertical="center"/>
    </xf>
    <xf numFmtId="49" fontId="25" fillId="0" borderId="0" xfId="7" applyNumberFormat="1" applyFont="1" applyAlignment="1">
      <alignment vertical="center"/>
    </xf>
    <xf numFmtId="14" fontId="19" fillId="6" borderId="6" xfId="7" applyNumberFormat="1" applyFont="1" applyFill="1" applyBorder="1" applyAlignment="1">
      <alignment horizontal="left" vertical="center"/>
    </xf>
    <xf numFmtId="49" fontId="19" fillId="6" borderId="6" xfId="7" applyNumberFormat="1" applyFont="1" applyFill="1" applyBorder="1" applyAlignment="1">
      <alignment vertical="center"/>
    </xf>
    <xf numFmtId="49" fontId="39" fillId="6" borderId="6" xfId="7" applyNumberFormat="1" applyFont="1" applyFill="1" applyBorder="1" applyAlignment="1">
      <alignment vertical="center"/>
    </xf>
    <xf numFmtId="0" fontId="2" fillId="0" borderId="6" xfId="7" applyBorder="1"/>
    <xf numFmtId="49" fontId="20" fillId="6" borderId="6" xfId="7" applyNumberFormat="1" applyFont="1" applyFill="1" applyBorder="1" applyAlignment="1">
      <alignment horizontal="right" vertical="center"/>
    </xf>
    <xf numFmtId="49" fontId="39" fillId="0" borderId="0" xfId="7" applyNumberFormat="1" applyFont="1" applyAlignment="1">
      <alignment vertical="center"/>
    </xf>
    <xf numFmtId="49" fontId="19" fillId="0" borderId="0" xfId="7" applyNumberFormat="1" applyFont="1" applyAlignment="1">
      <alignment vertical="center"/>
    </xf>
    <xf numFmtId="0" fontId="2" fillId="2" borderId="0" xfId="7" applyFill="1"/>
    <xf numFmtId="0" fontId="56" fillId="2" borderId="0" xfId="7" applyFont="1" applyFill="1" applyAlignment="1">
      <alignment horizontal="center" shrinkToFit="1"/>
    </xf>
    <xf numFmtId="0" fontId="2" fillId="6" borderId="0" xfId="7" applyFill="1"/>
    <xf numFmtId="0" fontId="2" fillId="6" borderId="0" xfId="7" applyFill="1" applyAlignment="1">
      <alignment horizontal="center"/>
    </xf>
    <xf numFmtId="0" fontId="57" fillId="7" borderId="0" xfId="7" applyFont="1" applyFill="1"/>
    <xf numFmtId="0" fontId="2" fillId="6" borderId="7" xfId="7" applyFill="1" applyBorder="1" applyAlignment="1">
      <alignment horizontal="center" vertical="center" shrinkToFit="1"/>
    </xf>
    <xf numFmtId="0" fontId="2" fillId="7" borderId="7" xfId="7" applyFill="1" applyBorder="1" applyAlignment="1">
      <alignment horizontal="center"/>
    </xf>
    <xf numFmtId="0" fontId="2" fillId="9" borderId="32" xfId="7" applyFill="1" applyBorder="1" applyAlignment="1">
      <alignment horizontal="center"/>
    </xf>
    <xf numFmtId="0" fontId="60" fillId="6" borderId="7" xfId="7" applyFont="1" applyFill="1" applyBorder="1" applyAlignment="1">
      <alignment horizontal="center"/>
    </xf>
    <xf numFmtId="0" fontId="57" fillId="6" borderId="0" xfId="7" applyFont="1" applyFill="1"/>
    <xf numFmtId="0" fontId="2" fillId="6" borderId="0" xfId="7" applyFill="1" applyAlignment="1">
      <alignment shrinkToFit="1"/>
    </xf>
    <xf numFmtId="0" fontId="60" fillId="6" borderId="0" xfId="7" applyFont="1" applyFill="1" applyAlignment="1">
      <alignment horizontal="center"/>
    </xf>
    <xf numFmtId="0" fontId="2" fillId="10" borderId="0" xfId="7" applyFill="1"/>
    <xf numFmtId="0" fontId="2" fillId="6" borderId="5" xfId="7" applyFill="1" applyBorder="1" applyAlignment="1">
      <alignment horizontal="center" vertical="center"/>
    </xf>
    <xf numFmtId="0" fontId="2" fillId="6" borderId="7" xfId="7" applyFill="1" applyBorder="1"/>
    <xf numFmtId="0" fontId="28" fillId="2" borderId="19" xfId="7" applyFont="1" applyFill="1" applyBorder="1" applyAlignment="1">
      <alignment vertical="center"/>
    </xf>
    <xf numFmtId="0" fontId="28" fillId="2" borderId="20" xfId="7" applyFont="1" applyFill="1" applyBorder="1" applyAlignment="1">
      <alignment vertical="center"/>
    </xf>
    <xf numFmtId="0" fontId="28" fillId="2" borderId="21" xfId="7" applyFont="1" applyFill="1" applyBorder="1" applyAlignment="1">
      <alignment vertical="center"/>
    </xf>
    <xf numFmtId="49" fontId="42" fillId="2" borderId="24" xfId="7" applyNumberFormat="1" applyFont="1" applyFill="1" applyBorder="1" applyAlignment="1">
      <alignment horizontal="center" vertical="center"/>
    </xf>
    <xf numFmtId="49" fontId="42" fillId="2" borderId="24" xfId="7" applyNumberFormat="1" applyFont="1" applyFill="1" applyBorder="1" applyAlignment="1">
      <alignment vertical="center"/>
    </xf>
    <xf numFmtId="0" fontId="2" fillId="2" borderId="20" xfId="7" applyFill="1" applyBorder="1"/>
    <xf numFmtId="49" fontId="43" fillId="2" borderId="24" xfId="7" applyNumberFormat="1" applyFont="1" applyFill="1" applyBorder="1" applyAlignment="1">
      <alignment vertical="center"/>
    </xf>
    <xf numFmtId="49" fontId="28" fillId="2" borderId="24" xfId="7" applyNumberFormat="1" applyFont="1" applyFill="1" applyBorder="1" applyAlignment="1">
      <alignment horizontal="left" vertical="center"/>
    </xf>
    <xf numFmtId="49" fontId="28" fillId="0" borderId="0" xfId="7" applyNumberFormat="1" applyFont="1" applyAlignment="1">
      <alignment horizontal="left" vertical="center"/>
    </xf>
    <xf numFmtId="49" fontId="43" fillId="0" borderId="0" xfId="7" applyNumberFormat="1" applyFont="1" applyAlignment="1">
      <alignment vertical="center"/>
    </xf>
    <xf numFmtId="49" fontId="10" fillId="6" borderId="23" xfId="7" applyNumberFormat="1" applyFont="1" applyFill="1" applyBorder="1" applyAlignment="1">
      <alignment vertical="center"/>
    </xf>
    <xf numFmtId="49" fontId="10" fillId="6" borderId="24" xfId="7" applyNumberFormat="1" applyFont="1" applyFill="1" applyBorder="1" applyAlignment="1">
      <alignment vertical="center"/>
    </xf>
    <xf numFmtId="49" fontId="10" fillId="6" borderId="18" xfId="7" applyNumberFormat="1" applyFont="1" applyFill="1" applyBorder="1" applyAlignment="1">
      <alignment horizontal="right" vertical="center"/>
    </xf>
    <xf numFmtId="49" fontId="10" fillId="6" borderId="23" xfId="7" applyNumberFormat="1" applyFont="1" applyFill="1" applyBorder="1" applyAlignment="1">
      <alignment horizontal="center" vertical="center"/>
    </xf>
    <xf numFmtId="49" fontId="33" fillId="6" borderId="23" xfId="7" applyNumberFormat="1" applyFont="1" applyFill="1" applyBorder="1" applyAlignment="1">
      <alignment horizontal="center" vertical="center"/>
    </xf>
    <xf numFmtId="49" fontId="38" fillId="6" borderId="24" xfId="7" applyNumberFormat="1" applyFont="1" applyFill="1" applyBorder="1" applyAlignment="1">
      <alignment vertical="center"/>
    </xf>
    <xf numFmtId="49" fontId="10" fillId="6" borderId="18" xfId="7" applyNumberFormat="1" applyFont="1" applyFill="1" applyBorder="1" applyAlignment="1">
      <alignment vertical="center"/>
    </xf>
    <xf numFmtId="49" fontId="28" fillId="6" borderId="23" xfId="7" applyNumberFormat="1" applyFont="1" applyFill="1" applyBorder="1" applyAlignment="1">
      <alignment vertical="center"/>
    </xf>
    <xf numFmtId="0" fontId="2" fillId="6" borderId="24" xfId="7" applyFill="1" applyBorder="1"/>
    <xf numFmtId="0" fontId="2" fillId="6" borderId="18" xfId="7" applyFill="1" applyBorder="1"/>
    <xf numFmtId="49" fontId="28" fillId="0" borderId="0" xfId="7" applyNumberFormat="1" applyFont="1" applyAlignment="1">
      <alignment vertical="center"/>
    </xf>
    <xf numFmtId="49" fontId="38" fillId="0" borderId="0" xfId="7" applyNumberFormat="1" applyFont="1" applyAlignment="1">
      <alignment vertical="center"/>
    </xf>
    <xf numFmtId="49" fontId="10" fillId="6" borderId="25" xfId="7" applyNumberFormat="1" applyFont="1" applyFill="1" applyBorder="1" applyAlignment="1">
      <alignment vertical="center"/>
    </xf>
    <xf numFmtId="49" fontId="10" fillId="6" borderId="7" xfId="7" applyNumberFormat="1" applyFont="1" applyFill="1" applyBorder="1" applyAlignment="1">
      <alignment vertical="center"/>
    </xf>
    <xf numFmtId="49" fontId="10" fillId="6" borderId="13" xfId="7" applyNumberFormat="1" applyFont="1" applyFill="1" applyBorder="1" applyAlignment="1">
      <alignment horizontal="right" vertical="center"/>
    </xf>
    <xf numFmtId="49" fontId="10" fillId="6" borderId="22" xfId="7" applyNumberFormat="1" applyFont="1" applyFill="1" applyBorder="1" applyAlignment="1">
      <alignment horizontal="center" vertical="center"/>
    </xf>
    <xf numFmtId="49" fontId="33" fillId="6" borderId="22" xfId="7" applyNumberFormat="1" applyFont="1" applyFill="1" applyBorder="1" applyAlignment="1">
      <alignment horizontal="center" vertical="center"/>
    </xf>
    <xf numFmtId="49" fontId="10" fillId="6" borderId="0" xfId="7" applyNumberFormat="1" applyFont="1" applyFill="1" applyAlignment="1">
      <alignment vertical="center"/>
    </xf>
    <xf numFmtId="49" fontId="38" fillId="6" borderId="0" xfId="7" applyNumberFormat="1" applyFont="1" applyFill="1" applyAlignment="1">
      <alignment vertical="center"/>
    </xf>
    <xf numFmtId="49" fontId="10" fillId="6" borderId="12" xfId="7" applyNumberFormat="1" applyFont="1" applyFill="1" applyBorder="1" applyAlignment="1">
      <alignment vertical="center"/>
    </xf>
    <xf numFmtId="0" fontId="10" fillId="6" borderId="25" xfId="7" applyFont="1" applyFill="1" applyBorder="1" applyAlignment="1">
      <alignment vertical="center"/>
    </xf>
    <xf numFmtId="0" fontId="2" fillId="6" borderId="13" xfId="7" applyFill="1" applyBorder="1"/>
    <xf numFmtId="49" fontId="10" fillId="0" borderId="0" xfId="7" applyNumberFormat="1" applyFont="1" applyAlignment="1">
      <alignment vertical="center"/>
    </xf>
    <xf numFmtId="49" fontId="10" fillId="2" borderId="23" xfId="7" applyNumberFormat="1" applyFont="1" applyFill="1" applyBorder="1" applyAlignment="1">
      <alignment vertical="center"/>
    </xf>
    <xf numFmtId="49" fontId="10" fillId="2" borderId="24" xfId="7" applyNumberFormat="1" applyFont="1" applyFill="1" applyBorder="1" applyAlignment="1">
      <alignment vertical="center"/>
    </xf>
    <xf numFmtId="49" fontId="10" fillId="2" borderId="18" xfId="7" applyNumberFormat="1" applyFont="1" applyFill="1" applyBorder="1" applyAlignment="1">
      <alignment horizontal="right" vertical="center"/>
    </xf>
    <xf numFmtId="0" fontId="10" fillId="6" borderId="0" xfId="7" applyFont="1" applyFill="1" applyAlignment="1">
      <alignment vertical="center"/>
    </xf>
    <xf numFmtId="0" fontId="10" fillId="2" borderId="22" xfId="7" applyFont="1" applyFill="1" applyBorder="1" applyAlignment="1">
      <alignment vertical="center"/>
    </xf>
    <xf numFmtId="49" fontId="10" fillId="2" borderId="0" xfId="7" applyNumberFormat="1" applyFont="1" applyFill="1" applyAlignment="1">
      <alignment horizontal="right" vertical="center"/>
    </xf>
    <xf numFmtId="49" fontId="10" fillId="2" borderId="12" xfId="7" applyNumberFormat="1" applyFont="1" applyFill="1" applyBorder="1" applyAlignment="1">
      <alignment horizontal="right" vertical="center"/>
    </xf>
    <xf numFmtId="49" fontId="10" fillId="6" borderId="22" xfId="7" applyNumberFormat="1" applyFont="1" applyFill="1" applyBorder="1" applyAlignment="1">
      <alignment vertical="center"/>
    </xf>
    <xf numFmtId="0" fontId="2" fillId="6" borderId="12" xfId="7" applyFill="1" applyBorder="1"/>
    <xf numFmtId="0" fontId="28" fillId="2" borderId="22" xfId="7" applyFont="1" applyFill="1" applyBorder="1" applyAlignment="1">
      <alignment vertical="center"/>
    </xf>
    <xf numFmtId="0" fontId="28" fillId="2" borderId="0" xfId="7" applyFont="1" applyFill="1" applyAlignment="1">
      <alignment vertical="center"/>
    </xf>
    <xf numFmtId="0" fontId="28" fillId="2" borderId="12" xfId="7" applyFont="1" applyFill="1" applyBorder="1" applyAlignment="1">
      <alignment vertical="center"/>
    </xf>
    <xf numFmtId="49" fontId="10" fillId="2" borderId="22" xfId="7" applyNumberFormat="1" applyFont="1" applyFill="1" applyBorder="1" applyAlignment="1">
      <alignment vertical="center"/>
    </xf>
    <xf numFmtId="49" fontId="10" fillId="2" borderId="0" xfId="7" applyNumberFormat="1" applyFont="1" applyFill="1" applyAlignment="1">
      <alignment vertical="center"/>
    </xf>
    <xf numFmtId="0" fontId="10" fillId="2" borderId="12" xfId="7" applyFont="1" applyFill="1" applyBorder="1" applyAlignment="1">
      <alignment horizontal="right" vertical="center"/>
    </xf>
    <xf numFmtId="49" fontId="10" fillId="2" borderId="25" xfId="7" applyNumberFormat="1" applyFont="1" applyFill="1" applyBorder="1" applyAlignment="1">
      <alignment vertical="center"/>
    </xf>
    <xf numFmtId="49" fontId="10" fillId="2" borderId="7" xfId="7" applyNumberFormat="1" applyFont="1" applyFill="1" applyBorder="1" applyAlignment="1">
      <alignment vertical="center"/>
    </xf>
    <xf numFmtId="0" fontId="10" fillId="2" borderId="13" xfId="7" applyFont="1" applyFill="1" applyBorder="1" applyAlignment="1">
      <alignment horizontal="right" vertical="center"/>
    </xf>
    <xf numFmtId="49" fontId="10" fillId="6" borderId="25" xfId="7" applyNumberFormat="1" applyFont="1" applyFill="1" applyBorder="1" applyAlignment="1">
      <alignment horizontal="center" vertical="center"/>
    </xf>
    <xf numFmtId="0" fontId="10" fillId="6" borderId="7" xfId="7" applyFont="1" applyFill="1" applyBorder="1" applyAlignment="1">
      <alignment vertical="center"/>
    </xf>
    <xf numFmtId="49" fontId="33" fillId="6" borderId="25" xfId="7" applyNumberFormat="1" applyFont="1" applyFill="1" applyBorder="1" applyAlignment="1">
      <alignment horizontal="center" vertical="center"/>
    </xf>
    <xf numFmtId="49" fontId="38" fillId="6" borderId="7" xfId="7" applyNumberFormat="1" applyFont="1" applyFill="1" applyBorder="1" applyAlignment="1">
      <alignment vertical="center"/>
    </xf>
    <xf numFmtId="49" fontId="10" fillId="6" borderId="13" xfId="7" applyNumberFormat="1" applyFont="1" applyFill="1" applyBorder="1" applyAlignment="1">
      <alignment vertical="center"/>
    </xf>
    <xf numFmtId="0" fontId="41" fillId="0" borderId="0" xfId="7" applyFont="1" applyAlignment="1">
      <alignment horizontal="right" vertical="center"/>
    </xf>
    <xf numFmtId="0" fontId="15" fillId="0" borderId="0" xfId="7" applyFont="1" applyAlignment="1">
      <alignment horizontal="left" vertical="center"/>
    </xf>
    <xf numFmtId="49" fontId="53" fillId="6" borderId="0" xfId="7" applyNumberFormat="1" applyFont="1" applyFill="1"/>
    <xf numFmtId="0" fontId="40" fillId="6" borderId="7" xfId="7" applyFont="1" applyFill="1" applyBorder="1" applyAlignment="1">
      <alignment horizontal="center" vertical="center" shrinkToFit="1"/>
    </xf>
    <xf numFmtId="0" fontId="40" fillId="6" borderId="7" xfId="7" applyFont="1" applyFill="1" applyBorder="1" applyAlignment="1">
      <alignment vertical="center"/>
    </xf>
    <xf numFmtId="0" fontId="2" fillId="2" borderId="21" xfId="7" applyFill="1" applyBorder="1"/>
    <xf numFmtId="0" fontId="2" fillId="0" borderId="22" xfId="7" applyBorder="1"/>
    <xf numFmtId="0" fontId="53" fillId="6" borderId="0" xfId="7" applyFont="1" applyFill="1" applyAlignment="1">
      <alignment horizontal="center"/>
    </xf>
    <xf numFmtId="0" fontId="53" fillId="7" borderId="0" xfId="7" applyFont="1" applyFill="1" applyAlignment="1">
      <alignment horizontal="center"/>
    </xf>
    <xf numFmtId="0" fontId="65" fillId="6" borderId="7" xfId="7" applyFont="1" applyFill="1" applyBorder="1" applyAlignment="1">
      <alignment vertical="center"/>
    </xf>
    <xf numFmtId="0" fontId="53" fillId="6" borderId="7" xfId="7" applyFont="1" applyFill="1" applyBorder="1"/>
    <xf numFmtId="0" fontId="58" fillId="6" borderId="0" xfId="7" applyFont="1" applyFill="1" applyAlignment="1">
      <alignment horizontal="center"/>
    </xf>
    <xf numFmtId="0" fontId="58" fillId="7" borderId="0" xfId="7" applyFont="1" applyFill="1" applyAlignment="1">
      <alignment horizontal="center"/>
    </xf>
    <xf numFmtId="0" fontId="2" fillId="6" borderId="5" xfId="7" applyFill="1" applyBorder="1"/>
    <xf numFmtId="0" fontId="53" fillId="7" borderId="5" xfId="7" applyFont="1" applyFill="1" applyBorder="1" applyAlignment="1">
      <alignment horizontal="center" vertical="center"/>
    </xf>
    <xf numFmtId="0" fontId="2" fillId="6" borderId="0" xfId="7" applyFill="1" applyAlignment="1">
      <alignment horizontal="center" vertical="center"/>
    </xf>
    <xf numFmtId="49" fontId="62" fillId="0" borderId="0" xfId="7" applyNumberFormat="1" applyFont="1" applyAlignment="1">
      <alignment vertical="top"/>
    </xf>
    <xf numFmtId="49" fontId="26" fillId="0" borderId="0" xfId="7" applyNumberFormat="1" applyFont="1" applyAlignment="1">
      <alignment horizontal="right" vertical="center"/>
    </xf>
    <xf numFmtId="49" fontId="67" fillId="0" borderId="0" xfId="7" applyNumberFormat="1" applyFont="1" applyAlignment="1">
      <alignment vertical="top"/>
    </xf>
    <xf numFmtId="49" fontId="46" fillId="0" borderId="0" xfId="7" applyNumberFormat="1" applyFont="1" applyAlignment="1">
      <alignment vertical="top"/>
    </xf>
    <xf numFmtId="0" fontId="6" fillId="0" borderId="0" xfId="7" applyFont="1" applyAlignment="1">
      <alignment vertical="top"/>
    </xf>
    <xf numFmtId="0" fontId="6" fillId="6" borderId="0" xfId="7" applyFont="1" applyFill="1" applyAlignment="1">
      <alignment vertical="top"/>
    </xf>
    <xf numFmtId="0" fontId="31" fillId="0" borderId="0" xfId="7" applyFont="1"/>
    <xf numFmtId="0" fontId="15" fillId="0" borderId="0" xfId="7" applyFont="1" applyAlignment="1">
      <alignment horizontal="left"/>
    </xf>
    <xf numFmtId="49" fontId="31" fillId="0" borderId="0" xfId="7" applyNumberFormat="1" applyFont="1"/>
    <xf numFmtId="0" fontId="21" fillId="0" borderId="0" xfId="7" applyFont="1"/>
    <xf numFmtId="0" fontId="11" fillId="0" borderId="0" xfId="7" applyFont="1" applyAlignment="1">
      <alignment vertical="center"/>
    </xf>
    <xf numFmtId="49" fontId="19" fillId="0" borderId="6" xfId="7" applyNumberFormat="1" applyFont="1" applyBorder="1" applyAlignment="1">
      <alignment vertical="center"/>
    </xf>
    <xf numFmtId="49" fontId="2" fillId="0" borderId="6" xfId="7" applyNumberFormat="1" applyBorder="1" applyAlignment="1">
      <alignment vertical="center"/>
    </xf>
    <xf numFmtId="49" fontId="39" fillId="0" borderId="6" xfId="7" applyNumberFormat="1" applyFont="1" applyBorder="1" applyAlignment="1">
      <alignment vertical="center"/>
    </xf>
    <xf numFmtId="49" fontId="19" fillId="0" borderId="6" xfId="6" applyNumberFormat="1" applyFont="1" applyBorder="1" applyAlignment="1" applyProtection="1">
      <alignment vertical="center"/>
      <protection locked="0"/>
    </xf>
    <xf numFmtId="0" fontId="20" fillId="0" borderId="6" xfId="7" applyFont="1" applyBorder="1" applyAlignment="1">
      <alignment horizontal="left" vertical="center"/>
    </xf>
    <xf numFmtId="0" fontId="19" fillId="0" borderId="0" xfId="7" applyFont="1" applyAlignment="1">
      <alignment vertical="center"/>
    </xf>
    <xf numFmtId="49" fontId="10" fillId="2" borderId="0" xfId="7" applyNumberFormat="1" applyFont="1" applyFill="1" applyAlignment="1">
      <alignment horizontal="center" vertical="center"/>
    </xf>
    <xf numFmtId="49" fontId="10" fillId="2" borderId="0" xfId="7" applyNumberFormat="1" applyFont="1" applyFill="1" applyAlignment="1">
      <alignment horizontal="center" vertical="center" shrinkToFit="1"/>
    </xf>
    <xf numFmtId="49" fontId="10" fillId="2" borderId="0" xfId="7" applyNumberFormat="1" applyFont="1" applyFill="1" applyAlignment="1">
      <alignment horizontal="left" vertical="center"/>
    </xf>
    <xf numFmtId="49" fontId="38" fillId="2" borderId="0" xfId="7" applyNumberFormat="1" applyFont="1" applyFill="1" applyAlignment="1">
      <alignment horizontal="center" vertical="center"/>
    </xf>
    <xf numFmtId="49" fontId="38" fillId="2" borderId="0" xfId="7" applyNumberFormat="1" applyFont="1" applyFill="1" applyAlignment="1">
      <alignment vertical="center"/>
    </xf>
    <xf numFmtId="49" fontId="11" fillId="2" borderId="0" xfId="7" applyNumberFormat="1" applyFont="1" applyFill="1" applyAlignment="1">
      <alignment horizontal="right" vertical="center"/>
    </xf>
    <xf numFmtId="0" fontId="11" fillId="2" borderId="0" xfId="7" applyFont="1" applyFill="1" applyAlignment="1">
      <alignment horizontal="center" vertical="center"/>
    </xf>
    <xf numFmtId="0" fontId="11" fillId="2" borderId="0" xfId="7" applyFont="1" applyFill="1" applyAlignment="1">
      <alignment horizontal="right" vertical="center"/>
    </xf>
    <xf numFmtId="0" fontId="11" fillId="2" borderId="0" xfId="7" applyFont="1" applyFill="1" applyAlignment="1">
      <alignment horizontal="left" vertical="center"/>
    </xf>
    <xf numFmtId="0" fontId="2" fillId="2" borderId="0" xfId="7" applyFill="1" applyAlignment="1">
      <alignment vertical="center"/>
    </xf>
    <xf numFmtId="0" fontId="68" fillId="2" borderId="0" xfId="7" applyFont="1" applyFill="1" applyAlignment="1">
      <alignment horizontal="center" vertical="center"/>
    </xf>
    <xf numFmtId="0" fontId="68" fillId="2" borderId="0" xfId="7" applyFont="1" applyFill="1" applyAlignment="1">
      <alignment vertical="center"/>
    </xf>
    <xf numFmtId="49" fontId="69" fillId="2" borderId="0" xfId="7" applyNumberFormat="1" applyFont="1" applyFill="1" applyAlignment="1">
      <alignment horizontal="center" vertical="center"/>
    </xf>
    <xf numFmtId="0" fontId="40" fillId="0" borderId="7" xfId="7" applyFont="1" applyBorder="1" applyAlignment="1">
      <alignment horizontal="center" vertical="center"/>
    </xf>
    <xf numFmtId="0" fontId="40" fillId="0" borderId="7" xfId="7" applyFont="1" applyBorder="1" applyAlignment="1">
      <alignment horizontal="center" vertical="center" shrinkToFit="1"/>
    </xf>
    <xf numFmtId="0" fontId="70" fillId="15" borderId="7" xfId="7" applyFont="1" applyFill="1" applyBorder="1" applyAlignment="1">
      <alignment horizontal="center" vertical="center"/>
    </xf>
    <xf numFmtId="0" fontId="40" fillId="0" borderId="7" xfId="7" applyFont="1" applyBorder="1" applyAlignment="1">
      <alignment vertical="center"/>
    </xf>
    <xf numFmtId="0" fontId="71" fillId="0" borderId="7" xfId="7" applyFont="1" applyBorder="1" applyAlignment="1">
      <alignment horizontal="center" vertical="center"/>
    </xf>
    <xf numFmtId="0" fontId="71" fillId="0" borderId="0" xfId="7" applyFont="1" applyAlignment="1">
      <alignment vertical="center"/>
    </xf>
    <xf numFmtId="0" fontId="72" fillId="0" borderId="0" xfId="7" applyFont="1" applyAlignment="1">
      <alignment vertical="center"/>
    </xf>
    <xf numFmtId="0" fontId="73" fillId="6" borderId="0" xfId="7" applyFont="1" applyFill="1" applyAlignment="1">
      <alignment vertical="center"/>
    </xf>
    <xf numFmtId="0" fontId="74" fillId="6" borderId="0" xfId="7" applyFont="1" applyFill="1" applyAlignment="1">
      <alignment vertical="center"/>
    </xf>
    <xf numFmtId="49" fontId="73" fillId="6" borderId="0" xfId="7" applyNumberFormat="1" applyFont="1" applyFill="1" applyAlignment="1">
      <alignment vertical="center"/>
    </xf>
    <xf numFmtId="49" fontId="74" fillId="6" borderId="0" xfId="7" applyNumberFormat="1" applyFont="1" applyFill="1" applyAlignment="1">
      <alignment vertical="center"/>
    </xf>
    <xf numFmtId="0" fontId="21" fillId="6" borderId="0" xfId="7" applyFont="1" applyFill="1" applyAlignment="1">
      <alignment vertical="center"/>
    </xf>
    <xf numFmtId="0" fontId="21" fillId="0" borderId="0" xfId="7" applyFont="1" applyAlignment="1">
      <alignment vertical="center"/>
    </xf>
    <xf numFmtId="0" fontId="21" fillId="0" borderId="39" xfId="7" applyFont="1" applyBorder="1" applyAlignment="1">
      <alignment vertical="center"/>
    </xf>
    <xf numFmtId="49" fontId="73" fillId="2" borderId="0" xfId="7" applyNumberFormat="1" applyFont="1" applyFill="1" applyAlignment="1">
      <alignment horizontal="center" vertical="center"/>
    </xf>
    <xf numFmtId="0" fontId="40" fillId="0" borderId="0" xfId="7" applyFont="1" applyAlignment="1">
      <alignment horizontal="center" vertical="center"/>
    </xf>
    <xf numFmtId="0" fontId="40" fillId="0" borderId="0" xfId="7" applyFont="1" applyAlignment="1">
      <alignment horizontal="center" vertical="center" shrinkToFit="1"/>
    </xf>
    <xf numFmtId="0" fontId="73" fillId="0" borderId="0" xfId="7" applyFont="1" applyAlignment="1">
      <alignment horizontal="center" vertical="center"/>
    </xf>
    <xf numFmtId="0" fontId="75" fillId="0" borderId="0" xfId="7" applyFont="1" applyAlignment="1">
      <alignment vertical="center"/>
    </xf>
    <xf numFmtId="0" fontId="76" fillId="0" borderId="0" xfId="7" applyFont="1" applyAlignment="1">
      <alignment horizontal="right" vertical="center"/>
    </xf>
    <xf numFmtId="0" fontId="41" fillId="16" borderId="18" xfId="7" applyFont="1" applyFill="1" applyBorder="1" applyAlignment="1">
      <alignment horizontal="right" vertical="center"/>
    </xf>
    <xf numFmtId="0" fontId="72" fillId="0" borderId="7" xfId="7" applyFont="1" applyBorder="1" applyAlignment="1">
      <alignment vertical="center"/>
    </xf>
    <xf numFmtId="0" fontId="21" fillId="0" borderId="40" xfId="7" applyFont="1" applyBorder="1" applyAlignment="1">
      <alignment vertical="center"/>
    </xf>
    <xf numFmtId="0" fontId="73" fillId="0" borderId="7" xfId="7" applyFont="1" applyBorder="1" applyAlignment="1">
      <alignment vertical="center"/>
    </xf>
    <xf numFmtId="0" fontId="69" fillId="0" borderId="7" xfId="7" applyFont="1" applyBorder="1" applyAlignment="1">
      <alignment vertical="center"/>
    </xf>
    <xf numFmtId="0" fontId="72" fillId="0" borderId="13" xfId="7" applyFont="1" applyBorder="1" applyAlignment="1">
      <alignment horizontal="center" vertical="center"/>
    </xf>
    <xf numFmtId="0" fontId="72" fillId="0" borderId="12" xfId="7" applyFont="1" applyBorder="1" applyAlignment="1">
      <alignment horizontal="left" vertical="center"/>
    </xf>
    <xf numFmtId="0" fontId="70" fillId="0" borderId="0" xfId="7" applyFont="1" applyAlignment="1">
      <alignment horizontal="center" vertical="center"/>
    </xf>
    <xf numFmtId="0" fontId="72" fillId="0" borderId="0" xfId="7" applyFont="1" applyAlignment="1">
      <alignment horizontal="center" vertical="center"/>
    </xf>
    <xf numFmtId="0" fontId="38" fillId="0" borderId="0" xfId="7" applyFont="1" applyAlignment="1">
      <alignment horizontal="right" vertical="center"/>
    </xf>
    <xf numFmtId="0" fontId="41" fillId="16" borderId="12" xfId="7" applyFont="1" applyFill="1" applyBorder="1" applyAlignment="1">
      <alignment horizontal="right" vertical="center"/>
    </xf>
    <xf numFmtId="49" fontId="72" fillId="0" borderId="7" xfId="7" applyNumberFormat="1" applyFont="1" applyBorder="1" applyAlignment="1">
      <alignment vertical="center"/>
    </xf>
    <xf numFmtId="49" fontId="72" fillId="0" borderId="0" xfId="7" applyNumberFormat="1" applyFont="1" applyAlignment="1">
      <alignment vertical="center"/>
    </xf>
    <xf numFmtId="0" fontId="72" fillId="0" borderId="7" xfId="7" applyFont="1" applyBorder="1" applyAlignment="1">
      <alignment horizontal="center" vertical="center"/>
    </xf>
    <xf numFmtId="0" fontId="72" fillId="0" borderId="12" xfId="7" applyFont="1" applyBorder="1" applyAlignment="1">
      <alignment vertical="center"/>
    </xf>
    <xf numFmtId="49" fontId="72" fillId="0" borderId="12" xfId="7" applyNumberFormat="1" applyFont="1" applyBorder="1" applyAlignment="1">
      <alignment vertical="center"/>
    </xf>
    <xf numFmtId="0" fontId="72" fillId="0" borderId="13" xfId="7" applyFont="1" applyBorder="1" applyAlignment="1">
      <alignment vertical="center"/>
    </xf>
    <xf numFmtId="0" fontId="77" fillId="0" borderId="13" xfId="7" applyFont="1" applyBorder="1" applyAlignment="1">
      <alignment horizontal="center" vertical="center"/>
    </xf>
    <xf numFmtId="0" fontId="78" fillId="0" borderId="0" xfId="7" applyFont="1" applyAlignment="1">
      <alignment vertical="center"/>
    </xf>
    <xf numFmtId="0" fontId="79" fillId="0" borderId="0" xfId="7" applyFont="1" applyAlignment="1">
      <alignment vertical="center"/>
    </xf>
    <xf numFmtId="0" fontId="21" fillId="0" borderId="41" xfId="7" applyFont="1" applyBorder="1" applyAlignment="1">
      <alignment vertical="center"/>
    </xf>
    <xf numFmtId="49" fontId="72" fillId="0" borderId="13" xfId="7" applyNumberFormat="1" applyFont="1" applyBorder="1" applyAlignment="1">
      <alignment vertical="center"/>
    </xf>
    <xf numFmtId="0" fontId="80" fillId="0" borderId="0" xfId="7" applyFont="1" applyAlignment="1">
      <alignment vertical="center"/>
    </xf>
    <xf numFmtId="49" fontId="65" fillId="2" borderId="0" xfId="7" applyNumberFormat="1" applyFont="1" applyFill="1" applyAlignment="1">
      <alignment horizontal="center" vertical="center"/>
    </xf>
    <xf numFmtId="0" fontId="71" fillId="0" borderId="13" xfId="7" applyFont="1" applyBorder="1" applyAlignment="1">
      <alignment horizontal="center" vertical="center"/>
    </xf>
    <xf numFmtId="0" fontId="77" fillId="0" borderId="7" xfId="7" applyFont="1" applyBorder="1" applyAlignment="1">
      <alignment horizontal="center" vertical="center"/>
    </xf>
    <xf numFmtId="0" fontId="81" fillId="15" borderId="7" xfId="7" applyFont="1" applyFill="1" applyBorder="1" applyAlignment="1">
      <alignment horizontal="center" vertical="center"/>
    </xf>
    <xf numFmtId="49" fontId="73" fillId="0" borderId="0" xfId="7" applyNumberFormat="1" applyFont="1" applyAlignment="1">
      <alignment horizontal="center" vertical="center"/>
    </xf>
    <xf numFmtId="49" fontId="69" fillId="0" borderId="0" xfId="7" applyNumberFormat="1" applyFont="1" applyAlignment="1">
      <alignment horizontal="center" vertical="center"/>
    </xf>
    <xf numFmtId="0" fontId="73" fillId="0" borderId="0" xfId="7" applyFont="1" applyAlignment="1">
      <alignment vertical="center"/>
    </xf>
    <xf numFmtId="49" fontId="73" fillId="0" borderId="0" xfId="7" applyNumberFormat="1" applyFont="1" applyAlignment="1">
      <alignment vertical="center"/>
    </xf>
    <xf numFmtId="0" fontId="10" fillId="0" borderId="0" xfId="7" applyFont="1" applyAlignment="1">
      <alignment horizontal="right" vertical="center"/>
    </xf>
    <xf numFmtId="0" fontId="73" fillId="0" borderId="0" xfId="7" applyFont="1" applyAlignment="1">
      <alignment horizontal="left" vertical="center"/>
    </xf>
    <xf numFmtId="49" fontId="82" fillId="6" borderId="0" xfId="7" applyNumberFormat="1" applyFont="1" applyFill="1" applyAlignment="1">
      <alignment horizontal="center" vertical="center"/>
    </xf>
    <xf numFmtId="49" fontId="83" fillId="0" borderId="0" xfId="7" applyNumberFormat="1" applyFont="1" applyAlignment="1">
      <alignment vertical="center"/>
    </xf>
    <xf numFmtId="49" fontId="84" fillId="0" borderId="0" xfId="7" applyNumberFormat="1" applyFont="1" applyAlignment="1">
      <alignment horizontal="center" vertical="center"/>
    </xf>
    <xf numFmtId="49" fontId="83" fillId="6" borderId="0" xfId="7" applyNumberFormat="1" applyFont="1" applyFill="1" applyAlignment="1">
      <alignment vertical="center"/>
    </xf>
    <xf numFmtId="49" fontId="84" fillId="6" borderId="0" xfId="7" applyNumberFormat="1" applyFont="1" applyFill="1" applyAlignment="1">
      <alignment vertical="center"/>
    </xf>
    <xf numFmtId="0" fontId="2" fillId="6" borderId="0" xfId="7" applyFill="1" applyAlignment="1">
      <alignment vertical="center"/>
    </xf>
    <xf numFmtId="49" fontId="42" fillId="2" borderId="20" xfId="7" applyNumberFormat="1" applyFont="1" applyFill="1" applyBorder="1" applyAlignment="1">
      <alignment horizontal="center" vertical="center"/>
    </xf>
    <xf numFmtId="49" fontId="42" fillId="2" borderId="20" xfId="7" applyNumberFormat="1" applyFont="1" applyFill="1" applyBorder="1" applyAlignment="1">
      <alignment vertical="center"/>
    </xf>
    <xf numFmtId="49" fontId="42" fillId="2" borderId="20" xfId="7" applyNumberFormat="1" applyFont="1" applyFill="1" applyBorder="1" applyAlignment="1">
      <alignment horizontal="centerContinuous" vertical="center"/>
    </xf>
    <xf numFmtId="49" fontId="42" fillId="2" borderId="21" xfId="7" applyNumberFormat="1" applyFont="1" applyFill="1" applyBorder="1" applyAlignment="1">
      <alignment horizontal="centerContinuous" vertical="center"/>
    </xf>
    <xf numFmtId="49" fontId="43" fillId="2" borderId="20" xfId="7" applyNumberFormat="1" applyFont="1" applyFill="1" applyBorder="1" applyAlignment="1">
      <alignment vertical="center"/>
    </xf>
    <xf numFmtId="49" fontId="43" fillId="2" borderId="21" xfId="7" applyNumberFormat="1" applyFont="1" applyFill="1" applyBorder="1" applyAlignment="1">
      <alignment vertical="center"/>
    </xf>
    <xf numFmtId="49" fontId="28" fillId="2" borderId="20" xfId="7" applyNumberFormat="1" applyFont="1" applyFill="1" applyBorder="1" applyAlignment="1">
      <alignment horizontal="left" vertical="center"/>
    </xf>
    <xf numFmtId="49" fontId="28" fillId="0" borderId="20" xfId="7" applyNumberFormat="1" applyFont="1" applyBorder="1" applyAlignment="1">
      <alignment horizontal="left" vertical="center"/>
    </xf>
    <xf numFmtId="49" fontId="43" fillId="6" borderId="21" xfId="7" applyNumberFormat="1" applyFont="1" applyFill="1" applyBorder="1" applyAlignment="1">
      <alignment vertical="center"/>
    </xf>
    <xf numFmtId="0" fontId="10" fillId="0" borderId="0" xfId="7" applyFont="1" applyAlignment="1">
      <alignment vertical="center"/>
    </xf>
    <xf numFmtId="49" fontId="10" fillId="0" borderId="23" xfId="7" applyNumberFormat="1" applyFont="1" applyBorder="1" applyAlignment="1">
      <alignment vertical="center"/>
    </xf>
    <xf numFmtId="49" fontId="10" fillId="0" borderId="24" xfId="7" applyNumberFormat="1" applyFont="1" applyBorder="1" applyAlignment="1">
      <alignment vertical="center"/>
    </xf>
    <xf numFmtId="49" fontId="10" fillId="0" borderId="24" xfId="7" applyNumberFormat="1" applyFont="1" applyBorder="1" applyAlignment="1">
      <alignment horizontal="right" vertical="center"/>
    </xf>
    <xf numFmtId="49" fontId="10" fillId="0" borderId="18" xfId="7" applyNumberFormat="1" applyFont="1" applyBorder="1" applyAlignment="1">
      <alignment horizontal="right" vertical="center"/>
    </xf>
    <xf numFmtId="49" fontId="10" fillId="0" borderId="0" xfId="7" applyNumberFormat="1" applyFont="1" applyAlignment="1">
      <alignment horizontal="center" vertical="center"/>
    </xf>
    <xf numFmtId="49" fontId="10" fillId="6" borderId="0" xfId="7" applyNumberFormat="1" applyFont="1" applyFill="1" applyAlignment="1">
      <alignment horizontal="center" vertical="center"/>
    </xf>
    <xf numFmtId="49" fontId="33" fillId="0" borderId="0" xfId="7" applyNumberFormat="1" applyFont="1" applyAlignment="1">
      <alignment horizontal="center" vertical="center"/>
    </xf>
    <xf numFmtId="49" fontId="38" fillId="0" borderId="12" xfId="7" applyNumberFormat="1" applyFont="1" applyBorder="1" applyAlignment="1">
      <alignment vertical="center"/>
    </xf>
    <xf numFmtId="49" fontId="28" fillId="2" borderId="23" xfId="7" applyNumberFormat="1" applyFont="1" applyFill="1" applyBorder="1" applyAlignment="1">
      <alignment vertical="center"/>
    </xf>
    <xf numFmtId="49" fontId="28" fillId="2" borderId="24" xfId="7" applyNumberFormat="1" applyFont="1" applyFill="1" applyBorder="1" applyAlignment="1">
      <alignment vertical="center"/>
    </xf>
    <xf numFmtId="49" fontId="38" fillId="2" borderId="12" xfId="7" applyNumberFormat="1" applyFont="1" applyFill="1" applyBorder="1" applyAlignment="1">
      <alignment vertical="center"/>
    </xf>
    <xf numFmtId="49" fontId="10" fillId="0" borderId="25" xfId="7" applyNumberFormat="1" applyFont="1" applyBorder="1" applyAlignment="1">
      <alignment vertical="center"/>
    </xf>
    <xf numFmtId="49" fontId="10" fillId="0" borderId="7" xfId="7" applyNumberFormat="1" applyFont="1" applyBorder="1" applyAlignment="1">
      <alignment vertical="center"/>
    </xf>
    <xf numFmtId="49" fontId="10" fillId="0" borderId="7" xfId="7" applyNumberFormat="1" applyFont="1" applyBorder="1" applyAlignment="1">
      <alignment horizontal="right" vertical="center"/>
    </xf>
    <xf numFmtId="49" fontId="10" fillId="0" borderId="13" xfId="7" applyNumberFormat="1" applyFont="1" applyBorder="1" applyAlignment="1">
      <alignment horizontal="right" vertical="center"/>
    </xf>
    <xf numFmtId="0" fontId="10" fillId="0" borderId="7" xfId="7" applyFont="1" applyBorder="1" applyAlignment="1">
      <alignment vertical="center"/>
    </xf>
    <xf numFmtId="49" fontId="38" fillId="0" borderId="7" xfId="7" applyNumberFormat="1" applyFont="1" applyBorder="1" applyAlignment="1">
      <alignment vertical="center"/>
    </xf>
    <xf numFmtId="49" fontId="38" fillId="0" borderId="13" xfId="7" applyNumberFormat="1" applyFont="1" applyBorder="1" applyAlignment="1">
      <alignment vertical="center"/>
    </xf>
    <xf numFmtId="49" fontId="10" fillId="2" borderId="24" xfId="7" applyNumberFormat="1" applyFont="1" applyFill="1" applyBorder="1" applyAlignment="1">
      <alignment horizontal="right" vertical="center"/>
    </xf>
    <xf numFmtId="0" fontId="10" fillId="2" borderId="0" xfId="7" applyFont="1" applyFill="1" applyAlignment="1">
      <alignment horizontal="right" vertical="center"/>
    </xf>
    <xf numFmtId="0" fontId="10" fillId="2" borderId="7" xfId="7" applyFont="1" applyFill="1" applyBorder="1" applyAlignment="1">
      <alignment horizontal="right" vertical="center"/>
    </xf>
    <xf numFmtId="49" fontId="10" fillId="0" borderId="7" xfId="7" applyNumberFormat="1" applyFont="1" applyBorder="1" applyAlignment="1">
      <alignment horizontal="center" vertical="center"/>
    </xf>
    <xf numFmtId="49" fontId="10" fillId="6" borderId="7" xfId="7" applyNumberFormat="1" applyFont="1" applyFill="1" applyBorder="1" applyAlignment="1">
      <alignment horizontal="center" vertical="center"/>
    </xf>
    <xf numFmtId="49" fontId="33" fillId="0" borderId="7" xfId="7" applyNumberFormat="1" applyFont="1" applyBorder="1" applyAlignment="1">
      <alignment horizontal="center" vertical="center"/>
    </xf>
    <xf numFmtId="0" fontId="41" fillId="16" borderId="13" xfId="7" applyFont="1" applyFill="1" applyBorder="1" applyAlignment="1">
      <alignment horizontal="right" vertical="center"/>
    </xf>
    <xf numFmtId="0" fontId="38" fillId="0" borderId="0" xfId="7" applyFont="1"/>
    <xf numFmtId="0" fontId="17" fillId="0" borderId="0" xfId="7" applyFont="1"/>
    <xf numFmtId="49" fontId="67" fillId="6" borderId="0" xfId="7" applyNumberFormat="1" applyFont="1" applyFill="1" applyAlignment="1">
      <alignment vertical="top"/>
    </xf>
    <xf numFmtId="49" fontId="13" fillId="6" borderId="0" xfId="7" applyNumberFormat="1" applyFont="1" applyFill="1" applyAlignment="1">
      <alignment vertical="top"/>
    </xf>
    <xf numFmtId="0" fontId="21" fillId="6" borderId="0" xfId="7" applyFont="1" applyFill="1"/>
    <xf numFmtId="0" fontId="11" fillId="6" borderId="0" xfId="7" applyFont="1" applyFill="1" applyAlignment="1">
      <alignment vertical="center"/>
    </xf>
    <xf numFmtId="49" fontId="2" fillId="6" borderId="6" xfId="7" applyNumberFormat="1" applyFill="1" applyBorder="1" applyAlignment="1">
      <alignment vertical="center"/>
    </xf>
    <xf numFmtId="0" fontId="20" fillId="6" borderId="6" xfId="7" applyFont="1" applyFill="1" applyBorder="1" applyAlignment="1">
      <alignment horizontal="left" vertical="center"/>
    </xf>
    <xf numFmtId="0" fontId="19" fillId="6" borderId="0" xfId="7" applyFont="1" applyFill="1" applyAlignment="1">
      <alignment vertical="center"/>
    </xf>
    <xf numFmtId="0" fontId="40" fillId="6" borderId="7" xfId="7" applyFont="1" applyFill="1" applyBorder="1" applyAlignment="1">
      <alignment horizontal="center" vertical="center"/>
    </xf>
    <xf numFmtId="0" fontId="70" fillId="6" borderId="7" xfId="7" applyFont="1" applyFill="1" applyBorder="1" applyAlignment="1">
      <alignment horizontal="center" vertical="center"/>
    </xf>
    <xf numFmtId="0" fontId="72" fillId="6" borderId="7" xfId="7" applyFont="1" applyFill="1" applyBorder="1" applyAlignment="1">
      <alignment horizontal="center" vertical="center"/>
    </xf>
    <xf numFmtId="0" fontId="72" fillId="6" borderId="0" xfId="7" applyFont="1" applyFill="1" applyAlignment="1">
      <alignment vertical="center"/>
    </xf>
    <xf numFmtId="0" fontId="21" fillId="6" borderId="39" xfId="7" applyFont="1" applyFill="1" applyBorder="1" applyAlignment="1">
      <alignment vertical="center"/>
    </xf>
    <xf numFmtId="0" fontId="40" fillId="6" borderId="0" xfId="7" applyFont="1" applyFill="1" applyAlignment="1">
      <alignment horizontal="center" vertical="center"/>
    </xf>
    <xf numFmtId="0" fontId="40" fillId="6" borderId="0" xfId="7" applyFont="1" applyFill="1" applyAlignment="1">
      <alignment horizontal="center" vertical="center" shrinkToFit="1"/>
    </xf>
    <xf numFmtId="0" fontId="73" fillId="6" borderId="0" xfId="7" applyFont="1" applyFill="1" applyAlignment="1">
      <alignment horizontal="center" vertical="center"/>
    </xf>
    <xf numFmtId="0" fontId="71" fillId="6" borderId="0" xfId="7" applyFont="1" applyFill="1" applyAlignment="1">
      <alignment vertical="center"/>
    </xf>
    <xf numFmtId="0" fontId="75" fillId="6" borderId="0" xfId="7" applyFont="1" applyFill="1" applyAlignment="1">
      <alignment vertical="center"/>
    </xf>
    <xf numFmtId="0" fontId="76" fillId="6" borderId="0" xfId="7" applyFont="1" applyFill="1" applyAlignment="1">
      <alignment horizontal="right" vertical="center"/>
    </xf>
    <xf numFmtId="0" fontId="72" fillId="6" borderId="7" xfId="7" applyFont="1" applyFill="1" applyBorder="1" applyAlignment="1">
      <alignment vertical="center"/>
    </xf>
    <xf numFmtId="0" fontId="21" fillId="6" borderId="40" xfId="7" applyFont="1" applyFill="1" applyBorder="1" applyAlignment="1">
      <alignment vertical="center"/>
    </xf>
    <xf numFmtId="0" fontId="81" fillId="6" borderId="7" xfId="7" applyFont="1" applyFill="1" applyBorder="1" applyAlignment="1">
      <alignment horizontal="center" vertical="center"/>
    </xf>
    <xf numFmtId="0" fontId="72" fillId="6" borderId="13" xfId="7" applyFont="1" applyFill="1" applyBorder="1" applyAlignment="1">
      <alignment horizontal="center" vertical="center"/>
    </xf>
    <xf numFmtId="0" fontId="72" fillId="6" borderId="12" xfId="7" applyFont="1" applyFill="1" applyBorder="1" applyAlignment="1">
      <alignment horizontal="left" vertical="center"/>
    </xf>
    <xf numFmtId="0" fontId="81" fillId="6" borderId="0" xfId="7" applyFont="1" applyFill="1" applyAlignment="1">
      <alignment horizontal="center" vertical="center"/>
    </xf>
    <xf numFmtId="0" fontId="72" fillId="6" borderId="0" xfId="7" applyFont="1" applyFill="1" applyAlignment="1">
      <alignment horizontal="center" vertical="center"/>
    </xf>
    <xf numFmtId="49" fontId="72" fillId="6" borderId="7" xfId="7" applyNumberFormat="1" applyFont="1" applyFill="1" applyBorder="1" applyAlignment="1">
      <alignment vertical="center"/>
    </xf>
    <xf numFmtId="49" fontId="72" fillId="6" borderId="0" xfId="7" applyNumberFormat="1" applyFont="1" applyFill="1" applyAlignment="1">
      <alignment vertical="center"/>
    </xf>
    <xf numFmtId="0" fontId="72" fillId="6" borderId="12" xfId="7" applyFont="1" applyFill="1" applyBorder="1" applyAlignment="1">
      <alignment vertical="center"/>
    </xf>
    <xf numFmtId="49" fontId="72" fillId="6" borderId="12" xfId="7" applyNumberFormat="1" applyFont="1" applyFill="1" applyBorder="1" applyAlignment="1">
      <alignment vertical="center"/>
    </xf>
    <xf numFmtId="0" fontId="72" fillId="6" borderId="13" xfId="7" applyFont="1" applyFill="1" applyBorder="1" applyAlignment="1">
      <alignment vertical="center"/>
    </xf>
    <xf numFmtId="0" fontId="77" fillId="6" borderId="13" xfId="7" applyFont="1" applyFill="1" applyBorder="1" applyAlignment="1">
      <alignment horizontal="center" vertical="center"/>
    </xf>
    <xf numFmtId="49" fontId="40" fillId="2" borderId="0" xfId="7" applyNumberFormat="1" applyFont="1" applyFill="1" applyAlignment="1">
      <alignment horizontal="center" vertical="center"/>
    </xf>
    <xf numFmtId="0" fontId="77" fillId="6" borderId="7" xfId="7" applyFont="1" applyFill="1" applyBorder="1" applyAlignment="1">
      <alignment horizontal="center" vertical="center"/>
    </xf>
    <xf numFmtId="0" fontId="21" fillId="6" borderId="41" xfId="7" applyFont="1" applyFill="1" applyBorder="1" applyAlignment="1">
      <alignment vertical="center"/>
    </xf>
    <xf numFmtId="49" fontId="72" fillId="6" borderId="13" xfId="7" applyNumberFormat="1" applyFont="1" applyFill="1" applyBorder="1" applyAlignment="1">
      <alignment vertical="center"/>
    </xf>
    <xf numFmtId="49" fontId="69" fillId="6" borderId="0" xfId="7" applyNumberFormat="1" applyFont="1" applyFill="1" applyAlignment="1">
      <alignment horizontal="center" vertical="center"/>
    </xf>
    <xf numFmtId="49" fontId="73" fillId="6" borderId="0" xfId="7" applyNumberFormat="1" applyFont="1" applyFill="1" applyAlignment="1">
      <alignment horizontal="center" vertical="center"/>
    </xf>
    <xf numFmtId="0" fontId="10" fillId="6" borderId="0" xfId="7" applyFont="1" applyFill="1" applyAlignment="1">
      <alignment horizontal="right" vertical="center"/>
    </xf>
    <xf numFmtId="0" fontId="73" fillId="6" borderId="0" xfId="7" applyFont="1" applyFill="1" applyAlignment="1">
      <alignment horizontal="left" vertical="center"/>
    </xf>
    <xf numFmtId="49" fontId="21" fillId="6" borderId="0" xfId="7" applyNumberFormat="1" applyFont="1" applyFill="1" applyAlignment="1">
      <alignment vertical="center"/>
    </xf>
    <xf numFmtId="0" fontId="79" fillId="6" borderId="0" xfId="7" applyFont="1" applyFill="1" applyAlignment="1">
      <alignment vertical="center"/>
    </xf>
    <xf numFmtId="0" fontId="80" fillId="6" borderId="0" xfId="7" applyFont="1" applyFill="1" applyAlignment="1">
      <alignment vertical="center"/>
    </xf>
    <xf numFmtId="0" fontId="73" fillId="13" borderId="0" xfId="7" applyFont="1" applyFill="1" applyAlignment="1">
      <alignment vertical="center"/>
    </xf>
    <xf numFmtId="49" fontId="83" fillId="13" borderId="0" xfId="7" applyNumberFormat="1" applyFont="1" applyFill="1" applyAlignment="1">
      <alignment vertical="center"/>
    </xf>
    <xf numFmtId="0" fontId="85" fillId="6" borderId="0" xfId="7" applyFont="1" applyFill="1" applyAlignment="1">
      <alignment vertical="center"/>
    </xf>
    <xf numFmtId="49" fontId="10" fillId="6" borderId="24" xfId="7" applyNumberFormat="1" applyFont="1" applyFill="1" applyBorder="1" applyAlignment="1">
      <alignment horizontal="right" vertical="center"/>
    </xf>
    <xf numFmtId="49" fontId="33" fillId="6" borderId="0" xfId="7" applyNumberFormat="1" applyFont="1" applyFill="1" applyAlignment="1">
      <alignment horizontal="center" vertical="center"/>
    </xf>
    <xf numFmtId="49" fontId="38" fillId="6" borderId="12" xfId="7" applyNumberFormat="1" applyFont="1" applyFill="1" applyBorder="1" applyAlignment="1">
      <alignment vertical="center"/>
    </xf>
    <xf numFmtId="49" fontId="28" fillId="6" borderId="24" xfId="7" applyNumberFormat="1" applyFont="1" applyFill="1" applyBorder="1" applyAlignment="1">
      <alignment vertical="center"/>
    </xf>
    <xf numFmtId="49" fontId="10" fillId="6" borderId="7" xfId="7" applyNumberFormat="1" applyFont="1" applyFill="1" applyBorder="1" applyAlignment="1">
      <alignment horizontal="right" vertical="center"/>
    </xf>
    <xf numFmtId="49" fontId="38" fillId="6" borderId="13" xfId="7" applyNumberFormat="1" applyFont="1" applyFill="1" applyBorder="1" applyAlignment="1">
      <alignment vertical="center"/>
    </xf>
    <xf numFmtId="49" fontId="33" fillId="6" borderId="7" xfId="7" applyNumberFormat="1" applyFont="1" applyFill="1" applyBorder="1" applyAlignment="1">
      <alignment horizontal="center" vertical="center"/>
    </xf>
    <xf numFmtId="0" fontId="63" fillId="6" borderId="7" xfId="7" applyFont="1" applyFill="1" applyBorder="1" applyAlignment="1">
      <alignment vertical="center"/>
    </xf>
    <xf numFmtId="0" fontId="86" fillId="0" borderId="0" xfId="0" applyFont="1" applyAlignment="1">
      <alignment wrapText="1"/>
    </xf>
    <xf numFmtId="0" fontId="2" fillId="0" borderId="0" xfId="0" applyFont="1"/>
    <xf numFmtId="16" fontId="3" fillId="0" borderId="0" xfId="3" applyNumberFormat="1"/>
    <xf numFmtId="0" fontId="2" fillId="7" borderId="7" xfId="3" applyFont="1" applyFill="1" applyBorder="1" applyAlignment="1">
      <alignment horizontal="center"/>
    </xf>
    <xf numFmtId="49" fontId="0" fillId="6" borderId="0" xfId="0" applyNumberFormat="1" applyFill="1"/>
    <xf numFmtId="49" fontId="2" fillId="6" borderId="5" xfId="5" applyNumberFormat="1" applyFill="1" applyBorder="1" applyAlignment="1">
      <alignment horizontal="center"/>
    </xf>
    <xf numFmtId="49" fontId="2" fillId="14" borderId="5" xfId="5" applyNumberFormat="1" applyFill="1" applyBorder="1" applyAlignment="1">
      <alignment horizontal="center"/>
    </xf>
    <xf numFmtId="49" fontId="2" fillId="6" borderId="5" xfId="5" applyNumberFormat="1" applyFill="1" applyBorder="1" applyAlignment="1">
      <alignment horizontal="center" vertical="center"/>
    </xf>
    <xf numFmtId="49" fontId="2" fillId="14" borderId="5" xfId="5" applyNumberFormat="1" applyFill="1" applyBorder="1" applyAlignment="1">
      <alignment horizontal="center" vertical="center"/>
    </xf>
    <xf numFmtId="49" fontId="2" fillId="6" borderId="0" xfId="7" applyNumberFormat="1" applyFill="1"/>
    <xf numFmtId="0" fontId="63" fillId="6" borderId="0" xfId="7" applyFont="1" applyFill="1"/>
    <xf numFmtId="0" fontId="2" fillId="6" borderId="7" xfId="0" applyFont="1" applyFill="1" applyBorder="1"/>
    <xf numFmtId="0" fontId="2" fillId="7" borderId="7" xfId="0" applyFont="1" applyFill="1" applyBorder="1" applyAlignment="1">
      <alignment horizontal="center"/>
    </xf>
    <xf numFmtId="0" fontId="65" fillId="6" borderId="0" xfId="7" applyFont="1" applyFill="1" applyAlignment="1">
      <alignment vertical="center"/>
    </xf>
    <xf numFmtId="49" fontId="2" fillId="6" borderId="0" xfId="0" applyNumberFormat="1" applyFont="1" applyFill="1" applyAlignment="1">
      <alignment horizontal="left"/>
    </xf>
    <xf numFmtId="0" fontId="2" fillId="0" borderId="0" xfId="7" applyAlignment="1">
      <alignment horizontal="left"/>
    </xf>
    <xf numFmtId="49" fontId="2" fillId="7" borderId="7" xfId="7" applyNumberFormat="1" applyFill="1" applyBorder="1" applyAlignment="1">
      <alignment horizontal="center"/>
    </xf>
    <xf numFmtId="49" fontId="2" fillId="6" borderId="0" xfId="7" applyNumberFormat="1" applyFill="1" applyAlignment="1">
      <alignment horizontal="center"/>
    </xf>
    <xf numFmtId="0" fontId="2" fillId="0" borderId="5" xfId="7" applyBorder="1" applyAlignment="1">
      <alignment horizontal="center" vertical="center" shrinkToFit="1"/>
    </xf>
    <xf numFmtId="49" fontId="13" fillId="6" borderId="0" xfId="7" applyNumberFormat="1" applyFont="1" applyFill="1" applyAlignment="1">
      <alignment vertical="top" shrinkToFit="1"/>
    </xf>
    <xf numFmtId="14" fontId="19" fillId="6" borderId="6" xfId="7" applyNumberFormat="1" applyFont="1" applyFill="1" applyBorder="1" applyAlignment="1">
      <alignment horizontal="left" vertical="center"/>
    </xf>
    <xf numFmtId="0" fontId="2" fillId="2" borderId="5" xfId="7" applyFill="1" applyBorder="1" applyAlignment="1">
      <alignment vertical="center"/>
    </xf>
    <xf numFmtId="0" fontId="10" fillId="6" borderId="0" xfId="7" applyFont="1" applyFill="1" applyAlignment="1">
      <alignment horizontal="left" vertical="center"/>
    </xf>
    <xf numFmtId="0" fontId="2" fillId="0" borderId="5" xfId="7" applyBorder="1" applyAlignment="1">
      <alignment horizontal="right" vertical="center" shrinkToFit="1"/>
    </xf>
    <xf numFmtId="0" fontId="2" fillId="12" borderId="5" xfId="7" applyFill="1" applyBorder="1" applyAlignment="1">
      <alignment horizontal="center" vertical="center"/>
    </xf>
    <xf numFmtId="0" fontId="2" fillId="0" borderId="5" xfId="7" applyBorder="1" applyAlignment="1">
      <alignment horizontal="center" vertical="center"/>
    </xf>
    <xf numFmtId="0" fontId="10" fillId="6" borderId="24" xfId="7" applyFont="1" applyFill="1" applyBorder="1" applyAlignment="1">
      <alignment horizontal="left" vertical="center"/>
    </xf>
    <xf numFmtId="0" fontId="10" fillId="6" borderId="0" xfId="3" applyFont="1" applyFill="1" applyAlignment="1">
      <alignment horizontal="left" vertical="center"/>
    </xf>
    <xf numFmtId="0" fontId="3" fillId="0" borderId="5" xfId="3" applyBorder="1" applyAlignment="1">
      <alignment horizontal="right" vertical="center" shrinkToFit="1"/>
    </xf>
    <xf numFmtId="49" fontId="3" fillId="12" borderId="5" xfId="3" applyNumberFormat="1" applyFill="1" applyBorder="1" applyAlignment="1">
      <alignment horizontal="center" vertical="center"/>
    </xf>
    <xf numFmtId="49" fontId="2" fillId="0" borderId="5" xfId="3" applyNumberFormat="1" applyFont="1" applyBorder="1" applyAlignment="1">
      <alignment horizontal="center" vertical="center"/>
    </xf>
    <xf numFmtId="49" fontId="3" fillId="0" borderId="5" xfId="3" applyNumberFormat="1" applyBorder="1" applyAlignment="1">
      <alignment horizontal="center" vertical="center"/>
    </xf>
    <xf numFmtId="0" fontId="10" fillId="6" borderId="24" xfId="3" applyFont="1" applyFill="1" applyBorder="1" applyAlignment="1">
      <alignment horizontal="left" vertical="center"/>
    </xf>
    <xf numFmtId="0" fontId="3" fillId="0" borderId="5" xfId="3" applyBorder="1" applyAlignment="1">
      <alignment horizontal="center" vertical="center" shrinkToFit="1"/>
    </xf>
    <xf numFmtId="49" fontId="13" fillId="6" borderId="0" xfId="3" applyNumberFormat="1" applyFont="1" applyFill="1" applyAlignment="1">
      <alignment vertical="top" shrinkToFit="1"/>
    </xf>
    <xf numFmtId="14" fontId="19" fillId="6" borderId="6" xfId="3" applyNumberFormat="1" applyFont="1" applyFill="1" applyBorder="1" applyAlignment="1">
      <alignment horizontal="left" vertical="center"/>
    </xf>
    <xf numFmtId="0" fontId="3" fillId="2" borderId="5" xfId="3" applyFill="1" applyBorder="1" applyAlignment="1">
      <alignment vertical="center"/>
    </xf>
    <xf numFmtId="0" fontId="3" fillId="12" borderId="5" xfId="3" applyFill="1" applyBorder="1" applyAlignment="1">
      <alignment horizontal="center" vertical="center"/>
    </xf>
    <xf numFmtId="0" fontId="3" fillId="0" borderId="5" xfId="3" applyBorder="1" applyAlignment="1">
      <alignment horizontal="center" vertical="center"/>
    </xf>
    <xf numFmtId="0" fontId="2" fillId="0" borderId="5" xfId="3" applyFont="1" applyBorder="1" applyAlignment="1">
      <alignment horizontal="center" vertical="center"/>
    </xf>
    <xf numFmtId="0" fontId="10" fillId="6" borderId="0" xfId="0" applyFont="1" applyFill="1" applyAlignment="1">
      <alignment horizontal="left" vertical="center"/>
    </xf>
    <xf numFmtId="49" fontId="2" fillId="0" borderId="5" xfId="0" applyNumberFormat="1" applyFont="1" applyBorder="1" applyAlignment="1">
      <alignment horizontal="center" vertical="center"/>
    </xf>
    <xf numFmtId="49" fontId="0" fillId="0" borderId="5" xfId="0" applyNumberFormat="1" applyBorder="1" applyAlignment="1">
      <alignment horizontal="center" vertical="center"/>
    </xf>
    <xf numFmtId="0" fontId="0" fillId="0" borderId="5" xfId="0" applyBorder="1" applyAlignment="1">
      <alignment horizontal="right" vertical="center" shrinkToFit="1"/>
    </xf>
    <xf numFmtId="0" fontId="10" fillId="6" borderId="24" xfId="0" applyFont="1" applyFill="1" applyBorder="1" applyAlignment="1">
      <alignment horizontal="left" vertical="center"/>
    </xf>
    <xf numFmtId="0" fontId="0" fillId="6" borderId="7" xfId="0" applyFill="1" applyBorder="1" applyAlignment="1">
      <alignment horizontal="center"/>
    </xf>
    <xf numFmtId="0" fontId="53" fillId="6" borderId="7" xfId="0" applyFont="1" applyFill="1" applyBorder="1" applyAlignment="1">
      <alignment horizontal="center"/>
    </xf>
    <xf numFmtId="49" fontId="0" fillId="12" borderId="5" xfId="0" applyNumberFormat="1" applyFill="1" applyBorder="1" applyAlignment="1">
      <alignment horizontal="center" vertical="center"/>
    </xf>
    <xf numFmtId="0" fontId="0" fillId="2" borderId="5" xfId="0" applyFill="1" applyBorder="1" applyAlignment="1">
      <alignment vertical="center"/>
    </xf>
    <xf numFmtId="49" fontId="0" fillId="0" borderId="5" xfId="0" applyNumberFormat="1" applyBorder="1" applyAlignment="1">
      <alignment horizontal="center" vertical="center" shrinkToFit="1"/>
    </xf>
    <xf numFmtId="49" fontId="2" fillId="0" borderId="5" xfId="0" applyNumberFormat="1" applyFont="1" applyBorder="1" applyAlignment="1">
      <alignment horizontal="center" vertical="center" shrinkToFit="1"/>
    </xf>
    <xf numFmtId="0" fontId="0" fillId="0" borderId="5" xfId="0" applyBorder="1" applyAlignment="1">
      <alignment horizontal="center" vertical="center" shrinkToFit="1"/>
    </xf>
    <xf numFmtId="49" fontId="13" fillId="6" borderId="0" xfId="0" applyNumberFormat="1" applyFont="1" applyFill="1" applyAlignment="1">
      <alignment vertical="top" shrinkToFit="1"/>
    </xf>
    <xf numFmtId="14" fontId="19" fillId="6" borderId="6" xfId="0" applyNumberFormat="1" applyFont="1" applyFill="1" applyBorder="1" applyAlignment="1">
      <alignment horizontal="left" vertical="center"/>
    </xf>
    <xf numFmtId="0" fontId="55" fillId="6" borderId="7" xfId="0" applyFont="1" applyFill="1" applyBorder="1" applyAlignment="1">
      <alignment vertical="center" shrinkToFit="1"/>
    </xf>
    <xf numFmtId="0" fontId="2" fillId="0" borderId="5" xfId="5" applyBorder="1" applyAlignment="1">
      <alignment horizontal="center" vertical="center" shrinkToFit="1"/>
    </xf>
    <xf numFmtId="49" fontId="13" fillId="6" borderId="0" xfId="5" applyNumberFormat="1" applyFont="1" applyFill="1" applyAlignment="1">
      <alignment vertical="top" shrinkToFit="1"/>
    </xf>
    <xf numFmtId="14" fontId="19" fillId="6" borderId="6" xfId="5" applyNumberFormat="1" applyFont="1" applyFill="1" applyBorder="1" applyAlignment="1">
      <alignment horizontal="left" vertical="center"/>
    </xf>
    <xf numFmtId="0" fontId="2" fillId="2" borderId="5" xfId="5" applyFill="1" applyBorder="1" applyAlignment="1">
      <alignment vertical="center"/>
    </xf>
    <xf numFmtId="0" fontId="10" fillId="6" borderId="0" xfId="5" applyFont="1" applyFill="1" applyAlignment="1">
      <alignment horizontal="left" vertical="center"/>
    </xf>
    <xf numFmtId="0" fontId="2" fillId="0" borderId="5" xfId="5" applyBorder="1" applyAlignment="1">
      <alignment horizontal="right" vertical="center" shrinkToFit="1"/>
    </xf>
    <xf numFmtId="49" fontId="2" fillId="12" borderId="5" xfId="5" applyNumberFormat="1" applyFill="1" applyBorder="1" applyAlignment="1">
      <alignment horizontal="center" vertical="center"/>
    </xf>
    <xf numFmtId="49" fontId="2" fillId="0" borderId="5" xfId="5" applyNumberFormat="1" applyBorder="1" applyAlignment="1">
      <alignment horizontal="center" vertical="center"/>
    </xf>
    <xf numFmtId="0" fontId="10" fillId="6" borderId="24" xfId="5" applyFont="1" applyFill="1" applyBorder="1" applyAlignment="1">
      <alignment horizontal="left" vertical="center"/>
    </xf>
    <xf numFmtId="0" fontId="2" fillId="6" borderId="0" xfId="5" applyFill="1" applyAlignment="1">
      <alignment horizontal="center"/>
    </xf>
    <xf numFmtId="0" fontId="2" fillId="6" borderId="7" xfId="7" applyFill="1" applyBorder="1" applyAlignment="1">
      <alignment vertical="center" shrinkToFit="1"/>
    </xf>
    <xf numFmtId="49" fontId="2" fillId="12" borderId="5" xfId="7" applyNumberFormat="1" applyFill="1" applyBorder="1" applyAlignment="1">
      <alignment horizontal="center" vertical="center"/>
    </xf>
    <xf numFmtId="49" fontId="2" fillId="0" borderId="5" xfId="7" applyNumberFormat="1" applyBorder="1" applyAlignment="1">
      <alignment horizontal="center" vertical="center"/>
    </xf>
    <xf numFmtId="49" fontId="2" fillId="0" borderId="5" xfId="7" applyNumberFormat="1" applyBorder="1" applyAlignment="1">
      <alignment horizontal="center" vertical="center" shrinkToFit="1"/>
    </xf>
    <xf numFmtId="0" fontId="2" fillId="6" borderId="7" xfId="7" applyFill="1" applyBorder="1" applyAlignment="1">
      <alignment horizontal="center"/>
    </xf>
    <xf numFmtId="14" fontId="19" fillId="0" borderId="6" xfId="7" applyNumberFormat="1" applyFont="1" applyBorder="1" applyAlignment="1">
      <alignment horizontal="left" vertical="center"/>
    </xf>
  </cellXfs>
  <cellStyles count="8">
    <cellStyle name="Hivatkozás" xfId="1" builtinId="8"/>
    <cellStyle name="Normál" xfId="0" builtinId="0"/>
    <cellStyle name="Normál 2" xfId="3" xr:uid="{114ABF18-24AA-4748-BC0E-16C035114D40}"/>
    <cellStyle name="Normál 2 2" xfId="7" xr:uid="{78C437EA-9B5C-48C0-B0D9-0D0185B78C1C}"/>
    <cellStyle name="Normál 3" xfId="4" xr:uid="{D65BE19F-FEAD-40E9-BBBE-F48035736E22}"/>
    <cellStyle name="Normál 4" xfId="5" xr:uid="{E8BBDBF7-C2D8-4955-88FE-A3DDEDE83F7D}"/>
    <cellStyle name="Pénznem" xfId="2" builtinId="4"/>
    <cellStyle name="Pénznem 2" xfId="6" xr:uid="{00DD71F6-1A0C-45AB-9C3A-0B05F729C3F0}"/>
  </cellStyles>
  <dxfs count="371">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b val="0"/>
        <i val="0"/>
        <condense val="0"/>
        <extend val="0"/>
      </font>
    </dxf>
    <dxf>
      <font>
        <b val="0"/>
        <i val="0"/>
        <condense val="0"/>
        <extend val="0"/>
      </font>
    </dxf>
    <dxf>
      <font>
        <b val="0"/>
        <i val="0"/>
        <condense val="0"/>
        <extend val="0"/>
      </font>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4</xdr:col>
      <xdr:colOff>312420</xdr:colOff>
      <xdr:row>11</xdr:row>
      <xdr:rowOff>0</xdr:rowOff>
    </xdr:from>
    <xdr:to>
      <xdr:col>4</xdr:col>
      <xdr:colOff>1259252</xdr:colOff>
      <xdr:row>11</xdr:row>
      <xdr:rowOff>0</xdr:rowOff>
    </xdr:to>
    <xdr:sp macro="" textlink="">
      <xdr:nvSpPr>
        <xdr:cNvPr id="1028" name="Text 4">
          <a:extLst>
            <a:ext uri="{FF2B5EF4-FFF2-40B4-BE49-F238E27FC236}">
              <a16:creationId xmlns:a16="http://schemas.microsoft.com/office/drawing/2014/main" id="{00000000-0008-0000-0000-000004040000}"/>
            </a:ext>
          </a:extLst>
        </xdr:cNvPr>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xdr:from>
      <xdr:col>4</xdr:col>
      <xdr:colOff>678180</xdr:colOff>
      <xdr:row>0</xdr:row>
      <xdr:rowOff>83820</xdr:rowOff>
    </xdr:from>
    <xdr:to>
      <xdr:col>4</xdr:col>
      <xdr:colOff>1257300</xdr:colOff>
      <xdr:row>0</xdr:row>
      <xdr:rowOff>495300</xdr:rowOff>
    </xdr:to>
    <xdr:pic>
      <xdr:nvPicPr>
        <xdr:cNvPr id="1269" name="Picture 13">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20740" y="83820"/>
          <a:ext cx="57912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21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63905" name="Button 1" hidden="1">
              <a:extLst>
                <a:ext uri="{63B3BB69-23CF-44E3-9099-C40C66FF867C}">
                  <a14:compatExt spid="_x0000_s763905"/>
                </a:ext>
                <a:ext uri="{FF2B5EF4-FFF2-40B4-BE49-F238E27FC236}">
                  <a16:creationId xmlns:a16="http://schemas.microsoft.com/office/drawing/2014/main" id="{00000000-0008-0000-0200-000001A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6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93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65953" name="Button 1" hidden="1">
              <a:extLst>
                <a:ext uri="{63B3BB69-23CF-44E3-9099-C40C66FF867C}">
                  <a14:compatExt spid="_x0000_s765953"/>
                </a:ext>
                <a:ext uri="{FF2B5EF4-FFF2-40B4-BE49-F238E27FC236}">
                  <a16:creationId xmlns:a16="http://schemas.microsoft.com/office/drawing/2014/main" id="{00000000-0008-0000-0400-000001B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012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70049" name="Button 1" hidden="1">
              <a:extLst>
                <a:ext uri="{63B3BB69-23CF-44E3-9099-C40C66FF867C}">
                  <a14:compatExt spid="_x0000_s770049"/>
                </a:ext>
                <a:ext uri="{FF2B5EF4-FFF2-40B4-BE49-F238E27FC236}">
                  <a16:creationId xmlns:a16="http://schemas.microsoft.com/office/drawing/2014/main" id="{00000000-0008-0000-0600-000001C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516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102505" name="Picture 21">
          <a:extLst>
            <a:ext uri="{FF2B5EF4-FFF2-40B4-BE49-F238E27FC236}">
              <a16:creationId xmlns:a16="http://schemas.microsoft.com/office/drawing/2014/main" id="{00000000-0008-0000-0800-00006990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94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102482" name="Button 82" hidden="1">
              <a:extLst>
                <a:ext uri="{63B3BB69-23CF-44E3-9099-C40C66FF867C}">
                  <a14:compatExt spid="_x0000_s102482"/>
                </a:ext>
                <a:ext uri="{FF2B5EF4-FFF2-40B4-BE49-F238E27FC236}">
                  <a16:creationId xmlns:a16="http://schemas.microsoft.com/office/drawing/2014/main" id="{00000000-0008-0000-0800-0000529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99091" name="Picture 1">
          <a:extLst>
            <a:ext uri="{FF2B5EF4-FFF2-40B4-BE49-F238E27FC236}">
              <a16:creationId xmlns:a16="http://schemas.microsoft.com/office/drawing/2014/main" id="{00000000-0008-0000-0900-0000539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650264" name="Picture 21">
          <a:extLst>
            <a:ext uri="{FF2B5EF4-FFF2-40B4-BE49-F238E27FC236}">
              <a16:creationId xmlns:a16="http://schemas.microsoft.com/office/drawing/2014/main" id="{00000000-0008-0000-0A00-000018EC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90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0A00-000001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660501" name="Picture 1">
          <a:extLst>
            <a:ext uri="{FF2B5EF4-FFF2-40B4-BE49-F238E27FC236}">
              <a16:creationId xmlns:a16="http://schemas.microsoft.com/office/drawing/2014/main" id="{00000000-0008-0000-0B00-0000151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9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05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79265" name="Button 1" hidden="1">
              <a:extLst>
                <a:ext uri="{63B3BB69-23CF-44E3-9099-C40C66FF867C}">
                  <a14:compatExt spid="_x0000_s779265"/>
                </a:ext>
                <a:ext uri="{FF2B5EF4-FFF2-40B4-BE49-F238E27FC236}">
                  <a16:creationId xmlns:a16="http://schemas.microsoft.com/office/drawing/2014/main" id="{00000000-0008-0000-0C00-000001E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341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63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81313" name="Button 1" hidden="1">
              <a:extLst>
                <a:ext uri="{63B3BB69-23CF-44E3-9099-C40C66FF867C}">
                  <a14:compatExt spid="_x0000_s781313"/>
                </a:ext>
                <a:ext uri="{FF2B5EF4-FFF2-40B4-BE49-F238E27FC236}">
                  <a16:creationId xmlns:a16="http://schemas.microsoft.com/office/drawing/2014/main" id="{00000000-0008-0000-0E00-000001E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06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83361" name="Button 1" hidden="1">
              <a:extLst>
                <a:ext uri="{63B3BB69-23CF-44E3-9099-C40C66FF867C}">
                  <a14:compatExt spid="_x0000_s783361"/>
                </a:ext>
                <a:ext uri="{FF2B5EF4-FFF2-40B4-BE49-F238E27FC236}">
                  <a16:creationId xmlns:a16="http://schemas.microsoft.com/office/drawing/2014/main" id="{00000000-0008-0000-1000-000001F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75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73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85409" name="Button 1" hidden="1">
              <a:extLst>
                <a:ext uri="{63B3BB69-23CF-44E3-9099-C40C66FF867C}">
                  <a14:compatExt spid="_x0000_s785409"/>
                </a:ext>
                <a:ext uri="{FF2B5EF4-FFF2-40B4-BE49-F238E27FC236}">
                  <a16:creationId xmlns:a16="http://schemas.microsoft.com/office/drawing/2014/main" id="{00000000-0008-0000-1200-000001F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9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68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87457" name="Button 1" hidden="1">
              <a:extLst>
                <a:ext uri="{63B3BB69-23CF-44E3-9099-C40C66FF867C}">
                  <a14:compatExt spid="_x0000_s787457"/>
                </a:ext>
                <a:ext uri="{FF2B5EF4-FFF2-40B4-BE49-F238E27FC236}">
                  <a16:creationId xmlns:a16="http://schemas.microsoft.com/office/drawing/2014/main" id="{00000000-0008-0000-1400-0000010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9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91553" name="Button 1" hidden="1">
              <a:extLst>
                <a:ext uri="{63B3BB69-23CF-44E3-9099-C40C66FF867C}">
                  <a14:compatExt spid="_x0000_s791553"/>
                </a:ext>
                <a:ext uri="{FF2B5EF4-FFF2-40B4-BE49-F238E27FC236}">
                  <a16:creationId xmlns:a16="http://schemas.microsoft.com/office/drawing/2014/main" id="{00000000-0008-0000-1800-0000011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20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93601" name="Button 1" hidden="1">
              <a:extLst>
                <a:ext uri="{63B3BB69-23CF-44E3-9099-C40C66FF867C}">
                  <a14:compatExt spid="_x0000_s793601"/>
                </a:ext>
                <a:ext uri="{FF2B5EF4-FFF2-40B4-BE49-F238E27FC236}">
                  <a16:creationId xmlns:a16="http://schemas.microsoft.com/office/drawing/2014/main" id="{00000000-0008-0000-1A00-0000011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64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95649" name="Button 1" hidden="1">
              <a:extLst>
                <a:ext uri="{63B3BB69-23CF-44E3-9099-C40C66FF867C}">
                  <a14:compatExt spid="_x0000_s795649"/>
                </a:ext>
                <a:ext uri="{FF2B5EF4-FFF2-40B4-BE49-F238E27FC236}">
                  <a16:creationId xmlns:a16="http://schemas.microsoft.com/office/drawing/2014/main" id="{00000000-0008-0000-1C00-0000012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11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97697" name="Button 1" hidden="1">
              <a:extLst>
                <a:ext uri="{63B3BB69-23CF-44E3-9099-C40C66FF867C}">
                  <a14:compatExt spid="_x0000_s797697"/>
                </a:ext>
                <a:ext uri="{FF2B5EF4-FFF2-40B4-BE49-F238E27FC236}">
                  <a16:creationId xmlns:a16="http://schemas.microsoft.com/office/drawing/2014/main" id="{00000000-0008-0000-1E00-0000012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xdr:twoCellAnchor>
    <xdr:from>
      <xdr:col>16</xdr:col>
      <xdr:colOff>236220</xdr:colOff>
      <xdr:row>0</xdr:row>
      <xdr:rowOff>22860</xdr:rowOff>
    </xdr:from>
    <xdr:to>
      <xdr:col>17</xdr:col>
      <xdr:colOff>76200</xdr:colOff>
      <xdr:row>1</xdr:row>
      <xdr:rowOff>160020</xdr:rowOff>
    </xdr:to>
    <xdr:pic>
      <xdr:nvPicPr>
        <xdr:cNvPr id="2" name="Picture 9">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6620" y="22860"/>
          <a:ext cx="57150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98721" name="Button 1" hidden="1">
              <a:extLst>
                <a:ext uri="{63B3BB69-23CF-44E3-9099-C40C66FF867C}">
                  <a14:compatExt spid="_x0000_s798721"/>
                </a:ext>
                <a:ext uri="{FF2B5EF4-FFF2-40B4-BE49-F238E27FC236}">
                  <a16:creationId xmlns:a16="http://schemas.microsoft.com/office/drawing/2014/main" id="{00000000-0008-0000-1F00-0000013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98722" name="Button 2" hidden="1">
              <a:extLst>
                <a:ext uri="{63B3BB69-23CF-44E3-9099-C40C66FF867C}">
                  <a14:compatExt spid="_x0000_s798722"/>
                </a:ext>
                <a:ext uri="{FF2B5EF4-FFF2-40B4-BE49-F238E27FC236}">
                  <a16:creationId xmlns:a16="http://schemas.microsoft.com/office/drawing/2014/main" id="{00000000-0008-0000-1F00-0000023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064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99745" name="Button 1" hidden="1">
              <a:extLst>
                <a:ext uri="{63B3BB69-23CF-44E3-9099-C40C66FF867C}">
                  <a14:compatExt spid="_x0000_s799745"/>
                </a:ext>
                <a:ext uri="{FF2B5EF4-FFF2-40B4-BE49-F238E27FC236}">
                  <a16:creationId xmlns:a16="http://schemas.microsoft.com/office/drawing/2014/main" id="{00000000-0008-0000-2000-0000013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477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801793" name="Button 1" hidden="1">
              <a:extLst>
                <a:ext uri="{63B3BB69-23CF-44E3-9099-C40C66FF867C}">
                  <a14:compatExt spid="_x0000_s801793"/>
                </a:ext>
                <a:ext uri="{FF2B5EF4-FFF2-40B4-BE49-F238E27FC236}">
                  <a16:creationId xmlns:a16="http://schemas.microsoft.com/office/drawing/2014/main" id="{00000000-0008-0000-2200-0000013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xdr:twoCellAnchor>
    <xdr:from>
      <xdr:col>16</xdr:col>
      <xdr:colOff>236220</xdr:colOff>
      <xdr:row>0</xdr:row>
      <xdr:rowOff>22860</xdr:rowOff>
    </xdr:from>
    <xdr:to>
      <xdr:col>17</xdr:col>
      <xdr:colOff>76200</xdr:colOff>
      <xdr:row>1</xdr:row>
      <xdr:rowOff>160020</xdr:rowOff>
    </xdr:to>
    <xdr:pic>
      <xdr:nvPicPr>
        <xdr:cNvPr id="2" name="Picture 3">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8100" y="22860"/>
          <a:ext cx="57150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802817" name="Button 1" hidden="1">
              <a:extLst>
                <a:ext uri="{63B3BB69-23CF-44E3-9099-C40C66FF867C}">
                  <a14:compatExt spid="_x0000_s802817"/>
                </a:ext>
                <a:ext uri="{FF2B5EF4-FFF2-40B4-BE49-F238E27FC236}">
                  <a16:creationId xmlns:a16="http://schemas.microsoft.com/office/drawing/2014/main" id="{00000000-0008-0000-2300-0000014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802818" name="Button 2" hidden="1">
              <a:extLst>
                <a:ext uri="{63B3BB69-23CF-44E3-9099-C40C66FF867C}">
                  <a14:compatExt spid="_x0000_s802818"/>
                </a:ext>
                <a:ext uri="{FF2B5EF4-FFF2-40B4-BE49-F238E27FC236}">
                  <a16:creationId xmlns:a16="http://schemas.microsoft.com/office/drawing/2014/main" id="{00000000-0008-0000-2300-00000240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32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803841" name="Button 1" hidden="1">
              <a:extLst>
                <a:ext uri="{63B3BB69-23CF-44E3-9099-C40C66FF867C}">
                  <a14:compatExt spid="_x0000_s803841"/>
                </a:ext>
                <a:ext uri="{FF2B5EF4-FFF2-40B4-BE49-F238E27FC236}">
                  <a16:creationId xmlns:a16="http://schemas.microsoft.com/office/drawing/2014/main" id="{00000000-0008-0000-2400-0000014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42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5924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805889" name="Button 1" hidden="1">
              <a:extLst>
                <a:ext uri="{63B3BB69-23CF-44E3-9099-C40C66FF867C}">
                  <a14:compatExt spid="_x0000_s805889"/>
                </a:ext>
                <a:ext uri="{FF2B5EF4-FFF2-40B4-BE49-F238E27FC236}">
                  <a16:creationId xmlns:a16="http://schemas.microsoft.com/office/drawing/2014/main" id="{00000000-0008-0000-2600-0000014C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9.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316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79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807937" name="Button 1" hidden="1">
              <a:extLst>
                <a:ext uri="{63B3BB69-23CF-44E3-9099-C40C66FF867C}">
                  <a14:compatExt spid="_x0000_s807937"/>
                </a:ext>
                <a:ext uri="{FF2B5EF4-FFF2-40B4-BE49-F238E27FC236}">
                  <a16:creationId xmlns:a16="http://schemas.microsoft.com/office/drawing/2014/main" id="{00000000-0008-0000-2800-000001540C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41.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56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udit/Desktop/Tenisz_DO_2026/T&#225;bl&#225;k_Baranya_V&#225;rmegye_DO_B_kateg&#243;ria_ZL-V.kcs.xlsm" TargetMode="External"/><Relationship Id="rId1" Type="http://schemas.openxmlformats.org/officeDocument/2006/relationships/externalLinkPath" Target="/Users/Judit/Desktop/Tenisz_DO_2026/T&#225;bl&#225;k_Baranya_V&#225;rmegye_DO_B_kateg&#243;ria_ZL-V.kcs.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Judit/Desktop/Tenisz_DO_2026/T&#225;bl&#225;k_Baranya_V&#225;rmegyei_DO.xlsm" TargetMode="External"/><Relationship Id="rId1" Type="http://schemas.openxmlformats.org/officeDocument/2006/relationships/externalLinkPath" Target="/Users/Judit/Desktop/Tenisz_DO_2026/T&#225;bl&#225;k_Baranya_V&#225;rmegyei_DO.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Sorsol&#225;s%20&#233;s%20j&#225;t&#233;krend/Baranya%20v&#225;rmegye%20-%20Koncz%20Lili&#225;na/T&#225;bl&#225;k_Baranya_V&#225;rmegye_DO_B_kateg&#243;ria.xlsm" TargetMode="External"/><Relationship Id="rId1" Type="http://schemas.openxmlformats.org/officeDocument/2006/relationships/externalLinkPath" Target="/Munka/Di&#225;kolimpia/2025-2026/V&#225;rmegyei%20d&#246;nt&#337;k/Sorsol&#225;s%20&#233;s%20j&#225;t&#233;krend/Baranya%20v&#225;rmegye%20-%20Koncz%20Lili&#225;na/T&#225;bl&#225;k_Baranya_V&#225;rmegye_DO_B_kateg&#243;ri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dit/Desktop/Tenisz_DO_2026/T&#225;bl&#225;k_Baranya_V&#225;rmegye_DO_B_kateg&#243;ria_v&#233;ge.xlsm" TargetMode="External"/><Relationship Id="rId1" Type="http://schemas.openxmlformats.org/officeDocument/2006/relationships/externalLinkPath" Target="/Users/Judit/Desktop/Tenisz_DO_2026/T&#225;bl&#225;k_Baranya_V&#225;rmegye_DO_B_kateg&#243;ria_v&#233;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ltalanos"/>
      <sheetName val="B-III.kcs-U11-Z-L elo"/>
      <sheetName val="B-III.kcs-U11-Z-L"/>
      <sheetName val="B-IV.kcs-U12-F elo"/>
      <sheetName val="B-IV.kcs-U12-F"/>
      <sheetName val="B-IV.kcs-U12-L elo"/>
      <sheetName val="B-IV.kcs-U12-L"/>
      <sheetName val="B-V.kcs-U14-F elo"/>
      <sheetName val="B-V.kcs-U14-F"/>
      <sheetName val="B-V.kcs-U14-L elo"/>
      <sheetName val="B-V,kcs-U14-L"/>
      <sheetName val="Táblák_Baranya_Vármegye_DO_B_ka"/>
    </sheetNames>
    <definedNames>
      <definedName name="egyeni_fotabla_sorsolasi_ranglista"/>
      <definedName name="Jun_Hide_CU"/>
      <definedName name="Jun_Show_CU"/>
    </defined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ltalanos"/>
      <sheetName val="Birók"/>
      <sheetName val="A-I.kcs-U8-P-F elo"/>
      <sheetName val="A-I.kcs-U8-P-F"/>
      <sheetName val="A-III.kcs-U11-Z-F elo"/>
      <sheetName val="A-III.kcs-U11-Z-F"/>
      <sheetName val="A-V.kcs-U14-F elo"/>
      <sheetName val="A-V.kcs-U14-F"/>
      <sheetName val="A-V.kcs.-U14-L elo"/>
      <sheetName val="A-V.kcs.-U14-L"/>
      <sheetName val="Táblák_Baranya_Vármegyei_DO"/>
    </sheetNames>
    <definedNames>
      <definedName name="egyeni_fotabla_sorsolasi_ranglista"/>
    </defined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ltalanos"/>
      <sheetName val="B-I.kcs-U8-P-F elo"/>
      <sheetName val="B-I.kcs-U8-P-F"/>
      <sheetName val="B-I.kcs-U8-P-L elo"/>
      <sheetName val="B-I.kcs-U8-P-L"/>
      <sheetName val="B-II.kcs-U10-N-F elo"/>
      <sheetName val="B-II.kcs-U10-N-F"/>
      <sheetName val="B-II.kcs-U10-N-L elo"/>
      <sheetName val="B-II.kcs-U10-N-L"/>
      <sheetName val="B-III.kcs-U11-Z-F elo"/>
      <sheetName val="B-III.kcs-U11-Z-F-1.csop"/>
      <sheetName val="B-III.kcs-U11-Z-F-2-3.csop."/>
      <sheetName val="B-III.kcs-U11-Z-F-Döntő"/>
      <sheetName val="B-III.kcs-U11-Z-L elo"/>
      <sheetName val="B-III.kcs-U11-Z-L"/>
      <sheetName val="B-IV.kcs-U12-F elo"/>
      <sheetName val="B-IV.kcs-U12-F"/>
      <sheetName val="B-IV.kcs-U12-L elo"/>
      <sheetName val="B-IV.kcs-U12-L"/>
      <sheetName val="B-V.kcs-U14-F elo"/>
      <sheetName val="B-V.kcs-U14-F"/>
      <sheetName val="B-V.kcs-U14-L elo"/>
      <sheetName val="B-V,kcs-U14-L"/>
      <sheetName val="B-VI.kcs-U16-F elo"/>
      <sheetName val="B-VI.kcs-U16-F"/>
      <sheetName val="B-VI.kcs-U16-L elo"/>
      <sheetName val="B-VI.kcs-U16-L"/>
      <sheetName val="B-VII.kcs-U18-F elo"/>
      <sheetName val="B-VII.kcs-U18-F"/>
      <sheetName val="B-VII.kcs-U18-L elo"/>
      <sheetName val="B-VII.kcs-U18-L"/>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ltalanos"/>
      <sheetName val="B-VI.kcs-U16-F elo"/>
      <sheetName val="B-VI.kcs-U16-F"/>
      <sheetName val="B-VI.kcs-U16-L elo"/>
      <sheetName val="B-VI.kcs-U16-L"/>
      <sheetName val="B-VII.kcs-U18-F elo"/>
      <sheetName val="B-VII.kcs-U18-F"/>
      <sheetName val="B-VII.kcs-U18-L elo"/>
      <sheetName val="B-VII.kcs-U18-L"/>
      <sheetName val="Táblák_Baranya_Vármegye_DO_B_ka"/>
    </sheetNames>
    <definedNames>
      <definedName name="egyeni_fotabla_sorsolasi_ranglista"/>
      <definedName name="Jun_Hide_CU"/>
      <definedName name="Jun_Show_CU"/>
    </definedNames>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3.xml"/><Relationship Id="rId4" Type="http://schemas.openxmlformats.org/officeDocument/2006/relationships/ctrlProp" Target="../ctrlProps/ctrlProp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comments" Target="../comments5.xml"/><Relationship Id="rId4"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omments" Target="../comments6.xml"/><Relationship Id="rId4"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comments" Target="../comments7.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omments" Target="../comments8.xml"/><Relationship Id="rId4" Type="http://schemas.openxmlformats.org/officeDocument/2006/relationships/ctrlProp" Target="../ctrlProps/ctrlProp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comments" Target="../comments9.xml"/><Relationship Id="rId4" Type="http://schemas.openxmlformats.org/officeDocument/2006/relationships/ctrlProp" Target="../ctrlProps/ctrlProp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comments" Target="../comments10.xml"/><Relationship Id="rId4" Type="http://schemas.openxmlformats.org/officeDocument/2006/relationships/ctrlProp" Target="../ctrlProps/ctrlProp1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comments" Target="../comments11.xml"/><Relationship Id="rId4" Type="http://schemas.openxmlformats.org/officeDocument/2006/relationships/ctrlProp" Target="../ctrlProps/ctrlProp11.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comments" Target="../comments12.xml"/><Relationship Id="rId4" Type="http://schemas.openxmlformats.org/officeDocument/2006/relationships/ctrlProp" Target="../ctrlProps/ctrlProp12.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comments" Target="../comments13.xml"/><Relationship Id="rId4" Type="http://schemas.openxmlformats.org/officeDocument/2006/relationships/ctrlProp" Target="../ctrlProps/ctrlProp1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0.xml"/><Relationship Id="rId1" Type="http://schemas.openxmlformats.org/officeDocument/2006/relationships/printerSettings" Target="../printerSettings/printerSettings30.bin"/><Relationship Id="rId5" Type="http://schemas.openxmlformats.org/officeDocument/2006/relationships/comments" Target="../comments14.xml"/><Relationship Id="rId4" Type="http://schemas.openxmlformats.org/officeDocument/2006/relationships/ctrlProp" Target="../ctrlProps/ctrlProp14.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mments" Target="../comments15.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2.xml"/><Relationship Id="rId1" Type="http://schemas.openxmlformats.org/officeDocument/2006/relationships/printerSettings" Target="../printerSettings/printerSettings32.bin"/><Relationship Id="rId5" Type="http://schemas.openxmlformats.org/officeDocument/2006/relationships/comments" Target="../comments16.xml"/><Relationship Id="rId4" Type="http://schemas.openxmlformats.org/officeDocument/2006/relationships/ctrlProp" Target="../ctrlProps/ctrlProp17.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comments" Target="../comments17.xml"/><Relationship Id="rId4" Type="http://schemas.openxmlformats.org/officeDocument/2006/relationships/ctrlProp" Target="../ctrlProps/ctrlProp18.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5.xml"/><Relationship Id="rId1" Type="http://schemas.openxmlformats.org/officeDocument/2006/relationships/printerSettings" Target="../printerSettings/printerSettings35.bin"/><Relationship Id="rId6" Type="http://schemas.openxmlformats.org/officeDocument/2006/relationships/comments" Target="../comments18.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comments" Target="../comments19.xml"/><Relationship Id="rId4" Type="http://schemas.openxmlformats.org/officeDocument/2006/relationships/ctrlProp" Target="../ctrlProps/ctrlProp2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comments" Target="../comments20.xml"/><Relationship Id="rId4" Type="http://schemas.openxmlformats.org/officeDocument/2006/relationships/ctrlProp" Target="../ctrlProps/ctrlProp22.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0.xml"/><Relationship Id="rId1" Type="http://schemas.openxmlformats.org/officeDocument/2006/relationships/printerSettings" Target="../printerSettings/printerSettings40.bin"/><Relationship Id="rId5" Type="http://schemas.openxmlformats.org/officeDocument/2006/relationships/comments" Target="../comments21.xml"/><Relationship Id="rId4" Type="http://schemas.openxmlformats.org/officeDocument/2006/relationships/ctrlProp" Target="../ctrlProps/ctrlProp23.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8"/>
  <sheetViews>
    <sheetView showGridLines="0" showZeros="0" workbookViewId="0">
      <selection activeCell="A6" sqref="A6"/>
    </sheetView>
  </sheetViews>
  <sheetFormatPr defaultRowHeight="13.2" x14ac:dyDescent="0.25"/>
  <cols>
    <col min="1" max="4" width="19.109375" customWidth="1"/>
    <col min="5" max="5" width="19.109375" style="1" customWidth="1"/>
  </cols>
  <sheetData>
    <row r="1" spans="1:7" s="2" customFormat="1" ht="49.5" customHeight="1" thickBot="1" x14ac:dyDescent="0.3">
      <c r="A1" s="82" t="s">
        <v>89</v>
      </c>
      <c r="B1" s="3"/>
      <c r="C1" s="3"/>
      <c r="D1" s="83"/>
      <c r="E1" s="4"/>
      <c r="F1" s="5"/>
      <c r="G1" s="5"/>
    </row>
    <row r="2" spans="1:7" s="6" customFormat="1" ht="36.75" customHeight="1" thickBot="1" x14ac:dyDescent="0.3">
      <c r="A2" s="7" t="s">
        <v>15</v>
      </c>
      <c r="B2" s="8"/>
      <c r="C2" s="8"/>
      <c r="D2" s="8"/>
      <c r="E2" s="9"/>
      <c r="F2" s="10"/>
      <c r="G2" s="10"/>
    </row>
    <row r="3" spans="1:7" s="2" customFormat="1" ht="6" customHeight="1" thickBot="1" x14ac:dyDescent="0.3">
      <c r="A3" s="12"/>
      <c r="B3" s="13"/>
      <c r="C3" s="13"/>
      <c r="D3" s="13"/>
      <c r="E3" s="14"/>
      <c r="F3" s="5"/>
      <c r="G3" s="5"/>
    </row>
    <row r="4" spans="1:7" s="2" customFormat="1" ht="20.25" customHeight="1" thickBot="1" x14ac:dyDescent="0.3">
      <c r="A4" s="15" t="s">
        <v>16</v>
      </c>
      <c r="B4" s="16"/>
      <c r="C4" s="16"/>
      <c r="D4" s="16"/>
      <c r="E4" s="17"/>
      <c r="F4" s="5"/>
      <c r="G4" s="5"/>
    </row>
    <row r="5" spans="1:7" s="18" customFormat="1" ht="15" customHeight="1" x14ac:dyDescent="0.25">
      <c r="A5" s="105" t="s">
        <v>17</v>
      </c>
      <c r="B5" s="20"/>
      <c r="C5" s="20"/>
      <c r="D5" s="20"/>
      <c r="E5" s="221"/>
      <c r="F5" s="21"/>
      <c r="G5" s="22"/>
    </row>
    <row r="6" spans="1:7" s="2" customFormat="1" ht="24.6" x14ac:dyDescent="0.25">
      <c r="A6" s="250" t="s">
        <v>98</v>
      </c>
      <c r="B6" s="222"/>
      <c r="C6" s="23"/>
      <c r="D6" s="24"/>
      <c r="E6" s="25"/>
      <c r="F6" s="5"/>
      <c r="G6" s="5"/>
    </row>
    <row r="7" spans="1:7" s="18" customFormat="1" ht="15" customHeight="1" x14ac:dyDescent="0.25">
      <c r="A7" s="106" t="s">
        <v>90</v>
      </c>
      <c r="B7" s="106" t="s">
        <v>91</v>
      </c>
      <c r="C7" s="106" t="s">
        <v>92</v>
      </c>
      <c r="D7" s="106" t="s">
        <v>93</v>
      </c>
      <c r="E7" s="106" t="s">
        <v>94</v>
      </c>
      <c r="F7" s="21"/>
      <c r="G7" s="22"/>
    </row>
    <row r="8" spans="1:7" s="2" customFormat="1" ht="16.5" customHeight="1" x14ac:dyDescent="0.25">
      <c r="A8" s="124" t="s">
        <v>125</v>
      </c>
      <c r="B8" s="124" t="s">
        <v>138</v>
      </c>
      <c r="C8" s="124" t="s">
        <v>143</v>
      </c>
      <c r="D8" s="124"/>
      <c r="E8" s="124"/>
      <c r="F8" s="5"/>
      <c r="G8" s="5"/>
    </row>
    <row r="9" spans="1:7" s="2" customFormat="1" ht="15" customHeight="1" x14ac:dyDescent="0.25">
      <c r="A9" s="105" t="s">
        <v>18</v>
      </c>
      <c r="B9" s="20"/>
      <c r="C9" s="106" t="s">
        <v>19</v>
      </c>
      <c r="D9" s="106"/>
      <c r="E9" s="107" t="s">
        <v>20</v>
      </c>
      <c r="F9" s="5"/>
      <c r="G9" s="5"/>
    </row>
    <row r="10" spans="1:7" s="2" customFormat="1" x14ac:dyDescent="0.25">
      <c r="A10" s="26" t="s">
        <v>99</v>
      </c>
      <c r="B10" s="27"/>
      <c r="C10" s="28" t="s">
        <v>100</v>
      </c>
      <c r="D10" s="106" t="s">
        <v>52</v>
      </c>
      <c r="E10" s="216" t="s">
        <v>101</v>
      </c>
      <c r="F10" s="5"/>
      <c r="G10" s="5"/>
    </row>
    <row r="11" spans="1:7" x14ac:dyDescent="0.25">
      <c r="A11" s="19"/>
      <c r="B11" s="20"/>
      <c r="C11" s="119" t="s">
        <v>50</v>
      </c>
      <c r="D11" s="119" t="s">
        <v>86</v>
      </c>
      <c r="E11" s="119" t="s">
        <v>87</v>
      </c>
      <c r="F11" s="30"/>
      <c r="G11" s="30"/>
    </row>
    <row r="12" spans="1:7" s="2" customFormat="1" x14ac:dyDescent="0.25">
      <c r="A12" s="84"/>
      <c r="B12" s="5"/>
      <c r="C12" s="125"/>
      <c r="D12" s="125"/>
      <c r="E12" s="125" t="s">
        <v>102</v>
      </c>
      <c r="F12" s="5"/>
      <c r="G12" s="5"/>
    </row>
    <row r="13" spans="1:7" ht="7.5" customHeight="1" x14ac:dyDescent="0.25">
      <c r="A13" s="30"/>
      <c r="B13" s="30"/>
      <c r="C13" s="30"/>
      <c r="D13" s="30"/>
      <c r="E13" s="31"/>
      <c r="F13" s="30"/>
      <c r="G13" s="30"/>
    </row>
    <row r="14" spans="1:7" ht="112.5" customHeight="1" x14ac:dyDescent="0.25">
      <c r="A14" s="30"/>
      <c r="B14" s="30"/>
      <c r="C14" s="30"/>
      <c r="D14" s="30"/>
      <c r="E14" s="31"/>
      <c r="F14" s="30"/>
      <c r="G14" s="30"/>
    </row>
    <row r="15" spans="1:7" ht="18.75" customHeight="1" x14ac:dyDescent="0.25">
      <c r="A15" s="29"/>
      <c r="B15" s="29"/>
      <c r="C15" s="29"/>
      <c r="D15" s="29"/>
      <c r="E15" s="31"/>
      <c r="F15" s="30"/>
      <c r="G15" s="30"/>
    </row>
    <row r="16" spans="1:7" ht="17.25" customHeight="1" x14ac:dyDescent="0.25">
      <c r="A16" s="29"/>
      <c r="B16" s="29"/>
      <c r="C16" s="29"/>
      <c r="D16" s="29"/>
      <c r="E16" s="29"/>
      <c r="F16" s="30"/>
      <c r="G16" s="30"/>
    </row>
    <row r="17" spans="1:7" ht="12.75" customHeight="1" x14ac:dyDescent="0.25">
      <c r="A17" s="32"/>
      <c r="B17" s="211"/>
      <c r="C17" s="85"/>
      <c r="D17" s="33"/>
      <c r="E17" s="31"/>
      <c r="F17" s="30"/>
      <c r="G17" s="30"/>
    </row>
    <row r="18" spans="1:7" x14ac:dyDescent="0.25">
      <c r="A18" s="30"/>
      <c r="B18" s="30"/>
      <c r="C18" s="30"/>
      <c r="D18" s="30"/>
      <c r="E18" s="31"/>
      <c r="F18" s="30"/>
      <c r="G18" s="30"/>
    </row>
  </sheetData>
  <phoneticPr fontId="44" type="noConversion"/>
  <pageMargins left="0.35" right="0.35" top="0.39" bottom="0.39" header="0" footer="0"/>
  <pageSetup paperSize="9"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D7219-9010-4EC3-8E88-9BCC80FA0EE1}">
  <dimension ref="A1:N91"/>
  <sheetViews>
    <sheetView tabSelected="1" topLeftCell="C1" zoomScale="96" zoomScaleNormal="96" workbookViewId="0">
      <selection activeCell="C5" sqref="C5"/>
    </sheetView>
  </sheetViews>
  <sheetFormatPr defaultRowHeight="13.2" x14ac:dyDescent="0.25"/>
  <cols>
    <col min="5" max="5" width="41.21875" bestFit="1" customWidth="1"/>
    <col min="9" max="9" width="92.88671875" customWidth="1"/>
    <col min="11" max="11" width="24" bestFit="1" customWidth="1"/>
    <col min="12" max="12" width="9.88671875" customWidth="1"/>
    <col min="13" max="13" width="29.5546875" bestFit="1" customWidth="1"/>
  </cols>
  <sheetData>
    <row r="1" spans="1:14" ht="43.2" x14ac:dyDescent="0.3">
      <c r="A1" s="1048" t="s">
        <v>456</v>
      </c>
      <c r="B1" s="1048" t="s">
        <v>457</v>
      </c>
      <c r="C1" s="1048" t="s">
        <v>458</v>
      </c>
      <c r="D1" s="1048" t="s">
        <v>459</v>
      </c>
      <c r="E1" s="1048" t="s">
        <v>460</v>
      </c>
      <c r="F1" s="1048" t="s">
        <v>461</v>
      </c>
      <c r="G1" s="1048" t="s">
        <v>462</v>
      </c>
      <c r="H1" s="1048" t="s">
        <v>24</v>
      </c>
      <c r="I1" s="1048" t="s">
        <v>463</v>
      </c>
      <c r="J1" s="1048" t="s">
        <v>464</v>
      </c>
      <c r="K1" s="1048" t="s">
        <v>465</v>
      </c>
      <c r="L1" s="1048" t="s">
        <v>466</v>
      </c>
      <c r="M1" s="1048" t="s">
        <v>467</v>
      </c>
      <c r="N1" s="1048" t="s">
        <v>468</v>
      </c>
    </row>
    <row r="2" spans="1:14" x14ac:dyDescent="0.25">
      <c r="A2" t="s">
        <v>469</v>
      </c>
      <c r="B2" t="s">
        <v>470</v>
      </c>
      <c r="C2" t="s">
        <v>471</v>
      </c>
      <c r="D2" t="s">
        <v>471</v>
      </c>
      <c r="E2" t="s">
        <v>472</v>
      </c>
      <c r="F2" t="s">
        <v>62</v>
      </c>
      <c r="G2" t="s">
        <v>61</v>
      </c>
      <c r="H2" t="s">
        <v>53</v>
      </c>
      <c r="I2" t="s">
        <v>473</v>
      </c>
      <c r="J2" t="s">
        <v>474</v>
      </c>
      <c r="K2" t="s">
        <v>173</v>
      </c>
      <c r="L2" t="s">
        <v>11</v>
      </c>
      <c r="M2" t="s">
        <v>475</v>
      </c>
      <c r="N2" t="s">
        <v>11</v>
      </c>
    </row>
    <row r="3" spans="1:14" x14ac:dyDescent="0.25">
      <c r="A3" t="s">
        <v>469</v>
      </c>
      <c r="B3" t="s">
        <v>476</v>
      </c>
      <c r="C3" t="s">
        <v>471</v>
      </c>
      <c r="D3" t="s">
        <v>471</v>
      </c>
      <c r="E3" t="s">
        <v>472</v>
      </c>
      <c r="F3" t="s">
        <v>62</v>
      </c>
      <c r="G3" t="s">
        <v>61</v>
      </c>
      <c r="H3" t="s">
        <v>53</v>
      </c>
      <c r="I3" t="s">
        <v>477</v>
      </c>
      <c r="J3" t="s">
        <v>100</v>
      </c>
      <c r="K3" t="s">
        <v>171</v>
      </c>
      <c r="L3" t="s">
        <v>11</v>
      </c>
      <c r="M3" t="s">
        <v>478</v>
      </c>
      <c r="N3" t="s">
        <v>11</v>
      </c>
    </row>
    <row r="4" spans="1:14" x14ac:dyDescent="0.25">
      <c r="A4" t="s">
        <v>469</v>
      </c>
      <c r="B4" t="s">
        <v>470</v>
      </c>
      <c r="C4" t="s">
        <v>471</v>
      </c>
      <c r="D4" t="s">
        <v>471</v>
      </c>
      <c r="E4" t="s">
        <v>472</v>
      </c>
      <c r="F4" t="s">
        <v>62</v>
      </c>
      <c r="G4" t="s">
        <v>61</v>
      </c>
      <c r="H4" t="s">
        <v>53</v>
      </c>
      <c r="I4" t="s">
        <v>479</v>
      </c>
      <c r="J4" t="s">
        <v>480</v>
      </c>
      <c r="K4" t="s">
        <v>172</v>
      </c>
      <c r="L4" t="s">
        <v>11</v>
      </c>
      <c r="M4" t="s">
        <v>481</v>
      </c>
      <c r="N4" t="s">
        <v>11</v>
      </c>
    </row>
    <row r="5" spans="1:14" x14ac:dyDescent="0.25">
      <c r="A5" t="s">
        <v>469</v>
      </c>
      <c r="B5" t="s">
        <v>470</v>
      </c>
      <c r="C5" t="s">
        <v>471</v>
      </c>
      <c r="D5" t="s">
        <v>471</v>
      </c>
      <c r="E5" t="s">
        <v>472</v>
      </c>
      <c r="F5" t="s">
        <v>62</v>
      </c>
      <c r="G5" t="s">
        <v>61</v>
      </c>
      <c r="H5" t="s">
        <v>54</v>
      </c>
      <c r="I5" s="1049" t="s">
        <v>479</v>
      </c>
      <c r="J5" t="s">
        <v>480</v>
      </c>
      <c r="K5" t="s">
        <v>177</v>
      </c>
      <c r="L5" t="s">
        <v>11</v>
      </c>
      <c r="M5" t="s">
        <v>481</v>
      </c>
      <c r="N5" t="s">
        <v>11</v>
      </c>
    </row>
    <row r="6" spans="1:14" x14ac:dyDescent="0.25">
      <c r="A6" t="s">
        <v>469</v>
      </c>
      <c r="B6" t="s">
        <v>470</v>
      </c>
      <c r="C6" t="s">
        <v>471</v>
      </c>
      <c r="D6" t="s">
        <v>471</v>
      </c>
      <c r="E6" t="s">
        <v>472</v>
      </c>
      <c r="F6" t="s">
        <v>62</v>
      </c>
      <c r="G6" t="s">
        <v>61</v>
      </c>
      <c r="H6" t="s">
        <v>54</v>
      </c>
      <c r="I6" t="s">
        <v>479</v>
      </c>
      <c r="J6" t="s">
        <v>480</v>
      </c>
      <c r="K6" t="s">
        <v>176</v>
      </c>
      <c r="L6" t="s">
        <v>11</v>
      </c>
      <c r="M6" t="s">
        <v>481</v>
      </c>
      <c r="N6" t="s">
        <v>11</v>
      </c>
    </row>
    <row r="7" spans="1:14" x14ac:dyDescent="0.25">
      <c r="A7" t="s">
        <v>469</v>
      </c>
      <c r="B7" t="s">
        <v>476</v>
      </c>
      <c r="C7" t="s">
        <v>471</v>
      </c>
      <c r="D7" t="s">
        <v>471</v>
      </c>
      <c r="E7" t="s">
        <v>472</v>
      </c>
      <c r="F7" t="s">
        <v>482</v>
      </c>
      <c r="G7" t="s">
        <v>61</v>
      </c>
      <c r="H7" t="s">
        <v>53</v>
      </c>
      <c r="I7" s="1049" t="s">
        <v>483</v>
      </c>
      <c r="J7" t="s">
        <v>100</v>
      </c>
      <c r="K7" t="s">
        <v>484</v>
      </c>
      <c r="L7" t="s">
        <v>11</v>
      </c>
      <c r="M7" t="s">
        <v>485</v>
      </c>
      <c r="N7" t="s">
        <v>486</v>
      </c>
    </row>
    <row r="8" spans="1:14" ht="12" customHeight="1" x14ac:dyDescent="0.25">
      <c r="A8" t="s">
        <v>469</v>
      </c>
      <c r="B8" t="s">
        <v>470</v>
      </c>
      <c r="C8" t="s">
        <v>471</v>
      </c>
      <c r="D8" t="s">
        <v>471</v>
      </c>
      <c r="E8" t="s">
        <v>472</v>
      </c>
      <c r="F8" t="s">
        <v>482</v>
      </c>
      <c r="G8" t="s">
        <v>61</v>
      </c>
      <c r="H8" t="s">
        <v>54</v>
      </c>
      <c r="I8" t="s">
        <v>479</v>
      </c>
      <c r="J8" t="s">
        <v>480</v>
      </c>
      <c r="K8" t="s">
        <v>175</v>
      </c>
      <c r="L8" t="s">
        <v>11</v>
      </c>
      <c r="M8" t="s">
        <v>481</v>
      </c>
      <c r="N8" t="s">
        <v>11</v>
      </c>
    </row>
    <row r="9" spans="1:14" x14ac:dyDescent="0.25">
      <c r="A9" t="s">
        <v>469</v>
      </c>
      <c r="B9" t="s">
        <v>476</v>
      </c>
      <c r="C9" t="s">
        <v>471</v>
      </c>
      <c r="D9" t="s">
        <v>471</v>
      </c>
      <c r="E9" t="s">
        <v>472</v>
      </c>
      <c r="F9" t="s">
        <v>482</v>
      </c>
      <c r="G9" t="s">
        <v>61</v>
      </c>
      <c r="H9" t="s">
        <v>54</v>
      </c>
      <c r="I9" t="s">
        <v>487</v>
      </c>
      <c r="J9" t="s">
        <v>100</v>
      </c>
      <c r="K9" t="s">
        <v>488</v>
      </c>
      <c r="L9" t="s">
        <v>11</v>
      </c>
      <c r="M9" t="s">
        <v>489</v>
      </c>
      <c r="N9" t="s">
        <v>11</v>
      </c>
    </row>
    <row r="10" spans="1:14" x14ac:dyDescent="0.25">
      <c r="A10" t="s">
        <v>469</v>
      </c>
      <c r="B10" t="s">
        <v>476</v>
      </c>
      <c r="C10" t="s">
        <v>471</v>
      </c>
      <c r="D10" t="s">
        <v>471</v>
      </c>
      <c r="E10" t="s">
        <v>472</v>
      </c>
      <c r="F10" t="s">
        <v>482</v>
      </c>
      <c r="G10" t="s">
        <v>61</v>
      </c>
      <c r="H10" t="s">
        <v>54</v>
      </c>
      <c r="I10" t="s">
        <v>490</v>
      </c>
      <c r="J10" t="s">
        <v>100</v>
      </c>
      <c r="K10" t="s">
        <v>174</v>
      </c>
      <c r="L10" t="s">
        <v>11</v>
      </c>
      <c r="M10" t="s">
        <v>491</v>
      </c>
      <c r="N10" t="s">
        <v>11</v>
      </c>
    </row>
    <row r="11" spans="1:14" x14ac:dyDescent="0.25">
      <c r="A11" t="s">
        <v>469</v>
      </c>
      <c r="B11" t="s">
        <v>476</v>
      </c>
      <c r="C11" t="s">
        <v>471</v>
      </c>
      <c r="D11" t="s">
        <v>471</v>
      </c>
      <c r="E11" t="s">
        <v>492</v>
      </c>
      <c r="F11" t="s">
        <v>62</v>
      </c>
      <c r="G11" t="s">
        <v>61</v>
      </c>
      <c r="H11" s="1049" t="s">
        <v>53</v>
      </c>
      <c r="I11" s="1049" t="s">
        <v>493</v>
      </c>
      <c r="J11" t="s">
        <v>100</v>
      </c>
      <c r="K11" t="s">
        <v>494</v>
      </c>
      <c r="L11" t="s">
        <v>11</v>
      </c>
      <c r="M11" t="s">
        <v>495</v>
      </c>
      <c r="N11" t="s">
        <v>11</v>
      </c>
    </row>
    <row r="12" spans="1:14" x14ac:dyDescent="0.25">
      <c r="A12" t="s">
        <v>469</v>
      </c>
      <c r="B12" t="s">
        <v>470</v>
      </c>
      <c r="C12" t="s">
        <v>471</v>
      </c>
      <c r="D12" t="s">
        <v>471</v>
      </c>
      <c r="E12" t="s">
        <v>492</v>
      </c>
      <c r="F12" t="s">
        <v>62</v>
      </c>
      <c r="G12" t="s">
        <v>61</v>
      </c>
      <c r="H12" t="s">
        <v>54</v>
      </c>
      <c r="I12" t="s">
        <v>479</v>
      </c>
      <c r="J12" t="s">
        <v>480</v>
      </c>
      <c r="K12" t="s">
        <v>181</v>
      </c>
      <c r="L12" t="s">
        <v>11</v>
      </c>
      <c r="M12" t="s">
        <v>481</v>
      </c>
      <c r="N12" t="s">
        <v>11</v>
      </c>
    </row>
    <row r="13" spans="1:14" x14ac:dyDescent="0.25">
      <c r="A13" t="s">
        <v>469</v>
      </c>
      <c r="B13" t="s">
        <v>470</v>
      </c>
      <c r="C13" t="s">
        <v>471</v>
      </c>
      <c r="D13" t="s">
        <v>471</v>
      </c>
      <c r="E13" t="s">
        <v>492</v>
      </c>
      <c r="F13" t="s">
        <v>62</v>
      </c>
      <c r="G13" t="s">
        <v>61</v>
      </c>
      <c r="H13" t="s">
        <v>54</v>
      </c>
      <c r="I13" t="s">
        <v>479</v>
      </c>
      <c r="J13" t="s">
        <v>480</v>
      </c>
      <c r="K13" t="s">
        <v>182</v>
      </c>
      <c r="L13" t="s">
        <v>11</v>
      </c>
      <c r="M13" t="s">
        <v>481</v>
      </c>
      <c r="N13" t="s">
        <v>11</v>
      </c>
    </row>
    <row r="14" spans="1:14" x14ac:dyDescent="0.25">
      <c r="A14" t="s">
        <v>469</v>
      </c>
      <c r="B14" t="s">
        <v>476</v>
      </c>
      <c r="C14" t="s">
        <v>471</v>
      </c>
      <c r="D14" t="s">
        <v>471</v>
      </c>
      <c r="E14" t="s">
        <v>492</v>
      </c>
      <c r="F14" t="s">
        <v>62</v>
      </c>
      <c r="G14" t="s">
        <v>61</v>
      </c>
      <c r="H14" t="s">
        <v>54</v>
      </c>
      <c r="I14" t="s">
        <v>490</v>
      </c>
      <c r="J14" t="s">
        <v>100</v>
      </c>
      <c r="K14" t="s">
        <v>178</v>
      </c>
      <c r="L14" t="s">
        <v>11</v>
      </c>
      <c r="M14" t="s">
        <v>491</v>
      </c>
      <c r="N14" t="s">
        <v>11</v>
      </c>
    </row>
    <row r="15" spans="1:14" x14ac:dyDescent="0.25">
      <c r="A15" t="s">
        <v>469</v>
      </c>
      <c r="B15" t="s">
        <v>476</v>
      </c>
      <c r="C15" t="s">
        <v>471</v>
      </c>
      <c r="D15" t="s">
        <v>471</v>
      </c>
      <c r="E15" t="s">
        <v>492</v>
      </c>
      <c r="F15" t="s">
        <v>62</v>
      </c>
      <c r="G15" t="s">
        <v>61</v>
      </c>
      <c r="H15" t="s">
        <v>54</v>
      </c>
      <c r="I15" t="s">
        <v>490</v>
      </c>
      <c r="J15" t="s">
        <v>100</v>
      </c>
      <c r="K15" t="s">
        <v>179</v>
      </c>
      <c r="L15" t="s">
        <v>11</v>
      </c>
      <c r="M15" t="s">
        <v>491</v>
      </c>
      <c r="N15" t="s">
        <v>11</v>
      </c>
    </row>
    <row r="16" spans="1:14" x14ac:dyDescent="0.25">
      <c r="A16" t="s">
        <v>469</v>
      </c>
      <c r="B16" t="s">
        <v>476</v>
      </c>
      <c r="C16" t="s">
        <v>471</v>
      </c>
      <c r="D16" t="s">
        <v>471</v>
      </c>
      <c r="E16" t="s">
        <v>492</v>
      </c>
      <c r="F16" t="s">
        <v>62</v>
      </c>
      <c r="G16" t="s">
        <v>61</v>
      </c>
      <c r="H16" t="s">
        <v>54</v>
      </c>
      <c r="I16" t="s">
        <v>490</v>
      </c>
      <c r="J16" t="s">
        <v>100</v>
      </c>
      <c r="K16" t="s">
        <v>180</v>
      </c>
      <c r="L16" t="s">
        <v>11</v>
      </c>
      <c r="M16" t="s">
        <v>491</v>
      </c>
      <c r="N16" t="s">
        <v>11</v>
      </c>
    </row>
    <row r="17" spans="1:14" x14ac:dyDescent="0.25">
      <c r="A17" t="s">
        <v>469</v>
      </c>
      <c r="B17" t="s">
        <v>476</v>
      </c>
      <c r="C17" t="s">
        <v>471</v>
      </c>
      <c r="D17" t="s">
        <v>471</v>
      </c>
      <c r="E17" t="s">
        <v>492</v>
      </c>
      <c r="F17" t="s">
        <v>482</v>
      </c>
      <c r="G17" t="s">
        <v>61</v>
      </c>
      <c r="H17" t="s">
        <v>53</v>
      </c>
      <c r="I17" t="s">
        <v>496</v>
      </c>
      <c r="J17" t="s">
        <v>100</v>
      </c>
      <c r="K17" t="s">
        <v>497</v>
      </c>
      <c r="L17" t="s">
        <v>11</v>
      </c>
      <c r="M17" t="s">
        <v>498</v>
      </c>
      <c r="N17" t="s">
        <v>499</v>
      </c>
    </row>
    <row r="18" spans="1:14" x14ac:dyDescent="0.25">
      <c r="A18" t="s">
        <v>469</v>
      </c>
      <c r="B18" t="s">
        <v>470</v>
      </c>
      <c r="C18" t="s">
        <v>471</v>
      </c>
      <c r="D18" t="s">
        <v>471</v>
      </c>
      <c r="E18" t="s">
        <v>492</v>
      </c>
      <c r="F18" t="s">
        <v>482</v>
      </c>
      <c r="G18" t="s">
        <v>61</v>
      </c>
      <c r="H18" t="s">
        <v>54</v>
      </c>
      <c r="I18" t="s">
        <v>479</v>
      </c>
      <c r="J18" t="s">
        <v>480</v>
      </c>
      <c r="K18" t="s">
        <v>500</v>
      </c>
      <c r="L18" t="s">
        <v>11</v>
      </c>
      <c r="M18" t="s">
        <v>481</v>
      </c>
      <c r="N18" t="s">
        <v>11</v>
      </c>
    </row>
    <row r="19" spans="1:14" x14ac:dyDescent="0.25">
      <c r="A19" t="s">
        <v>469</v>
      </c>
      <c r="B19" t="s">
        <v>476</v>
      </c>
      <c r="C19" t="s">
        <v>471</v>
      </c>
      <c r="D19" t="s">
        <v>471</v>
      </c>
      <c r="E19" t="s">
        <v>492</v>
      </c>
      <c r="F19" t="s">
        <v>482</v>
      </c>
      <c r="G19" t="s">
        <v>61</v>
      </c>
      <c r="H19" t="s">
        <v>54</v>
      </c>
      <c r="I19" t="s">
        <v>477</v>
      </c>
      <c r="J19" t="s">
        <v>100</v>
      </c>
      <c r="K19" t="s">
        <v>185</v>
      </c>
      <c r="L19" t="s">
        <v>11</v>
      </c>
      <c r="M19" t="s">
        <v>501</v>
      </c>
      <c r="N19" t="s">
        <v>11</v>
      </c>
    </row>
    <row r="20" spans="1:14" x14ac:dyDescent="0.25">
      <c r="A20" t="s">
        <v>469</v>
      </c>
      <c r="B20" t="s">
        <v>476</v>
      </c>
      <c r="C20" t="s">
        <v>471</v>
      </c>
      <c r="D20" t="s">
        <v>471</v>
      </c>
      <c r="E20" t="s">
        <v>492</v>
      </c>
      <c r="F20" t="s">
        <v>482</v>
      </c>
      <c r="G20" t="s">
        <v>61</v>
      </c>
      <c r="H20" t="s">
        <v>54</v>
      </c>
      <c r="I20" t="s">
        <v>487</v>
      </c>
      <c r="J20" t="s">
        <v>100</v>
      </c>
      <c r="K20" t="s">
        <v>184</v>
      </c>
      <c r="L20" t="s">
        <v>11</v>
      </c>
      <c r="M20" t="s">
        <v>489</v>
      </c>
      <c r="N20" t="s">
        <v>11</v>
      </c>
    </row>
    <row r="21" spans="1:14" x14ac:dyDescent="0.25">
      <c r="A21" t="s">
        <v>469</v>
      </c>
      <c r="B21" t="s">
        <v>476</v>
      </c>
      <c r="C21" t="s">
        <v>471</v>
      </c>
      <c r="D21" t="s">
        <v>471</v>
      </c>
      <c r="E21" t="s">
        <v>492</v>
      </c>
      <c r="F21" t="s">
        <v>482</v>
      </c>
      <c r="G21" t="s">
        <v>61</v>
      </c>
      <c r="H21" t="s">
        <v>54</v>
      </c>
      <c r="I21" t="s">
        <v>490</v>
      </c>
      <c r="J21" t="s">
        <v>100</v>
      </c>
      <c r="K21" t="s">
        <v>183</v>
      </c>
      <c r="L21" t="s">
        <v>11</v>
      </c>
      <c r="M21" t="s">
        <v>491</v>
      </c>
      <c r="N21" t="s">
        <v>11</v>
      </c>
    </row>
    <row r="22" spans="1:14" x14ac:dyDescent="0.25">
      <c r="A22" t="s">
        <v>469</v>
      </c>
      <c r="B22" t="s">
        <v>476</v>
      </c>
      <c r="C22" t="s">
        <v>471</v>
      </c>
      <c r="D22" t="s">
        <v>471</v>
      </c>
      <c r="E22" t="s">
        <v>502</v>
      </c>
      <c r="F22" t="s">
        <v>62</v>
      </c>
      <c r="G22" t="s">
        <v>61</v>
      </c>
      <c r="H22" t="s">
        <v>53</v>
      </c>
      <c r="I22" t="s">
        <v>477</v>
      </c>
      <c r="J22" t="s">
        <v>100</v>
      </c>
      <c r="K22" t="s">
        <v>234</v>
      </c>
      <c r="L22" t="s">
        <v>11</v>
      </c>
      <c r="M22" t="s">
        <v>501</v>
      </c>
      <c r="N22" t="s">
        <v>11</v>
      </c>
    </row>
    <row r="23" spans="1:14" x14ac:dyDescent="0.25">
      <c r="A23" t="s">
        <v>469</v>
      </c>
      <c r="B23" t="s">
        <v>476</v>
      </c>
      <c r="C23" t="s">
        <v>471</v>
      </c>
      <c r="D23" t="s">
        <v>471</v>
      </c>
      <c r="E23" t="s">
        <v>502</v>
      </c>
      <c r="F23" t="s">
        <v>62</v>
      </c>
      <c r="G23" t="s">
        <v>61</v>
      </c>
      <c r="H23" t="s">
        <v>53</v>
      </c>
      <c r="I23" t="s">
        <v>490</v>
      </c>
      <c r="J23" t="s">
        <v>100</v>
      </c>
      <c r="K23" t="s">
        <v>235</v>
      </c>
      <c r="L23" t="s">
        <v>11</v>
      </c>
      <c r="M23" t="s">
        <v>503</v>
      </c>
      <c r="N23" t="s">
        <v>11</v>
      </c>
    </row>
    <row r="24" spans="1:14" x14ac:dyDescent="0.25">
      <c r="A24" t="s">
        <v>469</v>
      </c>
      <c r="B24" t="s">
        <v>470</v>
      </c>
      <c r="C24" t="s">
        <v>471</v>
      </c>
      <c r="D24" t="s">
        <v>471</v>
      </c>
      <c r="E24" t="s">
        <v>502</v>
      </c>
      <c r="F24" t="s">
        <v>62</v>
      </c>
      <c r="G24" t="s">
        <v>61</v>
      </c>
      <c r="H24" t="s">
        <v>54</v>
      </c>
      <c r="I24" t="s">
        <v>479</v>
      </c>
      <c r="J24" t="s">
        <v>480</v>
      </c>
      <c r="K24" t="s">
        <v>193</v>
      </c>
      <c r="L24" t="s">
        <v>11</v>
      </c>
      <c r="M24" t="s">
        <v>481</v>
      </c>
      <c r="N24" t="s">
        <v>11</v>
      </c>
    </row>
    <row r="25" spans="1:14" x14ac:dyDescent="0.25">
      <c r="A25" t="s">
        <v>469</v>
      </c>
      <c r="B25" t="s">
        <v>470</v>
      </c>
      <c r="C25" t="s">
        <v>471</v>
      </c>
      <c r="D25" t="s">
        <v>471</v>
      </c>
      <c r="E25" t="s">
        <v>502</v>
      </c>
      <c r="F25" t="s">
        <v>62</v>
      </c>
      <c r="G25" t="s">
        <v>61</v>
      </c>
      <c r="H25" t="s">
        <v>54</v>
      </c>
      <c r="I25" t="s">
        <v>504</v>
      </c>
      <c r="J25" t="s">
        <v>474</v>
      </c>
      <c r="K25" t="s">
        <v>187</v>
      </c>
      <c r="L25" t="s">
        <v>11</v>
      </c>
      <c r="M25" t="s">
        <v>505</v>
      </c>
      <c r="N25" t="s">
        <v>11</v>
      </c>
    </row>
    <row r="26" spans="1:14" x14ac:dyDescent="0.25">
      <c r="A26" t="s">
        <v>469</v>
      </c>
      <c r="B26" t="s">
        <v>470</v>
      </c>
      <c r="C26" t="s">
        <v>471</v>
      </c>
      <c r="D26" t="s">
        <v>471</v>
      </c>
      <c r="E26" t="s">
        <v>502</v>
      </c>
      <c r="F26" t="s">
        <v>62</v>
      </c>
      <c r="G26" t="s">
        <v>61</v>
      </c>
      <c r="H26" t="s">
        <v>54</v>
      </c>
      <c r="I26" t="s">
        <v>504</v>
      </c>
      <c r="J26" t="s">
        <v>474</v>
      </c>
      <c r="K26" t="s">
        <v>191</v>
      </c>
      <c r="L26" t="s">
        <v>11</v>
      </c>
      <c r="M26" t="s">
        <v>505</v>
      </c>
      <c r="N26" t="s">
        <v>11</v>
      </c>
    </row>
    <row r="27" spans="1:14" x14ac:dyDescent="0.25">
      <c r="A27" t="s">
        <v>469</v>
      </c>
      <c r="B27" t="s">
        <v>470</v>
      </c>
      <c r="C27" t="s">
        <v>471</v>
      </c>
      <c r="D27" t="s">
        <v>471</v>
      </c>
      <c r="E27" t="s">
        <v>502</v>
      </c>
      <c r="F27" t="s">
        <v>62</v>
      </c>
      <c r="G27" t="s">
        <v>61</v>
      </c>
      <c r="H27" t="s">
        <v>54</v>
      </c>
      <c r="I27" t="s">
        <v>506</v>
      </c>
      <c r="J27" t="s">
        <v>474</v>
      </c>
      <c r="K27" t="s">
        <v>190</v>
      </c>
      <c r="L27" t="s">
        <v>11</v>
      </c>
      <c r="M27" t="s">
        <v>507</v>
      </c>
      <c r="N27" t="s">
        <v>11</v>
      </c>
    </row>
    <row r="28" spans="1:14" x14ac:dyDescent="0.25">
      <c r="A28" t="s">
        <v>469</v>
      </c>
      <c r="B28" t="s">
        <v>470</v>
      </c>
      <c r="C28" t="s">
        <v>471</v>
      </c>
      <c r="D28" t="s">
        <v>471</v>
      </c>
      <c r="E28" t="s">
        <v>502</v>
      </c>
      <c r="F28" t="s">
        <v>62</v>
      </c>
      <c r="G28" t="s">
        <v>61</v>
      </c>
      <c r="H28" t="s">
        <v>54</v>
      </c>
      <c r="I28" t="s">
        <v>504</v>
      </c>
      <c r="J28" t="s">
        <v>474</v>
      </c>
      <c r="K28" t="s">
        <v>194</v>
      </c>
      <c r="L28" t="s">
        <v>11</v>
      </c>
      <c r="M28" t="s">
        <v>508</v>
      </c>
      <c r="N28" t="s">
        <v>11</v>
      </c>
    </row>
    <row r="29" spans="1:14" x14ac:dyDescent="0.25">
      <c r="A29" t="s">
        <v>469</v>
      </c>
      <c r="B29" t="s">
        <v>470</v>
      </c>
      <c r="C29" t="s">
        <v>471</v>
      </c>
      <c r="D29" t="s">
        <v>471</v>
      </c>
      <c r="E29" t="s">
        <v>502</v>
      </c>
      <c r="F29" t="s">
        <v>62</v>
      </c>
      <c r="G29" t="s">
        <v>61</v>
      </c>
      <c r="H29" t="s">
        <v>54</v>
      </c>
      <c r="I29" t="s">
        <v>473</v>
      </c>
      <c r="J29" t="s">
        <v>474</v>
      </c>
      <c r="K29" t="s">
        <v>189</v>
      </c>
      <c r="L29" t="s">
        <v>11</v>
      </c>
      <c r="M29" t="s">
        <v>475</v>
      </c>
      <c r="N29" t="s">
        <v>11</v>
      </c>
    </row>
    <row r="30" spans="1:14" x14ac:dyDescent="0.25">
      <c r="A30" t="s">
        <v>469</v>
      </c>
      <c r="B30" t="s">
        <v>476</v>
      </c>
      <c r="C30" t="s">
        <v>471</v>
      </c>
      <c r="D30" t="s">
        <v>471</v>
      </c>
      <c r="E30" t="s">
        <v>502</v>
      </c>
      <c r="F30" t="s">
        <v>62</v>
      </c>
      <c r="G30" t="s">
        <v>61</v>
      </c>
      <c r="H30" t="s">
        <v>54</v>
      </c>
      <c r="I30" t="s">
        <v>490</v>
      </c>
      <c r="J30" t="s">
        <v>100</v>
      </c>
      <c r="K30" t="s">
        <v>195</v>
      </c>
      <c r="L30" t="s">
        <v>11</v>
      </c>
      <c r="M30" t="s">
        <v>491</v>
      </c>
      <c r="N30" t="s">
        <v>11</v>
      </c>
    </row>
    <row r="31" spans="1:14" x14ac:dyDescent="0.25">
      <c r="A31" t="s">
        <v>469</v>
      </c>
      <c r="B31" t="s">
        <v>476</v>
      </c>
      <c r="C31" t="s">
        <v>471</v>
      </c>
      <c r="D31" t="s">
        <v>471</v>
      </c>
      <c r="E31" t="s">
        <v>502</v>
      </c>
      <c r="F31" t="s">
        <v>62</v>
      </c>
      <c r="G31" t="s">
        <v>61</v>
      </c>
      <c r="H31" t="s">
        <v>54</v>
      </c>
      <c r="I31" t="s">
        <v>490</v>
      </c>
      <c r="J31" t="s">
        <v>100</v>
      </c>
      <c r="K31" t="s">
        <v>186</v>
      </c>
      <c r="L31" t="s">
        <v>11</v>
      </c>
      <c r="M31" t="s">
        <v>491</v>
      </c>
      <c r="N31" t="s">
        <v>11</v>
      </c>
    </row>
    <row r="32" spans="1:14" x14ac:dyDescent="0.25">
      <c r="A32" t="s">
        <v>469</v>
      </c>
      <c r="B32" t="s">
        <v>476</v>
      </c>
      <c r="C32" t="s">
        <v>471</v>
      </c>
      <c r="D32" t="s">
        <v>471</v>
      </c>
      <c r="E32" t="s">
        <v>502</v>
      </c>
      <c r="F32" t="s">
        <v>62</v>
      </c>
      <c r="G32" t="s">
        <v>61</v>
      </c>
      <c r="H32" t="s">
        <v>54</v>
      </c>
      <c r="I32" t="s">
        <v>490</v>
      </c>
      <c r="J32" t="s">
        <v>100</v>
      </c>
      <c r="K32" t="s">
        <v>188</v>
      </c>
      <c r="L32" t="s">
        <v>11</v>
      </c>
      <c r="M32" t="s">
        <v>491</v>
      </c>
      <c r="N32" t="s">
        <v>11</v>
      </c>
    </row>
    <row r="33" spans="1:14" x14ac:dyDescent="0.25">
      <c r="A33" t="s">
        <v>469</v>
      </c>
      <c r="B33" t="s">
        <v>476</v>
      </c>
      <c r="C33" t="s">
        <v>471</v>
      </c>
      <c r="D33" t="s">
        <v>471</v>
      </c>
      <c r="E33" t="s">
        <v>502</v>
      </c>
      <c r="F33" t="s">
        <v>482</v>
      </c>
      <c r="G33" t="s">
        <v>61</v>
      </c>
      <c r="H33" t="s">
        <v>53</v>
      </c>
      <c r="I33" t="s">
        <v>509</v>
      </c>
      <c r="J33" t="s">
        <v>100</v>
      </c>
      <c r="K33" t="s">
        <v>510</v>
      </c>
      <c r="L33" t="s">
        <v>11</v>
      </c>
      <c r="M33" t="s">
        <v>511</v>
      </c>
      <c r="N33" t="s">
        <v>11</v>
      </c>
    </row>
    <row r="34" spans="1:14" x14ac:dyDescent="0.25">
      <c r="A34" t="s">
        <v>469</v>
      </c>
      <c r="B34" t="s">
        <v>470</v>
      </c>
      <c r="C34" t="s">
        <v>471</v>
      </c>
      <c r="D34" t="s">
        <v>471</v>
      </c>
      <c r="E34" t="s">
        <v>502</v>
      </c>
      <c r="F34" t="s">
        <v>482</v>
      </c>
      <c r="G34" t="s">
        <v>61</v>
      </c>
      <c r="H34" t="s">
        <v>54</v>
      </c>
      <c r="I34" t="s">
        <v>504</v>
      </c>
      <c r="J34" t="s">
        <v>474</v>
      </c>
      <c r="K34" t="s">
        <v>512</v>
      </c>
      <c r="L34" t="s">
        <v>11</v>
      </c>
      <c r="M34" t="s">
        <v>505</v>
      </c>
      <c r="N34" t="s">
        <v>11</v>
      </c>
    </row>
    <row r="35" spans="1:14" x14ac:dyDescent="0.25">
      <c r="A35" t="s">
        <v>469</v>
      </c>
      <c r="B35" t="s">
        <v>470</v>
      </c>
      <c r="C35" t="s">
        <v>471</v>
      </c>
      <c r="D35" t="s">
        <v>471</v>
      </c>
      <c r="E35" t="s">
        <v>502</v>
      </c>
      <c r="F35" t="s">
        <v>482</v>
      </c>
      <c r="G35" t="s">
        <v>61</v>
      </c>
      <c r="H35" t="s">
        <v>54</v>
      </c>
      <c r="I35" t="s">
        <v>504</v>
      </c>
      <c r="J35" t="s">
        <v>474</v>
      </c>
      <c r="K35" t="s">
        <v>192</v>
      </c>
      <c r="L35" t="s">
        <v>11</v>
      </c>
      <c r="M35" t="s">
        <v>505</v>
      </c>
      <c r="N35" t="s">
        <v>11</v>
      </c>
    </row>
    <row r="36" spans="1:14" x14ac:dyDescent="0.25">
      <c r="A36" t="s">
        <v>469</v>
      </c>
      <c r="B36" t="s">
        <v>476</v>
      </c>
      <c r="C36" t="s">
        <v>471</v>
      </c>
      <c r="D36" t="s">
        <v>471</v>
      </c>
      <c r="E36" t="s">
        <v>502</v>
      </c>
      <c r="F36" t="s">
        <v>482</v>
      </c>
      <c r="G36" t="s">
        <v>61</v>
      </c>
      <c r="H36" t="s">
        <v>54</v>
      </c>
      <c r="I36" t="s">
        <v>490</v>
      </c>
      <c r="J36" t="s">
        <v>100</v>
      </c>
      <c r="K36" t="s">
        <v>513</v>
      </c>
      <c r="L36" t="s">
        <v>11</v>
      </c>
      <c r="M36" t="s">
        <v>491</v>
      </c>
      <c r="N36" t="s">
        <v>11</v>
      </c>
    </row>
    <row r="37" spans="1:14" x14ac:dyDescent="0.25">
      <c r="A37" t="s">
        <v>469</v>
      </c>
      <c r="B37" t="s">
        <v>470</v>
      </c>
      <c r="C37" t="s">
        <v>471</v>
      </c>
      <c r="D37" t="s">
        <v>471</v>
      </c>
      <c r="E37" s="1049" t="s">
        <v>514</v>
      </c>
      <c r="F37" t="s">
        <v>62</v>
      </c>
      <c r="G37" t="s">
        <v>61</v>
      </c>
      <c r="H37" t="s">
        <v>53</v>
      </c>
      <c r="I37" t="s">
        <v>479</v>
      </c>
      <c r="J37" t="s">
        <v>480</v>
      </c>
      <c r="K37" t="s">
        <v>524</v>
      </c>
      <c r="L37" t="s">
        <v>11</v>
      </c>
      <c r="M37" t="s">
        <v>481</v>
      </c>
      <c r="N37" t="s">
        <v>11</v>
      </c>
    </row>
    <row r="38" spans="1:14" x14ac:dyDescent="0.25">
      <c r="A38" t="s">
        <v>469</v>
      </c>
      <c r="B38" t="s">
        <v>470</v>
      </c>
      <c r="C38" t="s">
        <v>471</v>
      </c>
      <c r="D38" t="s">
        <v>471</v>
      </c>
      <c r="E38" t="s">
        <v>514</v>
      </c>
      <c r="F38" t="s">
        <v>62</v>
      </c>
      <c r="G38" t="s">
        <v>61</v>
      </c>
      <c r="H38" t="s">
        <v>54</v>
      </c>
      <c r="I38" s="1049" t="s">
        <v>479</v>
      </c>
      <c r="J38" t="s">
        <v>480</v>
      </c>
      <c r="K38" t="s">
        <v>206</v>
      </c>
      <c r="L38" t="s">
        <v>11</v>
      </c>
      <c r="M38" t="s">
        <v>481</v>
      </c>
      <c r="N38" t="s">
        <v>11</v>
      </c>
    </row>
    <row r="39" spans="1:14" x14ac:dyDescent="0.25">
      <c r="A39" t="s">
        <v>469</v>
      </c>
      <c r="B39" t="s">
        <v>470</v>
      </c>
      <c r="C39" t="s">
        <v>471</v>
      </c>
      <c r="D39" t="s">
        <v>471</v>
      </c>
      <c r="E39" t="s">
        <v>514</v>
      </c>
      <c r="F39" t="s">
        <v>62</v>
      </c>
      <c r="G39" t="s">
        <v>61</v>
      </c>
      <c r="H39" t="s">
        <v>54</v>
      </c>
      <c r="I39" t="s">
        <v>504</v>
      </c>
      <c r="J39" t="s">
        <v>474</v>
      </c>
      <c r="K39" t="s">
        <v>204</v>
      </c>
      <c r="L39" t="s">
        <v>11</v>
      </c>
      <c r="M39" t="s">
        <v>505</v>
      </c>
      <c r="N39" t="s">
        <v>11</v>
      </c>
    </row>
    <row r="40" spans="1:14" x14ac:dyDescent="0.25">
      <c r="A40" t="s">
        <v>469</v>
      </c>
      <c r="B40" t="s">
        <v>470</v>
      </c>
      <c r="C40" t="s">
        <v>471</v>
      </c>
      <c r="D40" t="s">
        <v>471</v>
      </c>
      <c r="E40" t="s">
        <v>514</v>
      </c>
      <c r="F40" t="s">
        <v>62</v>
      </c>
      <c r="G40" t="s">
        <v>61</v>
      </c>
      <c r="H40" t="s">
        <v>54</v>
      </c>
      <c r="I40" t="s">
        <v>504</v>
      </c>
      <c r="J40" t="s">
        <v>474</v>
      </c>
      <c r="K40" t="s">
        <v>205</v>
      </c>
      <c r="L40" t="s">
        <v>11</v>
      </c>
      <c r="M40" t="s">
        <v>505</v>
      </c>
      <c r="N40" t="s">
        <v>11</v>
      </c>
    </row>
    <row r="41" spans="1:14" x14ac:dyDescent="0.25">
      <c r="A41" t="s">
        <v>469</v>
      </c>
      <c r="B41" t="s">
        <v>476</v>
      </c>
      <c r="C41" t="s">
        <v>471</v>
      </c>
      <c r="D41" t="s">
        <v>471</v>
      </c>
      <c r="E41" t="s">
        <v>514</v>
      </c>
      <c r="F41" t="s">
        <v>62</v>
      </c>
      <c r="G41" t="s">
        <v>61</v>
      </c>
      <c r="H41" t="s">
        <v>54</v>
      </c>
      <c r="I41" t="s">
        <v>353</v>
      </c>
      <c r="J41" t="s">
        <v>100</v>
      </c>
      <c r="K41" t="s">
        <v>207</v>
      </c>
      <c r="L41" t="s">
        <v>11</v>
      </c>
      <c r="M41" t="s">
        <v>515</v>
      </c>
      <c r="N41" t="s">
        <v>11</v>
      </c>
    </row>
    <row r="42" spans="1:14" x14ac:dyDescent="0.25">
      <c r="A42" t="s">
        <v>469</v>
      </c>
      <c r="B42" t="s">
        <v>476</v>
      </c>
      <c r="C42" t="s">
        <v>471</v>
      </c>
      <c r="D42" t="s">
        <v>471</v>
      </c>
      <c r="E42" t="s">
        <v>514</v>
      </c>
      <c r="F42" t="s">
        <v>62</v>
      </c>
      <c r="G42" t="s">
        <v>61</v>
      </c>
      <c r="H42" t="s">
        <v>54</v>
      </c>
      <c r="I42" t="s">
        <v>490</v>
      </c>
      <c r="J42" t="s">
        <v>100</v>
      </c>
      <c r="K42" t="s">
        <v>516</v>
      </c>
      <c r="L42" t="s">
        <v>11</v>
      </c>
      <c r="M42" t="s">
        <v>491</v>
      </c>
      <c r="N42" t="s">
        <v>11</v>
      </c>
    </row>
    <row r="43" spans="1:14" x14ac:dyDescent="0.25">
      <c r="A43" t="s">
        <v>469</v>
      </c>
      <c r="B43" t="s">
        <v>476</v>
      </c>
      <c r="C43" t="s">
        <v>471</v>
      </c>
      <c r="D43" t="s">
        <v>471</v>
      </c>
      <c r="E43" t="s">
        <v>514</v>
      </c>
      <c r="F43" t="s">
        <v>482</v>
      </c>
      <c r="G43" t="s">
        <v>61</v>
      </c>
      <c r="H43" t="s">
        <v>53</v>
      </c>
      <c r="I43" t="s">
        <v>517</v>
      </c>
      <c r="J43" t="s">
        <v>100</v>
      </c>
      <c r="K43" t="s">
        <v>518</v>
      </c>
      <c r="L43" t="s">
        <v>11</v>
      </c>
      <c r="M43" t="s">
        <v>519</v>
      </c>
      <c r="N43" t="s">
        <v>241</v>
      </c>
    </row>
    <row r="44" spans="1:14" x14ac:dyDescent="0.25">
      <c r="A44" t="s">
        <v>469</v>
      </c>
      <c r="B44" t="s">
        <v>470</v>
      </c>
      <c r="C44" t="s">
        <v>471</v>
      </c>
      <c r="D44" t="s">
        <v>471</v>
      </c>
      <c r="E44" t="s">
        <v>514</v>
      </c>
      <c r="F44" t="s">
        <v>482</v>
      </c>
      <c r="G44" t="s">
        <v>61</v>
      </c>
      <c r="H44" t="s">
        <v>54</v>
      </c>
      <c r="I44" t="s">
        <v>479</v>
      </c>
      <c r="J44" t="s">
        <v>480</v>
      </c>
      <c r="K44" t="s">
        <v>237</v>
      </c>
      <c r="L44" t="s">
        <v>11</v>
      </c>
      <c r="M44" t="s">
        <v>481</v>
      </c>
      <c r="N44" t="s">
        <v>11</v>
      </c>
    </row>
    <row r="45" spans="1:14" x14ac:dyDescent="0.25">
      <c r="A45" t="s">
        <v>469</v>
      </c>
      <c r="B45" t="s">
        <v>476</v>
      </c>
      <c r="C45" t="s">
        <v>471</v>
      </c>
      <c r="D45" t="s">
        <v>471</v>
      </c>
      <c r="E45" t="s">
        <v>514</v>
      </c>
      <c r="F45" t="s">
        <v>482</v>
      </c>
      <c r="G45" t="s">
        <v>61</v>
      </c>
      <c r="H45" t="s">
        <v>54</v>
      </c>
      <c r="I45" t="s">
        <v>517</v>
      </c>
      <c r="J45" t="s">
        <v>100</v>
      </c>
      <c r="K45" t="s">
        <v>238</v>
      </c>
      <c r="L45" t="s">
        <v>11</v>
      </c>
      <c r="M45" t="s">
        <v>519</v>
      </c>
      <c r="N45" t="s">
        <v>520</v>
      </c>
    </row>
    <row r="46" spans="1:14" x14ac:dyDescent="0.25">
      <c r="A46" t="s">
        <v>469</v>
      </c>
      <c r="B46" t="s">
        <v>476</v>
      </c>
      <c r="C46" t="s">
        <v>471</v>
      </c>
      <c r="D46" t="s">
        <v>471</v>
      </c>
      <c r="E46" t="s">
        <v>521</v>
      </c>
      <c r="F46" t="s">
        <v>62</v>
      </c>
      <c r="G46" t="s">
        <v>61</v>
      </c>
      <c r="H46" t="s">
        <v>53</v>
      </c>
      <c r="I46" t="s">
        <v>496</v>
      </c>
      <c r="J46" t="s">
        <v>100</v>
      </c>
      <c r="K46" t="s">
        <v>522</v>
      </c>
      <c r="L46" t="s">
        <v>11</v>
      </c>
      <c r="M46" t="s">
        <v>523</v>
      </c>
      <c r="N46" t="s">
        <v>241</v>
      </c>
    </row>
    <row r="47" spans="1:14" x14ac:dyDescent="0.25">
      <c r="A47" t="s">
        <v>469</v>
      </c>
      <c r="B47" t="s">
        <v>476</v>
      </c>
      <c r="C47" t="s">
        <v>471</v>
      </c>
      <c r="D47" t="s">
        <v>471</v>
      </c>
      <c r="E47" t="s">
        <v>521</v>
      </c>
      <c r="F47" t="s">
        <v>62</v>
      </c>
      <c r="G47" t="s">
        <v>61</v>
      </c>
      <c r="H47" t="s">
        <v>54</v>
      </c>
      <c r="I47" t="s">
        <v>525</v>
      </c>
      <c r="J47" t="s">
        <v>100</v>
      </c>
      <c r="K47" t="s">
        <v>214</v>
      </c>
      <c r="L47" t="s">
        <v>11</v>
      </c>
      <c r="M47" t="s">
        <v>526</v>
      </c>
      <c r="N47" t="s">
        <v>11</v>
      </c>
    </row>
    <row r="48" spans="1:14" x14ac:dyDescent="0.25">
      <c r="A48" t="s">
        <v>469</v>
      </c>
      <c r="B48" t="s">
        <v>470</v>
      </c>
      <c r="C48" t="s">
        <v>471</v>
      </c>
      <c r="D48" t="s">
        <v>471</v>
      </c>
      <c r="E48" t="s">
        <v>521</v>
      </c>
      <c r="F48" t="s">
        <v>62</v>
      </c>
      <c r="G48" t="s">
        <v>61</v>
      </c>
      <c r="H48" t="s">
        <v>54</v>
      </c>
      <c r="I48" t="s">
        <v>479</v>
      </c>
      <c r="J48" t="s">
        <v>480</v>
      </c>
      <c r="K48" t="s">
        <v>213</v>
      </c>
      <c r="L48" t="s">
        <v>11</v>
      </c>
      <c r="M48" t="s">
        <v>481</v>
      </c>
      <c r="N48" t="s">
        <v>11</v>
      </c>
    </row>
    <row r="49" spans="1:14" x14ac:dyDescent="0.25">
      <c r="A49" t="s">
        <v>469</v>
      </c>
      <c r="B49" t="s">
        <v>470</v>
      </c>
      <c r="C49" t="s">
        <v>471</v>
      </c>
      <c r="D49" t="s">
        <v>471</v>
      </c>
      <c r="E49" t="s">
        <v>521</v>
      </c>
      <c r="F49" t="s">
        <v>62</v>
      </c>
      <c r="G49" s="1049" t="s">
        <v>61</v>
      </c>
      <c r="H49" t="s">
        <v>54</v>
      </c>
      <c r="I49" t="s">
        <v>504</v>
      </c>
      <c r="J49" t="s">
        <v>474</v>
      </c>
      <c r="K49" t="s">
        <v>527</v>
      </c>
      <c r="L49" t="s">
        <v>11</v>
      </c>
      <c r="M49" t="s">
        <v>505</v>
      </c>
      <c r="N49" t="s">
        <v>11</v>
      </c>
    </row>
    <row r="50" spans="1:14" x14ac:dyDescent="0.25">
      <c r="A50" t="s">
        <v>469</v>
      </c>
      <c r="B50" t="s">
        <v>470</v>
      </c>
      <c r="C50" t="s">
        <v>471</v>
      </c>
      <c r="D50" t="s">
        <v>471</v>
      </c>
      <c r="E50" t="s">
        <v>521</v>
      </c>
      <c r="F50" t="s">
        <v>62</v>
      </c>
      <c r="G50" t="s">
        <v>61</v>
      </c>
      <c r="H50" t="s">
        <v>54</v>
      </c>
      <c r="I50" t="s">
        <v>504</v>
      </c>
      <c r="J50" t="s">
        <v>474</v>
      </c>
      <c r="K50" t="s">
        <v>210</v>
      </c>
      <c r="L50" t="s">
        <v>11</v>
      </c>
      <c r="M50" t="s">
        <v>505</v>
      </c>
      <c r="N50" t="s">
        <v>11</v>
      </c>
    </row>
    <row r="51" spans="1:14" x14ac:dyDescent="0.25">
      <c r="A51" t="s">
        <v>469</v>
      </c>
      <c r="B51" t="s">
        <v>476</v>
      </c>
      <c r="C51" t="s">
        <v>471</v>
      </c>
      <c r="D51" t="s">
        <v>471</v>
      </c>
      <c r="E51" t="s">
        <v>521</v>
      </c>
      <c r="F51" t="s">
        <v>62</v>
      </c>
      <c r="G51" t="s">
        <v>61</v>
      </c>
      <c r="H51" t="s">
        <v>54</v>
      </c>
      <c r="I51" t="s">
        <v>487</v>
      </c>
      <c r="J51" t="s">
        <v>100</v>
      </c>
      <c r="K51" t="s">
        <v>211</v>
      </c>
      <c r="L51" t="s">
        <v>11</v>
      </c>
      <c r="M51" t="s">
        <v>489</v>
      </c>
      <c r="N51" t="s">
        <v>11</v>
      </c>
    </row>
    <row r="52" spans="1:14" x14ac:dyDescent="0.25">
      <c r="A52" t="s">
        <v>469</v>
      </c>
      <c r="B52" t="s">
        <v>476</v>
      </c>
      <c r="C52" t="s">
        <v>471</v>
      </c>
      <c r="D52" t="s">
        <v>471</v>
      </c>
      <c r="E52" t="s">
        <v>521</v>
      </c>
      <c r="F52" t="s">
        <v>62</v>
      </c>
      <c r="G52" t="s">
        <v>61</v>
      </c>
      <c r="H52" t="s">
        <v>54</v>
      </c>
      <c r="I52" t="s">
        <v>528</v>
      </c>
      <c r="J52" t="s">
        <v>529</v>
      </c>
      <c r="K52" t="s">
        <v>208</v>
      </c>
      <c r="L52" t="s">
        <v>11</v>
      </c>
      <c r="M52" t="s">
        <v>530</v>
      </c>
      <c r="N52" t="s">
        <v>11</v>
      </c>
    </row>
    <row r="53" spans="1:14" x14ac:dyDescent="0.25">
      <c r="A53" t="s">
        <v>469</v>
      </c>
      <c r="B53" t="s">
        <v>476</v>
      </c>
      <c r="C53" t="s">
        <v>471</v>
      </c>
      <c r="D53" t="s">
        <v>471</v>
      </c>
      <c r="E53" t="s">
        <v>521</v>
      </c>
      <c r="F53" t="s">
        <v>62</v>
      </c>
      <c r="G53" t="s">
        <v>61</v>
      </c>
      <c r="H53" t="s">
        <v>54</v>
      </c>
      <c r="I53" t="s">
        <v>490</v>
      </c>
      <c r="J53" t="s">
        <v>100</v>
      </c>
      <c r="K53" t="s">
        <v>215</v>
      </c>
      <c r="L53" t="s">
        <v>11</v>
      </c>
      <c r="M53" t="s">
        <v>531</v>
      </c>
      <c r="N53" t="s">
        <v>11</v>
      </c>
    </row>
    <row r="54" spans="1:14" x14ac:dyDescent="0.25">
      <c r="A54" t="s">
        <v>469</v>
      </c>
      <c r="B54" t="s">
        <v>476</v>
      </c>
      <c r="C54" t="s">
        <v>471</v>
      </c>
      <c r="D54" t="s">
        <v>471</v>
      </c>
      <c r="E54" t="s">
        <v>521</v>
      </c>
      <c r="F54" t="s">
        <v>62</v>
      </c>
      <c r="G54" t="s">
        <v>61</v>
      </c>
      <c r="H54" t="s">
        <v>54</v>
      </c>
      <c r="I54" t="s">
        <v>490</v>
      </c>
      <c r="J54" t="s">
        <v>100</v>
      </c>
      <c r="K54" t="s">
        <v>212</v>
      </c>
      <c r="L54" t="s">
        <v>11</v>
      </c>
      <c r="M54" t="s">
        <v>531</v>
      </c>
      <c r="N54" t="s">
        <v>11</v>
      </c>
    </row>
    <row r="55" spans="1:14" x14ac:dyDescent="0.25">
      <c r="A55" t="s">
        <v>469</v>
      </c>
      <c r="B55" t="s">
        <v>476</v>
      </c>
      <c r="C55" t="s">
        <v>471</v>
      </c>
      <c r="D55" t="s">
        <v>471</v>
      </c>
      <c r="E55" t="s">
        <v>521</v>
      </c>
      <c r="F55" t="s">
        <v>62</v>
      </c>
      <c r="G55" t="s">
        <v>61</v>
      </c>
      <c r="H55" t="s">
        <v>54</v>
      </c>
      <c r="I55" t="s">
        <v>353</v>
      </c>
      <c r="J55" t="s">
        <v>100</v>
      </c>
      <c r="K55" t="s">
        <v>209</v>
      </c>
      <c r="L55" t="s">
        <v>11</v>
      </c>
      <c r="M55" t="s">
        <v>532</v>
      </c>
      <c r="N55" t="s">
        <v>11</v>
      </c>
    </row>
    <row r="56" spans="1:14" x14ac:dyDescent="0.25">
      <c r="A56" t="s">
        <v>469</v>
      </c>
      <c r="B56" t="s">
        <v>476</v>
      </c>
      <c r="C56" t="s">
        <v>471</v>
      </c>
      <c r="D56" t="s">
        <v>471</v>
      </c>
      <c r="E56" t="s">
        <v>521</v>
      </c>
      <c r="F56" t="s">
        <v>482</v>
      </c>
      <c r="G56" t="s">
        <v>61</v>
      </c>
      <c r="H56" t="s">
        <v>53</v>
      </c>
      <c r="I56" t="s">
        <v>483</v>
      </c>
      <c r="J56" t="s">
        <v>100</v>
      </c>
      <c r="K56" t="s">
        <v>233</v>
      </c>
      <c r="L56" t="s">
        <v>11</v>
      </c>
      <c r="M56" t="s">
        <v>485</v>
      </c>
      <c r="N56" t="s">
        <v>533</v>
      </c>
    </row>
    <row r="57" spans="1:14" x14ac:dyDescent="0.25">
      <c r="A57" t="s">
        <v>469</v>
      </c>
      <c r="B57" t="s">
        <v>476</v>
      </c>
      <c r="C57" t="s">
        <v>471</v>
      </c>
      <c r="D57" t="s">
        <v>471</v>
      </c>
      <c r="E57" t="s">
        <v>521</v>
      </c>
      <c r="F57" t="s">
        <v>482</v>
      </c>
      <c r="G57" t="s">
        <v>61</v>
      </c>
      <c r="H57" t="s">
        <v>53</v>
      </c>
      <c r="I57" t="s">
        <v>477</v>
      </c>
      <c r="J57" t="s">
        <v>100</v>
      </c>
      <c r="K57" t="s">
        <v>232</v>
      </c>
      <c r="L57" t="s">
        <v>11</v>
      </c>
      <c r="M57" t="s">
        <v>478</v>
      </c>
      <c r="N57" t="s">
        <v>11</v>
      </c>
    </row>
    <row r="58" spans="1:14" x14ac:dyDescent="0.25">
      <c r="A58" t="s">
        <v>469</v>
      </c>
      <c r="B58" t="s">
        <v>476</v>
      </c>
      <c r="C58" t="s">
        <v>471</v>
      </c>
      <c r="D58" t="s">
        <v>471</v>
      </c>
      <c r="E58" t="s">
        <v>521</v>
      </c>
      <c r="F58" t="s">
        <v>482</v>
      </c>
      <c r="G58" t="s">
        <v>61</v>
      </c>
      <c r="H58" t="s">
        <v>53</v>
      </c>
      <c r="I58" t="s">
        <v>517</v>
      </c>
      <c r="J58" t="s">
        <v>100</v>
      </c>
      <c r="K58" t="s">
        <v>534</v>
      </c>
      <c r="L58" t="s">
        <v>11</v>
      </c>
      <c r="M58" t="s">
        <v>519</v>
      </c>
      <c r="N58" t="s">
        <v>241</v>
      </c>
    </row>
    <row r="59" spans="1:14" x14ac:dyDescent="0.25">
      <c r="A59" t="s">
        <v>469</v>
      </c>
      <c r="B59" t="s">
        <v>470</v>
      </c>
      <c r="C59" t="s">
        <v>471</v>
      </c>
      <c r="D59" t="s">
        <v>471</v>
      </c>
      <c r="E59" t="s">
        <v>521</v>
      </c>
      <c r="F59" t="s">
        <v>482</v>
      </c>
      <c r="G59" t="s">
        <v>61</v>
      </c>
      <c r="H59" t="s">
        <v>54</v>
      </c>
      <c r="I59" t="s">
        <v>504</v>
      </c>
      <c r="J59" t="s">
        <v>474</v>
      </c>
      <c r="K59" t="s">
        <v>196</v>
      </c>
      <c r="L59" t="s">
        <v>11</v>
      </c>
      <c r="M59" t="s">
        <v>505</v>
      </c>
      <c r="N59" t="s">
        <v>11</v>
      </c>
    </row>
    <row r="60" spans="1:14" x14ac:dyDescent="0.25">
      <c r="A60" t="s">
        <v>469</v>
      </c>
      <c r="B60" t="s">
        <v>470</v>
      </c>
      <c r="C60" t="s">
        <v>471</v>
      </c>
      <c r="D60" t="s">
        <v>471</v>
      </c>
      <c r="E60" t="s">
        <v>521</v>
      </c>
      <c r="F60" t="s">
        <v>482</v>
      </c>
      <c r="G60" t="s">
        <v>61</v>
      </c>
      <c r="H60" t="s">
        <v>54</v>
      </c>
      <c r="I60" t="s">
        <v>506</v>
      </c>
      <c r="J60" t="s">
        <v>474</v>
      </c>
      <c r="K60" t="s">
        <v>198</v>
      </c>
      <c r="L60" t="s">
        <v>11</v>
      </c>
      <c r="M60" t="s">
        <v>507</v>
      </c>
      <c r="N60" t="s">
        <v>11</v>
      </c>
    </row>
    <row r="61" spans="1:14" x14ac:dyDescent="0.25">
      <c r="A61" t="s">
        <v>469</v>
      </c>
      <c r="B61" t="s">
        <v>476</v>
      </c>
      <c r="C61" t="s">
        <v>471</v>
      </c>
      <c r="D61" t="s">
        <v>471</v>
      </c>
      <c r="E61" t="s">
        <v>521</v>
      </c>
      <c r="F61" t="s">
        <v>482</v>
      </c>
      <c r="G61" t="s">
        <v>61</v>
      </c>
      <c r="H61" t="s">
        <v>54</v>
      </c>
      <c r="I61" t="s">
        <v>490</v>
      </c>
      <c r="J61" t="s">
        <v>100</v>
      </c>
      <c r="K61" t="s">
        <v>197</v>
      </c>
      <c r="L61" t="s">
        <v>11</v>
      </c>
      <c r="M61" t="s">
        <v>503</v>
      </c>
      <c r="N61" t="s">
        <v>11</v>
      </c>
    </row>
    <row r="62" spans="1:14" x14ac:dyDescent="0.25">
      <c r="A62" t="s">
        <v>469</v>
      </c>
      <c r="B62" t="s">
        <v>476</v>
      </c>
      <c r="C62" t="s">
        <v>471</v>
      </c>
      <c r="D62" t="s">
        <v>471</v>
      </c>
      <c r="E62" t="s">
        <v>535</v>
      </c>
      <c r="F62" t="s">
        <v>62</v>
      </c>
      <c r="G62" t="s">
        <v>61</v>
      </c>
      <c r="H62" t="s">
        <v>53</v>
      </c>
      <c r="I62" t="s">
        <v>536</v>
      </c>
      <c r="J62" t="s">
        <v>100</v>
      </c>
      <c r="K62" t="s">
        <v>227</v>
      </c>
      <c r="L62" t="s">
        <v>11</v>
      </c>
      <c r="M62" t="s">
        <v>537</v>
      </c>
      <c r="N62" t="s">
        <v>11</v>
      </c>
    </row>
    <row r="63" spans="1:14" x14ac:dyDescent="0.25">
      <c r="A63" t="s">
        <v>469</v>
      </c>
      <c r="B63" t="s">
        <v>476</v>
      </c>
      <c r="C63" t="s">
        <v>471</v>
      </c>
      <c r="D63" t="s">
        <v>471</v>
      </c>
      <c r="E63" t="s">
        <v>535</v>
      </c>
      <c r="F63" t="s">
        <v>62</v>
      </c>
      <c r="G63" t="s">
        <v>61</v>
      </c>
      <c r="H63" t="s">
        <v>53</v>
      </c>
      <c r="I63" t="s">
        <v>536</v>
      </c>
      <c r="J63" t="s">
        <v>100</v>
      </c>
      <c r="K63" t="s">
        <v>226</v>
      </c>
      <c r="L63" t="s">
        <v>11</v>
      </c>
      <c r="M63" t="s">
        <v>537</v>
      </c>
      <c r="N63" t="s">
        <v>11</v>
      </c>
    </row>
    <row r="64" spans="1:14" x14ac:dyDescent="0.25">
      <c r="A64" t="s">
        <v>469</v>
      </c>
      <c r="B64" t="s">
        <v>476</v>
      </c>
      <c r="C64" t="s">
        <v>471</v>
      </c>
      <c r="D64" t="s">
        <v>471</v>
      </c>
      <c r="E64" t="s">
        <v>535</v>
      </c>
      <c r="F64" t="s">
        <v>62</v>
      </c>
      <c r="G64" t="s">
        <v>61</v>
      </c>
      <c r="H64" t="s">
        <v>53</v>
      </c>
      <c r="I64" t="s">
        <v>477</v>
      </c>
      <c r="J64" t="s">
        <v>100</v>
      </c>
      <c r="K64" t="s">
        <v>231</v>
      </c>
      <c r="L64" t="s">
        <v>11</v>
      </c>
      <c r="M64" t="s">
        <v>538</v>
      </c>
      <c r="N64" t="s">
        <v>11</v>
      </c>
    </row>
    <row r="65" spans="1:14" x14ac:dyDescent="0.25">
      <c r="A65" t="s">
        <v>469</v>
      </c>
      <c r="B65" t="s">
        <v>476</v>
      </c>
      <c r="C65" t="s">
        <v>471</v>
      </c>
      <c r="D65" t="s">
        <v>471</v>
      </c>
      <c r="E65" t="s">
        <v>535</v>
      </c>
      <c r="F65" t="s">
        <v>62</v>
      </c>
      <c r="G65" t="s">
        <v>61</v>
      </c>
      <c r="H65" s="1049" t="s">
        <v>53</v>
      </c>
      <c r="I65" t="s">
        <v>119</v>
      </c>
      <c r="J65" t="s">
        <v>100</v>
      </c>
      <c r="K65" t="s">
        <v>230</v>
      </c>
      <c r="L65" t="s">
        <v>11</v>
      </c>
      <c r="M65" t="s">
        <v>548</v>
      </c>
      <c r="N65" t="s">
        <v>549</v>
      </c>
    </row>
    <row r="66" spans="1:14" x14ac:dyDescent="0.25">
      <c r="A66" t="s">
        <v>469</v>
      </c>
      <c r="B66" t="s">
        <v>540</v>
      </c>
      <c r="C66" t="s">
        <v>471</v>
      </c>
      <c r="D66" t="s">
        <v>471</v>
      </c>
      <c r="E66" t="s">
        <v>535</v>
      </c>
      <c r="F66" t="s">
        <v>62</v>
      </c>
      <c r="G66" t="s">
        <v>61</v>
      </c>
      <c r="H66" t="s">
        <v>53</v>
      </c>
      <c r="I66" t="s">
        <v>541</v>
      </c>
      <c r="J66" t="s">
        <v>542</v>
      </c>
      <c r="K66" t="s">
        <v>228</v>
      </c>
      <c r="L66" t="s">
        <v>11</v>
      </c>
      <c r="M66" t="s">
        <v>543</v>
      </c>
      <c r="N66" t="s">
        <v>11</v>
      </c>
    </row>
    <row r="67" spans="1:14" x14ac:dyDescent="0.25">
      <c r="A67" t="s">
        <v>469</v>
      </c>
      <c r="B67" t="s">
        <v>476</v>
      </c>
      <c r="C67" t="s">
        <v>471</v>
      </c>
      <c r="D67" t="s">
        <v>471</v>
      </c>
      <c r="E67" t="s">
        <v>535</v>
      </c>
      <c r="F67" t="s">
        <v>62</v>
      </c>
      <c r="G67" t="s">
        <v>61</v>
      </c>
      <c r="H67" t="s">
        <v>54</v>
      </c>
      <c r="I67" t="s">
        <v>477</v>
      </c>
      <c r="J67" t="s">
        <v>100</v>
      </c>
      <c r="K67" t="s">
        <v>544</v>
      </c>
      <c r="L67" t="s">
        <v>11</v>
      </c>
      <c r="M67" t="s">
        <v>545</v>
      </c>
      <c r="N67" t="s">
        <v>11</v>
      </c>
    </row>
    <row r="68" spans="1:14" x14ac:dyDescent="0.25">
      <c r="A68" t="s">
        <v>469</v>
      </c>
      <c r="B68" t="s">
        <v>476</v>
      </c>
      <c r="C68" t="s">
        <v>471</v>
      </c>
      <c r="D68" t="s">
        <v>471</v>
      </c>
      <c r="E68" t="s">
        <v>535</v>
      </c>
      <c r="F68" t="s">
        <v>62</v>
      </c>
      <c r="G68" t="s">
        <v>61</v>
      </c>
      <c r="H68" t="s">
        <v>54</v>
      </c>
      <c r="I68" t="s">
        <v>119</v>
      </c>
      <c r="J68" t="s">
        <v>100</v>
      </c>
      <c r="K68" t="s">
        <v>216</v>
      </c>
      <c r="L68" t="s">
        <v>11</v>
      </c>
      <c r="M68" t="s">
        <v>546</v>
      </c>
      <c r="N68" t="s">
        <v>547</v>
      </c>
    </row>
    <row r="69" spans="1:14" x14ac:dyDescent="0.25">
      <c r="A69" t="s">
        <v>469</v>
      </c>
      <c r="B69" t="s">
        <v>476</v>
      </c>
      <c r="C69" t="s">
        <v>471</v>
      </c>
      <c r="D69" t="s">
        <v>471</v>
      </c>
      <c r="E69" t="s">
        <v>535</v>
      </c>
      <c r="F69" t="s">
        <v>62</v>
      </c>
      <c r="G69" t="s">
        <v>61</v>
      </c>
      <c r="H69" s="1049" t="s">
        <v>54</v>
      </c>
      <c r="I69" t="s">
        <v>490</v>
      </c>
      <c r="J69" t="s">
        <v>100</v>
      </c>
      <c r="K69" t="s">
        <v>229</v>
      </c>
      <c r="L69" t="s">
        <v>11</v>
      </c>
      <c r="M69" t="s">
        <v>539</v>
      </c>
      <c r="N69" t="s">
        <v>11</v>
      </c>
    </row>
    <row r="70" spans="1:14" x14ac:dyDescent="0.25">
      <c r="A70" t="s">
        <v>469</v>
      </c>
      <c r="B70" t="s">
        <v>476</v>
      </c>
      <c r="C70" t="s">
        <v>471</v>
      </c>
      <c r="D70" t="s">
        <v>471</v>
      </c>
      <c r="E70" t="s">
        <v>535</v>
      </c>
      <c r="F70" t="s">
        <v>62</v>
      </c>
      <c r="G70" t="s">
        <v>61</v>
      </c>
      <c r="H70" t="s">
        <v>54</v>
      </c>
      <c r="I70" t="s">
        <v>536</v>
      </c>
      <c r="J70" t="s">
        <v>100</v>
      </c>
      <c r="K70" t="s">
        <v>220</v>
      </c>
      <c r="L70" t="s">
        <v>11</v>
      </c>
      <c r="M70" t="s">
        <v>537</v>
      </c>
      <c r="N70" t="s">
        <v>11</v>
      </c>
    </row>
    <row r="71" spans="1:14" x14ac:dyDescent="0.25">
      <c r="A71" t="s">
        <v>469</v>
      </c>
      <c r="B71" t="s">
        <v>476</v>
      </c>
      <c r="C71" t="s">
        <v>471</v>
      </c>
      <c r="D71" t="s">
        <v>471</v>
      </c>
      <c r="E71" t="s">
        <v>535</v>
      </c>
      <c r="F71" t="s">
        <v>62</v>
      </c>
      <c r="G71" t="s">
        <v>61</v>
      </c>
      <c r="H71" t="s">
        <v>54</v>
      </c>
      <c r="I71" t="s">
        <v>536</v>
      </c>
      <c r="J71" t="s">
        <v>100</v>
      </c>
      <c r="K71" t="s">
        <v>219</v>
      </c>
      <c r="L71" t="s">
        <v>11</v>
      </c>
      <c r="M71" t="s">
        <v>537</v>
      </c>
      <c r="N71" t="s">
        <v>11</v>
      </c>
    </row>
    <row r="72" spans="1:14" x14ac:dyDescent="0.25">
      <c r="A72" t="s">
        <v>469</v>
      </c>
      <c r="B72" t="s">
        <v>476</v>
      </c>
      <c r="C72" t="s">
        <v>471</v>
      </c>
      <c r="D72" t="s">
        <v>471</v>
      </c>
      <c r="E72" t="s">
        <v>535</v>
      </c>
      <c r="F72" t="s">
        <v>62</v>
      </c>
      <c r="G72" t="s">
        <v>61</v>
      </c>
      <c r="H72" t="s">
        <v>54</v>
      </c>
      <c r="I72" t="s">
        <v>477</v>
      </c>
      <c r="J72" t="s">
        <v>100</v>
      </c>
      <c r="K72" t="s">
        <v>217</v>
      </c>
      <c r="L72" t="s">
        <v>11</v>
      </c>
      <c r="M72" t="s">
        <v>538</v>
      </c>
      <c r="N72" t="s">
        <v>11</v>
      </c>
    </row>
    <row r="73" spans="1:14" x14ac:dyDescent="0.25">
      <c r="A73" t="s">
        <v>469</v>
      </c>
      <c r="B73" t="s">
        <v>470</v>
      </c>
      <c r="C73" t="s">
        <v>471</v>
      </c>
      <c r="D73" t="s">
        <v>471</v>
      </c>
      <c r="E73" t="s">
        <v>535</v>
      </c>
      <c r="F73" t="s">
        <v>62</v>
      </c>
      <c r="G73" t="s">
        <v>61</v>
      </c>
      <c r="H73" t="s">
        <v>54</v>
      </c>
      <c r="I73" t="s">
        <v>504</v>
      </c>
      <c r="J73" t="s">
        <v>474</v>
      </c>
      <c r="K73" t="s">
        <v>221</v>
      </c>
      <c r="L73" t="s">
        <v>11</v>
      </c>
      <c r="M73" t="s">
        <v>505</v>
      </c>
      <c r="N73" t="s">
        <v>11</v>
      </c>
    </row>
    <row r="74" spans="1:14" x14ac:dyDescent="0.25">
      <c r="A74" t="s">
        <v>469</v>
      </c>
      <c r="B74" t="s">
        <v>476</v>
      </c>
      <c r="C74" t="s">
        <v>471</v>
      </c>
      <c r="D74" t="s">
        <v>471</v>
      </c>
      <c r="E74" t="s">
        <v>535</v>
      </c>
      <c r="F74" t="s">
        <v>62</v>
      </c>
      <c r="G74" t="s">
        <v>61</v>
      </c>
      <c r="H74" t="s">
        <v>54</v>
      </c>
      <c r="I74" t="s">
        <v>490</v>
      </c>
      <c r="J74" t="s">
        <v>100</v>
      </c>
      <c r="K74" t="s">
        <v>218</v>
      </c>
      <c r="L74" t="s">
        <v>11</v>
      </c>
      <c r="M74" t="s">
        <v>539</v>
      </c>
      <c r="N74" t="s">
        <v>11</v>
      </c>
    </row>
    <row r="75" spans="1:14" x14ac:dyDescent="0.25">
      <c r="A75" t="s">
        <v>469</v>
      </c>
      <c r="B75" t="s">
        <v>476</v>
      </c>
      <c r="C75" t="s">
        <v>471</v>
      </c>
      <c r="D75" t="s">
        <v>471</v>
      </c>
      <c r="E75" t="s">
        <v>535</v>
      </c>
      <c r="F75" t="s">
        <v>62</v>
      </c>
      <c r="G75" t="s">
        <v>61</v>
      </c>
      <c r="H75" t="s">
        <v>54</v>
      </c>
      <c r="I75" t="s">
        <v>490</v>
      </c>
      <c r="J75" t="s">
        <v>100</v>
      </c>
      <c r="K75" t="s">
        <v>550</v>
      </c>
      <c r="L75" t="s">
        <v>11</v>
      </c>
      <c r="M75" t="s">
        <v>531</v>
      </c>
      <c r="N75" t="s">
        <v>11</v>
      </c>
    </row>
    <row r="76" spans="1:14" x14ac:dyDescent="0.25">
      <c r="A76" t="s">
        <v>469</v>
      </c>
      <c r="B76" t="s">
        <v>476</v>
      </c>
      <c r="C76" t="s">
        <v>471</v>
      </c>
      <c r="D76" t="s">
        <v>471</v>
      </c>
      <c r="E76" t="s">
        <v>535</v>
      </c>
      <c r="F76" t="s">
        <v>482</v>
      </c>
      <c r="G76" t="s">
        <v>61</v>
      </c>
      <c r="H76" t="s">
        <v>53</v>
      </c>
      <c r="I76" t="s">
        <v>477</v>
      </c>
      <c r="J76" t="s">
        <v>100</v>
      </c>
      <c r="K76" t="s">
        <v>551</v>
      </c>
      <c r="L76" t="s">
        <v>11</v>
      </c>
      <c r="M76" t="s">
        <v>552</v>
      </c>
      <c r="N76" t="s">
        <v>11</v>
      </c>
    </row>
    <row r="77" spans="1:14" x14ac:dyDescent="0.25">
      <c r="A77" t="s">
        <v>469</v>
      </c>
      <c r="B77" t="s">
        <v>476</v>
      </c>
      <c r="C77" t="s">
        <v>471</v>
      </c>
      <c r="D77" t="s">
        <v>471</v>
      </c>
      <c r="E77" t="s">
        <v>535</v>
      </c>
      <c r="F77" t="s">
        <v>482</v>
      </c>
      <c r="G77" t="s">
        <v>61</v>
      </c>
      <c r="H77" t="s">
        <v>54</v>
      </c>
      <c r="I77" t="s">
        <v>477</v>
      </c>
      <c r="J77" t="s">
        <v>100</v>
      </c>
      <c r="K77" t="s">
        <v>199</v>
      </c>
      <c r="L77" t="s">
        <v>11</v>
      </c>
      <c r="M77" t="s">
        <v>545</v>
      </c>
      <c r="N77" t="s">
        <v>11</v>
      </c>
    </row>
    <row r="78" spans="1:14" x14ac:dyDescent="0.25">
      <c r="A78" t="s">
        <v>469</v>
      </c>
      <c r="B78" t="s">
        <v>476</v>
      </c>
      <c r="C78" t="s">
        <v>471</v>
      </c>
      <c r="D78" t="s">
        <v>471</v>
      </c>
      <c r="E78" t="s">
        <v>535</v>
      </c>
      <c r="F78" t="s">
        <v>482</v>
      </c>
      <c r="G78" t="s">
        <v>61</v>
      </c>
      <c r="H78" t="s">
        <v>54</v>
      </c>
      <c r="I78" t="s">
        <v>509</v>
      </c>
      <c r="J78" t="s">
        <v>100</v>
      </c>
      <c r="K78" t="s">
        <v>200</v>
      </c>
      <c r="L78" t="s">
        <v>11</v>
      </c>
      <c r="M78" t="s">
        <v>553</v>
      </c>
      <c r="N78" t="s">
        <v>11</v>
      </c>
    </row>
    <row r="79" spans="1:14" x14ac:dyDescent="0.25">
      <c r="A79" t="s">
        <v>469</v>
      </c>
      <c r="B79" t="s">
        <v>476</v>
      </c>
      <c r="C79" t="s">
        <v>471</v>
      </c>
      <c r="D79" t="s">
        <v>471</v>
      </c>
      <c r="E79" t="s">
        <v>554</v>
      </c>
      <c r="F79" t="s">
        <v>62</v>
      </c>
      <c r="G79" t="s">
        <v>61</v>
      </c>
      <c r="H79" t="s">
        <v>54</v>
      </c>
      <c r="I79" t="s">
        <v>555</v>
      </c>
      <c r="J79" t="s">
        <v>100</v>
      </c>
      <c r="K79" t="s">
        <v>556</v>
      </c>
      <c r="L79" t="s">
        <v>11</v>
      </c>
      <c r="M79" t="s">
        <v>557</v>
      </c>
      <c r="N79" t="s">
        <v>11</v>
      </c>
    </row>
    <row r="80" spans="1:14" x14ac:dyDescent="0.25">
      <c r="A80" t="s">
        <v>469</v>
      </c>
      <c r="B80" t="s">
        <v>476</v>
      </c>
      <c r="C80" t="s">
        <v>471</v>
      </c>
      <c r="D80" t="s">
        <v>471</v>
      </c>
      <c r="E80" t="s">
        <v>558</v>
      </c>
      <c r="F80" t="s">
        <v>62</v>
      </c>
      <c r="G80" t="s">
        <v>61</v>
      </c>
      <c r="H80" t="s">
        <v>53</v>
      </c>
      <c r="I80" t="s">
        <v>496</v>
      </c>
      <c r="J80" t="s">
        <v>100</v>
      </c>
      <c r="K80" t="s">
        <v>241</v>
      </c>
      <c r="L80" t="s">
        <v>11</v>
      </c>
      <c r="M80" t="s">
        <v>559</v>
      </c>
      <c r="N80" t="s">
        <v>11</v>
      </c>
    </row>
    <row r="81" spans="1:14" x14ac:dyDescent="0.25">
      <c r="A81" t="s">
        <v>469</v>
      </c>
      <c r="B81" t="s">
        <v>476</v>
      </c>
      <c r="C81" t="s">
        <v>471</v>
      </c>
      <c r="D81" t="s">
        <v>471</v>
      </c>
      <c r="E81" t="s">
        <v>558</v>
      </c>
      <c r="F81" t="s">
        <v>62</v>
      </c>
      <c r="G81" t="s">
        <v>61</v>
      </c>
      <c r="H81" t="s">
        <v>53</v>
      </c>
      <c r="I81" t="s">
        <v>496</v>
      </c>
      <c r="J81" t="s">
        <v>100</v>
      </c>
      <c r="K81" t="s">
        <v>560</v>
      </c>
      <c r="L81" t="s">
        <v>11</v>
      </c>
      <c r="M81" t="s">
        <v>559</v>
      </c>
      <c r="N81" t="s">
        <v>11</v>
      </c>
    </row>
    <row r="82" spans="1:14" x14ac:dyDescent="0.25">
      <c r="A82" t="s">
        <v>469</v>
      </c>
      <c r="B82" t="s">
        <v>476</v>
      </c>
      <c r="C82" t="s">
        <v>471</v>
      </c>
      <c r="D82" s="1049" t="s">
        <v>471</v>
      </c>
      <c r="E82" t="s">
        <v>558</v>
      </c>
      <c r="F82" t="s">
        <v>62</v>
      </c>
      <c r="G82" t="s">
        <v>61</v>
      </c>
      <c r="H82" t="s">
        <v>53</v>
      </c>
      <c r="I82" t="s">
        <v>477</v>
      </c>
      <c r="J82" t="s">
        <v>100</v>
      </c>
      <c r="K82" t="s">
        <v>240</v>
      </c>
      <c r="L82" t="s">
        <v>11</v>
      </c>
      <c r="M82" t="s">
        <v>538</v>
      </c>
      <c r="N82" t="s">
        <v>11</v>
      </c>
    </row>
    <row r="83" spans="1:14" x14ac:dyDescent="0.25">
      <c r="A83" t="s">
        <v>469</v>
      </c>
      <c r="B83" t="s">
        <v>476</v>
      </c>
      <c r="C83" t="s">
        <v>471</v>
      </c>
      <c r="D83" t="s">
        <v>471</v>
      </c>
      <c r="E83" t="s">
        <v>558</v>
      </c>
      <c r="F83" t="s">
        <v>62</v>
      </c>
      <c r="G83" t="s">
        <v>61</v>
      </c>
      <c r="H83" t="s">
        <v>53</v>
      </c>
      <c r="I83" t="s">
        <v>477</v>
      </c>
      <c r="J83" t="s">
        <v>100</v>
      </c>
      <c r="K83" t="s">
        <v>239</v>
      </c>
      <c r="L83" t="s">
        <v>11</v>
      </c>
      <c r="M83" t="s">
        <v>561</v>
      </c>
      <c r="N83" t="s">
        <v>11</v>
      </c>
    </row>
    <row r="84" spans="1:14" x14ac:dyDescent="0.25">
      <c r="A84" t="s">
        <v>469</v>
      </c>
      <c r="B84" t="s">
        <v>476</v>
      </c>
      <c r="C84" t="s">
        <v>471</v>
      </c>
      <c r="D84" t="s">
        <v>471</v>
      </c>
      <c r="E84" t="s">
        <v>558</v>
      </c>
      <c r="F84" t="s">
        <v>62</v>
      </c>
      <c r="G84" t="s">
        <v>61</v>
      </c>
      <c r="H84" t="s">
        <v>54</v>
      </c>
      <c r="I84" t="s">
        <v>536</v>
      </c>
      <c r="J84" t="s">
        <v>100</v>
      </c>
      <c r="K84" t="s">
        <v>224</v>
      </c>
      <c r="L84" t="s">
        <v>11</v>
      </c>
      <c r="M84" t="s">
        <v>537</v>
      </c>
      <c r="N84" t="s">
        <v>11</v>
      </c>
    </row>
    <row r="85" spans="1:14" x14ac:dyDescent="0.25">
      <c r="A85" t="s">
        <v>469</v>
      </c>
      <c r="B85" t="s">
        <v>476</v>
      </c>
      <c r="C85" t="s">
        <v>471</v>
      </c>
      <c r="D85" t="s">
        <v>471</v>
      </c>
      <c r="E85" t="s">
        <v>558</v>
      </c>
      <c r="F85" t="s">
        <v>62</v>
      </c>
      <c r="G85" t="s">
        <v>61</v>
      </c>
      <c r="H85" t="s">
        <v>54</v>
      </c>
      <c r="I85" t="s">
        <v>536</v>
      </c>
      <c r="J85" t="s">
        <v>100</v>
      </c>
      <c r="K85" t="s">
        <v>225</v>
      </c>
      <c r="L85" t="s">
        <v>11</v>
      </c>
      <c r="M85" t="s">
        <v>537</v>
      </c>
      <c r="N85" t="s">
        <v>11</v>
      </c>
    </row>
    <row r="86" spans="1:14" x14ac:dyDescent="0.25">
      <c r="A86" t="s">
        <v>469</v>
      </c>
      <c r="B86" t="s">
        <v>476</v>
      </c>
      <c r="C86" t="s">
        <v>471</v>
      </c>
      <c r="D86" t="s">
        <v>471</v>
      </c>
      <c r="E86" t="s">
        <v>558</v>
      </c>
      <c r="F86" t="s">
        <v>62</v>
      </c>
      <c r="G86" t="s">
        <v>61</v>
      </c>
      <c r="H86" t="s">
        <v>54</v>
      </c>
      <c r="I86" t="s">
        <v>490</v>
      </c>
      <c r="J86" t="s">
        <v>100</v>
      </c>
      <c r="K86" t="s">
        <v>222</v>
      </c>
      <c r="L86" t="s">
        <v>11</v>
      </c>
      <c r="M86" t="s">
        <v>539</v>
      </c>
      <c r="N86" t="s">
        <v>11</v>
      </c>
    </row>
    <row r="87" spans="1:14" x14ac:dyDescent="0.25">
      <c r="A87" t="s">
        <v>469</v>
      </c>
      <c r="B87" t="s">
        <v>476</v>
      </c>
      <c r="C87" t="s">
        <v>471</v>
      </c>
      <c r="D87" t="s">
        <v>471</v>
      </c>
      <c r="E87" t="s">
        <v>558</v>
      </c>
      <c r="F87" t="s">
        <v>62</v>
      </c>
      <c r="G87" t="s">
        <v>61</v>
      </c>
      <c r="H87" t="s">
        <v>54</v>
      </c>
      <c r="I87" t="s">
        <v>490</v>
      </c>
      <c r="J87" t="s">
        <v>100</v>
      </c>
      <c r="K87" t="s">
        <v>223</v>
      </c>
      <c r="L87" t="s">
        <v>11</v>
      </c>
      <c r="M87" t="s">
        <v>539</v>
      </c>
      <c r="N87" t="s">
        <v>11</v>
      </c>
    </row>
    <row r="88" spans="1:14" x14ac:dyDescent="0.25">
      <c r="A88" t="s">
        <v>469</v>
      </c>
      <c r="B88" t="s">
        <v>476</v>
      </c>
      <c r="C88" t="s">
        <v>471</v>
      </c>
      <c r="D88" t="s">
        <v>471</v>
      </c>
      <c r="E88" t="s">
        <v>558</v>
      </c>
      <c r="F88" t="s">
        <v>482</v>
      </c>
      <c r="G88" t="s">
        <v>61</v>
      </c>
      <c r="H88" t="s">
        <v>53</v>
      </c>
      <c r="I88" t="s">
        <v>536</v>
      </c>
      <c r="J88" t="s">
        <v>100</v>
      </c>
      <c r="K88" t="s">
        <v>562</v>
      </c>
      <c r="L88" t="s">
        <v>11</v>
      </c>
      <c r="M88" t="s">
        <v>537</v>
      </c>
      <c r="N88" t="s">
        <v>11</v>
      </c>
    </row>
    <row r="89" spans="1:14" x14ac:dyDescent="0.25">
      <c r="A89" t="s">
        <v>469</v>
      </c>
      <c r="B89" t="s">
        <v>470</v>
      </c>
      <c r="C89" t="s">
        <v>471</v>
      </c>
      <c r="D89" t="s">
        <v>471</v>
      </c>
      <c r="E89" t="s">
        <v>558</v>
      </c>
      <c r="F89" t="s">
        <v>482</v>
      </c>
      <c r="G89" t="s">
        <v>61</v>
      </c>
      <c r="H89" s="1049" t="s">
        <v>54</v>
      </c>
      <c r="I89" t="s">
        <v>563</v>
      </c>
      <c r="J89" t="s">
        <v>474</v>
      </c>
      <c r="K89" t="s">
        <v>202</v>
      </c>
      <c r="L89" t="s">
        <v>11</v>
      </c>
      <c r="M89" t="s">
        <v>564</v>
      </c>
      <c r="N89" t="s">
        <v>11</v>
      </c>
    </row>
    <row r="90" spans="1:14" x14ac:dyDescent="0.25">
      <c r="A90" t="s">
        <v>469</v>
      </c>
      <c r="B90" t="s">
        <v>476</v>
      </c>
      <c r="C90" t="s">
        <v>471</v>
      </c>
      <c r="D90" t="s">
        <v>471</v>
      </c>
      <c r="E90" t="s">
        <v>558</v>
      </c>
      <c r="F90" t="s">
        <v>482</v>
      </c>
      <c r="G90" t="s">
        <v>61</v>
      </c>
      <c r="H90" t="s">
        <v>54</v>
      </c>
      <c r="I90" t="s">
        <v>565</v>
      </c>
      <c r="J90" t="s">
        <v>100</v>
      </c>
      <c r="K90" t="s">
        <v>203</v>
      </c>
      <c r="L90" t="s">
        <v>11</v>
      </c>
      <c r="M90" t="s">
        <v>566</v>
      </c>
      <c r="N90" t="s">
        <v>11</v>
      </c>
    </row>
    <row r="91" spans="1:14" x14ac:dyDescent="0.25">
      <c r="A91" t="s">
        <v>469</v>
      </c>
      <c r="B91" t="s">
        <v>476</v>
      </c>
      <c r="C91" t="s">
        <v>471</v>
      </c>
      <c r="D91" t="s">
        <v>471</v>
      </c>
      <c r="E91" t="s">
        <v>558</v>
      </c>
      <c r="F91" t="s">
        <v>482</v>
      </c>
      <c r="G91" t="s">
        <v>61</v>
      </c>
      <c r="H91" t="s">
        <v>54</v>
      </c>
      <c r="I91" t="s">
        <v>477</v>
      </c>
      <c r="J91" t="s">
        <v>100</v>
      </c>
      <c r="K91" t="s">
        <v>201</v>
      </c>
      <c r="L91" t="s">
        <v>11</v>
      </c>
      <c r="M91" t="s">
        <v>538</v>
      </c>
      <c r="N91"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BB9F-87CA-4880-B263-34B75356E21D}">
  <sheetPr codeName="Sheet18">
    <tabColor indexed="42"/>
  </sheetPr>
  <dimension ref="A1:Q156"/>
  <sheetViews>
    <sheetView showGridLines="0" showZeros="0" zoomScale="96" zoomScaleNormal="96" workbookViewId="0">
      <pane ySplit="6" topLeftCell="A7" activePane="bottomLeft" state="frozen"/>
      <selection activeCell="T26" sqref="T26"/>
      <selection pane="bottomLeft" activeCell="T26" sqref="T26"/>
    </sheetView>
  </sheetViews>
  <sheetFormatPr defaultRowHeight="13.2" x14ac:dyDescent="0.25"/>
  <cols>
    <col min="1" max="1" width="3.88671875" style="265" customWidth="1"/>
    <col min="2" max="2" width="13" style="265" customWidth="1"/>
    <col min="3" max="3" width="14.33203125" style="265" customWidth="1"/>
    <col min="4" max="4" width="42.21875" style="338" bestFit="1" customWidth="1"/>
    <col min="5" max="5" width="10.5546875" style="339" customWidth="1"/>
    <col min="6" max="6" width="6.109375" style="340" hidden="1" customWidth="1"/>
    <col min="7" max="7" width="28.6640625" style="340" customWidth="1"/>
    <col min="8" max="8" width="7.6640625" style="338" customWidth="1"/>
    <col min="9" max="13" width="7.44140625" style="338" hidden="1" customWidth="1"/>
    <col min="14" max="15" width="7.44140625" style="338" customWidth="1"/>
    <col min="16" max="16" width="7.44140625" style="338" hidden="1" customWidth="1"/>
    <col min="17" max="17" width="7.44140625" style="338" customWidth="1"/>
    <col min="18" max="16384" width="8.88671875" style="265"/>
  </cols>
  <sheetData>
    <row r="1" spans="1:17" ht="24.6" x14ac:dyDescent="0.4">
      <c r="A1" s="256" t="e">
        <f>[2]Altalanos!$A$6</f>
        <v>#REF!</v>
      </c>
      <c r="B1" s="257"/>
      <c r="C1" s="257"/>
      <c r="D1" s="258"/>
      <c r="E1" s="259" t="s">
        <v>44</v>
      </c>
      <c r="F1" s="260"/>
      <c r="G1" s="261"/>
      <c r="H1" s="262"/>
      <c r="I1" s="262"/>
      <c r="J1" s="263"/>
      <c r="K1" s="263"/>
      <c r="L1" s="263"/>
      <c r="M1" s="263"/>
      <c r="N1" s="263"/>
      <c r="O1" s="263"/>
      <c r="P1" s="263"/>
      <c r="Q1" s="264"/>
    </row>
    <row r="2" spans="1:17" ht="13.8" thickBot="1" x14ac:dyDescent="0.3">
      <c r="B2" s="266" t="s">
        <v>43</v>
      </c>
      <c r="C2" s="266" t="e">
        <f>[2]Altalanos!$A$8</f>
        <v>#REF!</v>
      </c>
      <c r="D2" s="260"/>
      <c r="E2" s="259" t="s">
        <v>29</v>
      </c>
      <c r="F2" s="267"/>
      <c r="G2" s="267"/>
      <c r="H2" s="268"/>
      <c r="I2" s="268"/>
      <c r="J2" s="262"/>
      <c r="K2" s="262"/>
      <c r="L2" s="262"/>
      <c r="M2" s="262"/>
      <c r="N2" s="269"/>
      <c r="O2" s="270"/>
      <c r="P2" s="270"/>
      <c r="Q2" s="269"/>
    </row>
    <row r="3" spans="1:17" s="280" customFormat="1" ht="13.8" thickBot="1" x14ac:dyDescent="0.3">
      <c r="A3" s="271" t="s">
        <v>42</v>
      </c>
      <c r="B3" s="272"/>
      <c r="C3" s="272"/>
      <c r="D3" s="272"/>
      <c r="E3" s="272"/>
      <c r="F3" s="272"/>
      <c r="G3" s="272"/>
      <c r="H3" s="272"/>
      <c r="I3" s="273"/>
      <c r="J3" s="274"/>
      <c r="K3" s="275"/>
      <c r="L3" s="275"/>
      <c r="M3" s="275"/>
      <c r="N3" s="276" t="s">
        <v>28</v>
      </c>
      <c r="O3" s="277"/>
      <c r="P3" s="278"/>
      <c r="Q3" s="279"/>
    </row>
    <row r="4" spans="1:17" s="280" customFormat="1" x14ac:dyDescent="0.25">
      <c r="A4" s="281" t="s">
        <v>21</v>
      </c>
      <c r="B4" s="281"/>
      <c r="C4" s="282" t="s">
        <v>19</v>
      </c>
      <c r="D4" s="281" t="s">
        <v>24</v>
      </c>
      <c r="E4" s="283"/>
      <c r="G4" s="284"/>
      <c r="H4" s="285" t="s">
        <v>25</v>
      </c>
      <c r="I4" s="286"/>
      <c r="J4" s="287"/>
      <c r="K4" s="288"/>
      <c r="L4" s="288"/>
      <c r="M4" s="288"/>
      <c r="N4" s="287"/>
      <c r="O4" s="289"/>
      <c r="P4" s="289"/>
      <c r="Q4" s="290"/>
    </row>
    <row r="5" spans="1:17" s="280" customFormat="1" ht="13.8" thickBot="1" x14ac:dyDescent="0.3">
      <c r="A5" s="291" t="e">
        <f>[2]Altalanos!$A$10</f>
        <v>#REF!</v>
      </c>
      <c r="B5" s="291"/>
      <c r="C5" s="292" t="e">
        <f>[2]Altalanos!$C$10</f>
        <v>#REF!</v>
      </c>
      <c r="D5" s="293" t="e">
        <f>[2]Altalanos!$D$10</f>
        <v>#REF!</v>
      </c>
      <c r="E5" s="293"/>
      <c r="F5" s="293"/>
      <c r="G5" s="293"/>
      <c r="H5" s="294" t="e">
        <f>[2]Altalanos!$E$10</f>
        <v>#REF!</v>
      </c>
      <c r="I5" s="295"/>
      <c r="J5" s="296"/>
      <c r="K5" s="297"/>
      <c r="L5" s="297"/>
      <c r="M5" s="297"/>
      <c r="N5" s="296"/>
      <c r="O5" s="293"/>
      <c r="P5" s="293"/>
      <c r="Q5" s="298"/>
    </row>
    <row r="6" spans="1:17" ht="30" customHeight="1" thickBot="1" x14ac:dyDescent="0.3">
      <c r="A6" s="299" t="s">
        <v>30</v>
      </c>
      <c r="B6" s="300" t="s">
        <v>22</v>
      </c>
      <c r="C6" s="300" t="s">
        <v>23</v>
      </c>
      <c r="D6" s="300" t="s">
        <v>26</v>
      </c>
      <c r="E6" s="301" t="s">
        <v>27</v>
      </c>
      <c r="F6" s="301" t="s">
        <v>31</v>
      </c>
      <c r="G6" s="301" t="s">
        <v>95</v>
      </c>
      <c r="H6" s="302" t="s">
        <v>32</v>
      </c>
      <c r="I6" s="303"/>
      <c r="J6" s="304" t="s">
        <v>14</v>
      </c>
      <c r="K6" s="305" t="s">
        <v>12</v>
      </c>
      <c r="L6" s="306" t="s">
        <v>0</v>
      </c>
      <c r="M6" s="307" t="s">
        <v>13</v>
      </c>
      <c r="N6" s="308" t="s">
        <v>40</v>
      </c>
      <c r="O6" s="309" t="s">
        <v>33</v>
      </c>
      <c r="P6" s="310" t="s">
        <v>1</v>
      </c>
      <c r="Q6" s="301" t="s">
        <v>34</v>
      </c>
    </row>
    <row r="7" spans="1:17" s="322" customFormat="1" ht="18.899999999999999" customHeight="1" x14ac:dyDescent="0.25">
      <c r="A7" s="311">
        <v>1</v>
      </c>
      <c r="B7" s="312" t="s">
        <v>144</v>
      </c>
      <c r="C7" s="312" t="s">
        <v>145</v>
      </c>
      <c r="D7" s="312" t="s">
        <v>146</v>
      </c>
      <c r="E7" s="313" t="s">
        <v>147</v>
      </c>
      <c r="F7" s="312" t="str">
        <f>TEXT(G7, "ééhhnn")</f>
        <v>000100</v>
      </c>
      <c r="G7" s="314"/>
      <c r="H7" s="315"/>
      <c r="I7" s="315"/>
      <c r="J7" s="316"/>
      <c r="K7" s="317"/>
      <c r="L7" s="318"/>
      <c r="M7" s="317"/>
      <c r="N7" s="319"/>
      <c r="O7" s="315"/>
      <c r="P7" s="320"/>
      <c r="Q7" s="321"/>
    </row>
    <row r="8" spans="1:17" s="322" customFormat="1" ht="18.899999999999999" customHeight="1" x14ac:dyDescent="0.25">
      <c r="A8" s="311">
        <v>2</v>
      </c>
      <c r="B8" s="312" t="s">
        <v>148</v>
      </c>
      <c r="C8" s="312" t="s">
        <v>149</v>
      </c>
      <c r="D8" s="312" t="s">
        <v>116</v>
      </c>
      <c r="E8" s="313" t="s">
        <v>150</v>
      </c>
      <c r="F8" s="312" t="str">
        <f t="shared" ref="F8:F9" si="0">TEXT(G8, "ééhhnn")</f>
        <v>000100</v>
      </c>
      <c r="G8" s="323"/>
      <c r="H8" s="315"/>
      <c r="I8" s="315"/>
      <c r="J8" s="316"/>
      <c r="K8" s="317"/>
      <c r="L8" s="318"/>
      <c r="M8" s="317"/>
      <c r="N8" s="319"/>
      <c r="O8" s="315"/>
      <c r="P8" s="320"/>
      <c r="Q8" s="321"/>
    </row>
    <row r="9" spans="1:17" s="322" customFormat="1" ht="18.899999999999999" customHeight="1" x14ac:dyDescent="0.25">
      <c r="A9" s="311">
        <v>3</v>
      </c>
      <c r="B9" s="312" t="s">
        <v>151</v>
      </c>
      <c r="C9" s="312" t="s">
        <v>152</v>
      </c>
      <c r="D9" s="312" t="s">
        <v>153</v>
      </c>
      <c r="E9" s="313" t="s">
        <v>154</v>
      </c>
      <c r="F9" s="312" t="str">
        <f t="shared" si="0"/>
        <v>000100</v>
      </c>
      <c r="G9" s="323"/>
      <c r="H9" s="315"/>
      <c r="I9" s="315"/>
      <c r="J9" s="316"/>
      <c r="K9" s="317"/>
      <c r="L9" s="318"/>
      <c r="M9" s="317"/>
      <c r="N9" s="319"/>
      <c r="O9" s="315"/>
      <c r="P9" s="324"/>
      <c r="Q9" s="325"/>
    </row>
    <row r="10" spans="1:17" s="322" customFormat="1" ht="18.899999999999999" customHeight="1" x14ac:dyDescent="0.25">
      <c r="A10" s="311">
        <v>4</v>
      </c>
      <c r="B10" s="326"/>
      <c r="C10" s="326"/>
      <c r="D10" s="315"/>
      <c r="E10" s="327"/>
      <c r="F10" s="328"/>
      <c r="G10" s="323"/>
      <c r="H10" s="315"/>
      <c r="I10" s="315"/>
      <c r="J10" s="316"/>
      <c r="K10" s="317"/>
      <c r="L10" s="318"/>
      <c r="M10" s="317"/>
      <c r="N10" s="319"/>
      <c r="O10" s="315"/>
      <c r="P10" s="329"/>
      <c r="Q10" s="330"/>
    </row>
    <row r="11" spans="1:17" s="322" customFormat="1" ht="18.899999999999999" customHeight="1" x14ac:dyDescent="0.25">
      <c r="A11" s="311">
        <v>5</v>
      </c>
      <c r="B11" s="326"/>
      <c r="C11" s="326"/>
      <c r="D11" s="315"/>
      <c r="E11" s="327"/>
      <c r="F11" s="328"/>
      <c r="G11" s="323"/>
      <c r="H11" s="315"/>
      <c r="I11" s="315"/>
      <c r="J11" s="316"/>
      <c r="K11" s="317"/>
      <c r="L11" s="318"/>
      <c r="M11" s="317"/>
      <c r="N11" s="319"/>
      <c r="O11" s="315"/>
      <c r="P11" s="329"/>
      <c r="Q11" s="330"/>
    </row>
    <row r="12" spans="1:17" s="322" customFormat="1" ht="18.899999999999999" customHeight="1" x14ac:dyDescent="0.25">
      <c r="A12" s="311">
        <v>6</v>
      </c>
      <c r="B12" s="326"/>
      <c r="C12" s="326"/>
      <c r="D12" s="315"/>
      <c r="E12" s="327"/>
      <c r="F12" s="328"/>
      <c r="G12" s="323"/>
      <c r="H12" s="315"/>
      <c r="I12" s="315"/>
      <c r="J12" s="316"/>
      <c r="K12" s="317"/>
      <c r="L12" s="318"/>
      <c r="M12" s="317"/>
      <c r="N12" s="319"/>
      <c r="O12" s="315"/>
      <c r="P12" s="329"/>
      <c r="Q12" s="330"/>
    </row>
    <row r="13" spans="1:17" s="322" customFormat="1" ht="18.899999999999999" customHeight="1" x14ac:dyDescent="0.25">
      <c r="A13" s="311">
        <v>7</v>
      </c>
      <c r="B13" s="326"/>
      <c r="C13" s="326"/>
      <c r="D13" s="315"/>
      <c r="E13" s="327"/>
      <c r="F13" s="328"/>
      <c r="G13" s="323"/>
      <c r="H13" s="315"/>
      <c r="I13" s="315"/>
      <c r="J13" s="316"/>
      <c r="K13" s="317"/>
      <c r="L13" s="318"/>
      <c r="M13" s="317"/>
      <c r="N13" s="319"/>
      <c r="O13" s="315"/>
      <c r="P13" s="329"/>
      <c r="Q13" s="330"/>
    </row>
    <row r="14" spans="1:17" s="322" customFormat="1" ht="18.899999999999999" customHeight="1" x14ac:dyDescent="0.25">
      <c r="A14" s="311">
        <v>8</v>
      </c>
      <c r="B14" s="326"/>
      <c r="C14" s="326"/>
      <c r="D14" s="315"/>
      <c r="E14" s="327"/>
      <c r="F14" s="328"/>
      <c r="G14" s="323"/>
      <c r="H14" s="315"/>
      <c r="I14" s="315"/>
      <c r="J14" s="316"/>
      <c r="K14" s="317"/>
      <c r="L14" s="318"/>
      <c r="M14" s="317"/>
      <c r="N14" s="319"/>
      <c r="O14" s="315"/>
      <c r="P14" s="329"/>
      <c r="Q14" s="330"/>
    </row>
    <row r="15" spans="1:17" s="322" customFormat="1" ht="18.899999999999999" customHeight="1" x14ac:dyDescent="0.25">
      <c r="A15" s="311">
        <v>9</v>
      </c>
      <c r="B15" s="326"/>
      <c r="C15" s="326"/>
      <c r="D15" s="315"/>
      <c r="E15" s="327"/>
      <c r="F15" s="321"/>
      <c r="G15" s="321"/>
      <c r="H15" s="315"/>
      <c r="I15" s="315"/>
      <c r="J15" s="316"/>
      <c r="K15" s="317"/>
      <c r="L15" s="318"/>
      <c r="M15" s="331"/>
      <c r="N15" s="319"/>
      <c r="O15" s="315"/>
      <c r="P15" s="321"/>
      <c r="Q15" s="321"/>
    </row>
    <row r="16" spans="1:17" s="322" customFormat="1" ht="18.899999999999999" customHeight="1" x14ac:dyDescent="0.25">
      <c r="A16" s="311">
        <v>10</v>
      </c>
      <c r="B16" s="332"/>
      <c r="C16" s="326"/>
      <c r="D16" s="315"/>
      <c r="E16" s="327"/>
      <c r="F16" s="321"/>
      <c r="G16" s="321"/>
      <c r="H16" s="315"/>
      <c r="I16" s="315"/>
      <c r="J16" s="316"/>
      <c r="K16" s="317"/>
      <c r="L16" s="318"/>
      <c r="M16" s="331"/>
      <c r="N16" s="319"/>
      <c r="O16" s="315"/>
      <c r="P16" s="320"/>
      <c r="Q16" s="321"/>
    </row>
    <row r="17" spans="1:17" s="322" customFormat="1" ht="18.899999999999999" customHeight="1" x14ac:dyDescent="0.25">
      <c r="A17" s="311">
        <v>11</v>
      </c>
      <c r="B17" s="326"/>
      <c r="C17" s="326"/>
      <c r="D17" s="315"/>
      <c r="E17" s="327"/>
      <c r="F17" s="321"/>
      <c r="G17" s="321"/>
      <c r="H17" s="315"/>
      <c r="I17" s="315"/>
      <c r="J17" s="316"/>
      <c r="K17" s="317"/>
      <c r="L17" s="318"/>
      <c r="M17" s="331"/>
      <c r="N17" s="319"/>
      <c r="O17" s="315"/>
      <c r="P17" s="320"/>
      <c r="Q17" s="321"/>
    </row>
    <row r="18" spans="1:17" s="322" customFormat="1" ht="18.899999999999999" customHeight="1" x14ac:dyDescent="0.25">
      <c r="A18" s="311">
        <v>12</v>
      </c>
      <c r="B18" s="326"/>
      <c r="C18" s="326"/>
      <c r="D18" s="315"/>
      <c r="E18" s="327"/>
      <c r="F18" s="321"/>
      <c r="G18" s="321"/>
      <c r="H18" s="315"/>
      <c r="I18" s="315"/>
      <c r="J18" s="316"/>
      <c r="K18" s="317"/>
      <c r="L18" s="318"/>
      <c r="M18" s="331"/>
      <c r="N18" s="319"/>
      <c r="O18" s="315"/>
      <c r="P18" s="320"/>
      <c r="Q18" s="321"/>
    </row>
    <row r="19" spans="1:17" s="322" customFormat="1" ht="18.899999999999999" customHeight="1" x14ac:dyDescent="0.25">
      <c r="A19" s="311">
        <v>13</v>
      </c>
      <c r="B19" s="326"/>
      <c r="C19" s="326"/>
      <c r="D19" s="315"/>
      <c r="E19" s="327"/>
      <c r="F19" s="321"/>
      <c r="G19" s="321"/>
      <c r="H19" s="315"/>
      <c r="I19" s="315"/>
      <c r="J19" s="316"/>
      <c r="K19" s="317"/>
      <c r="L19" s="318"/>
      <c r="M19" s="331"/>
      <c r="N19" s="319"/>
      <c r="O19" s="315"/>
      <c r="P19" s="320"/>
      <c r="Q19" s="321"/>
    </row>
    <row r="20" spans="1:17" s="322" customFormat="1" ht="18.899999999999999" customHeight="1" x14ac:dyDescent="0.25">
      <c r="A20" s="311">
        <v>14</v>
      </c>
      <c r="B20" s="326"/>
      <c r="C20" s="326"/>
      <c r="D20" s="315"/>
      <c r="E20" s="327"/>
      <c r="F20" s="321"/>
      <c r="G20" s="321"/>
      <c r="H20" s="315"/>
      <c r="I20" s="315"/>
      <c r="J20" s="316"/>
      <c r="K20" s="317"/>
      <c r="L20" s="318"/>
      <c r="M20" s="331"/>
      <c r="N20" s="319"/>
      <c r="O20" s="315"/>
      <c r="P20" s="320"/>
      <c r="Q20" s="321"/>
    </row>
    <row r="21" spans="1:17" s="322" customFormat="1" ht="18.899999999999999" customHeight="1" x14ac:dyDescent="0.25">
      <c r="A21" s="311">
        <v>15</v>
      </c>
      <c r="B21" s="326"/>
      <c r="C21" s="326"/>
      <c r="D21" s="315"/>
      <c r="E21" s="327"/>
      <c r="F21" s="321"/>
      <c r="G21" s="321"/>
      <c r="H21" s="315"/>
      <c r="I21" s="315"/>
      <c r="J21" s="316"/>
      <c r="K21" s="317"/>
      <c r="L21" s="318"/>
      <c r="M21" s="331"/>
      <c r="N21" s="319"/>
      <c r="O21" s="315"/>
      <c r="P21" s="320"/>
      <c r="Q21" s="321"/>
    </row>
    <row r="22" spans="1:17" s="322" customFormat="1" ht="18.899999999999999" customHeight="1" x14ac:dyDescent="0.25">
      <c r="A22" s="311">
        <v>16</v>
      </c>
      <c r="B22" s="326"/>
      <c r="C22" s="326"/>
      <c r="D22" s="315"/>
      <c r="E22" s="327"/>
      <c r="F22" s="321"/>
      <c r="G22" s="321"/>
      <c r="H22" s="315"/>
      <c r="I22" s="315"/>
      <c r="J22" s="316"/>
      <c r="K22" s="317"/>
      <c r="L22" s="318"/>
      <c r="M22" s="331"/>
      <c r="N22" s="319"/>
      <c r="O22" s="315"/>
      <c r="P22" s="320"/>
      <c r="Q22" s="321"/>
    </row>
    <row r="23" spans="1:17" s="322" customFormat="1" ht="18.899999999999999" customHeight="1" x14ac:dyDescent="0.25">
      <c r="A23" s="311">
        <v>17</v>
      </c>
      <c r="B23" s="326"/>
      <c r="C23" s="326"/>
      <c r="D23" s="315"/>
      <c r="E23" s="327"/>
      <c r="F23" s="321"/>
      <c r="G23" s="321"/>
      <c r="H23" s="315"/>
      <c r="I23" s="315"/>
      <c r="J23" s="316"/>
      <c r="K23" s="317"/>
      <c r="L23" s="318"/>
      <c r="M23" s="331"/>
      <c r="N23" s="319"/>
      <c r="O23" s="315"/>
      <c r="P23" s="320"/>
      <c r="Q23" s="321"/>
    </row>
    <row r="24" spans="1:17" s="322" customFormat="1" ht="18.899999999999999" customHeight="1" x14ac:dyDescent="0.25">
      <c r="A24" s="311">
        <v>18</v>
      </c>
      <c r="B24" s="326"/>
      <c r="C24" s="326"/>
      <c r="D24" s="315"/>
      <c r="E24" s="327"/>
      <c r="F24" s="321"/>
      <c r="G24" s="321"/>
      <c r="H24" s="315"/>
      <c r="I24" s="315"/>
      <c r="J24" s="316"/>
      <c r="K24" s="317"/>
      <c r="L24" s="318"/>
      <c r="M24" s="331"/>
      <c r="N24" s="319"/>
      <c r="O24" s="315"/>
      <c r="P24" s="320"/>
      <c r="Q24" s="321"/>
    </row>
    <row r="25" spans="1:17" s="322" customFormat="1" ht="18.899999999999999" customHeight="1" x14ac:dyDescent="0.25">
      <c r="A25" s="311">
        <v>19</v>
      </c>
      <c r="B25" s="326"/>
      <c r="C25" s="326"/>
      <c r="D25" s="315"/>
      <c r="E25" s="327"/>
      <c r="F25" s="321"/>
      <c r="G25" s="321"/>
      <c r="H25" s="315"/>
      <c r="I25" s="315"/>
      <c r="J25" s="316"/>
      <c r="K25" s="317"/>
      <c r="L25" s="318"/>
      <c r="M25" s="331"/>
      <c r="N25" s="319"/>
      <c r="O25" s="315"/>
      <c r="P25" s="320"/>
      <c r="Q25" s="321"/>
    </row>
    <row r="26" spans="1:17" s="322" customFormat="1" ht="18.899999999999999" customHeight="1" x14ac:dyDescent="0.25">
      <c r="A26" s="311">
        <v>20</v>
      </c>
      <c r="B26" s="326"/>
      <c r="C26" s="326"/>
      <c r="D26" s="315"/>
      <c r="E26" s="327"/>
      <c r="F26" s="321"/>
      <c r="G26" s="321"/>
      <c r="H26" s="315"/>
      <c r="I26" s="315"/>
      <c r="J26" s="316"/>
      <c r="K26" s="317"/>
      <c r="L26" s="318"/>
      <c r="M26" s="331"/>
      <c r="N26" s="319"/>
      <c r="O26" s="315"/>
      <c r="P26" s="320"/>
      <c r="Q26" s="321"/>
    </row>
    <row r="27" spans="1:17" s="322" customFormat="1" ht="18.899999999999999" customHeight="1" x14ac:dyDescent="0.25">
      <c r="A27" s="311">
        <v>21</v>
      </c>
      <c r="B27" s="326"/>
      <c r="C27" s="326"/>
      <c r="D27" s="315"/>
      <c r="E27" s="327"/>
      <c r="F27" s="321"/>
      <c r="G27" s="321"/>
      <c r="H27" s="315"/>
      <c r="I27" s="315"/>
      <c r="J27" s="316"/>
      <c r="K27" s="317"/>
      <c r="L27" s="318"/>
      <c r="M27" s="331"/>
      <c r="N27" s="319"/>
      <c r="O27" s="315"/>
      <c r="P27" s="320"/>
      <c r="Q27" s="321"/>
    </row>
    <row r="28" spans="1:17" s="322" customFormat="1" ht="18.899999999999999" customHeight="1" x14ac:dyDescent="0.25">
      <c r="A28" s="311">
        <v>22</v>
      </c>
      <c r="B28" s="326"/>
      <c r="C28" s="326"/>
      <c r="D28" s="315"/>
      <c r="E28" s="333"/>
      <c r="F28" s="334"/>
      <c r="G28" s="325"/>
      <c r="H28" s="315"/>
      <c r="I28" s="315"/>
      <c r="J28" s="316"/>
      <c r="K28" s="317"/>
      <c r="L28" s="318"/>
      <c r="M28" s="331"/>
      <c r="N28" s="319"/>
      <c r="O28" s="315"/>
      <c r="P28" s="320"/>
      <c r="Q28" s="321"/>
    </row>
    <row r="29" spans="1:17" s="322" customFormat="1" ht="18.899999999999999" customHeight="1" x14ac:dyDescent="0.25">
      <c r="A29" s="311">
        <v>23</v>
      </c>
      <c r="B29" s="326"/>
      <c r="C29" s="326"/>
      <c r="D29" s="315"/>
      <c r="E29" s="335"/>
      <c r="F29" s="321"/>
      <c r="G29" s="321"/>
      <c r="H29" s="315"/>
      <c r="I29" s="315"/>
      <c r="J29" s="316"/>
      <c r="K29" s="317"/>
      <c r="L29" s="318"/>
      <c r="M29" s="331"/>
      <c r="N29" s="319"/>
      <c r="O29" s="315"/>
      <c r="P29" s="320"/>
      <c r="Q29" s="321"/>
    </row>
    <row r="30" spans="1:17" s="322" customFormat="1" ht="18.899999999999999" customHeight="1" x14ac:dyDescent="0.25">
      <c r="A30" s="311">
        <v>24</v>
      </c>
      <c r="B30" s="326"/>
      <c r="C30" s="326"/>
      <c r="D30" s="315"/>
      <c r="E30" s="327"/>
      <c r="F30" s="321"/>
      <c r="G30" s="321"/>
      <c r="H30" s="315"/>
      <c r="I30" s="315"/>
      <c r="J30" s="316"/>
      <c r="K30" s="317"/>
      <c r="L30" s="318"/>
      <c r="M30" s="331"/>
      <c r="N30" s="319"/>
      <c r="O30" s="315"/>
      <c r="P30" s="320"/>
      <c r="Q30" s="321"/>
    </row>
    <row r="31" spans="1:17" s="322" customFormat="1" ht="18.899999999999999" customHeight="1" x14ac:dyDescent="0.25">
      <c r="A31" s="311">
        <v>25</v>
      </c>
      <c r="B31" s="326"/>
      <c r="C31" s="326"/>
      <c r="D31" s="315"/>
      <c r="E31" s="327"/>
      <c r="F31" s="321"/>
      <c r="G31" s="321"/>
      <c r="H31" s="315"/>
      <c r="I31" s="315"/>
      <c r="J31" s="316"/>
      <c r="K31" s="317"/>
      <c r="L31" s="318"/>
      <c r="M31" s="331"/>
      <c r="N31" s="319"/>
      <c r="O31" s="315"/>
      <c r="P31" s="320"/>
      <c r="Q31" s="321"/>
    </row>
    <row r="32" spans="1:17" s="322" customFormat="1" ht="18.899999999999999" customHeight="1" x14ac:dyDescent="0.25">
      <c r="A32" s="311">
        <v>26</v>
      </c>
      <c r="B32" s="326"/>
      <c r="C32" s="326"/>
      <c r="D32" s="315"/>
      <c r="E32" s="336"/>
      <c r="F32" s="321"/>
      <c r="G32" s="321"/>
      <c r="H32" s="315"/>
      <c r="I32" s="315"/>
      <c r="J32" s="316"/>
      <c r="K32" s="317"/>
      <c r="L32" s="318"/>
      <c r="M32" s="331"/>
      <c r="N32" s="319"/>
      <c r="O32" s="315"/>
      <c r="P32" s="320"/>
      <c r="Q32" s="321"/>
    </row>
    <row r="33" spans="1:17" s="322" customFormat="1" ht="18.899999999999999" customHeight="1" x14ac:dyDescent="0.25">
      <c r="A33" s="311">
        <v>27</v>
      </c>
      <c r="B33" s="326"/>
      <c r="C33" s="326"/>
      <c r="D33" s="315"/>
      <c r="E33" s="327"/>
      <c r="F33" s="321"/>
      <c r="G33" s="321"/>
      <c r="H33" s="315"/>
      <c r="I33" s="315"/>
      <c r="J33" s="316"/>
      <c r="K33" s="317"/>
      <c r="L33" s="318"/>
      <c r="M33" s="331"/>
      <c r="N33" s="319"/>
      <c r="O33" s="315"/>
      <c r="P33" s="320"/>
      <c r="Q33" s="321"/>
    </row>
    <row r="34" spans="1:17" s="322" customFormat="1" ht="18.899999999999999" customHeight="1" x14ac:dyDescent="0.25">
      <c r="A34" s="311">
        <v>28</v>
      </c>
      <c r="B34" s="326"/>
      <c r="C34" s="326"/>
      <c r="D34" s="315"/>
      <c r="E34" s="327"/>
      <c r="F34" s="321"/>
      <c r="G34" s="321"/>
      <c r="H34" s="315"/>
      <c r="I34" s="315"/>
      <c r="J34" s="316"/>
      <c r="K34" s="317"/>
      <c r="L34" s="318"/>
      <c r="M34" s="331"/>
      <c r="N34" s="319"/>
      <c r="O34" s="315"/>
      <c r="P34" s="320"/>
      <c r="Q34" s="321"/>
    </row>
    <row r="35" spans="1:17" s="322" customFormat="1" ht="18.899999999999999" customHeight="1" x14ac:dyDescent="0.25">
      <c r="A35" s="311">
        <v>29</v>
      </c>
      <c r="B35" s="326"/>
      <c r="C35" s="326"/>
      <c r="D35" s="315"/>
      <c r="E35" s="327"/>
      <c r="F35" s="321"/>
      <c r="G35" s="321"/>
      <c r="H35" s="315"/>
      <c r="I35" s="315"/>
      <c r="J35" s="316"/>
      <c r="K35" s="317"/>
      <c r="L35" s="318"/>
      <c r="M35" s="331"/>
      <c r="N35" s="319"/>
      <c r="O35" s="315"/>
      <c r="P35" s="320"/>
      <c r="Q35" s="321"/>
    </row>
    <row r="36" spans="1:17" s="322" customFormat="1" ht="18.899999999999999" customHeight="1" x14ac:dyDescent="0.25">
      <c r="A36" s="311">
        <v>30</v>
      </c>
      <c r="B36" s="326"/>
      <c r="C36" s="326"/>
      <c r="D36" s="315"/>
      <c r="E36" s="327"/>
      <c r="F36" s="321"/>
      <c r="G36" s="321"/>
      <c r="H36" s="315"/>
      <c r="I36" s="315"/>
      <c r="J36" s="316"/>
      <c r="K36" s="317"/>
      <c r="L36" s="318"/>
      <c r="M36" s="331"/>
      <c r="N36" s="319"/>
      <c r="O36" s="315"/>
      <c r="P36" s="320"/>
      <c r="Q36" s="321"/>
    </row>
    <row r="37" spans="1:17" s="322" customFormat="1" ht="18.899999999999999" customHeight="1" x14ac:dyDescent="0.25">
      <c r="A37" s="311">
        <v>31</v>
      </c>
      <c r="B37" s="326"/>
      <c r="C37" s="326"/>
      <c r="D37" s="315"/>
      <c r="E37" s="327"/>
      <c r="F37" s="321"/>
      <c r="G37" s="321"/>
      <c r="H37" s="315"/>
      <c r="I37" s="315"/>
      <c r="J37" s="316"/>
      <c r="K37" s="317"/>
      <c r="L37" s="318"/>
      <c r="M37" s="331"/>
      <c r="N37" s="319"/>
      <c r="O37" s="315"/>
      <c r="P37" s="320"/>
      <c r="Q37" s="321"/>
    </row>
    <row r="38" spans="1:17" s="322" customFormat="1" ht="18.899999999999999" customHeight="1" x14ac:dyDescent="0.25">
      <c r="A38" s="311">
        <v>32</v>
      </c>
      <c r="B38" s="326"/>
      <c r="C38" s="326"/>
      <c r="D38" s="315"/>
      <c r="E38" s="327"/>
      <c r="F38" s="321"/>
      <c r="G38" s="321"/>
      <c r="H38" s="328"/>
      <c r="I38" s="323"/>
      <c r="J38" s="316"/>
      <c r="K38" s="317"/>
      <c r="L38" s="318"/>
      <c r="M38" s="331"/>
      <c r="N38" s="319"/>
      <c r="O38" s="321"/>
      <c r="P38" s="320"/>
      <c r="Q38" s="321"/>
    </row>
    <row r="39" spans="1:17" s="322" customFormat="1" ht="18.899999999999999" customHeight="1" x14ac:dyDescent="0.25">
      <c r="A39" s="311">
        <v>33</v>
      </c>
      <c r="B39" s="326"/>
      <c r="C39" s="326"/>
      <c r="D39" s="315"/>
      <c r="E39" s="327"/>
      <c r="F39" s="321"/>
      <c r="G39" s="321"/>
      <c r="H39" s="328"/>
      <c r="I39" s="323"/>
      <c r="J39" s="316"/>
      <c r="K39" s="317"/>
      <c r="L39" s="318"/>
      <c r="M39" s="331"/>
      <c r="N39" s="325"/>
      <c r="O39" s="321"/>
      <c r="P39" s="320"/>
      <c r="Q39" s="321"/>
    </row>
    <row r="40" spans="1:17" s="322" customFormat="1" ht="18.899999999999999" customHeight="1" x14ac:dyDescent="0.25">
      <c r="A40" s="311">
        <v>34</v>
      </c>
      <c r="B40" s="326"/>
      <c r="C40" s="326"/>
      <c r="D40" s="315"/>
      <c r="E40" s="327"/>
      <c r="F40" s="321"/>
      <c r="G40" s="321"/>
      <c r="H40" s="328"/>
      <c r="I40" s="323"/>
      <c r="J40" s="316" t="e">
        <f>IF(AND(Q40="",#REF!&gt;0,#REF!&lt;5),K40,)</f>
        <v>#REF!</v>
      </c>
      <c r="K40" s="317" t="str">
        <f>IF(D40="","ZZZ9",IF(AND(#REF!&gt;0,#REF!&lt;5),D40&amp;#REF!,D40&amp;"9"))</f>
        <v>ZZZ9</v>
      </c>
      <c r="L40" s="318">
        <f t="shared" ref="L40:L103" si="1">IF(Q40="",999,Q40)</f>
        <v>999</v>
      </c>
      <c r="M40" s="331">
        <f t="shared" ref="M40:M103" si="2">IF(P40=999,999,1)</f>
        <v>999</v>
      </c>
      <c r="N40" s="325"/>
      <c r="O40" s="321"/>
      <c r="P40" s="320">
        <f t="shared" ref="P40:P103" si="3">IF(N40="DA",1,IF(N40="WC",2,IF(N40="SE",3,IF(N40="Q",4,IF(N40="LL",5,999)))))</f>
        <v>999</v>
      </c>
      <c r="Q40" s="321"/>
    </row>
    <row r="41" spans="1:17" s="322" customFormat="1" ht="18.899999999999999" customHeight="1" x14ac:dyDescent="0.25">
      <c r="A41" s="311">
        <v>35</v>
      </c>
      <c r="B41" s="326"/>
      <c r="C41" s="326"/>
      <c r="D41" s="315"/>
      <c r="E41" s="327"/>
      <c r="F41" s="321"/>
      <c r="G41" s="321"/>
      <c r="H41" s="328"/>
      <c r="I41" s="323"/>
      <c r="J41" s="316" t="e">
        <f>IF(AND(Q41="",#REF!&gt;0,#REF!&lt;5),K41,)</f>
        <v>#REF!</v>
      </c>
      <c r="K41" s="317" t="str">
        <f>IF(D41="","ZZZ9",IF(AND(#REF!&gt;0,#REF!&lt;5),D41&amp;#REF!,D41&amp;"9"))</f>
        <v>ZZZ9</v>
      </c>
      <c r="L41" s="318">
        <f t="shared" si="1"/>
        <v>999</v>
      </c>
      <c r="M41" s="331">
        <f t="shared" si="2"/>
        <v>999</v>
      </c>
      <c r="N41" s="325"/>
      <c r="O41" s="321"/>
      <c r="P41" s="320">
        <f t="shared" si="3"/>
        <v>999</v>
      </c>
      <c r="Q41" s="321"/>
    </row>
    <row r="42" spans="1:17" s="322" customFormat="1" ht="18.899999999999999" customHeight="1" x14ac:dyDescent="0.25">
      <c r="A42" s="311">
        <v>36</v>
      </c>
      <c r="B42" s="326"/>
      <c r="C42" s="326"/>
      <c r="D42" s="315"/>
      <c r="E42" s="327"/>
      <c r="F42" s="321"/>
      <c r="G42" s="321"/>
      <c r="H42" s="328"/>
      <c r="I42" s="323"/>
      <c r="J42" s="316" t="e">
        <f>IF(AND(Q42="",#REF!&gt;0,#REF!&lt;5),K42,)</f>
        <v>#REF!</v>
      </c>
      <c r="K42" s="317" t="str">
        <f>IF(D42="","ZZZ9",IF(AND(#REF!&gt;0,#REF!&lt;5),D42&amp;#REF!,D42&amp;"9"))</f>
        <v>ZZZ9</v>
      </c>
      <c r="L42" s="318">
        <f t="shared" si="1"/>
        <v>999</v>
      </c>
      <c r="M42" s="331">
        <f t="shared" si="2"/>
        <v>999</v>
      </c>
      <c r="N42" s="325"/>
      <c r="O42" s="321"/>
      <c r="P42" s="320">
        <f t="shared" si="3"/>
        <v>999</v>
      </c>
      <c r="Q42" s="321"/>
    </row>
    <row r="43" spans="1:17" s="322" customFormat="1" ht="18.899999999999999" customHeight="1" x14ac:dyDescent="0.25">
      <c r="A43" s="311">
        <v>37</v>
      </c>
      <c r="B43" s="326"/>
      <c r="C43" s="326"/>
      <c r="D43" s="315"/>
      <c r="E43" s="327"/>
      <c r="F43" s="321"/>
      <c r="G43" s="321"/>
      <c r="H43" s="328"/>
      <c r="I43" s="323"/>
      <c r="J43" s="316" t="e">
        <f>IF(AND(Q43="",#REF!&gt;0,#REF!&lt;5),K43,)</f>
        <v>#REF!</v>
      </c>
      <c r="K43" s="317" t="str">
        <f>IF(D43="","ZZZ9",IF(AND(#REF!&gt;0,#REF!&lt;5),D43&amp;#REF!,D43&amp;"9"))</f>
        <v>ZZZ9</v>
      </c>
      <c r="L43" s="318">
        <f t="shared" si="1"/>
        <v>999</v>
      </c>
      <c r="M43" s="331">
        <f t="shared" si="2"/>
        <v>999</v>
      </c>
      <c r="N43" s="325"/>
      <c r="O43" s="321"/>
      <c r="P43" s="320">
        <f t="shared" si="3"/>
        <v>999</v>
      </c>
      <c r="Q43" s="321"/>
    </row>
    <row r="44" spans="1:17" s="322" customFormat="1" ht="18.899999999999999" customHeight="1" x14ac:dyDescent="0.25">
      <c r="A44" s="311">
        <v>38</v>
      </c>
      <c r="B44" s="326"/>
      <c r="C44" s="326"/>
      <c r="D44" s="315"/>
      <c r="E44" s="327"/>
      <c r="F44" s="321"/>
      <c r="G44" s="321"/>
      <c r="H44" s="328"/>
      <c r="I44" s="323"/>
      <c r="J44" s="316" t="e">
        <f>IF(AND(Q44="",#REF!&gt;0,#REF!&lt;5),K44,)</f>
        <v>#REF!</v>
      </c>
      <c r="K44" s="317" t="str">
        <f>IF(D44="","ZZZ9",IF(AND(#REF!&gt;0,#REF!&lt;5),D44&amp;#REF!,D44&amp;"9"))</f>
        <v>ZZZ9</v>
      </c>
      <c r="L44" s="318">
        <f t="shared" si="1"/>
        <v>999</v>
      </c>
      <c r="M44" s="331">
        <f t="shared" si="2"/>
        <v>999</v>
      </c>
      <c r="N44" s="325"/>
      <c r="O44" s="321"/>
      <c r="P44" s="320">
        <f t="shared" si="3"/>
        <v>999</v>
      </c>
      <c r="Q44" s="321"/>
    </row>
    <row r="45" spans="1:17" s="322" customFormat="1" ht="18.899999999999999" customHeight="1" x14ac:dyDescent="0.25">
      <c r="A45" s="311">
        <v>39</v>
      </c>
      <c r="B45" s="326"/>
      <c r="C45" s="326"/>
      <c r="D45" s="315"/>
      <c r="E45" s="327"/>
      <c r="F45" s="321"/>
      <c r="G45" s="321"/>
      <c r="H45" s="328"/>
      <c r="I45" s="323"/>
      <c r="J45" s="316" t="e">
        <f>IF(AND(Q45="",#REF!&gt;0,#REF!&lt;5),K45,)</f>
        <v>#REF!</v>
      </c>
      <c r="K45" s="317" t="str">
        <f>IF(D45="","ZZZ9",IF(AND(#REF!&gt;0,#REF!&lt;5),D45&amp;#REF!,D45&amp;"9"))</f>
        <v>ZZZ9</v>
      </c>
      <c r="L45" s="318">
        <f t="shared" si="1"/>
        <v>999</v>
      </c>
      <c r="M45" s="331">
        <f t="shared" si="2"/>
        <v>999</v>
      </c>
      <c r="N45" s="325"/>
      <c r="O45" s="321"/>
      <c r="P45" s="320">
        <f t="shared" si="3"/>
        <v>999</v>
      </c>
      <c r="Q45" s="321"/>
    </row>
    <row r="46" spans="1:17" s="322" customFormat="1" ht="18.899999999999999" customHeight="1" x14ac:dyDescent="0.25">
      <c r="A46" s="311">
        <v>40</v>
      </c>
      <c r="B46" s="326"/>
      <c r="C46" s="326"/>
      <c r="D46" s="315"/>
      <c r="E46" s="327"/>
      <c r="F46" s="321"/>
      <c r="G46" s="321"/>
      <c r="H46" s="328"/>
      <c r="I46" s="323"/>
      <c r="J46" s="316" t="e">
        <f>IF(AND(Q46="",#REF!&gt;0,#REF!&lt;5),K46,)</f>
        <v>#REF!</v>
      </c>
      <c r="K46" s="317" t="str">
        <f>IF(D46="","ZZZ9",IF(AND(#REF!&gt;0,#REF!&lt;5),D46&amp;#REF!,D46&amp;"9"))</f>
        <v>ZZZ9</v>
      </c>
      <c r="L46" s="318">
        <f t="shared" si="1"/>
        <v>999</v>
      </c>
      <c r="M46" s="331">
        <f t="shared" si="2"/>
        <v>999</v>
      </c>
      <c r="N46" s="325"/>
      <c r="O46" s="321"/>
      <c r="P46" s="320">
        <f t="shared" si="3"/>
        <v>999</v>
      </c>
      <c r="Q46" s="321"/>
    </row>
    <row r="47" spans="1:17" s="322" customFormat="1" ht="18.899999999999999" customHeight="1" x14ac:dyDescent="0.25">
      <c r="A47" s="311">
        <v>41</v>
      </c>
      <c r="B47" s="326"/>
      <c r="C47" s="326"/>
      <c r="D47" s="315"/>
      <c r="E47" s="327"/>
      <c r="F47" s="321"/>
      <c r="G47" s="321"/>
      <c r="H47" s="328"/>
      <c r="I47" s="323"/>
      <c r="J47" s="316" t="e">
        <f>IF(AND(Q47="",#REF!&gt;0,#REF!&lt;5),K47,)</f>
        <v>#REF!</v>
      </c>
      <c r="K47" s="317" t="str">
        <f>IF(D47="","ZZZ9",IF(AND(#REF!&gt;0,#REF!&lt;5),D47&amp;#REF!,D47&amp;"9"))</f>
        <v>ZZZ9</v>
      </c>
      <c r="L47" s="318">
        <f t="shared" si="1"/>
        <v>999</v>
      </c>
      <c r="M47" s="331">
        <f t="shared" si="2"/>
        <v>999</v>
      </c>
      <c r="N47" s="325"/>
      <c r="O47" s="321"/>
      <c r="P47" s="320">
        <f t="shared" si="3"/>
        <v>999</v>
      </c>
      <c r="Q47" s="321"/>
    </row>
    <row r="48" spans="1:17" s="322" customFormat="1" ht="18.899999999999999" customHeight="1" x14ac:dyDescent="0.25">
      <c r="A48" s="311">
        <v>42</v>
      </c>
      <c r="B48" s="326"/>
      <c r="C48" s="326"/>
      <c r="D48" s="315"/>
      <c r="E48" s="327"/>
      <c r="F48" s="321"/>
      <c r="G48" s="321"/>
      <c r="H48" s="328"/>
      <c r="I48" s="323"/>
      <c r="J48" s="316" t="e">
        <f>IF(AND(Q48="",#REF!&gt;0,#REF!&lt;5),K48,)</f>
        <v>#REF!</v>
      </c>
      <c r="K48" s="317" t="str">
        <f>IF(D48="","ZZZ9",IF(AND(#REF!&gt;0,#REF!&lt;5),D48&amp;#REF!,D48&amp;"9"))</f>
        <v>ZZZ9</v>
      </c>
      <c r="L48" s="318">
        <f t="shared" si="1"/>
        <v>999</v>
      </c>
      <c r="M48" s="331">
        <f t="shared" si="2"/>
        <v>999</v>
      </c>
      <c r="N48" s="325"/>
      <c r="O48" s="321"/>
      <c r="P48" s="320">
        <f t="shared" si="3"/>
        <v>999</v>
      </c>
      <c r="Q48" s="321"/>
    </row>
    <row r="49" spans="1:17" s="322" customFormat="1" ht="18.899999999999999" customHeight="1" x14ac:dyDescent="0.25">
      <c r="A49" s="311">
        <v>43</v>
      </c>
      <c r="B49" s="326"/>
      <c r="C49" s="326"/>
      <c r="D49" s="315"/>
      <c r="E49" s="327"/>
      <c r="F49" s="321"/>
      <c r="G49" s="321"/>
      <c r="H49" s="328"/>
      <c r="I49" s="323"/>
      <c r="J49" s="316" t="e">
        <f>IF(AND(Q49="",#REF!&gt;0,#REF!&lt;5),K49,)</f>
        <v>#REF!</v>
      </c>
      <c r="K49" s="317" t="str">
        <f>IF(D49="","ZZZ9",IF(AND(#REF!&gt;0,#REF!&lt;5),D49&amp;#REF!,D49&amp;"9"))</f>
        <v>ZZZ9</v>
      </c>
      <c r="L49" s="318">
        <f t="shared" si="1"/>
        <v>999</v>
      </c>
      <c r="M49" s="331">
        <f t="shared" si="2"/>
        <v>999</v>
      </c>
      <c r="N49" s="325"/>
      <c r="O49" s="321"/>
      <c r="P49" s="320">
        <f t="shared" si="3"/>
        <v>999</v>
      </c>
      <c r="Q49" s="321"/>
    </row>
    <row r="50" spans="1:17" s="322" customFormat="1" ht="18.899999999999999" customHeight="1" x14ac:dyDescent="0.25">
      <c r="A50" s="311">
        <v>44</v>
      </c>
      <c r="B50" s="326"/>
      <c r="C50" s="326"/>
      <c r="D50" s="315"/>
      <c r="E50" s="327"/>
      <c r="F50" s="321"/>
      <c r="G50" s="321"/>
      <c r="H50" s="328"/>
      <c r="I50" s="323"/>
      <c r="J50" s="316" t="e">
        <f>IF(AND(Q50="",#REF!&gt;0,#REF!&lt;5),K50,)</f>
        <v>#REF!</v>
      </c>
      <c r="K50" s="317" t="str">
        <f>IF(D50="","ZZZ9",IF(AND(#REF!&gt;0,#REF!&lt;5),D50&amp;#REF!,D50&amp;"9"))</f>
        <v>ZZZ9</v>
      </c>
      <c r="L50" s="318">
        <f t="shared" si="1"/>
        <v>999</v>
      </c>
      <c r="M50" s="331">
        <f t="shared" si="2"/>
        <v>999</v>
      </c>
      <c r="N50" s="325"/>
      <c r="O50" s="321"/>
      <c r="P50" s="320">
        <f t="shared" si="3"/>
        <v>999</v>
      </c>
      <c r="Q50" s="321"/>
    </row>
    <row r="51" spans="1:17" s="322" customFormat="1" ht="18.899999999999999" customHeight="1" x14ac:dyDescent="0.25">
      <c r="A51" s="311">
        <v>45</v>
      </c>
      <c r="B51" s="326"/>
      <c r="C51" s="326"/>
      <c r="D51" s="315"/>
      <c r="E51" s="327"/>
      <c r="F51" s="321"/>
      <c r="G51" s="321"/>
      <c r="H51" s="328"/>
      <c r="I51" s="323"/>
      <c r="J51" s="316" t="e">
        <f>IF(AND(Q51="",#REF!&gt;0,#REF!&lt;5),K51,)</f>
        <v>#REF!</v>
      </c>
      <c r="K51" s="317" t="str">
        <f>IF(D51="","ZZZ9",IF(AND(#REF!&gt;0,#REF!&lt;5),D51&amp;#REF!,D51&amp;"9"))</f>
        <v>ZZZ9</v>
      </c>
      <c r="L51" s="318">
        <f t="shared" si="1"/>
        <v>999</v>
      </c>
      <c r="M51" s="331">
        <f t="shared" si="2"/>
        <v>999</v>
      </c>
      <c r="N51" s="325"/>
      <c r="O51" s="321"/>
      <c r="P51" s="320">
        <f t="shared" si="3"/>
        <v>999</v>
      </c>
      <c r="Q51" s="321"/>
    </row>
    <row r="52" spans="1:17" s="322" customFormat="1" ht="18.899999999999999" customHeight="1" x14ac:dyDescent="0.25">
      <c r="A52" s="311">
        <v>46</v>
      </c>
      <c r="B52" s="326"/>
      <c r="C52" s="326"/>
      <c r="D52" s="315"/>
      <c r="E52" s="327"/>
      <c r="F52" s="321"/>
      <c r="G52" s="321"/>
      <c r="H52" s="328"/>
      <c r="I52" s="323"/>
      <c r="J52" s="316" t="e">
        <f>IF(AND(Q52="",#REF!&gt;0,#REF!&lt;5),K52,)</f>
        <v>#REF!</v>
      </c>
      <c r="K52" s="317" t="str">
        <f>IF(D52="","ZZZ9",IF(AND(#REF!&gt;0,#REF!&lt;5),D52&amp;#REF!,D52&amp;"9"))</f>
        <v>ZZZ9</v>
      </c>
      <c r="L52" s="318">
        <f t="shared" si="1"/>
        <v>999</v>
      </c>
      <c r="M52" s="331">
        <f t="shared" si="2"/>
        <v>999</v>
      </c>
      <c r="N52" s="325"/>
      <c r="O52" s="321"/>
      <c r="P52" s="320">
        <f t="shared" si="3"/>
        <v>999</v>
      </c>
      <c r="Q52" s="321"/>
    </row>
    <row r="53" spans="1:17" s="322" customFormat="1" ht="18.899999999999999" customHeight="1" x14ac:dyDescent="0.25">
      <c r="A53" s="311">
        <v>47</v>
      </c>
      <c r="B53" s="326"/>
      <c r="C53" s="326"/>
      <c r="D53" s="315"/>
      <c r="E53" s="327"/>
      <c r="F53" s="321"/>
      <c r="G53" s="321"/>
      <c r="H53" s="328"/>
      <c r="I53" s="323"/>
      <c r="J53" s="316" t="e">
        <f>IF(AND(Q53="",#REF!&gt;0,#REF!&lt;5),K53,)</f>
        <v>#REF!</v>
      </c>
      <c r="K53" s="317" t="str">
        <f>IF(D53="","ZZZ9",IF(AND(#REF!&gt;0,#REF!&lt;5),D53&amp;#REF!,D53&amp;"9"))</f>
        <v>ZZZ9</v>
      </c>
      <c r="L53" s="318">
        <f t="shared" si="1"/>
        <v>999</v>
      </c>
      <c r="M53" s="331">
        <f t="shared" si="2"/>
        <v>999</v>
      </c>
      <c r="N53" s="325"/>
      <c r="O53" s="321"/>
      <c r="P53" s="320">
        <f t="shared" si="3"/>
        <v>999</v>
      </c>
      <c r="Q53" s="321"/>
    </row>
    <row r="54" spans="1:17" s="322" customFormat="1" ht="18.899999999999999" customHeight="1" x14ac:dyDescent="0.25">
      <c r="A54" s="311">
        <v>48</v>
      </c>
      <c r="B54" s="326"/>
      <c r="C54" s="326"/>
      <c r="D54" s="315"/>
      <c r="E54" s="327"/>
      <c r="F54" s="321"/>
      <c r="G54" s="321"/>
      <c r="H54" s="328"/>
      <c r="I54" s="323"/>
      <c r="J54" s="316" t="e">
        <f>IF(AND(Q54="",#REF!&gt;0,#REF!&lt;5),K54,)</f>
        <v>#REF!</v>
      </c>
      <c r="K54" s="317" t="str">
        <f>IF(D54="","ZZZ9",IF(AND(#REF!&gt;0,#REF!&lt;5),D54&amp;#REF!,D54&amp;"9"))</f>
        <v>ZZZ9</v>
      </c>
      <c r="L54" s="318">
        <f t="shared" si="1"/>
        <v>999</v>
      </c>
      <c r="M54" s="331">
        <f t="shared" si="2"/>
        <v>999</v>
      </c>
      <c r="N54" s="325"/>
      <c r="O54" s="321"/>
      <c r="P54" s="320">
        <f t="shared" si="3"/>
        <v>999</v>
      </c>
      <c r="Q54" s="321"/>
    </row>
    <row r="55" spans="1:17" s="322" customFormat="1" ht="18.899999999999999" customHeight="1" x14ac:dyDescent="0.25">
      <c r="A55" s="311">
        <v>49</v>
      </c>
      <c r="B55" s="326"/>
      <c r="C55" s="326"/>
      <c r="D55" s="315"/>
      <c r="E55" s="327"/>
      <c r="F55" s="321"/>
      <c r="G55" s="321"/>
      <c r="H55" s="328"/>
      <c r="I55" s="323"/>
      <c r="J55" s="316" t="e">
        <f>IF(AND(Q55="",#REF!&gt;0,#REF!&lt;5),K55,)</f>
        <v>#REF!</v>
      </c>
      <c r="K55" s="317" t="str">
        <f>IF(D55="","ZZZ9",IF(AND(#REF!&gt;0,#REF!&lt;5),D55&amp;#REF!,D55&amp;"9"))</f>
        <v>ZZZ9</v>
      </c>
      <c r="L55" s="318">
        <f t="shared" si="1"/>
        <v>999</v>
      </c>
      <c r="M55" s="331">
        <f t="shared" si="2"/>
        <v>999</v>
      </c>
      <c r="N55" s="325"/>
      <c r="O55" s="321"/>
      <c r="P55" s="320">
        <f t="shared" si="3"/>
        <v>999</v>
      </c>
      <c r="Q55" s="321"/>
    </row>
    <row r="56" spans="1:17" s="322" customFormat="1" ht="18.899999999999999" customHeight="1" x14ac:dyDescent="0.25">
      <c r="A56" s="311">
        <v>50</v>
      </c>
      <c r="B56" s="326"/>
      <c r="C56" s="326"/>
      <c r="D56" s="315"/>
      <c r="E56" s="327"/>
      <c r="F56" s="321"/>
      <c r="G56" s="321"/>
      <c r="H56" s="328"/>
      <c r="I56" s="323"/>
      <c r="J56" s="316" t="e">
        <f>IF(AND(Q56="",#REF!&gt;0,#REF!&lt;5),K56,)</f>
        <v>#REF!</v>
      </c>
      <c r="K56" s="317" t="str">
        <f>IF(D56="","ZZZ9",IF(AND(#REF!&gt;0,#REF!&lt;5),D56&amp;#REF!,D56&amp;"9"))</f>
        <v>ZZZ9</v>
      </c>
      <c r="L56" s="318">
        <f t="shared" si="1"/>
        <v>999</v>
      </c>
      <c r="M56" s="331">
        <f t="shared" si="2"/>
        <v>999</v>
      </c>
      <c r="N56" s="325"/>
      <c r="O56" s="321"/>
      <c r="P56" s="320">
        <f t="shared" si="3"/>
        <v>999</v>
      </c>
      <c r="Q56" s="321"/>
    </row>
    <row r="57" spans="1:17" s="322" customFormat="1" ht="18.899999999999999" customHeight="1" x14ac:dyDescent="0.25">
      <c r="A57" s="311">
        <v>51</v>
      </c>
      <c r="B57" s="326"/>
      <c r="C57" s="326"/>
      <c r="D57" s="315"/>
      <c r="E57" s="327"/>
      <c r="F57" s="321"/>
      <c r="G57" s="321"/>
      <c r="H57" s="328"/>
      <c r="I57" s="323"/>
      <c r="J57" s="316" t="e">
        <f>IF(AND(Q57="",#REF!&gt;0,#REF!&lt;5),K57,)</f>
        <v>#REF!</v>
      </c>
      <c r="K57" s="317" t="str">
        <f>IF(D57="","ZZZ9",IF(AND(#REF!&gt;0,#REF!&lt;5),D57&amp;#REF!,D57&amp;"9"))</f>
        <v>ZZZ9</v>
      </c>
      <c r="L57" s="318">
        <f t="shared" si="1"/>
        <v>999</v>
      </c>
      <c r="M57" s="331">
        <f t="shared" si="2"/>
        <v>999</v>
      </c>
      <c r="N57" s="325"/>
      <c r="O57" s="321"/>
      <c r="P57" s="320">
        <f t="shared" si="3"/>
        <v>999</v>
      </c>
      <c r="Q57" s="321"/>
    </row>
    <row r="58" spans="1:17" s="322" customFormat="1" ht="18.899999999999999" customHeight="1" x14ac:dyDescent="0.25">
      <c r="A58" s="311">
        <v>52</v>
      </c>
      <c r="B58" s="326"/>
      <c r="C58" s="326"/>
      <c r="D58" s="315"/>
      <c r="E58" s="327"/>
      <c r="F58" s="321"/>
      <c r="G58" s="321"/>
      <c r="H58" s="328"/>
      <c r="I58" s="323"/>
      <c r="J58" s="316" t="e">
        <f>IF(AND(Q58="",#REF!&gt;0,#REF!&lt;5),K58,)</f>
        <v>#REF!</v>
      </c>
      <c r="K58" s="317" t="str">
        <f>IF(D58="","ZZZ9",IF(AND(#REF!&gt;0,#REF!&lt;5),D58&amp;#REF!,D58&amp;"9"))</f>
        <v>ZZZ9</v>
      </c>
      <c r="L58" s="318">
        <f t="shared" si="1"/>
        <v>999</v>
      </c>
      <c r="M58" s="331">
        <f t="shared" si="2"/>
        <v>999</v>
      </c>
      <c r="N58" s="325"/>
      <c r="O58" s="321"/>
      <c r="P58" s="320">
        <f t="shared" si="3"/>
        <v>999</v>
      </c>
      <c r="Q58" s="321"/>
    </row>
    <row r="59" spans="1:17" s="322" customFormat="1" ht="18.899999999999999" customHeight="1" x14ac:dyDescent="0.25">
      <c r="A59" s="311">
        <v>53</v>
      </c>
      <c r="B59" s="326"/>
      <c r="C59" s="326"/>
      <c r="D59" s="315"/>
      <c r="E59" s="327"/>
      <c r="F59" s="321"/>
      <c r="G59" s="321"/>
      <c r="H59" s="328"/>
      <c r="I59" s="323"/>
      <c r="J59" s="316" t="e">
        <f>IF(AND(Q59="",#REF!&gt;0,#REF!&lt;5),K59,)</f>
        <v>#REF!</v>
      </c>
      <c r="K59" s="317" t="str">
        <f>IF(D59="","ZZZ9",IF(AND(#REF!&gt;0,#REF!&lt;5),D59&amp;#REF!,D59&amp;"9"))</f>
        <v>ZZZ9</v>
      </c>
      <c r="L59" s="318">
        <f t="shared" si="1"/>
        <v>999</v>
      </c>
      <c r="M59" s="331">
        <f t="shared" si="2"/>
        <v>999</v>
      </c>
      <c r="N59" s="325"/>
      <c r="O59" s="321"/>
      <c r="P59" s="320">
        <f t="shared" si="3"/>
        <v>999</v>
      </c>
      <c r="Q59" s="321"/>
    </row>
    <row r="60" spans="1:17" s="322" customFormat="1" ht="18.899999999999999" customHeight="1" x14ac:dyDescent="0.25">
      <c r="A60" s="311">
        <v>54</v>
      </c>
      <c r="B60" s="326"/>
      <c r="C60" s="326"/>
      <c r="D60" s="315"/>
      <c r="E60" s="327"/>
      <c r="F60" s="321"/>
      <c r="G60" s="321"/>
      <c r="H60" s="328"/>
      <c r="I60" s="323"/>
      <c r="J60" s="316" t="e">
        <f>IF(AND(Q60="",#REF!&gt;0,#REF!&lt;5),K60,)</f>
        <v>#REF!</v>
      </c>
      <c r="K60" s="317" t="str">
        <f>IF(D60="","ZZZ9",IF(AND(#REF!&gt;0,#REF!&lt;5),D60&amp;#REF!,D60&amp;"9"))</f>
        <v>ZZZ9</v>
      </c>
      <c r="L60" s="318">
        <f t="shared" si="1"/>
        <v>999</v>
      </c>
      <c r="M60" s="331">
        <f t="shared" si="2"/>
        <v>999</v>
      </c>
      <c r="N60" s="325"/>
      <c r="O60" s="321"/>
      <c r="P60" s="320">
        <f t="shared" si="3"/>
        <v>999</v>
      </c>
      <c r="Q60" s="321"/>
    </row>
    <row r="61" spans="1:17" s="322" customFormat="1" ht="18.899999999999999" customHeight="1" x14ac:dyDescent="0.25">
      <c r="A61" s="311">
        <v>55</v>
      </c>
      <c r="B61" s="326"/>
      <c r="C61" s="326"/>
      <c r="D61" s="315"/>
      <c r="E61" s="327"/>
      <c r="F61" s="321"/>
      <c r="G61" s="321"/>
      <c r="H61" s="328"/>
      <c r="I61" s="323"/>
      <c r="J61" s="316" t="e">
        <f>IF(AND(Q61="",#REF!&gt;0,#REF!&lt;5),K61,)</f>
        <v>#REF!</v>
      </c>
      <c r="K61" s="317" t="str">
        <f>IF(D61="","ZZZ9",IF(AND(#REF!&gt;0,#REF!&lt;5),D61&amp;#REF!,D61&amp;"9"))</f>
        <v>ZZZ9</v>
      </c>
      <c r="L61" s="318">
        <f t="shared" si="1"/>
        <v>999</v>
      </c>
      <c r="M61" s="331">
        <f t="shared" si="2"/>
        <v>999</v>
      </c>
      <c r="N61" s="325"/>
      <c r="O61" s="321"/>
      <c r="P61" s="320">
        <f t="shared" si="3"/>
        <v>999</v>
      </c>
      <c r="Q61" s="321"/>
    </row>
    <row r="62" spans="1:17" s="322" customFormat="1" ht="18.899999999999999" customHeight="1" x14ac:dyDescent="0.25">
      <c r="A62" s="311">
        <v>56</v>
      </c>
      <c r="B62" s="326"/>
      <c r="C62" s="326"/>
      <c r="D62" s="315"/>
      <c r="E62" s="327"/>
      <c r="F62" s="321"/>
      <c r="G62" s="321"/>
      <c r="H62" s="328"/>
      <c r="I62" s="323"/>
      <c r="J62" s="316" t="e">
        <f>IF(AND(Q62="",#REF!&gt;0,#REF!&lt;5),K62,)</f>
        <v>#REF!</v>
      </c>
      <c r="K62" s="317" t="str">
        <f>IF(D62="","ZZZ9",IF(AND(#REF!&gt;0,#REF!&lt;5),D62&amp;#REF!,D62&amp;"9"))</f>
        <v>ZZZ9</v>
      </c>
      <c r="L62" s="318">
        <f t="shared" si="1"/>
        <v>999</v>
      </c>
      <c r="M62" s="331">
        <f t="shared" si="2"/>
        <v>999</v>
      </c>
      <c r="N62" s="325"/>
      <c r="O62" s="321"/>
      <c r="P62" s="320">
        <f t="shared" si="3"/>
        <v>999</v>
      </c>
      <c r="Q62" s="321"/>
    </row>
    <row r="63" spans="1:17" s="322" customFormat="1" ht="18.899999999999999" customHeight="1" x14ac:dyDescent="0.25">
      <c r="A63" s="311">
        <v>57</v>
      </c>
      <c r="B63" s="326"/>
      <c r="C63" s="326"/>
      <c r="D63" s="315"/>
      <c r="E63" s="327"/>
      <c r="F63" s="321"/>
      <c r="G63" s="321"/>
      <c r="H63" s="328"/>
      <c r="I63" s="323"/>
      <c r="J63" s="316" t="e">
        <f>IF(AND(Q63="",#REF!&gt;0,#REF!&lt;5),K63,)</f>
        <v>#REF!</v>
      </c>
      <c r="K63" s="317" t="str">
        <f>IF(D63="","ZZZ9",IF(AND(#REF!&gt;0,#REF!&lt;5),D63&amp;#REF!,D63&amp;"9"))</f>
        <v>ZZZ9</v>
      </c>
      <c r="L63" s="318">
        <f t="shared" si="1"/>
        <v>999</v>
      </c>
      <c r="M63" s="331">
        <f t="shared" si="2"/>
        <v>999</v>
      </c>
      <c r="N63" s="325"/>
      <c r="O63" s="321"/>
      <c r="P63" s="320">
        <f t="shared" si="3"/>
        <v>999</v>
      </c>
      <c r="Q63" s="321"/>
    </row>
    <row r="64" spans="1:17" s="322" customFormat="1" ht="18.899999999999999" customHeight="1" x14ac:dyDescent="0.25">
      <c r="A64" s="311">
        <v>58</v>
      </c>
      <c r="B64" s="326"/>
      <c r="C64" s="326"/>
      <c r="D64" s="315"/>
      <c r="E64" s="327"/>
      <c r="F64" s="321"/>
      <c r="G64" s="321"/>
      <c r="H64" s="328"/>
      <c r="I64" s="323"/>
      <c r="J64" s="316" t="e">
        <f>IF(AND(Q64="",#REF!&gt;0,#REF!&lt;5),K64,)</f>
        <v>#REF!</v>
      </c>
      <c r="K64" s="317" t="str">
        <f>IF(D64="","ZZZ9",IF(AND(#REF!&gt;0,#REF!&lt;5),D64&amp;#REF!,D64&amp;"9"))</f>
        <v>ZZZ9</v>
      </c>
      <c r="L64" s="318">
        <f t="shared" si="1"/>
        <v>999</v>
      </c>
      <c r="M64" s="331">
        <f t="shared" si="2"/>
        <v>999</v>
      </c>
      <c r="N64" s="325"/>
      <c r="O64" s="321"/>
      <c r="P64" s="320">
        <f t="shared" si="3"/>
        <v>999</v>
      </c>
      <c r="Q64" s="321"/>
    </row>
    <row r="65" spans="1:17" s="322" customFormat="1" ht="18.899999999999999" customHeight="1" x14ac:dyDescent="0.25">
      <c r="A65" s="311">
        <v>59</v>
      </c>
      <c r="B65" s="326"/>
      <c r="C65" s="326"/>
      <c r="D65" s="315"/>
      <c r="E65" s="327"/>
      <c r="F65" s="321"/>
      <c r="G65" s="321"/>
      <c r="H65" s="328"/>
      <c r="I65" s="323"/>
      <c r="J65" s="316" t="e">
        <f>IF(AND(Q65="",#REF!&gt;0,#REF!&lt;5),K65,)</f>
        <v>#REF!</v>
      </c>
      <c r="K65" s="317" t="str">
        <f>IF(D65="","ZZZ9",IF(AND(#REF!&gt;0,#REF!&lt;5),D65&amp;#REF!,D65&amp;"9"))</f>
        <v>ZZZ9</v>
      </c>
      <c r="L65" s="318">
        <f t="shared" si="1"/>
        <v>999</v>
      </c>
      <c r="M65" s="331">
        <f t="shared" si="2"/>
        <v>999</v>
      </c>
      <c r="N65" s="325"/>
      <c r="O65" s="321"/>
      <c r="P65" s="320">
        <f t="shared" si="3"/>
        <v>999</v>
      </c>
      <c r="Q65" s="321"/>
    </row>
    <row r="66" spans="1:17" s="322" customFormat="1" ht="18.899999999999999" customHeight="1" x14ac:dyDescent="0.25">
      <c r="A66" s="311">
        <v>60</v>
      </c>
      <c r="B66" s="326"/>
      <c r="C66" s="326"/>
      <c r="D66" s="315"/>
      <c r="E66" s="327"/>
      <c r="F66" s="321"/>
      <c r="G66" s="321"/>
      <c r="H66" s="328"/>
      <c r="I66" s="323"/>
      <c r="J66" s="316" t="e">
        <f>IF(AND(Q66="",#REF!&gt;0,#REF!&lt;5),K66,)</f>
        <v>#REF!</v>
      </c>
      <c r="K66" s="317" t="str">
        <f>IF(D66="","ZZZ9",IF(AND(#REF!&gt;0,#REF!&lt;5),D66&amp;#REF!,D66&amp;"9"))</f>
        <v>ZZZ9</v>
      </c>
      <c r="L66" s="318">
        <f t="shared" si="1"/>
        <v>999</v>
      </c>
      <c r="M66" s="331">
        <f t="shared" si="2"/>
        <v>999</v>
      </c>
      <c r="N66" s="325"/>
      <c r="O66" s="321"/>
      <c r="P66" s="320">
        <f t="shared" si="3"/>
        <v>999</v>
      </c>
      <c r="Q66" s="321"/>
    </row>
    <row r="67" spans="1:17" s="322" customFormat="1" ht="18.899999999999999" customHeight="1" x14ac:dyDescent="0.25">
      <c r="A67" s="311">
        <v>61</v>
      </c>
      <c r="B67" s="326"/>
      <c r="C67" s="326"/>
      <c r="D67" s="315"/>
      <c r="E67" s="327"/>
      <c r="F67" s="321"/>
      <c r="G67" s="321"/>
      <c r="H67" s="328"/>
      <c r="I67" s="323"/>
      <c r="J67" s="316" t="e">
        <f>IF(AND(Q67="",#REF!&gt;0,#REF!&lt;5),K67,)</f>
        <v>#REF!</v>
      </c>
      <c r="K67" s="317" t="str">
        <f>IF(D67="","ZZZ9",IF(AND(#REF!&gt;0,#REF!&lt;5),D67&amp;#REF!,D67&amp;"9"))</f>
        <v>ZZZ9</v>
      </c>
      <c r="L67" s="318">
        <f t="shared" si="1"/>
        <v>999</v>
      </c>
      <c r="M67" s="331">
        <f t="shared" si="2"/>
        <v>999</v>
      </c>
      <c r="N67" s="325"/>
      <c r="O67" s="321"/>
      <c r="P67" s="320">
        <f t="shared" si="3"/>
        <v>999</v>
      </c>
      <c r="Q67" s="321"/>
    </row>
    <row r="68" spans="1:17" s="322" customFormat="1" ht="18.899999999999999" customHeight="1" x14ac:dyDescent="0.25">
      <c r="A68" s="311">
        <v>62</v>
      </c>
      <c r="B68" s="326"/>
      <c r="C68" s="326"/>
      <c r="D68" s="315"/>
      <c r="E68" s="327"/>
      <c r="F68" s="321"/>
      <c r="G68" s="321"/>
      <c r="H68" s="328"/>
      <c r="I68" s="323"/>
      <c r="J68" s="316" t="e">
        <f>IF(AND(Q68="",#REF!&gt;0,#REF!&lt;5),K68,)</f>
        <v>#REF!</v>
      </c>
      <c r="K68" s="317" t="str">
        <f>IF(D68="","ZZZ9",IF(AND(#REF!&gt;0,#REF!&lt;5),D68&amp;#REF!,D68&amp;"9"))</f>
        <v>ZZZ9</v>
      </c>
      <c r="L68" s="318">
        <f t="shared" si="1"/>
        <v>999</v>
      </c>
      <c r="M68" s="331">
        <f t="shared" si="2"/>
        <v>999</v>
      </c>
      <c r="N68" s="325"/>
      <c r="O68" s="321"/>
      <c r="P68" s="320">
        <f t="shared" si="3"/>
        <v>999</v>
      </c>
      <c r="Q68" s="321"/>
    </row>
    <row r="69" spans="1:17" s="322" customFormat="1" ht="18.899999999999999" customHeight="1" x14ac:dyDescent="0.25">
      <c r="A69" s="311">
        <v>63</v>
      </c>
      <c r="B69" s="326"/>
      <c r="C69" s="326"/>
      <c r="D69" s="315"/>
      <c r="E69" s="327"/>
      <c r="F69" s="321"/>
      <c r="G69" s="321"/>
      <c r="H69" s="328"/>
      <c r="I69" s="323"/>
      <c r="J69" s="316" t="e">
        <f>IF(AND(Q69="",#REF!&gt;0,#REF!&lt;5),K69,)</f>
        <v>#REF!</v>
      </c>
      <c r="K69" s="317" t="str">
        <f>IF(D69="","ZZZ9",IF(AND(#REF!&gt;0,#REF!&lt;5),D69&amp;#REF!,D69&amp;"9"))</f>
        <v>ZZZ9</v>
      </c>
      <c r="L69" s="318">
        <f t="shared" si="1"/>
        <v>999</v>
      </c>
      <c r="M69" s="331">
        <f t="shared" si="2"/>
        <v>999</v>
      </c>
      <c r="N69" s="325"/>
      <c r="O69" s="321"/>
      <c r="P69" s="320">
        <f t="shared" si="3"/>
        <v>999</v>
      </c>
      <c r="Q69" s="321"/>
    </row>
    <row r="70" spans="1:17" s="322" customFormat="1" ht="18.899999999999999" customHeight="1" x14ac:dyDescent="0.25">
      <c r="A70" s="311">
        <v>64</v>
      </c>
      <c r="B70" s="326"/>
      <c r="C70" s="326"/>
      <c r="D70" s="315"/>
      <c r="E70" s="327"/>
      <c r="F70" s="321"/>
      <c r="G70" s="321"/>
      <c r="H70" s="328"/>
      <c r="I70" s="323"/>
      <c r="J70" s="316" t="e">
        <f>IF(AND(Q70="",#REF!&gt;0,#REF!&lt;5),K70,)</f>
        <v>#REF!</v>
      </c>
      <c r="K70" s="317" t="str">
        <f>IF(D70="","ZZZ9",IF(AND(#REF!&gt;0,#REF!&lt;5),D70&amp;#REF!,D70&amp;"9"))</f>
        <v>ZZZ9</v>
      </c>
      <c r="L70" s="318">
        <f t="shared" si="1"/>
        <v>999</v>
      </c>
      <c r="M70" s="331">
        <f t="shared" si="2"/>
        <v>999</v>
      </c>
      <c r="N70" s="325"/>
      <c r="O70" s="321"/>
      <c r="P70" s="320">
        <f t="shared" si="3"/>
        <v>999</v>
      </c>
      <c r="Q70" s="321"/>
    </row>
    <row r="71" spans="1:17" s="322" customFormat="1" ht="18.899999999999999" customHeight="1" x14ac:dyDescent="0.25">
      <c r="A71" s="311">
        <v>65</v>
      </c>
      <c r="B71" s="326"/>
      <c r="C71" s="326"/>
      <c r="D71" s="315"/>
      <c r="E71" s="327"/>
      <c r="F71" s="321"/>
      <c r="G71" s="321"/>
      <c r="H71" s="328"/>
      <c r="I71" s="323"/>
      <c r="J71" s="316" t="e">
        <f>IF(AND(Q71="",#REF!&gt;0,#REF!&lt;5),K71,)</f>
        <v>#REF!</v>
      </c>
      <c r="K71" s="317" t="str">
        <f>IF(D71="","ZZZ9",IF(AND(#REF!&gt;0,#REF!&lt;5),D71&amp;#REF!,D71&amp;"9"))</f>
        <v>ZZZ9</v>
      </c>
      <c r="L71" s="318">
        <f t="shared" si="1"/>
        <v>999</v>
      </c>
      <c r="M71" s="331">
        <f t="shared" si="2"/>
        <v>999</v>
      </c>
      <c r="N71" s="325"/>
      <c r="O71" s="321"/>
      <c r="P71" s="320">
        <f t="shared" si="3"/>
        <v>999</v>
      </c>
      <c r="Q71" s="321"/>
    </row>
    <row r="72" spans="1:17" s="322" customFormat="1" ht="18.899999999999999" customHeight="1" x14ac:dyDescent="0.25">
      <c r="A72" s="311">
        <v>66</v>
      </c>
      <c r="B72" s="326"/>
      <c r="C72" s="326"/>
      <c r="D72" s="315"/>
      <c r="E72" s="327"/>
      <c r="F72" s="321"/>
      <c r="G72" s="321"/>
      <c r="H72" s="328"/>
      <c r="I72" s="323"/>
      <c r="J72" s="316" t="e">
        <f>IF(AND(Q72="",#REF!&gt;0,#REF!&lt;5),K72,)</f>
        <v>#REF!</v>
      </c>
      <c r="K72" s="317" t="str">
        <f>IF(D72="","ZZZ9",IF(AND(#REF!&gt;0,#REF!&lt;5),D72&amp;#REF!,D72&amp;"9"))</f>
        <v>ZZZ9</v>
      </c>
      <c r="L72" s="318">
        <f t="shared" si="1"/>
        <v>999</v>
      </c>
      <c r="M72" s="331">
        <f t="shared" si="2"/>
        <v>999</v>
      </c>
      <c r="N72" s="325"/>
      <c r="O72" s="321"/>
      <c r="P72" s="320">
        <f t="shared" si="3"/>
        <v>999</v>
      </c>
      <c r="Q72" s="321"/>
    </row>
    <row r="73" spans="1:17" s="322" customFormat="1" ht="18.899999999999999" customHeight="1" x14ac:dyDescent="0.25">
      <c r="A73" s="311">
        <v>67</v>
      </c>
      <c r="B73" s="326"/>
      <c r="C73" s="326"/>
      <c r="D73" s="315"/>
      <c r="E73" s="327"/>
      <c r="F73" s="321"/>
      <c r="G73" s="321"/>
      <c r="H73" s="328"/>
      <c r="I73" s="323"/>
      <c r="J73" s="316" t="e">
        <f>IF(AND(Q73="",#REF!&gt;0,#REF!&lt;5),K73,)</f>
        <v>#REF!</v>
      </c>
      <c r="K73" s="317" t="str">
        <f>IF(D73="","ZZZ9",IF(AND(#REF!&gt;0,#REF!&lt;5),D73&amp;#REF!,D73&amp;"9"))</f>
        <v>ZZZ9</v>
      </c>
      <c r="L73" s="318">
        <f t="shared" si="1"/>
        <v>999</v>
      </c>
      <c r="M73" s="331">
        <f t="shared" si="2"/>
        <v>999</v>
      </c>
      <c r="N73" s="325"/>
      <c r="O73" s="321"/>
      <c r="P73" s="320">
        <f t="shared" si="3"/>
        <v>999</v>
      </c>
      <c r="Q73" s="321"/>
    </row>
    <row r="74" spans="1:17" s="322" customFormat="1" ht="18.899999999999999" customHeight="1" x14ac:dyDescent="0.25">
      <c r="A74" s="311">
        <v>68</v>
      </c>
      <c r="B74" s="326"/>
      <c r="C74" s="326"/>
      <c r="D74" s="315"/>
      <c r="E74" s="327"/>
      <c r="F74" s="321"/>
      <c r="G74" s="321"/>
      <c r="H74" s="328"/>
      <c r="I74" s="323"/>
      <c r="J74" s="316" t="e">
        <f>IF(AND(Q74="",#REF!&gt;0,#REF!&lt;5),K74,)</f>
        <v>#REF!</v>
      </c>
      <c r="K74" s="317" t="str">
        <f>IF(D74="","ZZZ9",IF(AND(#REF!&gt;0,#REF!&lt;5),D74&amp;#REF!,D74&amp;"9"))</f>
        <v>ZZZ9</v>
      </c>
      <c r="L74" s="318">
        <f t="shared" si="1"/>
        <v>999</v>
      </c>
      <c r="M74" s="331">
        <f t="shared" si="2"/>
        <v>999</v>
      </c>
      <c r="N74" s="325"/>
      <c r="O74" s="321"/>
      <c r="P74" s="320">
        <f t="shared" si="3"/>
        <v>999</v>
      </c>
      <c r="Q74" s="321"/>
    </row>
    <row r="75" spans="1:17" s="322" customFormat="1" ht="18.899999999999999" customHeight="1" x14ac:dyDescent="0.25">
      <c r="A75" s="311">
        <v>69</v>
      </c>
      <c r="B75" s="326"/>
      <c r="C75" s="326"/>
      <c r="D75" s="315"/>
      <c r="E75" s="327"/>
      <c r="F75" s="321"/>
      <c r="G75" s="321"/>
      <c r="H75" s="328"/>
      <c r="I75" s="323"/>
      <c r="J75" s="316" t="e">
        <f>IF(AND(Q75="",#REF!&gt;0,#REF!&lt;5),K75,)</f>
        <v>#REF!</v>
      </c>
      <c r="K75" s="317" t="str">
        <f>IF(D75="","ZZZ9",IF(AND(#REF!&gt;0,#REF!&lt;5),D75&amp;#REF!,D75&amp;"9"))</f>
        <v>ZZZ9</v>
      </c>
      <c r="L75" s="318">
        <f t="shared" si="1"/>
        <v>999</v>
      </c>
      <c r="M75" s="331">
        <f t="shared" si="2"/>
        <v>999</v>
      </c>
      <c r="N75" s="325"/>
      <c r="O75" s="321"/>
      <c r="P75" s="320">
        <f t="shared" si="3"/>
        <v>999</v>
      </c>
      <c r="Q75" s="321"/>
    </row>
    <row r="76" spans="1:17" s="322" customFormat="1" ht="18.899999999999999" customHeight="1" x14ac:dyDescent="0.25">
      <c r="A76" s="311">
        <v>70</v>
      </c>
      <c r="B76" s="326"/>
      <c r="C76" s="326"/>
      <c r="D76" s="315"/>
      <c r="E76" s="327"/>
      <c r="F76" s="321"/>
      <c r="G76" s="321"/>
      <c r="H76" s="328"/>
      <c r="I76" s="323"/>
      <c r="J76" s="316" t="e">
        <f>IF(AND(Q76="",#REF!&gt;0,#REF!&lt;5),K76,)</f>
        <v>#REF!</v>
      </c>
      <c r="K76" s="317" t="str">
        <f>IF(D76="","ZZZ9",IF(AND(#REF!&gt;0,#REF!&lt;5),D76&amp;#REF!,D76&amp;"9"))</f>
        <v>ZZZ9</v>
      </c>
      <c r="L76" s="318">
        <f t="shared" si="1"/>
        <v>999</v>
      </c>
      <c r="M76" s="331">
        <f t="shared" si="2"/>
        <v>999</v>
      </c>
      <c r="N76" s="325"/>
      <c r="O76" s="321"/>
      <c r="P76" s="320">
        <f t="shared" si="3"/>
        <v>999</v>
      </c>
      <c r="Q76" s="321"/>
    </row>
    <row r="77" spans="1:17" s="322" customFormat="1" ht="18.899999999999999" customHeight="1" x14ac:dyDescent="0.25">
      <c r="A77" s="311">
        <v>71</v>
      </c>
      <c r="B77" s="326"/>
      <c r="C77" s="326"/>
      <c r="D77" s="315"/>
      <c r="E77" s="327"/>
      <c r="F77" s="321"/>
      <c r="G77" s="321"/>
      <c r="H77" s="328"/>
      <c r="I77" s="323"/>
      <c r="J77" s="316" t="e">
        <f>IF(AND(Q77="",#REF!&gt;0,#REF!&lt;5),K77,)</f>
        <v>#REF!</v>
      </c>
      <c r="K77" s="317" t="str">
        <f>IF(D77="","ZZZ9",IF(AND(#REF!&gt;0,#REF!&lt;5),D77&amp;#REF!,D77&amp;"9"))</f>
        <v>ZZZ9</v>
      </c>
      <c r="L77" s="318">
        <f t="shared" si="1"/>
        <v>999</v>
      </c>
      <c r="M77" s="331">
        <f t="shared" si="2"/>
        <v>999</v>
      </c>
      <c r="N77" s="325"/>
      <c r="O77" s="321"/>
      <c r="P77" s="320">
        <f t="shared" si="3"/>
        <v>999</v>
      </c>
      <c r="Q77" s="321"/>
    </row>
    <row r="78" spans="1:17" s="322" customFormat="1" ht="18.899999999999999" customHeight="1" x14ac:dyDescent="0.25">
      <c r="A78" s="311">
        <v>72</v>
      </c>
      <c r="B78" s="326"/>
      <c r="C78" s="326"/>
      <c r="D78" s="315"/>
      <c r="E78" s="327"/>
      <c r="F78" s="321"/>
      <c r="G78" s="321"/>
      <c r="H78" s="328"/>
      <c r="I78" s="323"/>
      <c r="J78" s="316" t="e">
        <f>IF(AND(Q78="",#REF!&gt;0,#REF!&lt;5),K78,)</f>
        <v>#REF!</v>
      </c>
      <c r="K78" s="317" t="str">
        <f>IF(D78="","ZZZ9",IF(AND(#REF!&gt;0,#REF!&lt;5),D78&amp;#REF!,D78&amp;"9"))</f>
        <v>ZZZ9</v>
      </c>
      <c r="L78" s="318">
        <f t="shared" si="1"/>
        <v>999</v>
      </c>
      <c r="M78" s="331">
        <f t="shared" si="2"/>
        <v>999</v>
      </c>
      <c r="N78" s="325"/>
      <c r="O78" s="321"/>
      <c r="P78" s="320">
        <f t="shared" si="3"/>
        <v>999</v>
      </c>
      <c r="Q78" s="321"/>
    </row>
    <row r="79" spans="1:17" s="322" customFormat="1" ht="18.899999999999999" customHeight="1" x14ac:dyDescent="0.25">
      <c r="A79" s="311">
        <v>73</v>
      </c>
      <c r="B79" s="326"/>
      <c r="C79" s="326"/>
      <c r="D79" s="315"/>
      <c r="E79" s="327"/>
      <c r="F79" s="321"/>
      <c r="G79" s="321"/>
      <c r="H79" s="328"/>
      <c r="I79" s="323"/>
      <c r="J79" s="316" t="e">
        <f>IF(AND(Q79="",#REF!&gt;0,#REF!&lt;5),K79,)</f>
        <v>#REF!</v>
      </c>
      <c r="K79" s="317" t="str">
        <f>IF(D79="","ZZZ9",IF(AND(#REF!&gt;0,#REF!&lt;5),D79&amp;#REF!,D79&amp;"9"))</f>
        <v>ZZZ9</v>
      </c>
      <c r="L79" s="318">
        <f t="shared" si="1"/>
        <v>999</v>
      </c>
      <c r="M79" s="331">
        <f t="shared" si="2"/>
        <v>999</v>
      </c>
      <c r="N79" s="325"/>
      <c r="O79" s="321"/>
      <c r="P79" s="320">
        <f t="shared" si="3"/>
        <v>999</v>
      </c>
      <c r="Q79" s="321"/>
    </row>
    <row r="80" spans="1:17" s="322" customFormat="1" ht="18.899999999999999" customHeight="1" x14ac:dyDescent="0.25">
      <c r="A80" s="311">
        <v>74</v>
      </c>
      <c r="B80" s="326"/>
      <c r="C80" s="326"/>
      <c r="D80" s="315"/>
      <c r="E80" s="327"/>
      <c r="F80" s="321"/>
      <c r="G80" s="321"/>
      <c r="H80" s="328"/>
      <c r="I80" s="323"/>
      <c r="J80" s="316" t="e">
        <f>IF(AND(Q80="",#REF!&gt;0,#REF!&lt;5),K80,)</f>
        <v>#REF!</v>
      </c>
      <c r="K80" s="317" t="str">
        <f>IF(D80="","ZZZ9",IF(AND(#REF!&gt;0,#REF!&lt;5),D80&amp;#REF!,D80&amp;"9"))</f>
        <v>ZZZ9</v>
      </c>
      <c r="L80" s="318">
        <f t="shared" si="1"/>
        <v>999</v>
      </c>
      <c r="M80" s="331">
        <f t="shared" si="2"/>
        <v>999</v>
      </c>
      <c r="N80" s="325"/>
      <c r="O80" s="321"/>
      <c r="P80" s="320">
        <f t="shared" si="3"/>
        <v>999</v>
      </c>
      <c r="Q80" s="321"/>
    </row>
    <row r="81" spans="1:17" s="322" customFormat="1" ht="18.899999999999999" customHeight="1" x14ac:dyDescent="0.25">
      <c r="A81" s="311">
        <v>75</v>
      </c>
      <c r="B81" s="326"/>
      <c r="C81" s="326"/>
      <c r="D81" s="315"/>
      <c r="E81" s="327"/>
      <c r="F81" s="321"/>
      <c r="G81" s="321"/>
      <c r="H81" s="328"/>
      <c r="I81" s="323"/>
      <c r="J81" s="316" t="e">
        <f>IF(AND(Q81="",#REF!&gt;0,#REF!&lt;5),K81,)</f>
        <v>#REF!</v>
      </c>
      <c r="K81" s="317" t="str">
        <f>IF(D81="","ZZZ9",IF(AND(#REF!&gt;0,#REF!&lt;5),D81&amp;#REF!,D81&amp;"9"))</f>
        <v>ZZZ9</v>
      </c>
      <c r="L81" s="318">
        <f t="shared" si="1"/>
        <v>999</v>
      </c>
      <c r="M81" s="331">
        <f t="shared" si="2"/>
        <v>999</v>
      </c>
      <c r="N81" s="325"/>
      <c r="O81" s="321"/>
      <c r="P81" s="320">
        <f t="shared" si="3"/>
        <v>999</v>
      </c>
      <c r="Q81" s="321"/>
    </row>
    <row r="82" spans="1:17" s="322" customFormat="1" ht="18.899999999999999" customHeight="1" x14ac:dyDescent="0.25">
      <c r="A82" s="311">
        <v>76</v>
      </c>
      <c r="B82" s="326"/>
      <c r="C82" s="326"/>
      <c r="D82" s="315"/>
      <c r="E82" s="327"/>
      <c r="F82" s="321"/>
      <c r="G82" s="321"/>
      <c r="H82" s="328"/>
      <c r="I82" s="323"/>
      <c r="J82" s="316" t="e">
        <f>IF(AND(Q82="",#REF!&gt;0,#REF!&lt;5),K82,)</f>
        <v>#REF!</v>
      </c>
      <c r="K82" s="317" t="str">
        <f>IF(D82="","ZZZ9",IF(AND(#REF!&gt;0,#REF!&lt;5),D82&amp;#REF!,D82&amp;"9"))</f>
        <v>ZZZ9</v>
      </c>
      <c r="L82" s="318">
        <f t="shared" si="1"/>
        <v>999</v>
      </c>
      <c r="M82" s="331">
        <f t="shared" si="2"/>
        <v>999</v>
      </c>
      <c r="N82" s="325"/>
      <c r="O82" s="321"/>
      <c r="P82" s="320">
        <f t="shared" si="3"/>
        <v>999</v>
      </c>
      <c r="Q82" s="321"/>
    </row>
    <row r="83" spans="1:17" s="322" customFormat="1" ht="18.899999999999999" customHeight="1" x14ac:dyDescent="0.25">
      <c r="A83" s="311">
        <v>77</v>
      </c>
      <c r="B83" s="326"/>
      <c r="C83" s="326"/>
      <c r="D83" s="315"/>
      <c r="E83" s="327"/>
      <c r="F83" s="321"/>
      <c r="G83" s="321"/>
      <c r="H83" s="328"/>
      <c r="I83" s="323"/>
      <c r="J83" s="316" t="e">
        <f>IF(AND(Q83="",#REF!&gt;0,#REF!&lt;5),K83,)</f>
        <v>#REF!</v>
      </c>
      <c r="K83" s="317" t="str">
        <f>IF(D83="","ZZZ9",IF(AND(#REF!&gt;0,#REF!&lt;5),D83&amp;#REF!,D83&amp;"9"))</f>
        <v>ZZZ9</v>
      </c>
      <c r="L83" s="318">
        <f t="shared" si="1"/>
        <v>999</v>
      </c>
      <c r="M83" s="331">
        <f t="shared" si="2"/>
        <v>999</v>
      </c>
      <c r="N83" s="325"/>
      <c r="O83" s="321"/>
      <c r="P83" s="320">
        <f t="shared" si="3"/>
        <v>999</v>
      </c>
      <c r="Q83" s="321"/>
    </row>
    <row r="84" spans="1:17" s="322" customFormat="1" ht="18.899999999999999" customHeight="1" x14ac:dyDescent="0.25">
      <c r="A84" s="311">
        <v>78</v>
      </c>
      <c r="B84" s="326"/>
      <c r="C84" s="326"/>
      <c r="D84" s="315"/>
      <c r="E84" s="327"/>
      <c r="F84" s="321"/>
      <c r="G84" s="321"/>
      <c r="H84" s="328"/>
      <c r="I84" s="323"/>
      <c r="J84" s="316" t="e">
        <f>IF(AND(Q84="",#REF!&gt;0,#REF!&lt;5),K84,)</f>
        <v>#REF!</v>
      </c>
      <c r="K84" s="317" t="str">
        <f>IF(D84="","ZZZ9",IF(AND(#REF!&gt;0,#REF!&lt;5),D84&amp;#REF!,D84&amp;"9"))</f>
        <v>ZZZ9</v>
      </c>
      <c r="L84" s="318">
        <f t="shared" si="1"/>
        <v>999</v>
      </c>
      <c r="M84" s="331">
        <f t="shared" si="2"/>
        <v>999</v>
      </c>
      <c r="N84" s="325"/>
      <c r="O84" s="321"/>
      <c r="P84" s="320">
        <f t="shared" si="3"/>
        <v>999</v>
      </c>
      <c r="Q84" s="321"/>
    </row>
    <row r="85" spans="1:17" s="322" customFormat="1" ht="18.899999999999999" customHeight="1" x14ac:dyDescent="0.25">
      <c r="A85" s="311">
        <v>79</v>
      </c>
      <c r="B85" s="326"/>
      <c r="C85" s="326"/>
      <c r="D85" s="315"/>
      <c r="E85" s="327"/>
      <c r="F85" s="321"/>
      <c r="G85" s="321"/>
      <c r="H85" s="328"/>
      <c r="I85" s="323"/>
      <c r="J85" s="316" t="e">
        <f>IF(AND(Q85="",#REF!&gt;0,#REF!&lt;5),K85,)</f>
        <v>#REF!</v>
      </c>
      <c r="K85" s="317" t="str">
        <f>IF(D85="","ZZZ9",IF(AND(#REF!&gt;0,#REF!&lt;5),D85&amp;#REF!,D85&amp;"9"))</f>
        <v>ZZZ9</v>
      </c>
      <c r="L85" s="318">
        <f t="shared" si="1"/>
        <v>999</v>
      </c>
      <c r="M85" s="331">
        <f t="shared" si="2"/>
        <v>999</v>
      </c>
      <c r="N85" s="325"/>
      <c r="O85" s="321"/>
      <c r="P85" s="320">
        <f t="shared" si="3"/>
        <v>999</v>
      </c>
      <c r="Q85" s="321"/>
    </row>
    <row r="86" spans="1:17" s="322" customFormat="1" ht="18.899999999999999" customHeight="1" x14ac:dyDescent="0.25">
      <c r="A86" s="311">
        <v>80</v>
      </c>
      <c r="B86" s="326"/>
      <c r="C86" s="326"/>
      <c r="D86" s="315"/>
      <c r="E86" s="327"/>
      <c r="F86" s="321"/>
      <c r="G86" s="321"/>
      <c r="H86" s="328"/>
      <c r="I86" s="323"/>
      <c r="J86" s="316" t="e">
        <f>IF(AND(Q86="",#REF!&gt;0,#REF!&lt;5),K86,)</f>
        <v>#REF!</v>
      </c>
      <c r="K86" s="317" t="str">
        <f>IF(D86="","ZZZ9",IF(AND(#REF!&gt;0,#REF!&lt;5),D86&amp;#REF!,D86&amp;"9"))</f>
        <v>ZZZ9</v>
      </c>
      <c r="L86" s="318">
        <f t="shared" si="1"/>
        <v>999</v>
      </c>
      <c r="M86" s="331">
        <f t="shared" si="2"/>
        <v>999</v>
      </c>
      <c r="N86" s="325"/>
      <c r="O86" s="321"/>
      <c r="P86" s="320">
        <f t="shared" si="3"/>
        <v>999</v>
      </c>
      <c r="Q86" s="321"/>
    </row>
    <row r="87" spans="1:17" s="322" customFormat="1" ht="18.899999999999999" customHeight="1" x14ac:dyDescent="0.25">
      <c r="A87" s="311">
        <v>81</v>
      </c>
      <c r="B87" s="326"/>
      <c r="C87" s="326"/>
      <c r="D87" s="315"/>
      <c r="E87" s="327"/>
      <c r="F87" s="321"/>
      <c r="G87" s="321"/>
      <c r="H87" s="328"/>
      <c r="I87" s="323"/>
      <c r="J87" s="316" t="e">
        <f>IF(AND(Q87="",#REF!&gt;0,#REF!&lt;5),K87,)</f>
        <v>#REF!</v>
      </c>
      <c r="K87" s="317" t="str">
        <f>IF(D87="","ZZZ9",IF(AND(#REF!&gt;0,#REF!&lt;5),D87&amp;#REF!,D87&amp;"9"))</f>
        <v>ZZZ9</v>
      </c>
      <c r="L87" s="318">
        <f t="shared" si="1"/>
        <v>999</v>
      </c>
      <c r="M87" s="331">
        <f t="shared" si="2"/>
        <v>999</v>
      </c>
      <c r="N87" s="325"/>
      <c r="O87" s="321"/>
      <c r="P87" s="320">
        <f t="shared" si="3"/>
        <v>999</v>
      </c>
      <c r="Q87" s="321"/>
    </row>
    <row r="88" spans="1:17" s="322" customFormat="1" ht="18.899999999999999" customHeight="1" x14ac:dyDescent="0.25">
      <c r="A88" s="311">
        <v>82</v>
      </c>
      <c r="B88" s="326"/>
      <c r="C88" s="326"/>
      <c r="D88" s="315"/>
      <c r="E88" s="327"/>
      <c r="F88" s="321"/>
      <c r="G88" s="321"/>
      <c r="H88" s="328"/>
      <c r="I88" s="323"/>
      <c r="J88" s="316" t="e">
        <f>IF(AND(Q88="",#REF!&gt;0,#REF!&lt;5),K88,)</f>
        <v>#REF!</v>
      </c>
      <c r="K88" s="317" t="str">
        <f>IF(D88="","ZZZ9",IF(AND(#REF!&gt;0,#REF!&lt;5),D88&amp;#REF!,D88&amp;"9"))</f>
        <v>ZZZ9</v>
      </c>
      <c r="L88" s="318">
        <f t="shared" si="1"/>
        <v>999</v>
      </c>
      <c r="M88" s="331">
        <f t="shared" si="2"/>
        <v>999</v>
      </c>
      <c r="N88" s="325"/>
      <c r="O88" s="321"/>
      <c r="P88" s="320">
        <f t="shared" si="3"/>
        <v>999</v>
      </c>
      <c r="Q88" s="321"/>
    </row>
    <row r="89" spans="1:17" s="322" customFormat="1" ht="18.899999999999999" customHeight="1" x14ac:dyDescent="0.25">
      <c r="A89" s="311">
        <v>83</v>
      </c>
      <c r="B89" s="326"/>
      <c r="C89" s="326"/>
      <c r="D89" s="315"/>
      <c r="E89" s="327"/>
      <c r="F89" s="321"/>
      <c r="G89" s="321"/>
      <c r="H89" s="328"/>
      <c r="I89" s="323"/>
      <c r="J89" s="316" t="e">
        <f>IF(AND(Q89="",#REF!&gt;0,#REF!&lt;5),K89,)</f>
        <v>#REF!</v>
      </c>
      <c r="K89" s="317" t="str">
        <f>IF(D89="","ZZZ9",IF(AND(#REF!&gt;0,#REF!&lt;5),D89&amp;#REF!,D89&amp;"9"))</f>
        <v>ZZZ9</v>
      </c>
      <c r="L89" s="318">
        <f t="shared" si="1"/>
        <v>999</v>
      </c>
      <c r="M89" s="331">
        <f t="shared" si="2"/>
        <v>999</v>
      </c>
      <c r="N89" s="325"/>
      <c r="O89" s="321"/>
      <c r="P89" s="320">
        <f t="shared" si="3"/>
        <v>999</v>
      </c>
      <c r="Q89" s="321"/>
    </row>
    <row r="90" spans="1:17" s="322" customFormat="1" ht="18.899999999999999" customHeight="1" x14ac:dyDescent="0.25">
      <c r="A90" s="311">
        <v>84</v>
      </c>
      <c r="B90" s="326"/>
      <c r="C90" s="326"/>
      <c r="D90" s="315"/>
      <c r="E90" s="327"/>
      <c r="F90" s="321"/>
      <c r="G90" s="321"/>
      <c r="H90" s="328"/>
      <c r="I90" s="323"/>
      <c r="J90" s="316" t="e">
        <f>IF(AND(Q90="",#REF!&gt;0,#REF!&lt;5),K90,)</f>
        <v>#REF!</v>
      </c>
      <c r="K90" s="317" t="str">
        <f>IF(D90="","ZZZ9",IF(AND(#REF!&gt;0,#REF!&lt;5),D90&amp;#REF!,D90&amp;"9"))</f>
        <v>ZZZ9</v>
      </c>
      <c r="L90" s="318">
        <f t="shared" si="1"/>
        <v>999</v>
      </c>
      <c r="M90" s="331">
        <f t="shared" si="2"/>
        <v>999</v>
      </c>
      <c r="N90" s="325"/>
      <c r="O90" s="321"/>
      <c r="P90" s="320">
        <f t="shared" si="3"/>
        <v>999</v>
      </c>
      <c r="Q90" s="321"/>
    </row>
    <row r="91" spans="1:17" s="322" customFormat="1" ht="18.899999999999999" customHeight="1" x14ac:dyDescent="0.25">
      <c r="A91" s="311">
        <v>85</v>
      </c>
      <c r="B91" s="326"/>
      <c r="C91" s="326"/>
      <c r="D91" s="315"/>
      <c r="E91" s="327"/>
      <c r="F91" s="321"/>
      <c r="G91" s="321"/>
      <c r="H91" s="328"/>
      <c r="I91" s="323"/>
      <c r="J91" s="316" t="e">
        <f>IF(AND(Q91="",#REF!&gt;0,#REF!&lt;5),K91,)</f>
        <v>#REF!</v>
      </c>
      <c r="K91" s="317" t="str">
        <f>IF(D91="","ZZZ9",IF(AND(#REF!&gt;0,#REF!&lt;5),D91&amp;#REF!,D91&amp;"9"))</f>
        <v>ZZZ9</v>
      </c>
      <c r="L91" s="318">
        <f t="shared" si="1"/>
        <v>999</v>
      </c>
      <c r="M91" s="331">
        <f t="shared" si="2"/>
        <v>999</v>
      </c>
      <c r="N91" s="325"/>
      <c r="O91" s="321"/>
      <c r="P91" s="320">
        <f t="shared" si="3"/>
        <v>999</v>
      </c>
      <c r="Q91" s="321"/>
    </row>
    <row r="92" spans="1:17" s="322" customFormat="1" ht="18.899999999999999" customHeight="1" x14ac:dyDescent="0.25">
      <c r="A92" s="311">
        <v>86</v>
      </c>
      <c r="B92" s="326"/>
      <c r="C92" s="326"/>
      <c r="D92" s="315"/>
      <c r="E92" s="327"/>
      <c r="F92" s="321"/>
      <c r="G92" s="321"/>
      <c r="H92" s="328"/>
      <c r="I92" s="323"/>
      <c r="J92" s="316" t="e">
        <f>IF(AND(Q92="",#REF!&gt;0,#REF!&lt;5),K92,)</f>
        <v>#REF!</v>
      </c>
      <c r="K92" s="317" t="str">
        <f>IF(D92="","ZZZ9",IF(AND(#REF!&gt;0,#REF!&lt;5),D92&amp;#REF!,D92&amp;"9"))</f>
        <v>ZZZ9</v>
      </c>
      <c r="L92" s="318">
        <f t="shared" si="1"/>
        <v>999</v>
      </c>
      <c r="M92" s="331">
        <f t="shared" si="2"/>
        <v>999</v>
      </c>
      <c r="N92" s="325"/>
      <c r="O92" s="321"/>
      <c r="P92" s="320">
        <f t="shared" si="3"/>
        <v>999</v>
      </c>
      <c r="Q92" s="321"/>
    </row>
    <row r="93" spans="1:17" s="322" customFormat="1" ht="18.899999999999999" customHeight="1" x14ac:dyDescent="0.25">
      <c r="A93" s="311">
        <v>87</v>
      </c>
      <c r="B93" s="326"/>
      <c r="C93" s="326"/>
      <c r="D93" s="315"/>
      <c r="E93" s="327"/>
      <c r="F93" s="321"/>
      <c r="G93" s="321"/>
      <c r="H93" s="328"/>
      <c r="I93" s="323"/>
      <c r="J93" s="316" t="e">
        <f>IF(AND(Q93="",#REF!&gt;0,#REF!&lt;5),K93,)</f>
        <v>#REF!</v>
      </c>
      <c r="K93" s="317" t="str">
        <f>IF(D93="","ZZZ9",IF(AND(#REF!&gt;0,#REF!&lt;5),D93&amp;#REF!,D93&amp;"9"))</f>
        <v>ZZZ9</v>
      </c>
      <c r="L93" s="318">
        <f t="shared" si="1"/>
        <v>999</v>
      </c>
      <c r="M93" s="331">
        <f t="shared" si="2"/>
        <v>999</v>
      </c>
      <c r="N93" s="325"/>
      <c r="O93" s="321"/>
      <c r="P93" s="320">
        <f t="shared" si="3"/>
        <v>999</v>
      </c>
      <c r="Q93" s="321"/>
    </row>
    <row r="94" spans="1:17" s="322" customFormat="1" ht="18.899999999999999" customHeight="1" x14ac:dyDescent="0.25">
      <c r="A94" s="311">
        <v>88</v>
      </c>
      <c r="B94" s="326"/>
      <c r="C94" s="326"/>
      <c r="D94" s="315"/>
      <c r="E94" s="327"/>
      <c r="F94" s="321"/>
      <c r="G94" s="321"/>
      <c r="H94" s="328"/>
      <c r="I94" s="323"/>
      <c r="J94" s="316" t="e">
        <f>IF(AND(Q94="",#REF!&gt;0,#REF!&lt;5),K94,)</f>
        <v>#REF!</v>
      </c>
      <c r="K94" s="317" t="str">
        <f>IF(D94="","ZZZ9",IF(AND(#REF!&gt;0,#REF!&lt;5),D94&amp;#REF!,D94&amp;"9"))</f>
        <v>ZZZ9</v>
      </c>
      <c r="L94" s="318">
        <f t="shared" si="1"/>
        <v>999</v>
      </c>
      <c r="M94" s="331">
        <f t="shared" si="2"/>
        <v>999</v>
      </c>
      <c r="N94" s="325"/>
      <c r="O94" s="321"/>
      <c r="P94" s="320">
        <f t="shared" si="3"/>
        <v>999</v>
      </c>
      <c r="Q94" s="321"/>
    </row>
    <row r="95" spans="1:17" s="322" customFormat="1" ht="18.899999999999999" customHeight="1" x14ac:dyDescent="0.25">
      <c r="A95" s="311">
        <v>89</v>
      </c>
      <c r="B95" s="326"/>
      <c r="C95" s="326"/>
      <c r="D95" s="315"/>
      <c r="E95" s="327"/>
      <c r="F95" s="321"/>
      <c r="G95" s="321"/>
      <c r="H95" s="328"/>
      <c r="I95" s="323"/>
      <c r="J95" s="316" t="e">
        <f>IF(AND(Q95="",#REF!&gt;0,#REF!&lt;5),K95,)</f>
        <v>#REF!</v>
      </c>
      <c r="K95" s="317" t="str">
        <f>IF(D95="","ZZZ9",IF(AND(#REF!&gt;0,#REF!&lt;5),D95&amp;#REF!,D95&amp;"9"))</f>
        <v>ZZZ9</v>
      </c>
      <c r="L95" s="318">
        <f t="shared" si="1"/>
        <v>999</v>
      </c>
      <c r="M95" s="331">
        <f t="shared" si="2"/>
        <v>999</v>
      </c>
      <c r="N95" s="325"/>
      <c r="O95" s="321"/>
      <c r="P95" s="320">
        <f t="shared" si="3"/>
        <v>999</v>
      </c>
      <c r="Q95" s="321"/>
    </row>
    <row r="96" spans="1:17" s="322" customFormat="1" ht="18.899999999999999" customHeight="1" x14ac:dyDescent="0.25">
      <c r="A96" s="311">
        <v>90</v>
      </c>
      <c r="B96" s="326"/>
      <c r="C96" s="326"/>
      <c r="D96" s="315"/>
      <c r="E96" s="327"/>
      <c r="F96" s="321"/>
      <c r="G96" s="321"/>
      <c r="H96" s="328"/>
      <c r="I96" s="323"/>
      <c r="J96" s="316" t="e">
        <f>IF(AND(Q96="",#REF!&gt;0,#REF!&lt;5),K96,)</f>
        <v>#REF!</v>
      </c>
      <c r="K96" s="317" t="str">
        <f>IF(D96="","ZZZ9",IF(AND(#REF!&gt;0,#REF!&lt;5),D96&amp;#REF!,D96&amp;"9"))</f>
        <v>ZZZ9</v>
      </c>
      <c r="L96" s="318">
        <f t="shared" si="1"/>
        <v>999</v>
      </c>
      <c r="M96" s="331">
        <f t="shared" si="2"/>
        <v>999</v>
      </c>
      <c r="N96" s="325"/>
      <c r="O96" s="321"/>
      <c r="P96" s="320">
        <f t="shared" si="3"/>
        <v>999</v>
      </c>
      <c r="Q96" s="321"/>
    </row>
    <row r="97" spans="1:17" s="322" customFormat="1" ht="18.899999999999999" customHeight="1" x14ac:dyDescent="0.25">
      <c r="A97" s="311">
        <v>91</v>
      </c>
      <c r="B97" s="326"/>
      <c r="C97" s="326"/>
      <c r="D97" s="315"/>
      <c r="E97" s="327"/>
      <c r="F97" s="321"/>
      <c r="G97" s="321"/>
      <c r="H97" s="328"/>
      <c r="I97" s="323"/>
      <c r="J97" s="316" t="e">
        <f>IF(AND(Q97="",#REF!&gt;0,#REF!&lt;5),K97,)</f>
        <v>#REF!</v>
      </c>
      <c r="K97" s="317" t="str">
        <f>IF(D97="","ZZZ9",IF(AND(#REF!&gt;0,#REF!&lt;5),D97&amp;#REF!,D97&amp;"9"))</f>
        <v>ZZZ9</v>
      </c>
      <c r="L97" s="318">
        <f t="shared" si="1"/>
        <v>999</v>
      </c>
      <c r="M97" s="331">
        <f t="shared" si="2"/>
        <v>999</v>
      </c>
      <c r="N97" s="325"/>
      <c r="O97" s="321"/>
      <c r="P97" s="320">
        <f t="shared" si="3"/>
        <v>999</v>
      </c>
      <c r="Q97" s="321"/>
    </row>
    <row r="98" spans="1:17" s="322" customFormat="1" ht="18.899999999999999" customHeight="1" x14ac:dyDescent="0.25">
      <c r="A98" s="311">
        <v>92</v>
      </c>
      <c r="B98" s="326"/>
      <c r="C98" s="326"/>
      <c r="D98" s="315"/>
      <c r="E98" s="327"/>
      <c r="F98" s="321"/>
      <c r="G98" s="321"/>
      <c r="H98" s="328"/>
      <c r="I98" s="323"/>
      <c r="J98" s="316" t="e">
        <f>IF(AND(Q98="",#REF!&gt;0,#REF!&lt;5),K98,)</f>
        <v>#REF!</v>
      </c>
      <c r="K98" s="317" t="str">
        <f>IF(D98="","ZZZ9",IF(AND(#REF!&gt;0,#REF!&lt;5),D98&amp;#REF!,D98&amp;"9"))</f>
        <v>ZZZ9</v>
      </c>
      <c r="L98" s="318">
        <f t="shared" si="1"/>
        <v>999</v>
      </c>
      <c r="M98" s="331">
        <f t="shared" si="2"/>
        <v>999</v>
      </c>
      <c r="N98" s="325"/>
      <c r="O98" s="321"/>
      <c r="P98" s="320">
        <f t="shared" si="3"/>
        <v>999</v>
      </c>
      <c r="Q98" s="321"/>
    </row>
    <row r="99" spans="1:17" s="322" customFormat="1" ht="18.899999999999999" customHeight="1" x14ac:dyDescent="0.25">
      <c r="A99" s="311">
        <v>93</v>
      </c>
      <c r="B99" s="326"/>
      <c r="C99" s="326"/>
      <c r="D99" s="315"/>
      <c r="E99" s="327"/>
      <c r="F99" s="321"/>
      <c r="G99" s="321"/>
      <c r="H99" s="328"/>
      <c r="I99" s="323"/>
      <c r="J99" s="316" t="e">
        <f>IF(AND(Q99="",#REF!&gt;0,#REF!&lt;5),K99,)</f>
        <v>#REF!</v>
      </c>
      <c r="K99" s="317" t="str">
        <f>IF(D99="","ZZZ9",IF(AND(#REF!&gt;0,#REF!&lt;5),D99&amp;#REF!,D99&amp;"9"))</f>
        <v>ZZZ9</v>
      </c>
      <c r="L99" s="318">
        <f t="shared" si="1"/>
        <v>999</v>
      </c>
      <c r="M99" s="331">
        <f t="shared" si="2"/>
        <v>999</v>
      </c>
      <c r="N99" s="325"/>
      <c r="O99" s="321"/>
      <c r="P99" s="320">
        <f t="shared" si="3"/>
        <v>999</v>
      </c>
      <c r="Q99" s="321"/>
    </row>
    <row r="100" spans="1:17" s="322" customFormat="1" ht="18.899999999999999" customHeight="1" x14ac:dyDescent="0.25">
      <c r="A100" s="311">
        <v>94</v>
      </c>
      <c r="B100" s="326"/>
      <c r="C100" s="326"/>
      <c r="D100" s="315"/>
      <c r="E100" s="327"/>
      <c r="F100" s="321"/>
      <c r="G100" s="321"/>
      <c r="H100" s="328"/>
      <c r="I100" s="323"/>
      <c r="J100" s="316" t="e">
        <f>IF(AND(Q100="",#REF!&gt;0,#REF!&lt;5),K100,)</f>
        <v>#REF!</v>
      </c>
      <c r="K100" s="317" t="str">
        <f>IF(D100="","ZZZ9",IF(AND(#REF!&gt;0,#REF!&lt;5),D100&amp;#REF!,D100&amp;"9"))</f>
        <v>ZZZ9</v>
      </c>
      <c r="L100" s="318">
        <f t="shared" si="1"/>
        <v>999</v>
      </c>
      <c r="M100" s="331">
        <f t="shared" si="2"/>
        <v>999</v>
      </c>
      <c r="N100" s="325"/>
      <c r="O100" s="321"/>
      <c r="P100" s="320">
        <f t="shared" si="3"/>
        <v>999</v>
      </c>
      <c r="Q100" s="321"/>
    </row>
    <row r="101" spans="1:17" s="322" customFormat="1" ht="18.899999999999999" customHeight="1" x14ac:dyDescent="0.25">
      <c r="A101" s="311">
        <v>95</v>
      </c>
      <c r="B101" s="326"/>
      <c r="C101" s="326"/>
      <c r="D101" s="315"/>
      <c r="E101" s="327"/>
      <c r="F101" s="321"/>
      <c r="G101" s="321"/>
      <c r="H101" s="328"/>
      <c r="I101" s="323"/>
      <c r="J101" s="316" t="e">
        <f>IF(AND(Q101="",#REF!&gt;0,#REF!&lt;5),K101,)</f>
        <v>#REF!</v>
      </c>
      <c r="K101" s="317" t="str">
        <f>IF(D101="","ZZZ9",IF(AND(#REF!&gt;0,#REF!&lt;5),D101&amp;#REF!,D101&amp;"9"))</f>
        <v>ZZZ9</v>
      </c>
      <c r="L101" s="318">
        <f t="shared" si="1"/>
        <v>999</v>
      </c>
      <c r="M101" s="331">
        <f t="shared" si="2"/>
        <v>999</v>
      </c>
      <c r="N101" s="325"/>
      <c r="O101" s="321"/>
      <c r="P101" s="320">
        <f t="shared" si="3"/>
        <v>999</v>
      </c>
      <c r="Q101" s="321"/>
    </row>
    <row r="102" spans="1:17" s="322" customFormat="1" ht="18.899999999999999" customHeight="1" x14ac:dyDescent="0.25">
      <c r="A102" s="311">
        <v>96</v>
      </c>
      <c r="B102" s="326"/>
      <c r="C102" s="326"/>
      <c r="D102" s="315"/>
      <c r="E102" s="327"/>
      <c r="F102" s="321"/>
      <c r="G102" s="321"/>
      <c r="H102" s="328"/>
      <c r="I102" s="323"/>
      <c r="J102" s="316" t="e">
        <f>IF(AND(Q102="",#REF!&gt;0,#REF!&lt;5),K102,)</f>
        <v>#REF!</v>
      </c>
      <c r="K102" s="317" t="str">
        <f>IF(D102="","ZZZ9",IF(AND(#REF!&gt;0,#REF!&lt;5),D102&amp;#REF!,D102&amp;"9"))</f>
        <v>ZZZ9</v>
      </c>
      <c r="L102" s="318">
        <f t="shared" si="1"/>
        <v>999</v>
      </c>
      <c r="M102" s="331">
        <f t="shared" si="2"/>
        <v>999</v>
      </c>
      <c r="N102" s="325"/>
      <c r="O102" s="321"/>
      <c r="P102" s="320">
        <f t="shared" si="3"/>
        <v>999</v>
      </c>
      <c r="Q102" s="321"/>
    </row>
    <row r="103" spans="1:17" s="322" customFormat="1" ht="18.899999999999999" customHeight="1" x14ac:dyDescent="0.25">
      <c r="A103" s="311">
        <v>97</v>
      </c>
      <c r="B103" s="326"/>
      <c r="C103" s="326"/>
      <c r="D103" s="315"/>
      <c r="E103" s="327"/>
      <c r="F103" s="321"/>
      <c r="G103" s="321"/>
      <c r="H103" s="328"/>
      <c r="I103" s="323"/>
      <c r="J103" s="316" t="e">
        <f>IF(AND(Q103="",#REF!&gt;0,#REF!&lt;5),K103,)</f>
        <v>#REF!</v>
      </c>
      <c r="K103" s="317" t="str">
        <f>IF(D103="","ZZZ9",IF(AND(#REF!&gt;0,#REF!&lt;5),D103&amp;#REF!,D103&amp;"9"))</f>
        <v>ZZZ9</v>
      </c>
      <c r="L103" s="318">
        <f t="shared" si="1"/>
        <v>999</v>
      </c>
      <c r="M103" s="331">
        <f t="shared" si="2"/>
        <v>999</v>
      </c>
      <c r="N103" s="325"/>
      <c r="O103" s="321"/>
      <c r="P103" s="320">
        <f t="shared" si="3"/>
        <v>999</v>
      </c>
      <c r="Q103" s="321"/>
    </row>
    <row r="104" spans="1:17" s="322" customFormat="1" ht="18.899999999999999" customHeight="1" x14ac:dyDescent="0.25">
      <c r="A104" s="311">
        <v>98</v>
      </c>
      <c r="B104" s="326"/>
      <c r="C104" s="326"/>
      <c r="D104" s="315"/>
      <c r="E104" s="327"/>
      <c r="F104" s="321"/>
      <c r="G104" s="321"/>
      <c r="H104" s="328"/>
      <c r="I104" s="323"/>
      <c r="J104" s="316" t="e">
        <f>IF(AND(Q104="",#REF!&gt;0,#REF!&lt;5),K104,)</f>
        <v>#REF!</v>
      </c>
      <c r="K104" s="317" t="str">
        <f>IF(D104="","ZZZ9",IF(AND(#REF!&gt;0,#REF!&lt;5),D104&amp;#REF!,D104&amp;"9"))</f>
        <v>ZZZ9</v>
      </c>
      <c r="L104" s="318">
        <f t="shared" ref="L104:L156" si="4">IF(Q104="",999,Q104)</f>
        <v>999</v>
      </c>
      <c r="M104" s="331">
        <f t="shared" ref="M104:M156" si="5">IF(P104=999,999,1)</f>
        <v>999</v>
      </c>
      <c r="N104" s="325"/>
      <c r="O104" s="321"/>
      <c r="P104" s="320">
        <f t="shared" ref="P104:P156" si="6">IF(N104="DA",1,IF(N104="WC",2,IF(N104="SE",3,IF(N104="Q",4,IF(N104="LL",5,999)))))</f>
        <v>999</v>
      </c>
      <c r="Q104" s="321"/>
    </row>
    <row r="105" spans="1:17" s="322" customFormat="1" ht="18.899999999999999" customHeight="1" x14ac:dyDescent="0.25">
      <c r="A105" s="311">
        <v>99</v>
      </c>
      <c r="B105" s="326"/>
      <c r="C105" s="326"/>
      <c r="D105" s="315"/>
      <c r="E105" s="327"/>
      <c r="F105" s="321"/>
      <c r="G105" s="321"/>
      <c r="H105" s="328"/>
      <c r="I105" s="323"/>
      <c r="J105" s="316" t="e">
        <f>IF(AND(Q105="",#REF!&gt;0,#REF!&lt;5),K105,)</f>
        <v>#REF!</v>
      </c>
      <c r="K105" s="317" t="str">
        <f>IF(D105="","ZZZ9",IF(AND(#REF!&gt;0,#REF!&lt;5),D105&amp;#REF!,D105&amp;"9"))</f>
        <v>ZZZ9</v>
      </c>
      <c r="L105" s="318">
        <f t="shared" si="4"/>
        <v>999</v>
      </c>
      <c r="M105" s="331">
        <f t="shared" si="5"/>
        <v>999</v>
      </c>
      <c r="N105" s="325"/>
      <c r="O105" s="321"/>
      <c r="P105" s="320">
        <f t="shared" si="6"/>
        <v>999</v>
      </c>
      <c r="Q105" s="321"/>
    </row>
    <row r="106" spans="1:17" s="322" customFormat="1" ht="18.899999999999999" customHeight="1" x14ac:dyDescent="0.25">
      <c r="A106" s="311">
        <v>100</v>
      </c>
      <c r="B106" s="326"/>
      <c r="C106" s="326"/>
      <c r="D106" s="315"/>
      <c r="E106" s="327"/>
      <c r="F106" s="321"/>
      <c r="G106" s="321"/>
      <c r="H106" s="328"/>
      <c r="I106" s="323"/>
      <c r="J106" s="316" t="e">
        <f>IF(AND(Q106="",#REF!&gt;0,#REF!&lt;5),K106,)</f>
        <v>#REF!</v>
      </c>
      <c r="K106" s="317" t="str">
        <f>IF(D106="","ZZZ9",IF(AND(#REF!&gt;0,#REF!&lt;5),D106&amp;#REF!,D106&amp;"9"))</f>
        <v>ZZZ9</v>
      </c>
      <c r="L106" s="318">
        <f t="shared" si="4"/>
        <v>999</v>
      </c>
      <c r="M106" s="331">
        <f t="shared" si="5"/>
        <v>999</v>
      </c>
      <c r="N106" s="325"/>
      <c r="O106" s="321"/>
      <c r="P106" s="320">
        <f t="shared" si="6"/>
        <v>999</v>
      </c>
      <c r="Q106" s="321"/>
    </row>
    <row r="107" spans="1:17" s="322" customFormat="1" ht="18.899999999999999" customHeight="1" x14ac:dyDescent="0.25">
      <c r="A107" s="311">
        <v>101</v>
      </c>
      <c r="B107" s="326"/>
      <c r="C107" s="326"/>
      <c r="D107" s="315"/>
      <c r="E107" s="327"/>
      <c r="F107" s="321"/>
      <c r="G107" s="321"/>
      <c r="H107" s="328"/>
      <c r="I107" s="323"/>
      <c r="J107" s="316" t="e">
        <f>IF(AND(Q107="",#REF!&gt;0,#REF!&lt;5),K107,)</f>
        <v>#REF!</v>
      </c>
      <c r="K107" s="317" t="str">
        <f>IF(D107="","ZZZ9",IF(AND(#REF!&gt;0,#REF!&lt;5),D107&amp;#REF!,D107&amp;"9"))</f>
        <v>ZZZ9</v>
      </c>
      <c r="L107" s="318">
        <f t="shared" si="4"/>
        <v>999</v>
      </c>
      <c r="M107" s="331">
        <f t="shared" si="5"/>
        <v>999</v>
      </c>
      <c r="N107" s="325"/>
      <c r="O107" s="321"/>
      <c r="P107" s="320">
        <f t="shared" si="6"/>
        <v>999</v>
      </c>
      <c r="Q107" s="321"/>
    </row>
    <row r="108" spans="1:17" s="322" customFormat="1" ht="18.899999999999999" customHeight="1" x14ac:dyDescent="0.25">
      <c r="A108" s="311">
        <v>102</v>
      </c>
      <c r="B108" s="326"/>
      <c r="C108" s="326"/>
      <c r="D108" s="315"/>
      <c r="E108" s="327"/>
      <c r="F108" s="321"/>
      <c r="G108" s="321"/>
      <c r="H108" s="328"/>
      <c r="I108" s="323"/>
      <c r="J108" s="316" t="e">
        <f>IF(AND(Q108="",#REF!&gt;0,#REF!&lt;5),K108,)</f>
        <v>#REF!</v>
      </c>
      <c r="K108" s="317" t="str">
        <f>IF(D108="","ZZZ9",IF(AND(#REF!&gt;0,#REF!&lt;5),D108&amp;#REF!,D108&amp;"9"))</f>
        <v>ZZZ9</v>
      </c>
      <c r="L108" s="318">
        <f t="shared" si="4"/>
        <v>999</v>
      </c>
      <c r="M108" s="331">
        <f t="shared" si="5"/>
        <v>999</v>
      </c>
      <c r="N108" s="325"/>
      <c r="O108" s="321"/>
      <c r="P108" s="320">
        <f t="shared" si="6"/>
        <v>999</v>
      </c>
      <c r="Q108" s="321"/>
    </row>
    <row r="109" spans="1:17" s="322" customFormat="1" ht="18.899999999999999" customHeight="1" x14ac:dyDescent="0.25">
      <c r="A109" s="311">
        <v>103</v>
      </c>
      <c r="B109" s="326"/>
      <c r="C109" s="326"/>
      <c r="D109" s="315"/>
      <c r="E109" s="327"/>
      <c r="F109" s="321"/>
      <c r="G109" s="321"/>
      <c r="H109" s="328"/>
      <c r="I109" s="323"/>
      <c r="J109" s="316" t="e">
        <f>IF(AND(Q109="",#REF!&gt;0,#REF!&lt;5),K109,)</f>
        <v>#REF!</v>
      </c>
      <c r="K109" s="317" t="str">
        <f>IF(D109="","ZZZ9",IF(AND(#REF!&gt;0,#REF!&lt;5),D109&amp;#REF!,D109&amp;"9"))</f>
        <v>ZZZ9</v>
      </c>
      <c r="L109" s="318">
        <f t="shared" si="4"/>
        <v>999</v>
      </c>
      <c r="M109" s="331">
        <f t="shared" si="5"/>
        <v>999</v>
      </c>
      <c r="N109" s="325"/>
      <c r="O109" s="321"/>
      <c r="P109" s="320">
        <f t="shared" si="6"/>
        <v>999</v>
      </c>
      <c r="Q109" s="321"/>
    </row>
    <row r="110" spans="1:17" s="322" customFormat="1" ht="18.899999999999999" customHeight="1" x14ac:dyDescent="0.25">
      <c r="A110" s="311">
        <v>104</v>
      </c>
      <c r="B110" s="326"/>
      <c r="C110" s="326"/>
      <c r="D110" s="315"/>
      <c r="E110" s="327"/>
      <c r="F110" s="321"/>
      <c r="G110" s="321"/>
      <c r="H110" s="328"/>
      <c r="I110" s="323"/>
      <c r="J110" s="316" t="e">
        <f>IF(AND(Q110="",#REF!&gt;0,#REF!&lt;5),K110,)</f>
        <v>#REF!</v>
      </c>
      <c r="K110" s="317" t="str">
        <f>IF(D110="","ZZZ9",IF(AND(#REF!&gt;0,#REF!&lt;5),D110&amp;#REF!,D110&amp;"9"))</f>
        <v>ZZZ9</v>
      </c>
      <c r="L110" s="318">
        <f t="shared" si="4"/>
        <v>999</v>
      </c>
      <c r="M110" s="331">
        <f t="shared" si="5"/>
        <v>999</v>
      </c>
      <c r="N110" s="325"/>
      <c r="O110" s="321"/>
      <c r="P110" s="320">
        <f t="shared" si="6"/>
        <v>999</v>
      </c>
      <c r="Q110" s="321"/>
    </row>
    <row r="111" spans="1:17" s="322" customFormat="1" ht="18.899999999999999" customHeight="1" x14ac:dyDescent="0.25">
      <c r="A111" s="311">
        <v>105</v>
      </c>
      <c r="B111" s="326"/>
      <c r="C111" s="326"/>
      <c r="D111" s="315"/>
      <c r="E111" s="327"/>
      <c r="F111" s="321"/>
      <c r="G111" s="321"/>
      <c r="H111" s="328"/>
      <c r="I111" s="323"/>
      <c r="J111" s="316" t="e">
        <f>IF(AND(Q111="",#REF!&gt;0,#REF!&lt;5),K111,)</f>
        <v>#REF!</v>
      </c>
      <c r="K111" s="317" t="str">
        <f>IF(D111="","ZZZ9",IF(AND(#REF!&gt;0,#REF!&lt;5),D111&amp;#REF!,D111&amp;"9"))</f>
        <v>ZZZ9</v>
      </c>
      <c r="L111" s="318">
        <f t="shared" si="4"/>
        <v>999</v>
      </c>
      <c r="M111" s="331">
        <f t="shared" si="5"/>
        <v>999</v>
      </c>
      <c r="N111" s="325"/>
      <c r="O111" s="321"/>
      <c r="P111" s="320">
        <f t="shared" si="6"/>
        <v>999</v>
      </c>
      <c r="Q111" s="321"/>
    </row>
    <row r="112" spans="1:17" s="322" customFormat="1" ht="18.899999999999999" customHeight="1" x14ac:dyDescent="0.25">
      <c r="A112" s="311">
        <v>106</v>
      </c>
      <c r="B112" s="326"/>
      <c r="C112" s="326"/>
      <c r="D112" s="315"/>
      <c r="E112" s="327"/>
      <c r="F112" s="321"/>
      <c r="G112" s="321"/>
      <c r="H112" s="328"/>
      <c r="I112" s="323"/>
      <c r="J112" s="316" t="e">
        <f>IF(AND(Q112="",#REF!&gt;0,#REF!&lt;5),K112,)</f>
        <v>#REF!</v>
      </c>
      <c r="K112" s="317" t="str">
        <f>IF(D112="","ZZZ9",IF(AND(#REF!&gt;0,#REF!&lt;5),D112&amp;#REF!,D112&amp;"9"))</f>
        <v>ZZZ9</v>
      </c>
      <c r="L112" s="318">
        <f t="shared" si="4"/>
        <v>999</v>
      </c>
      <c r="M112" s="331">
        <f t="shared" si="5"/>
        <v>999</v>
      </c>
      <c r="N112" s="325"/>
      <c r="O112" s="321"/>
      <c r="P112" s="320">
        <f t="shared" si="6"/>
        <v>999</v>
      </c>
      <c r="Q112" s="321"/>
    </row>
    <row r="113" spans="1:17" s="322" customFormat="1" ht="18.899999999999999" customHeight="1" x14ac:dyDescent="0.25">
      <c r="A113" s="311">
        <v>107</v>
      </c>
      <c r="B113" s="326"/>
      <c r="C113" s="326"/>
      <c r="D113" s="315"/>
      <c r="E113" s="327"/>
      <c r="F113" s="321"/>
      <c r="G113" s="321"/>
      <c r="H113" s="328"/>
      <c r="I113" s="323"/>
      <c r="J113" s="316" t="e">
        <f>IF(AND(Q113="",#REF!&gt;0,#REF!&lt;5),K113,)</f>
        <v>#REF!</v>
      </c>
      <c r="K113" s="317" t="str">
        <f>IF(D113="","ZZZ9",IF(AND(#REF!&gt;0,#REF!&lt;5),D113&amp;#REF!,D113&amp;"9"))</f>
        <v>ZZZ9</v>
      </c>
      <c r="L113" s="318">
        <f t="shared" si="4"/>
        <v>999</v>
      </c>
      <c r="M113" s="331">
        <f t="shared" si="5"/>
        <v>999</v>
      </c>
      <c r="N113" s="325"/>
      <c r="O113" s="321"/>
      <c r="P113" s="320">
        <f t="shared" si="6"/>
        <v>999</v>
      </c>
      <c r="Q113" s="321"/>
    </row>
    <row r="114" spans="1:17" s="322" customFormat="1" ht="18.899999999999999" customHeight="1" x14ac:dyDescent="0.25">
      <c r="A114" s="311">
        <v>108</v>
      </c>
      <c r="B114" s="326"/>
      <c r="C114" s="326"/>
      <c r="D114" s="315"/>
      <c r="E114" s="327"/>
      <c r="F114" s="321"/>
      <c r="G114" s="321"/>
      <c r="H114" s="328"/>
      <c r="I114" s="323"/>
      <c r="J114" s="316" t="e">
        <f>IF(AND(Q114="",#REF!&gt;0,#REF!&lt;5),K114,)</f>
        <v>#REF!</v>
      </c>
      <c r="K114" s="317" t="str">
        <f>IF(D114="","ZZZ9",IF(AND(#REF!&gt;0,#REF!&lt;5),D114&amp;#REF!,D114&amp;"9"))</f>
        <v>ZZZ9</v>
      </c>
      <c r="L114" s="318">
        <f t="shared" si="4"/>
        <v>999</v>
      </c>
      <c r="M114" s="331">
        <f t="shared" si="5"/>
        <v>999</v>
      </c>
      <c r="N114" s="325"/>
      <c r="O114" s="321"/>
      <c r="P114" s="320">
        <f t="shared" si="6"/>
        <v>999</v>
      </c>
      <c r="Q114" s="321"/>
    </row>
    <row r="115" spans="1:17" s="322" customFormat="1" ht="18.899999999999999" customHeight="1" x14ac:dyDescent="0.25">
      <c r="A115" s="311">
        <v>109</v>
      </c>
      <c r="B115" s="326"/>
      <c r="C115" s="326"/>
      <c r="D115" s="315"/>
      <c r="E115" s="327"/>
      <c r="F115" s="321"/>
      <c r="G115" s="321"/>
      <c r="H115" s="328"/>
      <c r="I115" s="323"/>
      <c r="J115" s="316" t="e">
        <f>IF(AND(Q115="",#REF!&gt;0,#REF!&lt;5),K115,)</f>
        <v>#REF!</v>
      </c>
      <c r="K115" s="317" t="str">
        <f>IF(D115="","ZZZ9",IF(AND(#REF!&gt;0,#REF!&lt;5),D115&amp;#REF!,D115&amp;"9"))</f>
        <v>ZZZ9</v>
      </c>
      <c r="L115" s="318">
        <f t="shared" si="4"/>
        <v>999</v>
      </c>
      <c r="M115" s="331">
        <f t="shared" si="5"/>
        <v>999</v>
      </c>
      <c r="N115" s="325"/>
      <c r="O115" s="321"/>
      <c r="P115" s="320">
        <f t="shared" si="6"/>
        <v>999</v>
      </c>
      <c r="Q115" s="321"/>
    </row>
    <row r="116" spans="1:17" s="322" customFormat="1" ht="18.899999999999999" customHeight="1" x14ac:dyDescent="0.25">
      <c r="A116" s="311">
        <v>110</v>
      </c>
      <c r="B116" s="326"/>
      <c r="C116" s="326"/>
      <c r="D116" s="315"/>
      <c r="E116" s="327"/>
      <c r="F116" s="321"/>
      <c r="G116" s="321"/>
      <c r="H116" s="328"/>
      <c r="I116" s="323"/>
      <c r="J116" s="316" t="e">
        <f>IF(AND(Q116="",#REF!&gt;0,#REF!&lt;5),K116,)</f>
        <v>#REF!</v>
      </c>
      <c r="K116" s="317" t="str">
        <f>IF(D116="","ZZZ9",IF(AND(#REF!&gt;0,#REF!&lt;5),D116&amp;#REF!,D116&amp;"9"))</f>
        <v>ZZZ9</v>
      </c>
      <c r="L116" s="318">
        <f t="shared" si="4"/>
        <v>999</v>
      </c>
      <c r="M116" s="331">
        <f t="shared" si="5"/>
        <v>999</v>
      </c>
      <c r="N116" s="325"/>
      <c r="O116" s="321"/>
      <c r="P116" s="320">
        <f t="shared" si="6"/>
        <v>999</v>
      </c>
      <c r="Q116" s="321"/>
    </row>
    <row r="117" spans="1:17" s="322" customFormat="1" ht="18.899999999999999" customHeight="1" x14ac:dyDescent="0.25">
      <c r="A117" s="311">
        <v>111</v>
      </c>
      <c r="B117" s="326"/>
      <c r="C117" s="326"/>
      <c r="D117" s="315"/>
      <c r="E117" s="327"/>
      <c r="F117" s="321"/>
      <c r="G117" s="321"/>
      <c r="H117" s="328"/>
      <c r="I117" s="323"/>
      <c r="J117" s="316" t="e">
        <f>IF(AND(Q117="",#REF!&gt;0,#REF!&lt;5),K117,)</f>
        <v>#REF!</v>
      </c>
      <c r="K117" s="317" t="str">
        <f>IF(D117="","ZZZ9",IF(AND(#REF!&gt;0,#REF!&lt;5),D117&amp;#REF!,D117&amp;"9"))</f>
        <v>ZZZ9</v>
      </c>
      <c r="L117" s="318">
        <f t="shared" si="4"/>
        <v>999</v>
      </c>
      <c r="M117" s="331">
        <f t="shared" si="5"/>
        <v>999</v>
      </c>
      <c r="N117" s="325"/>
      <c r="O117" s="321"/>
      <c r="P117" s="320">
        <f t="shared" si="6"/>
        <v>999</v>
      </c>
      <c r="Q117" s="321"/>
    </row>
    <row r="118" spans="1:17" s="322" customFormat="1" ht="18.899999999999999" customHeight="1" x14ac:dyDescent="0.25">
      <c r="A118" s="311">
        <v>112</v>
      </c>
      <c r="B118" s="326"/>
      <c r="C118" s="326"/>
      <c r="D118" s="315"/>
      <c r="E118" s="327"/>
      <c r="F118" s="321"/>
      <c r="G118" s="321"/>
      <c r="H118" s="328"/>
      <c r="I118" s="323"/>
      <c r="J118" s="316" t="e">
        <f>IF(AND(Q118="",#REF!&gt;0,#REF!&lt;5),K118,)</f>
        <v>#REF!</v>
      </c>
      <c r="K118" s="317" t="str">
        <f>IF(D118="","ZZZ9",IF(AND(#REF!&gt;0,#REF!&lt;5),D118&amp;#REF!,D118&amp;"9"))</f>
        <v>ZZZ9</v>
      </c>
      <c r="L118" s="318">
        <f t="shared" si="4"/>
        <v>999</v>
      </c>
      <c r="M118" s="331">
        <f t="shared" si="5"/>
        <v>999</v>
      </c>
      <c r="N118" s="325"/>
      <c r="O118" s="321"/>
      <c r="P118" s="320">
        <f t="shared" si="6"/>
        <v>999</v>
      </c>
      <c r="Q118" s="321"/>
    </row>
    <row r="119" spans="1:17" s="322" customFormat="1" ht="18.899999999999999" customHeight="1" x14ac:dyDescent="0.25">
      <c r="A119" s="311">
        <v>113</v>
      </c>
      <c r="B119" s="326"/>
      <c r="C119" s="326"/>
      <c r="D119" s="315"/>
      <c r="E119" s="327"/>
      <c r="F119" s="321"/>
      <c r="G119" s="321"/>
      <c r="H119" s="328"/>
      <c r="I119" s="323"/>
      <c r="J119" s="316" t="e">
        <f>IF(AND(Q119="",#REF!&gt;0,#REF!&lt;5),K119,)</f>
        <v>#REF!</v>
      </c>
      <c r="K119" s="317" t="str">
        <f>IF(D119="","ZZZ9",IF(AND(#REF!&gt;0,#REF!&lt;5),D119&amp;#REF!,D119&amp;"9"))</f>
        <v>ZZZ9</v>
      </c>
      <c r="L119" s="318">
        <f t="shared" si="4"/>
        <v>999</v>
      </c>
      <c r="M119" s="331">
        <f t="shared" si="5"/>
        <v>999</v>
      </c>
      <c r="N119" s="325"/>
      <c r="O119" s="321"/>
      <c r="P119" s="320">
        <f t="shared" si="6"/>
        <v>999</v>
      </c>
      <c r="Q119" s="321"/>
    </row>
    <row r="120" spans="1:17" s="322" customFormat="1" ht="18.899999999999999" customHeight="1" x14ac:dyDescent="0.25">
      <c r="A120" s="311">
        <v>114</v>
      </c>
      <c r="B120" s="326"/>
      <c r="C120" s="326"/>
      <c r="D120" s="315"/>
      <c r="E120" s="327"/>
      <c r="F120" s="321"/>
      <c r="G120" s="321"/>
      <c r="H120" s="328"/>
      <c r="I120" s="323"/>
      <c r="J120" s="316" t="e">
        <f>IF(AND(Q120="",#REF!&gt;0,#REF!&lt;5),K120,)</f>
        <v>#REF!</v>
      </c>
      <c r="K120" s="317" t="str">
        <f>IF(D120="","ZZZ9",IF(AND(#REF!&gt;0,#REF!&lt;5),D120&amp;#REF!,D120&amp;"9"))</f>
        <v>ZZZ9</v>
      </c>
      <c r="L120" s="318">
        <f t="shared" si="4"/>
        <v>999</v>
      </c>
      <c r="M120" s="331">
        <f t="shared" si="5"/>
        <v>999</v>
      </c>
      <c r="N120" s="325"/>
      <c r="O120" s="321"/>
      <c r="P120" s="320">
        <f t="shared" si="6"/>
        <v>999</v>
      </c>
      <c r="Q120" s="321"/>
    </row>
    <row r="121" spans="1:17" s="322" customFormat="1" ht="18.899999999999999" customHeight="1" x14ac:dyDescent="0.25">
      <c r="A121" s="311">
        <v>115</v>
      </c>
      <c r="B121" s="326"/>
      <c r="C121" s="326"/>
      <c r="D121" s="315"/>
      <c r="E121" s="327"/>
      <c r="F121" s="321"/>
      <c r="G121" s="321"/>
      <c r="H121" s="328"/>
      <c r="I121" s="323"/>
      <c r="J121" s="316" t="e">
        <f>IF(AND(Q121="",#REF!&gt;0,#REF!&lt;5),K121,)</f>
        <v>#REF!</v>
      </c>
      <c r="K121" s="317" t="str">
        <f>IF(D121="","ZZZ9",IF(AND(#REF!&gt;0,#REF!&lt;5),D121&amp;#REF!,D121&amp;"9"))</f>
        <v>ZZZ9</v>
      </c>
      <c r="L121" s="318">
        <f t="shared" si="4"/>
        <v>999</v>
      </c>
      <c r="M121" s="331">
        <f t="shared" si="5"/>
        <v>999</v>
      </c>
      <c r="N121" s="325"/>
      <c r="O121" s="321"/>
      <c r="P121" s="320">
        <f t="shared" si="6"/>
        <v>999</v>
      </c>
      <c r="Q121" s="321"/>
    </row>
    <row r="122" spans="1:17" s="322" customFormat="1" ht="18.899999999999999" customHeight="1" x14ac:dyDescent="0.25">
      <c r="A122" s="311">
        <v>116</v>
      </c>
      <c r="B122" s="326"/>
      <c r="C122" s="326"/>
      <c r="D122" s="315"/>
      <c r="E122" s="327"/>
      <c r="F122" s="321"/>
      <c r="G122" s="321"/>
      <c r="H122" s="328"/>
      <c r="I122" s="323"/>
      <c r="J122" s="316" t="e">
        <f>IF(AND(Q122="",#REF!&gt;0,#REF!&lt;5),K122,)</f>
        <v>#REF!</v>
      </c>
      <c r="K122" s="317" t="str">
        <f>IF(D122="","ZZZ9",IF(AND(#REF!&gt;0,#REF!&lt;5),D122&amp;#REF!,D122&amp;"9"))</f>
        <v>ZZZ9</v>
      </c>
      <c r="L122" s="318">
        <f t="shared" si="4"/>
        <v>999</v>
      </c>
      <c r="M122" s="331">
        <f t="shared" si="5"/>
        <v>999</v>
      </c>
      <c r="N122" s="325"/>
      <c r="O122" s="321"/>
      <c r="P122" s="320">
        <f t="shared" si="6"/>
        <v>999</v>
      </c>
      <c r="Q122" s="321"/>
    </row>
    <row r="123" spans="1:17" s="322" customFormat="1" ht="18.899999999999999" customHeight="1" x14ac:dyDescent="0.25">
      <c r="A123" s="311">
        <v>117</v>
      </c>
      <c r="B123" s="326"/>
      <c r="C123" s="326"/>
      <c r="D123" s="315"/>
      <c r="E123" s="327"/>
      <c r="F123" s="321"/>
      <c r="G123" s="321"/>
      <c r="H123" s="328"/>
      <c r="I123" s="323"/>
      <c r="J123" s="316" t="e">
        <f>IF(AND(Q123="",#REF!&gt;0,#REF!&lt;5),K123,)</f>
        <v>#REF!</v>
      </c>
      <c r="K123" s="317" t="str">
        <f>IF(D123="","ZZZ9",IF(AND(#REF!&gt;0,#REF!&lt;5),D123&amp;#REF!,D123&amp;"9"))</f>
        <v>ZZZ9</v>
      </c>
      <c r="L123" s="318">
        <f t="shared" si="4"/>
        <v>999</v>
      </c>
      <c r="M123" s="331">
        <f t="shared" si="5"/>
        <v>999</v>
      </c>
      <c r="N123" s="325"/>
      <c r="O123" s="321"/>
      <c r="P123" s="320">
        <f t="shared" si="6"/>
        <v>999</v>
      </c>
      <c r="Q123" s="321"/>
    </row>
    <row r="124" spans="1:17" s="322" customFormat="1" ht="18.899999999999999" customHeight="1" x14ac:dyDescent="0.25">
      <c r="A124" s="311">
        <v>118</v>
      </c>
      <c r="B124" s="326"/>
      <c r="C124" s="326"/>
      <c r="D124" s="315"/>
      <c r="E124" s="327"/>
      <c r="F124" s="321"/>
      <c r="G124" s="321"/>
      <c r="H124" s="328"/>
      <c r="I124" s="323"/>
      <c r="J124" s="316" t="e">
        <f>IF(AND(Q124="",#REF!&gt;0,#REF!&lt;5),K124,)</f>
        <v>#REF!</v>
      </c>
      <c r="K124" s="317" t="str">
        <f>IF(D124="","ZZZ9",IF(AND(#REF!&gt;0,#REF!&lt;5),D124&amp;#REF!,D124&amp;"9"))</f>
        <v>ZZZ9</v>
      </c>
      <c r="L124" s="318">
        <f t="shared" si="4"/>
        <v>999</v>
      </c>
      <c r="M124" s="331">
        <f t="shared" si="5"/>
        <v>999</v>
      </c>
      <c r="N124" s="325"/>
      <c r="O124" s="321"/>
      <c r="P124" s="320">
        <f t="shared" si="6"/>
        <v>999</v>
      </c>
      <c r="Q124" s="321"/>
    </row>
    <row r="125" spans="1:17" s="322" customFormat="1" ht="18.899999999999999" customHeight="1" x14ac:dyDescent="0.25">
      <c r="A125" s="311">
        <v>119</v>
      </c>
      <c r="B125" s="326"/>
      <c r="C125" s="326"/>
      <c r="D125" s="315"/>
      <c r="E125" s="327"/>
      <c r="F125" s="321"/>
      <c r="G125" s="321"/>
      <c r="H125" s="328"/>
      <c r="I125" s="323"/>
      <c r="J125" s="316" t="e">
        <f>IF(AND(Q125="",#REF!&gt;0,#REF!&lt;5),K125,)</f>
        <v>#REF!</v>
      </c>
      <c r="K125" s="317" t="str">
        <f>IF(D125="","ZZZ9",IF(AND(#REF!&gt;0,#REF!&lt;5),D125&amp;#REF!,D125&amp;"9"))</f>
        <v>ZZZ9</v>
      </c>
      <c r="L125" s="318">
        <f t="shared" si="4"/>
        <v>999</v>
      </c>
      <c r="M125" s="331">
        <f t="shared" si="5"/>
        <v>999</v>
      </c>
      <c r="N125" s="325"/>
      <c r="O125" s="321"/>
      <c r="P125" s="320">
        <f t="shared" si="6"/>
        <v>999</v>
      </c>
      <c r="Q125" s="321"/>
    </row>
    <row r="126" spans="1:17" s="322" customFormat="1" ht="18.899999999999999" customHeight="1" x14ac:dyDescent="0.25">
      <c r="A126" s="311">
        <v>120</v>
      </c>
      <c r="B126" s="326"/>
      <c r="C126" s="326"/>
      <c r="D126" s="315"/>
      <c r="E126" s="327"/>
      <c r="F126" s="321"/>
      <c r="G126" s="321"/>
      <c r="H126" s="328"/>
      <c r="I126" s="323"/>
      <c r="J126" s="316" t="e">
        <f>IF(AND(Q126="",#REF!&gt;0,#REF!&lt;5),K126,)</f>
        <v>#REF!</v>
      </c>
      <c r="K126" s="317" t="str">
        <f>IF(D126="","ZZZ9",IF(AND(#REF!&gt;0,#REF!&lt;5),D126&amp;#REF!,D126&amp;"9"))</f>
        <v>ZZZ9</v>
      </c>
      <c r="L126" s="318">
        <f t="shared" si="4"/>
        <v>999</v>
      </c>
      <c r="M126" s="331">
        <f t="shared" si="5"/>
        <v>999</v>
      </c>
      <c r="N126" s="325"/>
      <c r="O126" s="321"/>
      <c r="P126" s="320">
        <f t="shared" si="6"/>
        <v>999</v>
      </c>
      <c r="Q126" s="321"/>
    </row>
    <row r="127" spans="1:17" s="322" customFormat="1" ht="18.899999999999999" customHeight="1" x14ac:dyDescent="0.25">
      <c r="A127" s="311">
        <v>121</v>
      </c>
      <c r="B127" s="326"/>
      <c r="C127" s="326"/>
      <c r="D127" s="315"/>
      <c r="E127" s="327"/>
      <c r="F127" s="321"/>
      <c r="G127" s="321"/>
      <c r="H127" s="328"/>
      <c r="I127" s="323"/>
      <c r="J127" s="316" t="e">
        <f>IF(AND(Q127="",#REF!&gt;0,#REF!&lt;5),K127,)</f>
        <v>#REF!</v>
      </c>
      <c r="K127" s="317" t="str">
        <f>IF(D127="","ZZZ9",IF(AND(#REF!&gt;0,#REF!&lt;5),D127&amp;#REF!,D127&amp;"9"))</f>
        <v>ZZZ9</v>
      </c>
      <c r="L127" s="318">
        <f t="shared" si="4"/>
        <v>999</v>
      </c>
      <c r="M127" s="331">
        <f t="shared" si="5"/>
        <v>999</v>
      </c>
      <c r="N127" s="325"/>
      <c r="O127" s="321"/>
      <c r="P127" s="320">
        <f t="shared" si="6"/>
        <v>999</v>
      </c>
      <c r="Q127" s="321"/>
    </row>
    <row r="128" spans="1:17" s="322" customFormat="1" ht="18.899999999999999" customHeight="1" x14ac:dyDescent="0.25">
      <c r="A128" s="311">
        <v>122</v>
      </c>
      <c r="B128" s="326"/>
      <c r="C128" s="326"/>
      <c r="D128" s="315"/>
      <c r="E128" s="327"/>
      <c r="F128" s="321"/>
      <c r="G128" s="321"/>
      <c r="H128" s="328"/>
      <c r="I128" s="323"/>
      <c r="J128" s="316" t="e">
        <f>IF(AND(Q128="",#REF!&gt;0,#REF!&lt;5),K128,)</f>
        <v>#REF!</v>
      </c>
      <c r="K128" s="317" t="str">
        <f>IF(D128="","ZZZ9",IF(AND(#REF!&gt;0,#REF!&lt;5),D128&amp;#REF!,D128&amp;"9"))</f>
        <v>ZZZ9</v>
      </c>
      <c r="L128" s="318">
        <f t="shared" si="4"/>
        <v>999</v>
      </c>
      <c r="M128" s="331">
        <f t="shared" si="5"/>
        <v>999</v>
      </c>
      <c r="N128" s="325"/>
      <c r="O128" s="321"/>
      <c r="P128" s="320">
        <f t="shared" si="6"/>
        <v>999</v>
      </c>
      <c r="Q128" s="321"/>
    </row>
    <row r="129" spans="1:17" s="322" customFormat="1" ht="18.899999999999999" customHeight="1" x14ac:dyDescent="0.25">
      <c r="A129" s="311">
        <v>123</v>
      </c>
      <c r="B129" s="326"/>
      <c r="C129" s="326"/>
      <c r="D129" s="315"/>
      <c r="E129" s="327"/>
      <c r="F129" s="321"/>
      <c r="G129" s="321"/>
      <c r="H129" s="328"/>
      <c r="I129" s="323"/>
      <c r="J129" s="316" t="e">
        <f>IF(AND(Q129="",#REF!&gt;0,#REF!&lt;5),K129,)</f>
        <v>#REF!</v>
      </c>
      <c r="K129" s="317" t="str">
        <f>IF(D129="","ZZZ9",IF(AND(#REF!&gt;0,#REF!&lt;5),D129&amp;#REF!,D129&amp;"9"))</f>
        <v>ZZZ9</v>
      </c>
      <c r="L129" s="318">
        <f t="shared" si="4"/>
        <v>999</v>
      </c>
      <c r="M129" s="331">
        <f t="shared" si="5"/>
        <v>999</v>
      </c>
      <c r="N129" s="325"/>
      <c r="O129" s="321"/>
      <c r="P129" s="320">
        <f t="shared" si="6"/>
        <v>999</v>
      </c>
      <c r="Q129" s="321"/>
    </row>
    <row r="130" spans="1:17" s="322" customFormat="1" ht="18.899999999999999" customHeight="1" x14ac:dyDescent="0.25">
      <c r="A130" s="311">
        <v>124</v>
      </c>
      <c r="B130" s="326"/>
      <c r="C130" s="326"/>
      <c r="D130" s="315"/>
      <c r="E130" s="327"/>
      <c r="F130" s="321"/>
      <c r="G130" s="321"/>
      <c r="H130" s="328"/>
      <c r="I130" s="323"/>
      <c r="J130" s="316" t="e">
        <f>IF(AND(Q130="",#REF!&gt;0,#REF!&lt;5),K130,)</f>
        <v>#REF!</v>
      </c>
      <c r="K130" s="317" t="str">
        <f>IF(D130="","ZZZ9",IF(AND(#REF!&gt;0,#REF!&lt;5),D130&amp;#REF!,D130&amp;"9"))</f>
        <v>ZZZ9</v>
      </c>
      <c r="L130" s="318">
        <f t="shared" si="4"/>
        <v>999</v>
      </c>
      <c r="M130" s="331">
        <f t="shared" si="5"/>
        <v>999</v>
      </c>
      <c r="N130" s="325"/>
      <c r="O130" s="321"/>
      <c r="P130" s="320">
        <f t="shared" si="6"/>
        <v>999</v>
      </c>
      <c r="Q130" s="321"/>
    </row>
    <row r="131" spans="1:17" s="322" customFormat="1" ht="18.899999999999999" customHeight="1" x14ac:dyDescent="0.25">
      <c r="A131" s="311">
        <v>125</v>
      </c>
      <c r="B131" s="326"/>
      <c r="C131" s="326"/>
      <c r="D131" s="315"/>
      <c r="E131" s="327"/>
      <c r="F131" s="321"/>
      <c r="G131" s="321"/>
      <c r="H131" s="328"/>
      <c r="I131" s="323"/>
      <c r="J131" s="316" t="e">
        <f>IF(AND(Q131="",#REF!&gt;0,#REF!&lt;5),K131,)</f>
        <v>#REF!</v>
      </c>
      <c r="K131" s="317" t="str">
        <f>IF(D131="","ZZZ9",IF(AND(#REF!&gt;0,#REF!&lt;5),D131&amp;#REF!,D131&amp;"9"))</f>
        <v>ZZZ9</v>
      </c>
      <c r="L131" s="318">
        <f t="shared" si="4"/>
        <v>999</v>
      </c>
      <c r="M131" s="331">
        <f t="shared" si="5"/>
        <v>999</v>
      </c>
      <c r="N131" s="325"/>
      <c r="O131" s="321"/>
      <c r="P131" s="320">
        <f t="shared" si="6"/>
        <v>999</v>
      </c>
      <c r="Q131" s="321"/>
    </row>
    <row r="132" spans="1:17" s="322" customFormat="1" ht="18.899999999999999" customHeight="1" x14ac:dyDescent="0.25">
      <c r="A132" s="311">
        <v>126</v>
      </c>
      <c r="B132" s="326"/>
      <c r="C132" s="326"/>
      <c r="D132" s="315"/>
      <c r="E132" s="327"/>
      <c r="F132" s="321"/>
      <c r="G132" s="321"/>
      <c r="H132" s="328"/>
      <c r="I132" s="323"/>
      <c r="J132" s="316" t="e">
        <f>IF(AND(Q132="",#REF!&gt;0,#REF!&lt;5),K132,)</f>
        <v>#REF!</v>
      </c>
      <c r="K132" s="317" t="str">
        <f>IF(D132="","ZZZ9",IF(AND(#REF!&gt;0,#REF!&lt;5),D132&amp;#REF!,D132&amp;"9"))</f>
        <v>ZZZ9</v>
      </c>
      <c r="L132" s="318">
        <f t="shared" si="4"/>
        <v>999</v>
      </c>
      <c r="M132" s="331">
        <f t="shared" si="5"/>
        <v>999</v>
      </c>
      <c r="N132" s="325"/>
      <c r="O132" s="321"/>
      <c r="P132" s="320">
        <f t="shared" si="6"/>
        <v>999</v>
      </c>
      <c r="Q132" s="321"/>
    </row>
    <row r="133" spans="1:17" s="322" customFormat="1" ht="18.899999999999999" customHeight="1" x14ac:dyDescent="0.25">
      <c r="A133" s="311">
        <v>127</v>
      </c>
      <c r="B133" s="326"/>
      <c r="C133" s="326"/>
      <c r="D133" s="315"/>
      <c r="E133" s="327"/>
      <c r="F133" s="321"/>
      <c r="G133" s="321"/>
      <c r="H133" s="328"/>
      <c r="I133" s="323"/>
      <c r="J133" s="316" t="e">
        <f>IF(AND(Q133="",#REF!&gt;0,#REF!&lt;5),K133,)</f>
        <v>#REF!</v>
      </c>
      <c r="K133" s="317" t="str">
        <f>IF(D133="","ZZZ9",IF(AND(#REF!&gt;0,#REF!&lt;5),D133&amp;#REF!,D133&amp;"9"))</f>
        <v>ZZZ9</v>
      </c>
      <c r="L133" s="318">
        <f t="shared" si="4"/>
        <v>999</v>
      </c>
      <c r="M133" s="331">
        <f t="shared" si="5"/>
        <v>999</v>
      </c>
      <c r="N133" s="325"/>
      <c r="O133" s="321"/>
      <c r="P133" s="320">
        <f t="shared" si="6"/>
        <v>999</v>
      </c>
      <c r="Q133" s="321"/>
    </row>
    <row r="134" spans="1:17" s="322" customFormat="1" ht="18.899999999999999" customHeight="1" x14ac:dyDescent="0.25">
      <c r="A134" s="311">
        <v>128</v>
      </c>
      <c r="B134" s="326"/>
      <c r="C134" s="326"/>
      <c r="D134" s="315"/>
      <c r="E134" s="327"/>
      <c r="F134" s="321"/>
      <c r="G134" s="321"/>
      <c r="H134" s="328"/>
      <c r="I134" s="323"/>
      <c r="J134" s="316" t="e">
        <f>IF(AND(Q134="",#REF!&gt;0,#REF!&lt;5),K134,)</f>
        <v>#REF!</v>
      </c>
      <c r="K134" s="317" t="str">
        <f>IF(D134="","ZZZ9",IF(AND(#REF!&gt;0,#REF!&lt;5),D134&amp;#REF!,D134&amp;"9"))</f>
        <v>ZZZ9</v>
      </c>
      <c r="L134" s="318">
        <f t="shared" si="4"/>
        <v>999</v>
      </c>
      <c r="M134" s="331">
        <f t="shared" si="5"/>
        <v>999</v>
      </c>
      <c r="N134" s="325"/>
      <c r="O134" s="323"/>
      <c r="P134" s="337">
        <f t="shared" si="6"/>
        <v>999</v>
      </c>
      <c r="Q134" s="323"/>
    </row>
    <row r="135" spans="1:17" x14ac:dyDescent="0.25">
      <c r="A135" s="311">
        <v>129</v>
      </c>
      <c r="B135" s="326"/>
      <c r="C135" s="326"/>
      <c r="D135" s="315"/>
      <c r="E135" s="327"/>
      <c r="F135" s="321"/>
      <c r="G135" s="321"/>
      <c r="H135" s="328"/>
      <c r="I135" s="323"/>
      <c r="J135" s="316" t="e">
        <f>IF(AND(Q135="",#REF!&gt;0,#REF!&lt;5),K135,)</f>
        <v>#REF!</v>
      </c>
      <c r="K135" s="317" t="str">
        <f>IF(D135="","ZZZ9",IF(AND(#REF!&gt;0,#REF!&lt;5),D135&amp;#REF!,D135&amp;"9"))</f>
        <v>ZZZ9</v>
      </c>
      <c r="L135" s="318">
        <f t="shared" si="4"/>
        <v>999</v>
      </c>
      <c r="M135" s="331">
        <f t="shared" si="5"/>
        <v>999</v>
      </c>
      <c r="N135" s="325"/>
      <c r="O135" s="321"/>
      <c r="P135" s="320">
        <f t="shared" si="6"/>
        <v>999</v>
      </c>
      <c r="Q135" s="321"/>
    </row>
    <row r="136" spans="1:17" x14ac:dyDescent="0.25">
      <c r="A136" s="311">
        <v>130</v>
      </c>
      <c r="B136" s="326"/>
      <c r="C136" s="326"/>
      <c r="D136" s="315"/>
      <c r="E136" s="327"/>
      <c r="F136" s="321"/>
      <c r="G136" s="321"/>
      <c r="H136" s="328"/>
      <c r="I136" s="323"/>
      <c r="J136" s="316" t="e">
        <f>IF(AND(Q136="",#REF!&gt;0,#REF!&lt;5),K136,)</f>
        <v>#REF!</v>
      </c>
      <c r="K136" s="317" t="str">
        <f>IF(D136="","ZZZ9",IF(AND(#REF!&gt;0,#REF!&lt;5),D136&amp;#REF!,D136&amp;"9"))</f>
        <v>ZZZ9</v>
      </c>
      <c r="L136" s="318">
        <f t="shared" si="4"/>
        <v>999</v>
      </c>
      <c r="M136" s="331">
        <f t="shared" si="5"/>
        <v>999</v>
      </c>
      <c r="N136" s="325"/>
      <c r="O136" s="321"/>
      <c r="P136" s="320">
        <f t="shared" si="6"/>
        <v>999</v>
      </c>
      <c r="Q136" s="321"/>
    </row>
    <row r="137" spans="1:17" x14ac:dyDescent="0.25">
      <c r="A137" s="311">
        <v>131</v>
      </c>
      <c r="B137" s="326"/>
      <c r="C137" s="326"/>
      <c r="D137" s="315"/>
      <c r="E137" s="327"/>
      <c r="F137" s="321"/>
      <c r="G137" s="321"/>
      <c r="H137" s="328"/>
      <c r="I137" s="323"/>
      <c r="J137" s="316" t="e">
        <f>IF(AND(Q137="",#REF!&gt;0,#REF!&lt;5),K137,)</f>
        <v>#REF!</v>
      </c>
      <c r="K137" s="317" t="str">
        <f>IF(D137="","ZZZ9",IF(AND(#REF!&gt;0,#REF!&lt;5),D137&amp;#REF!,D137&amp;"9"))</f>
        <v>ZZZ9</v>
      </c>
      <c r="L137" s="318">
        <f t="shared" si="4"/>
        <v>999</v>
      </c>
      <c r="M137" s="331">
        <f t="shared" si="5"/>
        <v>999</v>
      </c>
      <c r="N137" s="325"/>
      <c r="O137" s="321"/>
      <c r="P137" s="320">
        <f t="shared" si="6"/>
        <v>999</v>
      </c>
      <c r="Q137" s="321"/>
    </row>
    <row r="138" spans="1:17" x14ac:dyDescent="0.25">
      <c r="A138" s="311">
        <v>132</v>
      </c>
      <c r="B138" s="326"/>
      <c r="C138" s="326"/>
      <c r="D138" s="315"/>
      <c r="E138" s="327"/>
      <c r="F138" s="321"/>
      <c r="G138" s="321"/>
      <c r="H138" s="328"/>
      <c r="I138" s="323"/>
      <c r="J138" s="316" t="e">
        <f>IF(AND(Q138="",#REF!&gt;0,#REF!&lt;5),K138,)</f>
        <v>#REF!</v>
      </c>
      <c r="K138" s="317" t="str">
        <f>IF(D138="","ZZZ9",IF(AND(#REF!&gt;0,#REF!&lt;5),D138&amp;#REF!,D138&amp;"9"))</f>
        <v>ZZZ9</v>
      </c>
      <c r="L138" s="318">
        <f t="shared" si="4"/>
        <v>999</v>
      </c>
      <c r="M138" s="331">
        <f t="shared" si="5"/>
        <v>999</v>
      </c>
      <c r="N138" s="325"/>
      <c r="O138" s="321"/>
      <c r="P138" s="320">
        <f t="shared" si="6"/>
        <v>999</v>
      </c>
      <c r="Q138" s="321"/>
    </row>
    <row r="139" spans="1:17" x14ac:dyDescent="0.25">
      <c r="A139" s="311">
        <v>133</v>
      </c>
      <c r="B139" s="326"/>
      <c r="C139" s="326"/>
      <c r="D139" s="315"/>
      <c r="E139" s="327"/>
      <c r="F139" s="321"/>
      <c r="G139" s="321"/>
      <c r="H139" s="328"/>
      <c r="I139" s="323"/>
      <c r="J139" s="316" t="e">
        <f>IF(AND(Q139="",#REF!&gt;0,#REF!&lt;5),K139,)</f>
        <v>#REF!</v>
      </c>
      <c r="K139" s="317" t="str">
        <f>IF(D139="","ZZZ9",IF(AND(#REF!&gt;0,#REF!&lt;5),D139&amp;#REF!,D139&amp;"9"))</f>
        <v>ZZZ9</v>
      </c>
      <c r="L139" s="318">
        <f t="shared" si="4"/>
        <v>999</v>
      </c>
      <c r="M139" s="331">
        <f t="shared" si="5"/>
        <v>999</v>
      </c>
      <c r="N139" s="325"/>
      <c r="O139" s="321"/>
      <c r="P139" s="320">
        <f t="shared" si="6"/>
        <v>999</v>
      </c>
      <c r="Q139" s="321"/>
    </row>
    <row r="140" spans="1:17" x14ac:dyDescent="0.25">
      <c r="A140" s="311">
        <v>134</v>
      </c>
      <c r="B140" s="326"/>
      <c r="C140" s="326"/>
      <c r="D140" s="315"/>
      <c r="E140" s="327"/>
      <c r="F140" s="321"/>
      <c r="G140" s="321"/>
      <c r="H140" s="328"/>
      <c r="I140" s="323"/>
      <c r="J140" s="316" t="e">
        <f>IF(AND(Q140="",#REF!&gt;0,#REF!&lt;5),K140,)</f>
        <v>#REF!</v>
      </c>
      <c r="K140" s="317" t="str">
        <f>IF(D140="","ZZZ9",IF(AND(#REF!&gt;0,#REF!&lt;5),D140&amp;#REF!,D140&amp;"9"))</f>
        <v>ZZZ9</v>
      </c>
      <c r="L140" s="318">
        <f t="shared" si="4"/>
        <v>999</v>
      </c>
      <c r="M140" s="331">
        <f t="shared" si="5"/>
        <v>999</v>
      </c>
      <c r="N140" s="325"/>
      <c r="O140" s="321"/>
      <c r="P140" s="320">
        <f t="shared" si="6"/>
        <v>999</v>
      </c>
      <c r="Q140" s="321"/>
    </row>
    <row r="141" spans="1:17" x14ac:dyDescent="0.25">
      <c r="A141" s="311">
        <v>135</v>
      </c>
      <c r="B141" s="326"/>
      <c r="C141" s="326"/>
      <c r="D141" s="315"/>
      <c r="E141" s="327"/>
      <c r="F141" s="321"/>
      <c r="G141" s="321"/>
      <c r="H141" s="328"/>
      <c r="I141" s="323"/>
      <c r="J141" s="316" t="e">
        <f>IF(AND(Q141="",#REF!&gt;0,#REF!&lt;5),K141,)</f>
        <v>#REF!</v>
      </c>
      <c r="K141" s="317" t="str">
        <f>IF(D141="","ZZZ9",IF(AND(#REF!&gt;0,#REF!&lt;5),D141&amp;#REF!,D141&amp;"9"))</f>
        <v>ZZZ9</v>
      </c>
      <c r="L141" s="318">
        <f t="shared" si="4"/>
        <v>999</v>
      </c>
      <c r="M141" s="331">
        <f t="shared" si="5"/>
        <v>999</v>
      </c>
      <c r="N141" s="325"/>
      <c r="O141" s="323"/>
      <c r="P141" s="337">
        <f t="shared" si="6"/>
        <v>999</v>
      </c>
      <c r="Q141" s="323"/>
    </row>
    <row r="142" spans="1:17" x14ac:dyDescent="0.25">
      <c r="A142" s="311">
        <v>136</v>
      </c>
      <c r="B142" s="326"/>
      <c r="C142" s="326"/>
      <c r="D142" s="315"/>
      <c r="E142" s="327"/>
      <c r="F142" s="321"/>
      <c r="G142" s="321"/>
      <c r="H142" s="328"/>
      <c r="I142" s="323"/>
      <c r="J142" s="316" t="e">
        <f>IF(AND(Q142="",#REF!&gt;0,#REF!&lt;5),K142,)</f>
        <v>#REF!</v>
      </c>
      <c r="K142" s="317" t="str">
        <f>IF(D142="","ZZZ9",IF(AND(#REF!&gt;0,#REF!&lt;5),D142&amp;#REF!,D142&amp;"9"))</f>
        <v>ZZZ9</v>
      </c>
      <c r="L142" s="318">
        <f t="shared" si="4"/>
        <v>999</v>
      </c>
      <c r="M142" s="331">
        <f t="shared" si="5"/>
        <v>999</v>
      </c>
      <c r="N142" s="325"/>
      <c r="O142" s="321"/>
      <c r="P142" s="320">
        <f t="shared" si="6"/>
        <v>999</v>
      </c>
      <c r="Q142" s="321"/>
    </row>
    <row r="143" spans="1:17" x14ac:dyDescent="0.25">
      <c r="A143" s="311">
        <v>137</v>
      </c>
      <c r="B143" s="326"/>
      <c r="C143" s="326"/>
      <c r="D143" s="315"/>
      <c r="E143" s="327"/>
      <c r="F143" s="321"/>
      <c r="G143" s="321"/>
      <c r="H143" s="328"/>
      <c r="I143" s="323"/>
      <c r="J143" s="316" t="e">
        <f>IF(AND(Q143="",#REF!&gt;0,#REF!&lt;5),K143,)</f>
        <v>#REF!</v>
      </c>
      <c r="K143" s="317" t="str">
        <f>IF(D143="","ZZZ9",IF(AND(#REF!&gt;0,#REF!&lt;5),D143&amp;#REF!,D143&amp;"9"))</f>
        <v>ZZZ9</v>
      </c>
      <c r="L143" s="318">
        <f t="shared" si="4"/>
        <v>999</v>
      </c>
      <c r="M143" s="331">
        <f t="shared" si="5"/>
        <v>999</v>
      </c>
      <c r="N143" s="325"/>
      <c r="O143" s="321"/>
      <c r="P143" s="320">
        <f t="shared" si="6"/>
        <v>999</v>
      </c>
      <c r="Q143" s="321"/>
    </row>
    <row r="144" spans="1:17" x14ac:dyDescent="0.25">
      <c r="A144" s="311">
        <v>138</v>
      </c>
      <c r="B144" s="326"/>
      <c r="C144" s="326"/>
      <c r="D144" s="315"/>
      <c r="E144" s="327"/>
      <c r="F144" s="321"/>
      <c r="G144" s="321"/>
      <c r="H144" s="328"/>
      <c r="I144" s="323"/>
      <c r="J144" s="316" t="e">
        <f>IF(AND(Q144="",#REF!&gt;0,#REF!&lt;5),K144,)</f>
        <v>#REF!</v>
      </c>
      <c r="K144" s="317" t="str">
        <f>IF(D144="","ZZZ9",IF(AND(#REF!&gt;0,#REF!&lt;5),D144&amp;#REF!,D144&amp;"9"))</f>
        <v>ZZZ9</v>
      </c>
      <c r="L144" s="318">
        <f t="shared" si="4"/>
        <v>999</v>
      </c>
      <c r="M144" s="331">
        <f t="shared" si="5"/>
        <v>999</v>
      </c>
      <c r="N144" s="325"/>
      <c r="O144" s="321"/>
      <c r="P144" s="320">
        <f t="shared" si="6"/>
        <v>999</v>
      </c>
      <c r="Q144" s="321"/>
    </row>
    <row r="145" spans="1:17" x14ac:dyDescent="0.25">
      <c r="A145" s="311">
        <v>139</v>
      </c>
      <c r="B145" s="326"/>
      <c r="C145" s="326"/>
      <c r="D145" s="315"/>
      <c r="E145" s="327"/>
      <c r="F145" s="321"/>
      <c r="G145" s="321"/>
      <c r="H145" s="328"/>
      <c r="I145" s="323"/>
      <c r="J145" s="316" t="e">
        <f>IF(AND(Q145="",#REF!&gt;0,#REF!&lt;5),K145,)</f>
        <v>#REF!</v>
      </c>
      <c r="K145" s="317" t="str">
        <f>IF(D145="","ZZZ9",IF(AND(#REF!&gt;0,#REF!&lt;5),D145&amp;#REF!,D145&amp;"9"))</f>
        <v>ZZZ9</v>
      </c>
      <c r="L145" s="318">
        <f t="shared" si="4"/>
        <v>999</v>
      </c>
      <c r="M145" s="331">
        <f t="shared" si="5"/>
        <v>999</v>
      </c>
      <c r="N145" s="325"/>
      <c r="O145" s="321"/>
      <c r="P145" s="320">
        <f t="shared" si="6"/>
        <v>999</v>
      </c>
      <c r="Q145" s="321"/>
    </row>
    <row r="146" spans="1:17" x14ac:dyDescent="0.25">
      <c r="A146" s="311">
        <v>140</v>
      </c>
      <c r="B146" s="326"/>
      <c r="C146" s="326"/>
      <c r="D146" s="315"/>
      <c r="E146" s="327"/>
      <c r="F146" s="321"/>
      <c r="G146" s="321"/>
      <c r="H146" s="328"/>
      <c r="I146" s="323"/>
      <c r="J146" s="316" t="e">
        <f>IF(AND(Q146="",#REF!&gt;0,#REF!&lt;5),K146,)</f>
        <v>#REF!</v>
      </c>
      <c r="K146" s="317" t="str">
        <f>IF(D146="","ZZZ9",IF(AND(#REF!&gt;0,#REF!&lt;5),D146&amp;#REF!,D146&amp;"9"))</f>
        <v>ZZZ9</v>
      </c>
      <c r="L146" s="318">
        <f t="shared" si="4"/>
        <v>999</v>
      </c>
      <c r="M146" s="331">
        <f t="shared" si="5"/>
        <v>999</v>
      </c>
      <c r="N146" s="325"/>
      <c r="O146" s="321"/>
      <c r="P146" s="320">
        <f t="shared" si="6"/>
        <v>999</v>
      </c>
      <c r="Q146" s="321"/>
    </row>
    <row r="147" spans="1:17" x14ac:dyDescent="0.25">
      <c r="A147" s="311">
        <v>141</v>
      </c>
      <c r="B147" s="326"/>
      <c r="C147" s="326"/>
      <c r="D147" s="315"/>
      <c r="E147" s="327"/>
      <c r="F147" s="321"/>
      <c r="G147" s="321"/>
      <c r="H147" s="328"/>
      <c r="I147" s="323"/>
      <c r="J147" s="316" t="e">
        <f>IF(AND(Q147="",#REF!&gt;0,#REF!&lt;5),K147,)</f>
        <v>#REF!</v>
      </c>
      <c r="K147" s="317" t="str">
        <f>IF(D147="","ZZZ9",IF(AND(#REF!&gt;0,#REF!&lt;5),D147&amp;#REF!,D147&amp;"9"))</f>
        <v>ZZZ9</v>
      </c>
      <c r="L147" s="318">
        <f t="shared" si="4"/>
        <v>999</v>
      </c>
      <c r="M147" s="331">
        <f t="shared" si="5"/>
        <v>999</v>
      </c>
      <c r="N147" s="325"/>
      <c r="O147" s="321"/>
      <c r="P147" s="320">
        <f t="shared" si="6"/>
        <v>999</v>
      </c>
      <c r="Q147" s="321"/>
    </row>
    <row r="148" spans="1:17" x14ac:dyDescent="0.25">
      <c r="A148" s="311">
        <v>142</v>
      </c>
      <c r="B148" s="326"/>
      <c r="C148" s="326"/>
      <c r="D148" s="315"/>
      <c r="E148" s="327"/>
      <c r="F148" s="321"/>
      <c r="G148" s="321"/>
      <c r="H148" s="328"/>
      <c r="I148" s="323"/>
      <c r="J148" s="316" t="e">
        <f>IF(AND(Q148="",#REF!&gt;0,#REF!&lt;5),K148,)</f>
        <v>#REF!</v>
      </c>
      <c r="K148" s="317" t="str">
        <f>IF(D148="","ZZZ9",IF(AND(#REF!&gt;0,#REF!&lt;5),D148&amp;#REF!,D148&amp;"9"))</f>
        <v>ZZZ9</v>
      </c>
      <c r="L148" s="318">
        <f t="shared" si="4"/>
        <v>999</v>
      </c>
      <c r="M148" s="331">
        <f t="shared" si="5"/>
        <v>999</v>
      </c>
      <c r="N148" s="325"/>
      <c r="O148" s="323"/>
      <c r="P148" s="337">
        <f t="shared" si="6"/>
        <v>999</v>
      </c>
      <c r="Q148" s="323"/>
    </row>
    <row r="149" spans="1:17" x14ac:dyDescent="0.25">
      <c r="A149" s="311">
        <v>143</v>
      </c>
      <c r="B149" s="326"/>
      <c r="C149" s="326"/>
      <c r="D149" s="315"/>
      <c r="E149" s="327"/>
      <c r="F149" s="321"/>
      <c r="G149" s="321"/>
      <c r="H149" s="328"/>
      <c r="I149" s="323"/>
      <c r="J149" s="316" t="e">
        <f>IF(AND(Q149="",#REF!&gt;0,#REF!&lt;5),K149,)</f>
        <v>#REF!</v>
      </c>
      <c r="K149" s="317" t="str">
        <f>IF(D149="","ZZZ9",IF(AND(#REF!&gt;0,#REF!&lt;5),D149&amp;#REF!,D149&amp;"9"))</f>
        <v>ZZZ9</v>
      </c>
      <c r="L149" s="318">
        <f t="shared" si="4"/>
        <v>999</v>
      </c>
      <c r="M149" s="331">
        <f t="shared" si="5"/>
        <v>999</v>
      </c>
      <c r="N149" s="325"/>
      <c r="O149" s="321"/>
      <c r="P149" s="320">
        <f t="shared" si="6"/>
        <v>999</v>
      </c>
      <c r="Q149" s="321"/>
    </row>
    <row r="150" spans="1:17" x14ac:dyDescent="0.25">
      <c r="A150" s="311">
        <v>144</v>
      </c>
      <c r="B150" s="326"/>
      <c r="C150" s="326"/>
      <c r="D150" s="315"/>
      <c r="E150" s="327"/>
      <c r="F150" s="321"/>
      <c r="G150" s="321"/>
      <c r="H150" s="328"/>
      <c r="I150" s="323"/>
      <c r="J150" s="316" t="e">
        <f>IF(AND(Q150="",#REF!&gt;0,#REF!&lt;5),K150,)</f>
        <v>#REF!</v>
      </c>
      <c r="K150" s="317" t="str">
        <f>IF(D150="","ZZZ9",IF(AND(#REF!&gt;0,#REF!&lt;5),D150&amp;#REF!,D150&amp;"9"))</f>
        <v>ZZZ9</v>
      </c>
      <c r="L150" s="318">
        <f t="shared" si="4"/>
        <v>999</v>
      </c>
      <c r="M150" s="331">
        <f t="shared" si="5"/>
        <v>999</v>
      </c>
      <c r="N150" s="325"/>
      <c r="O150" s="321"/>
      <c r="P150" s="320">
        <f t="shared" si="6"/>
        <v>999</v>
      </c>
      <c r="Q150" s="321"/>
    </row>
    <row r="151" spans="1:17" x14ac:dyDescent="0.25">
      <c r="A151" s="311">
        <v>145</v>
      </c>
      <c r="B151" s="326"/>
      <c r="C151" s="326"/>
      <c r="D151" s="315"/>
      <c r="E151" s="327"/>
      <c r="F151" s="321"/>
      <c r="G151" s="321"/>
      <c r="H151" s="328"/>
      <c r="I151" s="323"/>
      <c r="J151" s="316" t="e">
        <f>IF(AND(Q151="",#REF!&gt;0,#REF!&lt;5),K151,)</f>
        <v>#REF!</v>
      </c>
      <c r="K151" s="317" t="str">
        <f>IF(D151="","ZZZ9",IF(AND(#REF!&gt;0,#REF!&lt;5),D151&amp;#REF!,D151&amp;"9"))</f>
        <v>ZZZ9</v>
      </c>
      <c r="L151" s="318">
        <f t="shared" si="4"/>
        <v>999</v>
      </c>
      <c r="M151" s="331">
        <f t="shared" si="5"/>
        <v>999</v>
      </c>
      <c r="N151" s="325"/>
      <c r="O151" s="321"/>
      <c r="P151" s="320">
        <f t="shared" si="6"/>
        <v>999</v>
      </c>
      <c r="Q151" s="321"/>
    </row>
    <row r="152" spans="1:17" x14ac:dyDescent="0.25">
      <c r="A152" s="311">
        <v>146</v>
      </c>
      <c r="B152" s="326"/>
      <c r="C152" s="326"/>
      <c r="D152" s="315"/>
      <c r="E152" s="327"/>
      <c r="F152" s="321"/>
      <c r="G152" s="321"/>
      <c r="H152" s="328"/>
      <c r="I152" s="323"/>
      <c r="J152" s="316" t="e">
        <f>IF(AND(Q152="",#REF!&gt;0,#REF!&lt;5),K152,)</f>
        <v>#REF!</v>
      </c>
      <c r="K152" s="317" t="str">
        <f>IF(D152="","ZZZ9",IF(AND(#REF!&gt;0,#REF!&lt;5),D152&amp;#REF!,D152&amp;"9"))</f>
        <v>ZZZ9</v>
      </c>
      <c r="L152" s="318">
        <f t="shared" si="4"/>
        <v>999</v>
      </c>
      <c r="M152" s="331">
        <f t="shared" si="5"/>
        <v>999</v>
      </c>
      <c r="N152" s="325"/>
      <c r="O152" s="321"/>
      <c r="P152" s="320">
        <f t="shared" si="6"/>
        <v>999</v>
      </c>
      <c r="Q152" s="321"/>
    </row>
    <row r="153" spans="1:17" x14ac:dyDescent="0.25">
      <c r="A153" s="311">
        <v>147</v>
      </c>
      <c r="B153" s="326"/>
      <c r="C153" s="326"/>
      <c r="D153" s="315"/>
      <c r="E153" s="327"/>
      <c r="F153" s="321"/>
      <c r="G153" s="321"/>
      <c r="H153" s="328"/>
      <c r="I153" s="323"/>
      <c r="J153" s="316" t="e">
        <f>IF(AND(Q153="",#REF!&gt;0,#REF!&lt;5),K153,)</f>
        <v>#REF!</v>
      </c>
      <c r="K153" s="317" t="str">
        <f>IF(D153="","ZZZ9",IF(AND(#REF!&gt;0,#REF!&lt;5),D153&amp;#REF!,D153&amp;"9"))</f>
        <v>ZZZ9</v>
      </c>
      <c r="L153" s="318">
        <f t="shared" si="4"/>
        <v>999</v>
      </c>
      <c r="M153" s="331">
        <f t="shared" si="5"/>
        <v>999</v>
      </c>
      <c r="N153" s="325"/>
      <c r="O153" s="321"/>
      <c r="P153" s="320">
        <f t="shared" si="6"/>
        <v>999</v>
      </c>
      <c r="Q153" s="321"/>
    </row>
    <row r="154" spans="1:17" x14ac:dyDescent="0.25">
      <c r="A154" s="311">
        <v>148</v>
      </c>
      <c r="B154" s="326"/>
      <c r="C154" s="326"/>
      <c r="D154" s="315"/>
      <c r="E154" s="327"/>
      <c r="F154" s="321"/>
      <c r="G154" s="321"/>
      <c r="H154" s="328"/>
      <c r="I154" s="323"/>
      <c r="J154" s="316" t="e">
        <f>IF(AND(Q154="",#REF!&gt;0,#REF!&lt;5),K154,)</f>
        <v>#REF!</v>
      </c>
      <c r="K154" s="317" t="str">
        <f>IF(D154="","ZZZ9",IF(AND(#REF!&gt;0,#REF!&lt;5),D154&amp;#REF!,D154&amp;"9"))</f>
        <v>ZZZ9</v>
      </c>
      <c r="L154" s="318">
        <f t="shared" si="4"/>
        <v>999</v>
      </c>
      <c r="M154" s="331">
        <f t="shared" si="5"/>
        <v>999</v>
      </c>
      <c r="N154" s="325"/>
      <c r="O154" s="321"/>
      <c r="P154" s="320">
        <f t="shared" si="6"/>
        <v>999</v>
      </c>
      <c r="Q154" s="321"/>
    </row>
    <row r="155" spans="1:17" x14ac:dyDescent="0.25">
      <c r="A155" s="311">
        <v>149</v>
      </c>
      <c r="B155" s="326"/>
      <c r="C155" s="326"/>
      <c r="D155" s="315"/>
      <c r="E155" s="327"/>
      <c r="F155" s="321"/>
      <c r="G155" s="321"/>
      <c r="H155" s="328"/>
      <c r="I155" s="323"/>
      <c r="J155" s="316" t="e">
        <f>IF(AND(Q155="",#REF!&gt;0,#REF!&lt;5),K155,)</f>
        <v>#REF!</v>
      </c>
      <c r="K155" s="317" t="str">
        <f>IF(D155="","ZZZ9",IF(AND(#REF!&gt;0,#REF!&lt;5),D155&amp;#REF!,D155&amp;"9"))</f>
        <v>ZZZ9</v>
      </c>
      <c r="L155" s="318">
        <f t="shared" si="4"/>
        <v>999</v>
      </c>
      <c r="M155" s="331">
        <f t="shared" si="5"/>
        <v>999</v>
      </c>
      <c r="N155" s="325"/>
      <c r="O155" s="321"/>
      <c r="P155" s="320">
        <f t="shared" si="6"/>
        <v>999</v>
      </c>
      <c r="Q155" s="321"/>
    </row>
    <row r="156" spans="1:17" x14ac:dyDescent="0.25">
      <c r="A156" s="311">
        <v>150</v>
      </c>
      <c r="B156" s="326"/>
      <c r="C156" s="326"/>
      <c r="D156" s="315"/>
      <c r="E156" s="327"/>
      <c r="F156" s="321"/>
      <c r="G156" s="321"/>
      <c r="H156" s="328"/>
      <c r="I156" s="323"/>
      <c r="J156" s="316" t="e">
        <f>IF(AND(Q156="",#REF!&gt;0,#REF!&lt;5),K156,)</f>
        <v>#REF!</v>
      </c>
      <c r="K156" s="317" t="str">
        <f>IF(D156="","ZZZ9",IF(AND(#REF!&gt;0,#REF!&lt;5),D156&amp;#REF!,D156&amp;"9"))</f>
        <v>ZZZ9</v>
      </c>
      <c r="L156" s="318">
        <f t="shared" si="4"/>
        <v>999</v>
      </c>
      <c r="M156" s="331">
        <f t="shared" si="5"/>
        <v>999</v>
      </c>
      <c r="N156" s="325"/>
      <c r="O156" s="321"/>
      <c r="P156" s="320">
        <f t="shared" si="6"/>
        <v>999</v>
      </c>
      <c r="Q156" s="321"/>
    </row>
  </sheetData>
  <conditionalFormatting sqref="A7:D156">
    <cfRule type="expression" dxfId="370" priority="18" stopIfTrue="1">
      <formula>$Q7&gt;=1</formula>
    </cfRule>
  </conditionalFormatting>
  <conditionalFormatting sqref="B7:D37">
    <cfRule type="expression" dxfId="369" priority="1" stopIfTrue="1">
      <formula>$Q7&gt;=1</formula>
    </cfRule>
  </conditionalFormatting>
  <conditionalFormatting sqref="E7:E14">
    <cfRule type="expression" dxfId="368" priority="6" stopIfTrue="1">
      <formula>AND(ROUNDDOWN(($A$4-E7)/365.25,0)&lt;=13,G7&lt;&gt;"OK")</formula>
    </cfRule>
    <cfRule type="expression" dxfId="367" priority="7" stopIfTrue="1">
      <formula>AND(ROUNDDOWN(($A$4-E7)/365.25,0)&lt;=14,G7&lt;&gt;"OK")</formula>
    </cfRule>
    <cfRule type="expression" dxfId="366" priority="8" stopIfTrue="1">
      <formula>AND(ROUNDDOWN(($A$4-E7)/365.25,0)&lt;=17,G7&lt;&gt;"OK")</formula>
    </cfRule>
    <cfRule type="expression" dxfId="365" priority="11" stopIfTrue="1">
      <formula>AND(ROUNDDOWN(($A$4-E7)/365.25,0)&lt;=13,G7&lt;&gt;"OK")</formula>
    </cfRule>
    <cfRule type="expression" dxfId="364" priority="12" stopIfTrue="1">
      <formula>AND(ROUNDDOWN(($A$4-E7)/365.25,0)&lt;=14,G7&lt;&gt;"OK")</formula>
    </cfRule>
    <cfRule type="expression" dxfId="363" priority="13" stopIfTrue="1">
      <formula>AND(ROUNDDOWN(($A$4-E7)/365.25,0)&lt;=17,G7&lt;&gt;"OK")</formula>
    </cfRule>
  </conditionalFormatting>
  <conditionalFormatting sqref="E7:E27 E29:E37">
    <cfRule type="expression" dxfId="362" priority="2" stopIfTrue="1">
      <formula>AND(ROUNDDOWN(($A$4-E7)/365.25,0)&lt;=13,G7&lt;&gt;"OK")</formula>
    </cfRule>
    <cfRule type="expression" dxfId="361" priority="3" stopIfTrue="1">
      <formula>AND(ROUNDDOWN(($A$4-E7)/365.25,0)&lt;=14,G7&lt;&gt;"OK")</formula>
    </cfRule>
    <cfRule type="expression" dxfId="360" priority="4" stopIfTrue="1">
      <formula>AND(ROUNDDOWN(($A$4-E7)/365.25,0)&lt;=17,G7&lt;&gt;"OK")</formula>
    </cfRule>
  </conditionalFormatting>
  <conditionalFormatting sqref="E7:E156">
    <cfRule type="expression" dxfId="359" priority="14" stopIfTrue="1">
      <formula>AND(ROUNDDOWN(($A$4-E7)/365.25,0)&lt;=13,G7&lt;&gt;"OK")</formula>
    </cfRule>
    <cfRule type="expression" dxfId="358" priority="15" stopIfTrue="1">
      <formula>AND(ROUNDDOWN(($A$4-E7)/365.25,0)&lt;=14,G7&lt;&gt;"OK")</formula>
    </cfRule>
    <cfRule type="expression" dxfId="357" priority="16" stopIfTrue="1">
      <formula>AND(ROUNDDOWN(($A$4-E7)/365.25,0)&lt;=17,G7&lt;&gt;"OK")</formula>
    </cfRule>
  </conditionalFormatting>
  <conditionalFormatting sqref="J7:J156">
    <cfRule type="cellIs" dxfId="356"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63905"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698E-2AD5-4B63-90E3-ECE2E336AEAE}">
  <sheetPr codeName="Munka1">
    <tabColor indexed="11"/>
  </sheetPr>
  <dimension ref="A1:AK41"/>
  <sheetViews>
    <sheetView workbookViewId="0">
      <selection activeCell="M19" sqref="M19"/>
    </sheetView>
  </sheetViews>
  <sheetFormatPr defaultRowHeight="13.2" x14ac:dyDescent="0.25"/>
  <cols>
    <col min="1" max="1" width="5.44140625" style="265" customWidth="1"/>
    <col min="2" max="2" width="4.44140625" style="265" customWidth="1"/>
    <col min="3" max="3" width="8.33203125" style="265" customWidth="1"/>
    <col min="4" max="4" width="7.109375" style="265" customWidth="1"/>
    <col min="5" max="5" width="9.33203125" style="265" customWidth="1"/>
    <col min="6" max="6" width="7.109375" style="265" customWidth="1"/>
    <col min="7" max="7" width="9.33203125" style="265" customWidth="1"/>
    <col min="8" max="8" width="7.109375" style="265" customWidth="1"/>
    <col min="9" max="9" width="9.33203125" style="265" customWidth="1"/>
    <col min="10" max="10" width="19.5546875" style="265" customWidth="1"/>
    <col min="11" max="13" width="8.5546875" style="265" customWidth="1"/>
    <col min="14" max="14" width="8.88671875" style="265"/>
    <col min="15" max="15" width="5.5546875" style="265" customWidth="1"/>
    <col min="16" max="16" width="4.5546875" style="265" customWidth="1"/>
    <col min="17" max="17" width="11.6640625" style="265" customWidth="1"/>
    <col min="18" max="24" width="8.88671875" style="265"/>
    <col min="25" max="25" width="10.33203125" style="265" hidden="1" customWidth="1"/>
    <col min="26" max="37" width="0" style="265" hidden="1" customWidth="1"/>
    <col min="38" max="16384" width="8.88671875" style="265"/>
  </cols>
  <sheetData>
    <row r="1" spans="1:37" ht="24.6" x14ac:dyDescent="0.25">
      <c r="A1" s="1082" t="e">
        <f>[2]Altalanos!$A$6</f>
        <v>#REF!</v>
      </c>
      <c r="B1" s="1082"/>
      <c r="C1" s="1082"/>
      <c r="D1" s="1082"/>
      <c r="E1" s="1082"/>
      <c r="F1" s="1082"/>
      <c r="G1" s="341"/>
      <c r="H1" s="342" t="s">
        <v>44</v>
      </c>
      <c r="I1" s="343"/>
      <c r="J1" s="344"/>
      <c r="L1" s="345"/>
      <c r="M1" s="346"/>
      <c r="N1" s="347"/>
      <c r="O1" s="347" t="s">
        <v>11</v>
      </c>
      <c r="P1" s="347"/>
      <c r="Q1" s="348"/>
      <c r="R1" s="347"/>
      <c r="AB1" s="349" t="e">
        <f>IF(Y5=1,CONCATENATE(VLOOKUP(Y3,AA16:AH27,2)),CONCATENATE(VLOOKUP(Y3,AA2:AK13,2)))</f>
        <v>#REF!</v>
      </c>
      <c r="AC1" s="349" t="e">
        <f>IF(Y5=1,CONCATENATE(VLOOKUP(Y3,AA16:AK27,3)),CONCATENATE(VLOOKUP(Y3,AA2:AK13,3)))</f>
        <v>#REF!</v>
      </c>
      <c r="AD1" s="349" t="e">
        <f>IF(Y5=1,CONCATENATE(VLOOKUP(Y3,AA16:AK27,4)),CONCATENATE(VLOOKUP(Y3,AA2:AK13,4)))</f>
        <v>#REF!</v>
      </c>
      <c r="AE1" s="349" t="e">
        <f>IF(Y5=1,CONCATENATE(VLOOKUP(Y3,AA16:AK27,5)),CONCATENATE(VLOOKUP(Y3,AA2:AK13,5)))</f>
        <v>#REF!</v>
      </c>
      <c r="AF1" s="349" t="e">
        <f>IF(Y5=1,CONCATENATE(VLOOKUP(Y3,AA16:AK27,6)),CONCATENATE(VLOOKUP(Y3,AA2:AK13,6)))</f>
        <v>#REF!</v>
      </c>
      <c r="AG1" s="349" t="e">
        <f>IF(Y5=1,CONCATENATE(VLOOKUP(Y3,AA16:AK27,7)),CONCATENATE(VLOOKUP(Y3,AA2:AK13,7)))</f>
        <v>#REF!</v>
      </c>
      <c r="AH1" s="349" t="e">
        <f>IF(Y5=1,CONCATENATE(VLOOKUP(Y3,AA16:AK27,8)),CONCATENATE(VLOOKUP(Y3,AA2:AK13,8)))</f>
        <v>#REF!</v>
      </c>
      <c r="AI1" s="349" t="e">
        <f>IF(Y5=1,CONCATENATE(VLOOKUP(Y3,AA16:AK27,9)),CONCATENATE(VLOOKUP(Y3,AA2:AK13,9)))</f>
        <v>#REF!</v>
      </c>
      <c r="AJ1" s="349" t="e">
        <f>IF(Y5=1,CONCATENATE(VLOOKUP(Y3,AA16:AK27,10)),CONCATENATE(VLOOKUP(Y3,AA2:AK13,10)))</f>
        <v>#REF!</v>
      </c>
      <c r="AK1" s="349" t="e">
        <f>IF(Y5=1,CONCATENATE(VLOOKUP(Y3,AA16:AK27,11)),CONCATENATE(VLOOKUP(Y3,AA2:AK13,11)))</f>
        <v>#REF!</v>
      </c>
    </row>
    <row r="2" spans="1:37" x14ac:dyDescent="0.25">
      <c r="A2" s="350" t="s">
        <v>43</v>
      </c>
      <c r="B2" s="351"/>
      <c r="C2" s="351"/>
      <c r="D2" s="351"/>
      <c r="E2" s="351" t="e">
        <f>[2]Altalanos!$A$8</f>
        <v>#REF!</v>
      </c>
      <c r="F2" s="351"/>
      <c r="G2" s="352"/>
      <c r="H2" s="353"/>
      <c r="I2" s="353"/>
      <c r="J2" s="354"/>
      <c r="K2" s="345"/>
      <c r="L2" s="345"/>
      <c r="M2" s="345"/>
      <c r="N2" s="355"/>
      <c r="O2" s="356"/>
      <c r="P2" s="355"/>
      <c r="Q2" s="356"/>
      <c r="R2" s="355"/>
      <c r="Y2" s="357"/>
      <c r="Z2" s="358"/>
      <c r="AA2" s="358" t="s">
        <v>53</v>
      </c>
      <c r="AB2" s="359">
        <v>150</v>
      </c>
      <c r="AC2" s="359">
        <v>120</v>
      </c>
      <c r="AD2" s="359">
        <v>100</v>
      </c>
      <c r="AE2" s="359">
        <v>80</v>
      </c>
      <c r="AF2" s="359">
        <v>70</v>
      </c>
      <c r="AG2" s="359">
        <v>60</v>
      </c>
      <c r="AH2" s="359">
        <v>55</v>
      </c>
      <c r="AI2" s="359">
        <v>50</v>
      </c>
      <c r="AJ2" s="359">
        <v>45</v>
      </c>
      <c r="AK2" s="359">
        <v>40</v>
      </c>
    </row>
    <row r="3" spans="1:37" x14ac:dyDescent="0.25">
      <c r="A3" s="281" t="s">
        <v>21</v>
      </c>
      <c r="B3" s="281"/>
      <c r="C3" s="281"/>
      <c r="D3" s="281"/>
      <c r="E3" s="281" t="s">
        <v>19</v>
      </c>
      <c r="F3" s="281"/>
      <c r="G3" s="281"/>
      <c r="H3" s="281" t="s">
        <v>24</v>
      </c>
      <c r="I3" s="281"/>
      <c r="J3" s="360"/>
      <c r="K3" s="281"/>
      <c r="L3" s="361" t="s">
        <v>25</v>
      </c>
      <c r="M3" s="281"/>
      <c r="N3" s="362"/>
      <c r="O3" s="363"/>
      <c r="P3" s="362"/>
      <c r="Q3" s="364" t="s">
        <v>66</v>
      </c>
      <c r="R3" s="359" t="s">
        <v>72</v>
      </c>
      <c r="Y3" s="358">
        <f>IF(H4="OB","A",IF(H4="IX","W",H4))</f>
        <v>0</v>
      </c>
      <c r="Z3" s="358"/>
      <c r="AA3" s="358" t="s">
        <v>76</v>
      </c>
      <c r="AB3" s="359">
        <v>120</v>
      </c>
      <c r="AC3" s="359">
        <v>90</v>
      </c>
      <c r="AD3" s="359">
        <v>65</v>
      </c>
      <c r="AE3" s="359">
        <v>55</v>
      </c>
      <c r="AF3" s="359">
        <v>50</v>
      </c>
      <c r="AG3" s="359">
        <v>45</v>
      </c>
      <c r="AH3" s="359">
        <v>40</v>
      </c>
      <c r="AI3" s="359">
        <v>35</v>
      </c>
      <c r="AJ3" s="359">
        <v>25</v>
      </c>
      <c r="AK3" s="359">
        <v>20</v>
      </c>
    </row>
    <row r="4" spans="1:37" ht="13.8" thickBot="1" x14ac:dyDescent="0.3">
      <c r="A4" s="1083" t="e">
        <f>[2]Altalanos!$A$10</f>
        <v>#REF!</v>
      </c>
      <c r="B4" s="1083"/>
      <c r="C4" s="1083"/>
      <c r="D4" s="365"/>
      <c r="E4" s="366" t="e">
        <f>[2]Altalanos!$C$10</f>
        <v>#REF!</v>
      </c>
      <c r="F4" s="366"/>
      <c r="G4" s="366"/>
      <c r="H4" s="140"/>
      <c r="I4" s="366"/>
      <c r="J4" s="367"/>
      <c r="K4" s="140"/>
      <c r="L4" s="368" t="e">
        <f>[2]Altalanos!$E$10</f>
        <v>#REF!</v>
      </c>
      <c r="M4" s="140"/>
      <c r="N4" s="369"/>
      <c r="O4" s="370"/>
      <c r="P4" s="369"/>
      <c r="Q4" s="371" t="s">
        <v>73</v>
      </c>
      <c r="R4" s="372" t="s">
        <v>68</v>
      </c>
      <c r="Y4" s="358"/>
      <c r="Z4" s="358"/>
      <c r="AA4" s="358" t="s">
        <v>77</v>
      </c>
      <c r="AB4" s="359">
        <v>90</v>
      </c>
      <c r="AC4" s="359">
        <v>60</v>
      </c>
      <c r="AD4" s="359">
        <v>45</v>
      </c>
      <c r="AE4" s="359">
        <v>34</v>
      </c>
      <c r="AF4" s="359">
        <v>27</v>
      </c>
      <c r="AG4" s="359">
        <v>22</v>
      </c>
      <c r="AH4" s="359">
        <v>18</v>
      </c>
      <c r="AI4" s="359">
        <v>15</v>
      </c>
      <c r="AJ4" s="359">
        <v>12</v>
      </c>
      <c r="AK4" s="359">
        <v>9</v>
      </c>
    </row>
    <row r="5" spans="1:37" x14ac:dyDescent="0.25">
      <c r="A5" s="373"/>
      <c r="B5" s="373" t="s">
        <v>41</v>
      </c>
      <c r="C5" s="373" t="s">
        <v>51</v>
      </c>
      <c r="D5" s="373" t="s">
        <v>35</v>
      </c>
      <c r="E5" s="373" t="s">
        <v>56</v>
      </c>
      <c r="F5" s="373"/>
      <c r="G5" s="373" t="s">
        <v>23</v>
      </c>
      <c r="H5" s="373"/>
      <c r="I5" s="373" t="s">
        <v>26</v>
      </c>
      <c r="J5" s="373"/>
      <c r="K5" s="374" t="s">
        <v>57</v>
      </c>
      <c r="L5" s="374" t="s">
        <v>58</v>
      </c>
      <c r="M5" s="374" t="s">
        <v>59</v>
      </c>
      <c r="Q5" s="375" t="s">
        <v>74</v>
      </c>
      <c r="R5" s="376" t="s">
        <v>70</v>
      </c>
      <c r="Y5" s="358" t="e">
        <f>IF(OR([2]Altalanos!$A$8="F1",[2]Altalanos!$A$8="F2",[2]Altalanos!$A$8="N1",[2]Altalanos!$A$8="N2"),1,2)</f>
        <v>#REF!</v>
      </c>
      <c r="Z5" s="358"/>
      <c r="AA5" s="358" t="s">
        <v>78</v>
      </c>
      <c r="AB5" s="359">
        <v>60</v>
      </c>
      <c r="AC5" s="359">
        <v>40</v>
      </c>
      <c r="AD5" s="359">
        <v>30</v>
      </c>
      <c r="AE5" s="359">
        <v>20</v>
      </c>
      <c r="AF5" s="359">
        <v>18</v>
      </c>
      <c r="AG5" s="359">
        <v>15</v>
      </c>
      <c r="AH5" s="359">
        <v>12</v>
      </c>
      <c r="AI5" s="359">
        <v>10</v>
      </c>
      <c r="AJ5" s="359">
        <v>8</v>
      </c>
      <c r="AK5" s="359">
        <v>6</v>
      </c>
    </row>
    <row r="6" spans="1:37" x14ac:dyDescent="0.25">
      <c r="A6" s="377"/>
      <c r="B6" s="377"/>
      <c r="C6" s="377"/>
      <c r="D6" s="377"/>
      <c r="E6" s="377"/>
      <c r="F6" s="377"/>
      <c r="G6" s="377"/>
      <c r="H6" s="377"/>
      <c r="I6" s="377"/>
      <c r="J6" s="377"/>
      <c r="K6" s="377"/>
      <c r="L6" s="377"/>
      <c r="M6" s="377"/>
      <c r="Y6" s="358"/>
      <c r="Z6" s="358"/>
      <c r="AA6" s="358" t="s">
        <v>79</v>
      </c>
      <c r="AB6" s="359">
        <v>40</v>
      </c>
      <c r="AC6" s="359">
        <v>25</v>
      </c>
      <c r="AD6" s="359">
        <v>18</v>
      </c>
      <c r="AE6" s="359">
        <v>13</v>
      </c>
      <c r="AF6" s="359">
        <v>10</v>
      </c>
      <c r="AG6" s="359">
        <v>8</v>
      </c>
      <c r="AH6" s="359">
        <v>6</v>
      </c>
      <c r="AI6" s="359">
        <v>5</v>
      </c>
      <c r="AJ6" s="359">
        <v>4</v>
      </c>
      <c r="AK6" s="359">
        <v>3</v>
      </c>
    </row>
    <row r="7" spans="1:37" x14ac:dyDescent="0.25">
      <c r="A7" s="378" t="s">
        <v>53</v>
      </c>
      <c r="B7" s="379">
        <v>1</v>
      </c>
      <c r="C7" s="380" t="str">
        <f>IF($B7="","",VLOOKUP($B7,'A-I.kcs-U8-P-F elo'!$A$7:$O$60,5))</f>
        <v>180518</v>
      </c>
      <c r="D7" s="380">
        <f>IF($B7="","",VLOOKUP($B7,'A-I.kcs-U8-P-F elo'!$A$7:$O$60,15))</f>
        <v>0</v>
      </c>
      <c r="E7" s="381" t="str">
        <f>UPPER(IF($B7="","",VLOOKUP($B7,'A-I.kcs-U8-P-F elo'!$A$7:$O$60,2)))</f>
        <v>CSIKÓS</v>
      </c>
      <c r="F7" s="382"/>
      <c r="G7" s="381" t="str">
        <f>IF($B7="","",VLOOKUP($B7,'A-I.kcs-U8-P-F elo'!$A$7:$O$60,3))</f>
        <v>Marcell</v>
      </c>
      <c r="H7" s="382"/>
      <c r="I7" s="381" t="str">
        <f>IF($B7="","",VLOOKUP($B7,'A-I.kcs-U8-P-F elo'!$A$7:$O$60,4))</f>
        <v>Boldog Gizella Kat. Ált.Isk. és Óvoda</v>
      </c>
      <c r="J7" s="377"/>
      <c r="K7" s="1051" t="s">
        <v>573</v>
      </c>
      <c r="L7" s="384"/>
      <c r="M7" s="385"/>
      <c r="Y7" s="358"/>
      <c r="Z7" s="358"/>
      <c r="AA7" s="358" t="s">
        <v>80</v>
      </c>
      <c r="AB7" s="359">
        <v>25</v>
      </c>
      <c r="AC7" s="359">
        <v>15</v>
      </c>
      <c r="AD7" s="359">
        <v>13</v>
      </c>
      <c r="AE7" s="359">
        <v>8</v>
      </c>
      <c r="AF7" s="359">
        <v>6</v>
      </c>
      <c r="AG7" s="359">
        <v>4</v>
      </c>
      <c r="AH7" s="359">
        <v>3</v>
      </c>
      <c r="AI7" s="359">
        <v>2</v>
      </c>
      <c r="AJ7" s="359">
        <v>1</v>
      </c>
      <c r="AK7" s="359">
        <v>0</v>
      </c>
    </row>
    <row r="8" spans="1:37" x14ac:dyDescent="0.25">
      <c r="A8" s="378"/>
      <c r="B8" s="386"/>
      <c r="C8" s="377"/>
      <c r="D8" s="377"/>
      <c r="E8" s="377"/>
      <c r="F8" s="377"/>
      <c r="G8" s="377"/>
      <c r="H8" s="377"/>
      <c r="I8" s="377"/>
      <c r="J8" s="377"/>
      <c r="K8" s="378"/>
      <c r="L8" s="378"/>
      <c r="M8" s="387"/>
      <c r="Y8" s="358"/>
      <c r="Z8" s="358"/>
      <c r="AA8" s="358" t="s">
        <v>81</v>
      </c>
      <c r="AB8" s="359">
        <v>15</v>
      </c>
      <c r="AC8" s="359">
        <v>10</v>
      </c>
      <c r="AD8" s="359">
        <v>7</v>
      </c>
      <c r="AE8" s="359">
        <v>5</v>
      </c>
      <c r="AF8" s="359">
        <v>4</v>
      </c>
      <c r="AG8" s="359">
        <v>3</v>
      </c>
      <c r="AH8" s="359">
        <v>2</v>
      </c>
      <c r="AI8" s="359">
        <v>1</v>
      </c>
      <c r="AJ8" s="359">
        <v>0</v>
      </c>
      <c r="AK8" s="359">
        <v>0</v>
      </c>
    </row>
    <row r="9" spans="1:37" x14ac:dyDescent="0.25">
      <c r="A9" s="378" t="s">
        <v>54</v>
      </c>
      <c r="B9" s="379">
        <v>2</v>
      </c>
      <c r="C9" s="380" t="str">
        <f>IF($B9="","",VLOOKUP($B9,'A-I.kcs-U8-P-F elo'!$A$7:$O$60,5))</f>
        <v>180703</v>
      </c>
      <c r="D9" s="380">
        <f>IF($B9="","",VLOOKUP($B9,'A-I.kcs-U8-P-F elo'!$A$7:$O$60,15))</f>
        <v>0</v>
      </c>
      <c r="E9" s="381" t="str">
        <f>UPPER(IF($B9="","",VLOOKUP($B9,'A-I.kcs-U8-P-F elo'!$A$7:$O$60,2)))</f>
        <v>HORVÁTH</v>
      </c>
      <c r="F9" s="382"/>
      <c r="G9" s="381" t="str">
        <f>IF($B9="","",VLOOKUP($B9,'A-I.kcs-U8-P-F elo'!$A$7:$O$60,3))</f>
        <v>Benedek</v>
      </c>
      <c r="H9" s="382"/>
      <c r="I9" s="381" t="str">
        <f>IF($B9="","",VLOOKUP($B9,'A-I.kcs-U8-P-F elo'!$A$7:$O$60,4))</f>
        <v>PTE Gyakorló Ált. Isk., Gimn. és Óvoda</v>
      </c>
      <c r="J9" s="377"/>
      <c r="K9" s="1051" t="s">
        <v>574</v>
      </c>
      <c r="L9" s="384"/>
      <c r="M9" s="385"/>
      <c r="Y9" s="358"/>
      <c r="Z9" s="358"/>
      <c r="AA9" s="358" t="s">
        <v>82</v>
      </c>
      <c r="AB9" s="359">
        <v>10</v>
      </c>
      <c r="AC9" s="359">
        <v>6</v>
      </c>
      <c r="AD9" s="359">
        <v>4</v>
      </c>
      <c r="AE9" s="359">
        <v>2</v>
      </c>
      <c r="AF9" s="359">
        <v>1</v>
      </c>
      <c r="AG9" s="359">
        <v>0</v>
      </c>
      <c r="AH9" s="359">
        <v>0</v>
      </c>
      <c r="AI9" s="359">
        <v>0</v>
      </c>
      <c r="AJ9" s="359">
        <v>0</v>
      </c>
      <c r="AK9" s="359">
        <v>0</v>
      </c>
    </row>
    <row r="10" spans="1:37" x14ac:dyDescent="0.25">
      <c r="A10" s="378"/>
      <c r="B10" s="386"/>
      <c r="C10" s="377"/>
      <c r="D10" s="377"/>
      <c r="E10" s="377"/>
      <c r="F10" s="377"/>
      <c r="G10" s="377"/>
      <c r="H10" s="377"/>
      <c r="I10" s="377"/>
      <c r="J10" s="377"/>
      <c r="K10" s="378"/>
      <c r="L10" s="378"/>
      <c r="M10" s="387"/>
      <c r="Y10" s="358"/>
      <c r="Z10" s="358"/>
      <c r="AA10" s="358" t="s">
        <v>83</v>
      </c>
      <c r="AB10" s="359">
        <v>6</v>
      </c>
      <c r="AC10" s="359">
        <v>3</v>
      </c>
      <c r="AD10" s="359">
        <v>2</v>
      </c>
      <c r="AE10" s="359">
        <v>1</v>
      </c>
      <c r="AF10" s="359">
        <v>0</v>
      </c>
      <c r="AG10" s="359">
        <v>0</v>
      </c>
      <c r="AH10" s="359">
        <v>0</v>
      </c>
      <c r="AI10" s="359">
        <v>0</v>
      </c>
      <c r="AJ10" s="359">
        <v>0</v>
      </c>
      <c r="AK10" s="359">
        <v>0</v>
      </c>
    </row>
    <row r="11" spans="1:37" x14ac:dyDescent="0.25">
      <c r="A11" s="378" t="s">
        <v>55</v>
      </c>
      <c r="B11" s="379">
        <v>3</v>
      </c>
      <c r="C11" s="380" t="str">
        <f>IF($B11="","",VLOOKUP($B11,'A-I.kcs-U8-P-F elo'!$A$7:$O$60,5))</f>
        <v>180127</v>
      </c>
      <c r="D11" s="380">
        <f>IF($B11="","",VLOOKUP($B11,'A-I.kcs-U8-P-F elo'!$A$7:$O$60,15))</f>
        <v>0</v>
      </c>
      <c r="E11" s="381" t="str">
        <f>UPPER(IF($B11="","",VLOOKUP($B11,'A-I.kcs-U8-P-F elo'!$A$7:$O$60,2)))</f>
        <v>SZABÓ</v>
      </c>
      <c r="F11" s="382"/>
      <c r="G11" s="381" t="str">
        <f>IF($B11="","",VLOOKUP($B11,'A-I.kcs-U8-P-F elo'!$A$7:$O$60,3))</f>
        <v>Barnabás</v>
      </c>
      <c r="H11" s="382"/>
      <c r="I11" s="381" t="str">
        <f>IF($B11="","",VLOOKUP($B11,'A-I.kcs-U8-P-F elo'!$A$7:$O$60,4))</f>
        <v>Bólyi Általános Iskola és AMI</v>
      </c>
      <c r="J11" s="377"/>
      <c r="K11" s="1051" t="s">
        <v>575</v>
      </c>
      <c r="L11" s="384"/>
      <c r="M11" s="385"/>
      <c r="Y11" s="358"/>
      <c r="Z11" s="358"/>
      <c r="AA11" s="358" t="s">
        <v>88</v>
      </c>
      <c r="AB11" s="359">
        <v>3</v>
      </c>
      <c r="AC11" s="359">
        <v>2</v>
      </c>
      <c r="AD11" s="359">
        <v>1</v>
      </c>
      <c r="AE11" s="359">
        <v>0</v>
      </c>
      <c r="AF11" s="359">
        <v>0</v>
      </c>
      <c r="AG11" s="359">
        <v>0</v>
      </c>
      <c r="AH11" s="359">
        <v>0</v>
      </c>
      <c r="AI11" s="359">
        <v>0</v>
      </c>
      <c r="AJ11" s="359">
        <v>0</v>
      </c>
      <c r="AK11" s="359">
        <v>0</v>
      </c>
    </row>
    <row r="12" spans="1:37" x14ac:dyDescent="0.25">
      <c r="A12" s="377"/>
      <c r="B12" s="377"/>
      <c r="C12" s="377"/>
      <c r="D12" s="377"/>
      <c r="E12" s="377"/>
      <c r="F12" s="377"/>
      <c r="G12" s="377"/>
      <c r="H12" s="377"/>
      <c r="I12" s="377"/>
      <c r="J12" s="377"/>
      <c r="K12" s="377"/>
      <c r="L12" s="377"/>
      <c r="M12" s="377"/>
      <c r="Y12" s="358"/>
      <c r="Z12" s="358"/>
      <c r="AA12" s="358" t="s">
        <v>84</v>
      </c>
      <c r="AB12" s="388">
        <v>0</v>
      </c>
      <c r="AC12" s="388">
        <v>0</v>
      </c>
      <c r="AD12" s="388">
        <v>0</v>
      </c>
      <c r="AE12" s="388">
        <v>0</v>
      </c>
      <c r="AF12" s="388">
        <v>0</v>
      </c>
      <c r="AG12" s="388">
        <v>0</v>
      </c>
      <c r="AH12" s="388">
        <v>0</v>
      </c>
      <c r="AI12" s="388">
        <v>0</v>
      </c>
      <c r="AJ12" s="388">
        <v>0</v>
      </c>
      <c r="AK12" s="388">
        <v>0</v>
      </c>
    </row>
    <row r="13" spans="1:37" x14ac:dyDescent="0.25">
      <c r="A13" s="377"/>
      <c r="B13" s="377"/>
      <c r="C13" s="377"/>
      <c r="D13" s="377"/>
      <c r="E13" s="377"/>
      <c r="F13" s="377"/>
      <c r="G13" s="377"/>
      <c r="H13" s="377"/>
      <c r="I13" s="377"/>
      <c r="J13" s="377"/>
      <c r="K13" s="377"/>
      <c r="L13" s="377"/>
      <c r="M13" s="377"/>
      <c r="Y13" s="358"/>
      <c r="Z13" s="358"/>
      <c r="AA13" s="358" t="s">
        <v>85</v>
      </c>
      <c r="AB13" s="388">
        <v>0</v>
      </c>
      <c r="AC13" s="388">
        <v>0</v>
      </c>
      <c r="AD13" s="388">
        <v>0</v>
      </c>
      <c r="AE13" s="388">
        <v>0</v>
      </c>
      <c r="AF13" s="388">
        <v>0</v>
      </c>
      <c r="AG13" s="388">
        <v>0</v>
      </c>
      <c r="AH13" s="388">
        <v>0</v>
      </c>
      <c r="AI13" s="388">
        <v>0</v>
      </c>
      <c r="AJ13" s="388">
        <v>0</v>
      </c>
      <c r="AK13" s="388">
        <v>0</v>
      </c>
    </row>
    <row r="14" spans="1:37" x14ac:dyDescent="0.25">
      <c r="A14" s="377"/>
      <c r="B14" s="377"/>
      <c r="C14" s="377"/>
      <c r="D14" s="377"/>
      <c r="E14" s="377"/>
      <c r="F14" s="377"/>
      <c r="G14" s="377"/>
      <c r="H14" s="377"/>
      <c r="I14" s="377"/>
      <c r="J14" s="377"/>
      <c r="K14" s="377"/>
      <c r="L14" s="377"/>
      <c r="M14" s="377"/>
      <c r="Y14" s="358"/>
      <c r="Z14" s="358"/>
      <c r="AA14" s="358"/>
      <c r="AB14" s="358"/>
      <c r="AC14" s="358"/>
      <c r="AD14" s="358"/>
      <c r="AE14" s="358"/>
      <c r="AF14" s="358"/>
      <c r="AG14" s="358"/>
      <c r="AH14" s="358"/>
      <c r="AI14" s="358"/>
      <c r="AJ14" s="358"/>
      <c r="AK14" s="358"/>
    </row>
    <row r="15" spans="1:37" x14ac:dyDescent="0.25">
      <c r="A15" s="377"/>
      <c r="B15" s="377"/>
      <c r="C15" s="377"/>
      <c r="D15" s="377"/>
      <c r="E15" s="377"/>
      <c r="F15" s="377"/>
      <c r="G15" s="377"/>
      <c r="H15" s="377"/>
      <c r="I15" s="377"/>
      <c r="J15" s="377"/>
      <c r="K15" s="377"/>
      <c r="L15" s="377"/>
      <c r="M15" s="377"/>
      <c r="Y15" s="358"/>
      <c r="Z15" s="358"/>
      <c r="AA15" s="358"/>
      <c r="AB15" s="358"/>
      <c r="AC15" s="358"/>
      <c r="AD15" s="358"/>
      <c r="AE15" s="358"/>
      <c r="AF15" s="358"/>
      <c r="AG15" s="358"/>
      <c r="AH15" s="358"/>
      <c r="AI15" s="358"/>
      <c r="AJ15" s="358"/>
      <c r="AK15" s="358"/>
    </row>
    <row r="16" spans="1:37" x14ac:dyDescent="0.25">
      <c r="A16" s="377"/>
      <c r="B16" s="377"/>
      <c r="C16" s="377"/>
      <c r="D16" s="377"/>
      <c r="E16" s="377"/>
      <c r="F16" s="377"/>
      <c r="G16" s="377"/>
      <c r="H16" s="377"/>
      <c r="I16" s="377"/>
      <c r="J16" s="377"/>
      <c r="K16" s="377"/>
      <c r="L16" s="377"/>
      <c r="M16" s="377"/>
      <c r="Y16" s="358"/>
      <c r="Z16" s="358"/>
      <c r="AA16" s="358" t="s">
        <v>53</v>
      </c>
      <c r="AB16" s="358">
        <v>300</v>
      </c>
      <c r="AC16" s="358">
        <v>250</v>
      </c>
      <c r="AD16" s="358">
        <v>220</v>
      </c>
      <c r="AE16" s="358">
        <v>180</v>
      </c>
      <c r="AF16" s="358">
        <v>160</v>
      </c>
      <c r="AG16" s="358">
        <v>150</v>
      </c>
      <c r="AH16" s="358">
        <v>140</v>
      </c>
      <c r="AI16" s="358">
        <v>130</v>
      </c>
      <c r="AJ16" s="358">
        <v>120</v>
      </c>
      <c r="AK16" s="358">
        <v>110</v>
      </c>
    </row>
    <row r="17" spans="1:37" x14ac:dyDescent="0.25">
      <c r="A17" s="377"/>
      <c r="B17" s="377"/>
      <c r="C17" s="377"/>
      <c r="D17" s="377"/>
      <c r="E17" s="377"/>
      <c r="F17" s="377"/>
      <c r="G17" s="377"/>
      <c r="H17" s="377"/>
      <c r="I17" s="377"/>
      <c r="J17" s="377"/>
      <c r="K17" s="377"/>
      <c r="L17" s="377"/>
      <c r="M17" s="377"/>
      <c r="Y17" s="358"/>
      <c r="Z17" s="358"/>
      <c r="AA17" s="358" t="s">
        <v>76</v>
      </c>
      <c r="AB17" s="358">
        <v>250</v>
      </c>
      <c r="AC17" s="358">
        <v>200</v>
      </c>
      <c r="AD17" s="358">
        <v>160</v>
      </c>
      <c r="AE17" s="358">
        <v>140</v>
      </c>
      <c r="AF17" s="358">
        <v>120</v>
      </c>
      <c r="AG17" s="358">
        <v>110</v>
      </c>
      <c r="AH17" s="358">
        <v>100</v>
      </c>
      <c r="AI17" s="358">
        <v>90</v>
      </c>
      <c r="AJ17" s="358">
        <v>80</v>
      </c>
      <c r="AK17" s="358">
        <v>70</v>
      </c>
    </row>
    <row r="18" spans="1:37" ht="18.75" customHeight="1" x14ac:dyDescent="0.25">
      <c r="A18" s="377"/>
      <c r="B18" s="1084"/>
      <c r="C18" s="1084"/>
      <c r="D18" s="1081" t="str">
        <f>E7</f>
        <v>CSIKÓS</v>
      </c>
      <c r="E18" s="1081"/>
      <c r="F18" s="1081" t="str">
        <f>E9</f>
        <v>HORVÁTH</v>
      </c>
      <c r="G18" s="1081"/>
      <c r="H18" s="1081" t="str">
        <f>E11</f>
        <v>SZABÓ</v>
      </c>
      <c r="I18" s="1081"/>
      <c r="J18" s="377"/>
      <c r="K18" s="377"/>
      <c r="L18" s="377"/>
      <c r="M18" s="377"/>
      <c r="Y18" s="358"/>
      <c r="Z18" s="358"/>
      <c r="AA18" s="358" t="s">
        <v>77</v>
      </c>
      <c r="AB18" s="358">
        <v>200</v>
      </c>
      <c r="AC18" s="358">
        <v>150</v>
      </c>
      <c r="AD18" s="358">
        <v>130</v>
      </c>
      <c r="AE18" s="358">
        <v>110</v>
      </c>
      <c r="AF18" s="358">
        <v>95</v>
      </c>
      <c r="AG18" s="358">
        <v>80</v>
      </c>
      <c r="AH18" s="358">
        <v>70</v>
      </c>
      <c r="AI18" s="358">
        <v>60</v>
      </c>
      <c r="AJ18" s="358">
        <v>55</v>
      </c>
      <c r="AK18" s="358">
        <v>50</v>
      </c>
    </row>
    <row r="19" spans="1:37" ht="18.75" customHeight="1" x14ac:dyDescent="0.25">
      <c r="A19" s="389" t="s">
        <v>53</v>
      </c>
      <c r="B19" s="1076" t="str">
        <f>E7</f>
        <v>CSIKÓS</v>
      </c>
      <c r="C19" s="1076"/>
      <c r="D19" s="1077"/>
      <c r="E19" s="1077"/>
      <c r="F19" s="1078" t="s">
        <v>567</v>
      </c>
      <c r="G19" s="1079"/>
      <c r="H19" s="1078" t="s">
        <v>569</v>
      </c>
      <c r="I19" s="1079"/>
      <c r="J19" s="377"/>
      <c r="K19" s="377"/>
      <c r="L19" s="377"/>
      <c r="M19" s="377"/>
      <c r="Y19" s="358"/>
      <c r="Z19" s="358"/>
      <c r="AA19" s="358" t="s">
        <v>78</v>
      </c>
      <c r="AB19" s="358">
        <v>150</v>
      </c>
      <c r="AC19" s="358">
        <v>120</v>
      </c>
      <c r="AD19" s="358">
        <v>100</v>
      </c>
      <c r="AE19" s="358">
        <v>80</v>
      </c>
      <c r="AF19" s="358">
        <v>70</v>
      </c>
      <c r="AG19" s="358">
        <v>60</v>
      </c>
      <c r="AH19" s="358">
        <v>55</v>
      </c>
      <c r="AI19" s="358">
        <v>50</v>
      </c>
      <c r="AJ19" s="358">
        <v>45</v>
      </c>
      <c r="AK19" s="358">
        <v>40</v>
      </c>
    </row>
    <row r="20" spans="1:37" ht="18.75" customHeight="1" x14ac:dyDescent="0.25">
      <c r="A20" s="389" t="s">
        <v>54</v>
      </c>
      <c r="B20" s="1076" t="str">
        <f>E9</f>
        <v>HORVÁTH</v>
      </c>
      <c r="C20" s="1076"/>
      <c r="D20" s="1078" t="s">
        <v>568</v>
      </c>
      <c r="E20" s="1079"/>
      <c r="F20" s="1077"/>
      <c r="G20" s="1077"/>
      <c r="H20" s="1078" t="s">
        <v>571</v>
      </c>
      <c r="I20" s="1079"/>
      <c r="J20" s="377"/>
      <c r="K20" s="377"/>
      <c r="L20" s="377"/>
      <c r="M20" s="377"/>
      <c r="Y20" s="358"/>
      <c r="Z20" s="358"/>
      <c r="AA20" s="358" t="s">
        <v>79</v>
      </c>
      <c r="AB20" s="358">
        <v>120</v>
      </c>
      <c r="AC20" s="358">
        <v>90</v>
      </c>
      <c r="AD20" s="358">
        <v>65</v>
      </c>
      <c r="AE20" s="358">
        <v>55</v>
      </c>
      <c r="AF20" s="358">
        <v>50</v>
      </c>
      <c r="AG20" s="358">
        <v>45</v>
      </c>
      <c r="AH20" s="358">
        <v>40</v>
      </c>
      <c r="AI20" s="358">
        <v>35</v>
      </c>
      <c r="AJ20" s="358">
        <v>25</v>
      </c>
      <c r="AK20" s="358">
        <v>20</v>
      </c>
    </row>
    <row r="21" spans="1:37" ht="18.75" customHeight="1" x14ac:dyDescent="0.25">
      <c r="A21" s="389" t="s">
        <v>55</v>
      </c>
      <c r="B21" s="1076" t="str">
        <f>E11</f>
        <v>SZABÓ</v>
      </c>
      <c r="C21" s="1076"/>
      <c r="D21" s="1078" t="s">
        <v>570</v>
      </c>
      <c r="E21" s="1079"/>
      <c r="F21" s="1078" t="s">
        <v>572</v>
      </c>
      <c r="G21" s="1079"/>
      <c r="H21" s="1077"/>
      <c r="I21" s="1077"/>
      <c r="J21" s="377"/>
      <c r="K21" s="377"/>
      <c r="L21" s="377"/>
      <c r="M21" s="377"/>
      <c r="Y21" s="358"/>
      <c r="Z21" s="358"/>
      <c r="AA21" s="358" t="s">
        <v>80</v>
      </c>
      <c r="AB21" s="358">
        <v>90</v>
      </c>
      <c r="AC21" s="358">
        <v>60</v>
      </c>
      <c r="AD21" s="358">
        <v>45</v>
      </c>
      <c r="AE21" s="358">
        <v>34</v>
      </c>
      <c r="AF21" s="358">
        <v>27</v>
      </c>
      <c r="AG21" s="358">
        <v>22</v>
      </c>
      <c r="AH21" s="358">
        <v>18</v>
      </c>
      <c r="AI21" s="358">
        <v>15</v>
      </c>
      <c r="AJ21" s="358">
        <v>12</v>
      </c>
      <c r="AK21" s="358">
        <v>9</v>
      </c>
    </row>
    <row r="22" spans="1:37" x14ac:dyDescent="0.25">
      <c r="A22" s="377"/>
      <c r="B22" s="377"/>
      <c r="C22" s="377"/>
      <c r="D22" s="377"/>
      <c r="E22" s="377"/>
      <c r="F22" s="377"/>
      <c r="G22" s="377"/>
      <c r="H22" s="377"/>
      <c r="I22" s="377"/>
      <c r="J22" s="377"/>
      <c r="K22" s="377"/>
      <c r="L22" s="377"/>
      <c r="M22" s="377"/>
      <c r="Y22" s="358"/>
      <c r="Z22" s="358"/>
      <c r="AA22" s="358" t="s">
        <v>81</v>
      </c>
      <c r="AB22" s="358">
        <v>60</v>
      </c>
      <c r="AC22" s="358">
        <v>40</v>
      </c>
      <c r="AD22" s="358">
        <v>30</v>
      </c>
      <c r="AE22" s="358">
        <v>20</v>
      </c>
      <c r="AF22" s="358">
        <v>18</v>
      </c>
      <c r="AG22" s="358">
        <v>15</v>
      </c>
      <c r="AH22" s="358">
        <v>12</v>
      </c>
      <c r="AI22" s="358">
        <v>10</v>
      </c>
      <c r="AJ22" s="358">
        <v>8</v>
      </c>
      <c r="AK22" s="358">
        <v>6</v>
      </c>
    </row>
    <row r="23" spans="1:37" x14ac:dyDescent="0.25">
      <c r="A23" s="377"/>
      <c r="B23" s="377"/>
      <c r="C23" s="377"/>
      <c r="D23" s="377"/>
      <c r="E23" s="377"/>
      <c r="F23" s="377"/>
      <c r="G23" s="377"/>
      <c r="H23" s="377"/>
      <c r="I23" s="377"/>
      <c r="J23" s="377"/>
      <c r="K23" s="377"/>
      <c r="L23" s="377"/>
      <c r="M23" s="377"/>
      <c r="Y23" s="358"/>
      <c r="Z23" s="358"/>
      <c r="AA23" s="358" t="s">
        <v>82</v>
      </c>
      <c r="AB23" s="358">
        <v>40</v>
      </c>
      <c r="AC23" s="358">
        <v>25</v>
      </c>
      <c r="AD23" s="358">
        <v>18</v>
      </c>
      <c r="AE23" s="358">
        <v>13</v>
      </c>
      <c r="AF23" s="358">
        <v>8</v>
      </c>
      <c r="AG23" s="358">
        <v>7</v>
      </c>
      <c r="AH23" s="358">
        <v>6</v>
      </c>
      <c r="AI23" s="358">
        <v>5</v>
      </c>
      <c r="AJ23" s="358">
        <v>4</v>
      </c>
      <c r="AK23" s="358">
        <v>3</v>
      </c>
    </row>
    <row r="24" spans="1:37" x14ac:dyDescent="0.25">
      <c r="A24" s="377"/>
      <c r="B24" s="377"/>
      <c r="C24" s="377"/>
      <c r="D24" s="377"/>
      <c r="E24" s="377"/>
      <c r="F24" s="377"/>
      <c r="G24" s="377"/>
      <c r="H24" s="377"/>
      <c r="I24" s="377"/>
      <c r="J24" s="377"/>
      <c r="K24" s="377"/>
      <c r="L24" s="377"/>
      <c r="M24" s="377"/>
      <c r="Y24" s="358"/>
      <c r="Z24" s="358"/>
      <c r="AA24" s="358" t="s">
        <v>83</v>
      </c>
      <c r="AB24" s="358">
        <v>25</v>
      </c>
      <c r="AC24" s="358">
        <v>15</v>
      </c>
      <c r="AD24" s="358">
        <v>13</v>
      </c>
      <c r="AE24" s="358">
        <v>7</v>
      </c>
      <c r="AF24" s="358">
        <v>6</v>
      </c>
      <c r="AG24" s="358">
        <v>5</v>
      </c>
      <c r="AH24" s="358">
        <v>4</v>
      </c>
      <c r="AI24" s="358">
        <v>3</v>
      </c>
      <c r="AJ24" s="358">
        <v>2</v>
      </c>
      <c r="AK24" s="358">
        <v>1</v>
      </c>
    </row>
    <row r="25" spans="1:37" x14ac:dyDescent="0.25">
      <c r="A25" s="377"/>
      <c r="B25" s="377"/>
      <c r="C25" s="377"/>
      <c r="D25" s="377"/>
      <c r="E25" s="377"/>
      <c r="F25" s="377"/>
      <c r="G25" s="377"/>
      <c r="H25" s="377"/>
      <c r="I25" s="377"/>
      <c r="J25" s="377"/>
      <c r="K25" s="377"/>
      <c r="L25" s="377"/>
      <c r="M25" s="377"/>
      <c r="Y25" s="358"/>
      <c r="Z25" s="358"/>
      <c r="AA25" s="358" t="s">
        <v>88</v>
      </c>
      <c r="AB25" s="358">
        <v>15</v>
      </c>
      <c r="AC25" s="358">
        <v>10</v>
      </c>
      <c r="AD25" s="358">
        <v>8</v>
      </c>
      <c r="AE25" s="358">
        <v>4</v>
      </c>
      <c r="AF25" s="358">
        <v>3</v>
      </c>
      <c r="AG25" s="358">
        <v>2</v>
      </c>
      <c r="AH25" s="358">
        <v>1</v>
      </c>
      <c r="AI25" s="358">
        <v>0</v>
      </c>
      <c r="AJ25" s="358">
        <v>0</v>
      </c>
      <c r="AK25" s="358">
        <v>0</v>
      </c>
    </row>
    <row r="26" spans="1:37" x14ac:dyDescent="0.25">
      <c r="A26" s="377"/>
      <c r="B26" s="377"/>
      <c r="C26" s="377"/>
      <c r="D26" s="377"/>
      <c r="E26" s="377"/>
      <c r="F26" s="377"/>
      <c r="G26" s="377"/>
      <c r="H26" s="377"/>
      <c r="I26" s="377"/>
      <c r="J26" s="377"/>
      <c r="K26" s="377"/>
      <c r="L26" s="377"/>
      <c r="M26" s="377"/>
      <c r="T26" s="1050">
        <v>46341</v>
      </c>
      <c r="Y26" s="358"/>
      <c r="Z26" s="358"/>
      <c r="AA26" s="358" t="s">
        <v>84</v>
      </c>
      <c r="AB26" s="358">
        <v>10</v>
      </c>
      <c r="AC26" s="358">
        <v>6</v>
      </c>
      <c r="AD26" s="358">
        <v>4</v>
      </c>
      <c r="AE26" s="358">
        <v>2</v>
      </c>
      <c r="AF26" s="358">
        <v>1</v>
      </c>
      <c r="AG26" s="358">
        <v>0</v>
      </c>
      <c r="AH26" s="358">
        <v>0</v>
      </c>
      <c r="AI26" s="358">
        <v>0</v>
      </c>
      <c r="AJ26" s="358">
        <v>0</v>
      </c>
      <c r="AK26" s="358">
        <v>0</v>
      </c>
    </row>
    <row r="27" spans="1:37" x14ac:dyDescent="0.25">
      <c r="A27" s="377"/>
      <c r="B27" s="377"/>
      <c r="C27" s="377"/>
      <c r="D27" s="377"/>
      <c r="E27" s="377"/>
      <c r="F27" s="377"/>
      <c r="G27" s="377"/>
      <c r="H27" s="377"/>
      <c r="I27" s="377"/>
      <c r="J27" s="377"/>
      <c r="K27" s="377"/>
      <c r="L27" s="377"/>
      <c r="M27" s="377"/>
      <c r="Y27" s="358"/>
      <c r="Z27" s="358"/>
      <c r="AA27" s="358" t="s">
        <v>85</v>
      </c>
      <c r="AB27" s="358">
        <v>3</v>
      </c>
      <c r="AC27" s="358">
        <v>2</v>
      </c>
      <c r="AD27" s="358">
        <v>1</v>
      </c>
      <c r="AE27" s="358">
        <v>0</v>
      </c>
      <c r="AF27" s="358">
        <v>0</v>
      </c>
      <c r="AG27" s="358">
        <v>0</v>
      </c>
      <c r="AH27" s="358">
        <v>0</v>
      </c>
      <c r="AI27" s="358">
        <v>0</v>
      </c>
      <c r="AJ27" s="358">
        <v>0</v>
      </c>
      <c r="AK27" s="358">
        <v>0</v>
      </c>
    </row>
    <row r="28" spans="1:37" x14ac:dyDescent="0.25">
      <c r="A28" s="377"/>
      <c r="B28" s="377"/>
      <c r="C28" s="377"/>
      <c r="D28" s="377"/>
      <c r="E28" s="377"/>
      <c r="F28" s="377"/>
      <c r="G28" s="377"/>
      <c r="H28" s="377"/>
      <c r="I28" s="377"/>
      <c r="J28" s="377"/>
      <c r="K28" s="377"/>
      <c r="L28" s="377"/>
      <c r="M28" s="377"/>
    </row>
    <row r="29" spans="1:37" x14ac:dyDescent="0.25">
      <c r="A29" s="377"/>
      <c r="B29" s="377"/>
      <c r="C29" s="377"/>
      <c r="D29" s="377"/>
      <c r="E29" s="377"/>
      <c r="F29" s="377"/>
      <c r="G29" s="377"/>
      <c r="H29" s="377"/>
      <c r="I29" s="377"/>
      <c r="J29" s="377"/>
      <c r="K29" s="377"/>
      <c r="L29" s="377"/>
      <c r="M29" s="377"/>
    </row>
    <row r="30" spans="1:37" x14ac:dyDescent="0.25">
      <c r="A30" s="377"/>
      <c r="B30" s="377"/>
      <c r="C30" s="377"/>
      <c r="D30" s="377"/>
      <c r="E30" s="377"/>
      <c r="F30" s="377"/>
      <c r="G30" s="377"/>
      <c r="H30" s="377"/>
      <c r="I30" s="377"/>
      <c r="J30" s="377"/>
      <c r="K30" s="377"/>
      <c r="L30" s="377"/>
      <c r="M30" s="377"/>
    </row>
    <row r="31" spans="1:37" x14ac:dyDescent="0.25">
      <c r="A31" s="377"/>
      <c r="B31" s="377"/>
      <c r="C31" s="377"/>
      <c r="D31" s="377"/>
      <c r="E31" s="377"/>
      <c r="F31" s="377"/>
      <c r="G31" s="377"/>
      <c r="H31" s="377"/>
      <c r="I31" s="377"/>
      <c r="J31" s="377"/>
      <c r="K31" s="377"/>
      <c r="L31" s="377"/>
      <c r="M31" s="377"/>
    </row>
    <row r="32" spans="1:37" x14ac:dyDescent="0.25">
      <c r="A32" s="377"/>
      <c r="B32" s="377"/>
      <c r="C32" s="377"/>
      <c r="D32" s="377"/>
      <c r="E32" s="377"/>
      <c r="F32" s="377"/>
      <c r="G32" s="377"/>
      <c r="H32" s="377"/>
      <c r="I32" s="377"/>
      <c r="J32" s="377"/>
      <c r="K32" s="377"/>
      <c r="L32" s="382"/>
      <c r="M32" s="382"/>
    </row>
    <row r="33" spans="1:18" x14ac:dyDescent="0.25">
      <c r="A33" s="390" t="s">
        <v>35</v>
      </c>
      <c r="B33" s="391"/>
      <c r="C33" s="392"/>
      <c r="D33" s="393" t="s">
        <v>2</v>
      </c>
      <c r="E33" s="394" t="s">
        <v>37</v>
      </c>
      <c r="F33" s="395"/>
      <c r="G33" s="393" t="s">
        <v>2</v>
      </c>
      <c r="H33" s="394" t="s">
        <v>46</v>
      </c>
      <c r="I33" s="396"/>
      <c r="J33" s="394" t="s">
        <v>47</v>
      </c>
      <c r="K33" s="397" t="s">
        <v>48</v>
      </c>
      <c r="L33" s="373"/>
      <c r="M33" s="398"/>
      <c r="N33" s="399"/>
      <c r="P33" s="400"/>
      <c r="Q33" s="400"/>
      <c r="R33" s="401"/>
    </row>
    <row r="34" spans="1:18" x14ac:dyDescent="0.25">
      <c r="A34" s="402" t="s">
        <v>36</v>
      </c>
      <c r="B34" s="403"/>
      <c r="C34" s="404"/>
      <c r="D34" s="405"/>
      <c r="E34" s="1080"/>
      <c r="F34" s="1080"/>
      <c r="G34" s="406" t="s">
        <v>3</v>
      </c>
      <c r="H34" s="403"/>
      <c r="I34" s="407"/>
      <c r="J34" s="408"/>
      <c r="K34" s="409" t="s">
        <v>38</v>
      </c>
      <c r="L34" s="410"/>
      <c r="M34" s="411"/>
      <c r="P34" s="412"/>
      <c r="Q34" s="412"/>
      <c r="R34" s="413"/>
    </row>
    <row r="35" spans="1:18" x14ac:dyDescent="0.25">
      <c r="A35" s="414" t="s">
        <v>45</v>
      </c>
      <c r="B35" s="415"/>
      <c r="C35" s="416"/>
      <c r="D35" s="417"/>
      <c r="E35" s="1075"/>
      <c r="F35" s="1075"/>
      <c r="G35" s="418" t="s">
        <v>4</v>
      </c>
      <c r="H35" s="419"/>
      <c r="I35" s="420"/>
      <c r="J35" s="421"/>
      <c r="K35" s="422"/>
      <c r="L35" s="382"/>
      <c r="M35" s="423"/>
      <c r="P35" s="413"/>
      <c r="Q35" s="424"/>
      <c r="R35" s="413"/>
    </row>
    <row r="36" spans="1:18" x14ac:dyDescent="0.25">
      <c r="A36" s="425"/>
      <c r="B36" s="426"/>
      <c r="C36" s="427"/>
      <c r="D36" s="417"/>
      <c r="E36" s="428"/>
      <c r="F36" s="377"/>
      <c r="G36" s="418" t="s">
        <v>5</v>
      </c>
      <c r="H36" s="419"/>
      <c r="I36" s="420"/>
      <c r="J36" s="421"/>
      <c r="K36" s="409" t="s">
        <v>39</v>
      </c>
      <c r="L36" s="410"/>
      <c r="M36" s="429"/>
      <c r="P36" s="412"/>
      <c r="Q36" s="412"/>
      <c r="R36" s="413"/>
    </row>
    <row r="37" spans="1:18" x14ac:dyDescent="0.25">
      <c r="A37" s="430"/>
      <c r="B37" s="431"/>
      <c r="C37" s="432"/>
      <c r="D37" s="417"/>
      <c r="E37" s="428"/>
      <c r="F37" s="377"/>
      <c r="G37" s="418" t="s">
        <v>6</v>
      </c>
      <c r="H37" s="419"/>
      <c r="I37" s="420"/>
      <c r="J37" s="421"/>
      <c r="K37" s="433"/>
      <c r="L37" s="377"/>
      <c r="M37" s="411"/>
      <c r="P37" s="413"/>
      <c r="Q37" s="424"/>
      <c r="R37" s="413"/>
    </row>
    <row r="38" spans="1:18" x14ac:dyDescent="0.25">
      <c r="A38" s="434"/>
      <c r="B38" s="435"/>
      <c r="C38" s="436"/>
      <c r="D38" s="417"/>
      <c r="E38" s="428"/>
      <c r="F38" s="377"/>
      <c r="G38" s="418" t="s">
        <v>7</v>
      </c>
      <c r="H38" s="419"/>
      <c r="I38" s="420"/>
      <c r="J38" s="421"/>
      <c r="K38" s="414"/>
      <c r="L38" s="382"/>
      <c r="M38" s="423"/>
      <c r="P38" s="413"/>
      <c r="Q38" s="424"/>
      <c r="R38" s="413"/>
    </row>
    <row r="39" spans="1:18" x14ac:dyDescent="0.25">
      <c r="A39" s="437"/>
      <c r="B39" s="438"/>
      <c r="C39" s="432"/>
      <c r="D39" s="417"/>
      <c r="E39" s="428"/>
      <c r="F39" s="377"/>
      <c r="G39" s="418" t="s">
        <v>8</v>
      </c>
      <c r="H39" s="419"/>
      <c r="I39" s="420"/>
      <c r="J39" s="421"/>
      <c r="K39" s="409" t="s">
        <v>28</v>
      </c>
      <c r="L39" s="410"/>
      <c r="M39" s="429"/>
      <c r="P39" s="412"/>
      <c r="Q39" s="412"/>
      <c r="R39" s="413"/>
    </row>
    <row r="40" spans="1:18" x14ac:dyDescent="0.25">
      <c r="A40" s="437"/>
      <c r="B40" s="438"/>
      <c r="C40" s="439"/>
      <c r="D40" s="417"/>
      <c r="E40" s="428"/>
      <c r="F40" s="377"/>
      <c r="G40" s="418" t="s">
        <v>9</v>
      </c>
      <c r="H40" s="419"/>
      <c r="I40" s="420"/>
      <c r="J40" s="421"/>
      <c r="K40" s="433"/>
      <c r="L40" s="377"/>
      <c r="M40" s="411"/>
      <c r="P40" s="413"/>
      <c r="Q40" s="424"/>
      <c r="R40" s="413"/>
    </row>
    <row r="41" spans="1:18" x14ac:dyDescent="0.25">
      <c r="A41" s="440"/>
      <c r="B41" s="441"/>
      <c r="C41" s="442"/>
      <c r="D41" s="443"/>
      <c r="E41" s="444"/>
      <c r="F41" s="382"/>
      <c r="G41" s="445" t="s">
        <v>10</v>
      </c>
      <c r="H41" s="415"/>
      <c r="I41" s="446"/>
      <c r="J41" s="447"/>
      <c r="K41" s="414" t="e">
        <f>L4</f>
        <v>#REF!</v>
      </c>
      <c r="L41" s="382"/>
      <c r="M41" s="423"/>
      <c r="P41" s="413"/>
      <c r="Q41" s="424"/>
      <c r="R41" s="448"/>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355" priority="1" stopIfTrue="1" operator="equal">
      <formula>"Bye"</formula>
    </cfRule>
  </conditionalFormatting>
  <conditionalFormatting sqref="R41">
    <cfRule type="expression" dxfId="354"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F970-5828-4802-8796-8F867E34F331}">
  <sheetPr codeName="Sheet19">
    <tabColor indexed="42"/>
  </sheetPr>
  <dimension ref="A1:Q156"/>
  <sheetViews>
    <sheetView showGridLines="0" showZeros="0" workbookViewId="0">
      <pane ySplit="6" topLeftCell="A7" activePane="bottomLeft" state="frozen"/>
      <selection activeCell="T26" sqref="T26"/>
      <selection pane="bottomLeft" activeCell="T26" sqref="T26"/>
    </sheetView>
  </sheetViews>
  <sheetFormatPr defaultRowHeight="13.2" x14ac:dyDescent="0.25"/>
  <cols>
    <col min="1" max="1" width="3.88671875" style="265" customWidth="1"/>
    <col min="2" max="2" width="13.33203125" style="265" customWidth="1"/>
    <col min="3" max="3" width="11.88671875" style="265" customWidth="1"/>
    <col min="4" max="4" width="53.88671875" style="338" bestFit="1" customWidth="1"/>
    <col min="5" max="5" width="10.6640625" style="339" customWidth="1"/>
    <col min="6" max="6" width="6.109375" style="340" hidden="1" customWidth="1"/>
    <col min="7" max="7" width="35" style="340" customWidth="1"/>
    <col min="8" max="8" width="7.6640625" style="338" customWidth="1"/>
    <col min="9" max="13" width="7.44140625" style="338" hidden="1" customWidth="1"/>
    <col min="14" max="15" width="7.44140625" style="338" customWidth="1"/>
    <col min="16" max="16" width="7.44140625" style="338" hidden="1" customWidth="1"/>
    <col min="17" max="17" width="7.44140625" style="338" customWidth="1"/>
    <col min="18" max="16384" width="8.88671875" style="265"/>
  </cols>
  <sheetData>
    <row r="1" spans="1:17" ht="24.6" x14ac:dyDescent="0.4">
      <c r="A1" s="449" t="e">
        <f>[2]Altalanos!$A$6</f>
        <v>#REF!</v>
      </c>
      <c r="B1" s="257"/>
      <c r="C1" s="257"/>
      <c r="D1" s="258"/>
      <c r="E1" s="259" t="s">
        <v>44</v>
      </c>
      <c r="F1" s="260"/>
      <c r="G1" s="261"/>
      <c r="H1" s="262"/>
      <c r="I1" s="262"/>
      <c r="J1" s="263"/>
      <c r="K1" s="263"/>
      <c r="L1" s="263"/>
      <c r="M1" s="263"/>
      <c r="N1" s="263"/>
      <c r="O1" s="263"/>
      <c r="P1" s="263"/>
      <c r="Q1" s="264"/>
    </row>
    <row r="2" spans="1:17" ht="13.8" thickBot="1" x14ac:dyDescent="0.3">
      <c r="B2" s="266" t="s">
        <v>43</v>
      </c>
      <c r="C2" s="450" t="e">
        <f>[2]Altalanos!$B$8</f>
        <v>#REF!</v>
      </c>
      <c r="D2" s="260"/>
      <c r="E2" s="259" t="s">
        <v>29</v>
      </c>
      <c r="F2" s="267"/>
      <c r="G2" s="267"/>
      <c r="H2" s="268"/>
      <c r="I2" s="268"/>
      <c r="J2" s="262"/>
      <c r="K2" s="262"/>
      <c r="L2" s="262"/>
      <c r="M2" s="262"/>
      <c r="N2" s="269"/>
      <c r="O2" s="270"/>
      <c r="P2" s="270"/>
      <c r="Q2" s="269"/>
    </row>
    <row r="3" spans="1:17" s="280" customFormat="1" ht="13.8" thickBot="1" x14ac:dyDescent="0.3">
      <c r="A3" s="271" t="s">
        <v>42</v>
      </c>
      <c r="B3" s="272"/>
      <c r="C3" s="272"/>
      <c r="D3" s="272"/>
      <c r="E3" s="272"/>
      <c r="F3" s="272"/>
      <c r="G3" s="272"/>
      <c r="H3" s="272"/>
      <c r="I3" s="273"/>
      <c r="J3" s="274"/>
      <c r="K3" s="275"/>
      <c r="L3" s="275"/>
      <c r="M3" s="275"/>
      <c r="N3" s="276" t="s">
        <v>28</v>
      </c>
      <c r="O3" s="277"/>
      <c r="P3" s="278"/>
      <c r="Q3" s="279"/>
    </row>
    <row r="4" spans="1:17" s="280" customFormat="1" x14ac:dyDescent="0.25">
      <c r="A4" s="281" t="s">
        <v>21</v>
      </c>
      <c r="B4" s="281"/>
      <c r="C4" s="282" t="s">
        <v>19</v>
      </c>
      <c r="D4" s="281" t="s">
        <v>24</v>
      </c>
      <c r="E4" s="283"/>
      <c r="G4" s="284"/>
      <c r="H4" s="285" t="s">
        <v>25</v>
      </c>
      <c r="I4" s="286"/>
      <c r="J4" s="287"/>
      <c r="K4" s="288"/>
      <c r="L4" s="288"/>
      <c r="M4" s="288"/>
      <c r="N4" s="287"/>
      <c r="O4" s="289"/>
      <c r="P4" s="289"/>
      <c r="Q4" s="290"/>
    </row>
    <row r="5" spans="1:17" s="280" customFormat="1" ht="13.8" thickBot="1" x14ac:dyDescent="0.3">
      <c r="A5" s="291" t="e">
        <f>[2]Altalanos!$A$10</f>
        <v>#REF!</v>
      </c>
      <c r="B5" s="291"/>
      <c r="C5" s="292" t="e">
        <f>[2]Altalanos!$C$10</f>
        <v>#REF!</v>
      </c>
      <c r="D5" s="293" t="e">
        <f>[2]Altalanos!$D$10</f>
        <v>#REF!</v>
      </c>
      <c r="E5" s="293"/>
      <c r="F5" s="293"/>
      <c r="G5" s="293"/>
      <c r="H5" s="294" t="e">
        <f>[2]Altalanos!$E$10</f>
        <v>#REF!</v>
      </c>
      <c r="I5" s="295"/>
      <c r="J5" s="296"/>
      <c r="K5" s="297"/>
      <c r="L5" s="297"/>
      <c r="M5" s="297"/>
      <c r="N5" s="296"/>
      <c r="O5" s="293"/>
      <c r="P5" s="293"/>
      <c r="Q5" s="298"/>
    </row>
    <row r="6" spans="1:17" ht="30" customHeight="1" thickBot="1" x14ac:dyDescent="0.3">
      <c r="A6" s="299" t="s">
        <v>30</v>
      </c>
      <c r="B6" s="300" t="s">
        <v>22</v>
      </c>
      <c r="C6" s="300" t="s">
        <v>23</v>
      </c>
      <c r="D6" s="300" t="s">
        <v>26</v>
      </c>
      <c r="E6" s="301" t="s">
        <v>27</v>
      </c>
      <c r="F6" s="301" t="s">
        <v>31</v>
      </c>
      <c r="G6" s="301" t="s">
        <v>95</v>
      </c>
      <c r="H6" s="302" t="s">
        <v>32</v>
      </c>
      <c r="I6" s="303"/>
      <c r="J6" s="304" t="s">
        <v>14</v>
      </c>
      <c r="K6" s="305" t="s">
        <v>12</v>
      </c>
      <c r="L6" s="306" t="s">
        <v>0</v>
      </c>
      <c r="M6" s="307" t="s">
        <v>13</v>
      </c>
      <c r="N6" s="308" t="s">
        <v>40</v>
      </c>
      <c r="O6" s="309" t="s">
        <v>33</v>
      </c>
      <c r="P6" s="310" t="s">
        <v>1</v>
      </c>
      <c r="Q6" s="301" t="s">
        <v>34</v>
      </c>
    </row>
    <row r="7" spans="1:17" s="322" customFormat="1" ht="18.899999999999999" customHeight="1" x14ac:dyDescent="0.25">
      <c r="A7" s="311">
        <v>1</v>
      </c>
      <c r="B7" s="326" t="s">
        <v>155</v>
      </c>
      <c r="C7" s="326" t="s">
        <v>156</v>
      </c>
      <c r="D7" s="315" t="s">
        <v>116</v>
      </c>
      <c r="E7" s="327" t="s">
        <v>157</v>
      </c>
      <c r="F7" s="451"/>
      <c r="G7" s="314"/>
      <c r="H7" s="315"/>
      <c r="I7" s="315"/>
      <c r="J7" s="316"/>
      <c r="K7" s="317"/>
      <c r="L7" s="318"/>
      <c r="M7" s="317"/>
      <c r="N7" s="319"/>
      <c r="O7" s="315"/>
      <c r="P7" s="320"/>
      <c r="Q7" s="321"/>
    </row>
    <row r="8" spans="1:17" s="322" customFormat="1" ht="18.899999999999999" customHeight="1" x14ac:dyDescent="0.25">
      <c r="A8" s="311">
        <v>2</v>
      </c>
      <c r="B8" s="326" t="s">
        <v>114</v>
      </c>
      <c r="C8" s="326" t="s">
        <v>158</v>
      </c>
      <c r="D8" s="315" t="s">
        <v>159</v>
      </c>
      <c r="E8" s="327" t="s">
        <v>160</v>
      </c>
      <c r="F8" s="328"/>
      <c r="G8" s="323"/>
      <c r="H8" s="315"/>
      <c r="I8" s="315"/>
      <c r="J8" s="316"/>
      <c r="K8" s="317"/>
      <c r="L8" s="318"/>
      <c r="M8" s="317"/>
      <c r="N8" s="319"/>
      <c r="O8" s="315"/>
      <c r="P8" s="320"/>
      <c r="Q8" s="321"/>
    </row>
    <row r="9" spans="1:17" s="322" customFormat="1" ht="18.899999999999999" customHeight="1" x14ac:dyDescent="0.25">
      <c r="A9" s="311">
        <v>3</v>
      </c>
      <c r="B9" s="326"/>
      <c r="C9" s="326"/>
      <c r="D9" s="315"/>
      <c r="E9" s="327"/>
      <c r="F9" s="328"/>
      <c r="G9" s="323"/>
      <c r="H9" s="315"/>
      <c r="I9" s="315"/>
      <c r="J9" s="316"/>
      <c r="K9" s="317"/>
      <c r="L9" s="318"/>
      <c r="M9" s="317"/>
      <c r="N9" s="319"/>
      <c r="O9" s="315"/>
      <c r="P9" s="324"/>
      <c r="Q9" s="325"/>
    </row>
    <row r="10" spans="1:17" s="322" customFormat="1" ht="18.899999999999999" customHeight="1" x14ac:dyDescent="0.25">
      <c r="A10" s="311">
        <v>4</v>
      </c>
      <c r="B10" s="326"/>
      <c r="C10" s="326"/>
      <c r="D10" s="315"/>
      <c r="E10" s="327"/>
      <c r="F10" s="328"/>
      <c r="G10" s="323"/>
      <c r="H10" s="315"/>
      <c r="I10" s="315"/>
      <c r="J10" s="316"/>
      <c r="K10" s="317"/>
      <c r="L10" s="318"/>
      <c r="M10" s="317"/>
      <c r="N10" s="319"/>
      <c r="O10" s="315"/>
      <c r="P10" s="329"/>
      <c r="Q10" s="330"/>
    </row>
    <row r="11" spans="1:17" s="322" customFormat="1" ht="18.899999999999999" customHeight="1" x14ac:dyDescent="0.25">
      <c r="A11" s="311">
        <v>5</v>
      </c>
      <c r="B11" s="326"/>
      <c r="C11" s="326"/>
      <c r="D11" s="315"/>
      <c r="E11" s="327"/>
      <c r="F11" s="328"/>
      <c r="G11" s="323"/>
      <c r="H11" s="315"/>
      <c r="I11" s="315"/>
      <c r="J11" s="316"/>
      <c r="K11" s="317"/>
      <c r="L11" s="318"/>
      <c r="M11" s="317"/>
      <c r="N11" s="319"/>
      <c r="O11" s="315"/>
      <c r="P11" s="329"/>
      <c r="Q11" s="330"/>
    </row>
    <row r="12" spans="1:17" s="322" customFormat="1" ht="18.899999999999999" customHeight="1" x14ac:dyDescent="0.25">
      <c r="A12" s="311">
        <v>6</v>
      </c>
      <c r="B12" s="326"/>
      <c r="C12" s="326"/>
      <c r="D12" s="315"/>
      <c r="E12" s="327"/>
      <c r="F12" s="328"/>
      <c r="G12" s="323"/>
      <c r="H12" s="315"/>
      <c r="I12" s="315"/>
      <c r="J12" s="316"/>
      <c r="K12" s="317"/>
      <c r="L12" s="318"/>
      <c r="M12" s="317"/>
      <c r="N12" s="319"/>
      <c r="O12" s="315"/>
      <c r="P12" s="329"/>
      <c r="Q12" s="330"/>
    </row>
    <row r="13" spans="1:17" s="322" customFormat="1" ht="18.899999999999999" customHeight="1" x14ac:dyDescent="0.25">
      <c r="A13" s="311">
        <v>7</v>
      </c>
      <c r="B13" s="326"/>
      <c r="C13" s="326"/>
      <c r="D13" s="315"/>
      <c r="E13" s="327"/>
      <c r="F13" s="328"/>
      <c r="G13" s="323"/>
      <c r="H13" s="315"/>
      <c r="I13" s="315"/>
      <c r="J13" s="316"/>
      <c r="K13" s="317"/>
      <c r="L13" s="318"/>
      <c r="M13" s="317"/>
      <c r="N13" s="319"/>
      <c r="O13" s="315"/>
      <c r="P13" s="329"/>
      <c r="Q13" s="330"/>
    </row>
    <row r="14" spans="1:17" s="322" customFormat="1" ht="18.899999999999999" customHeight="1" x14ac:dyDescent="0.25">
      <c r="A14" s="311">
        <v>8</v>
      </c>
      <c r="B14" s="326"/>
      <c r="C14" s="326"/>
      <c r="D14" s="315"/>
      <c r="E14" s="327"/>
      <c r="F14" s="328"/>
      <c r="G14" s="323"/>
      <c r="H14" s="315"/>
      <c r="I14" s="315"/>
      <c r="J14" s="316"/>
      <c r="K14" s="317"/>
      <c r="L14" s="318"/>
      <c r="M14" s="317"/>
      <c r="N14" s="319"/>
      <c r="O14" s="315"/>
      <c r="P14" s="329"/>
      <c r="Q14" s="330"/>
    </row>
    <row r="15" spans="1:17" s="322" customFormat="1" ht="18.899999999999999" customHeight="1" x14ac:dyDescent="0.25">
      <c r="A15" s="311">
        <v>9</v>
      </c>
      <c r="B15" s="326"/>
      <c r="C15" s="326"/>
      <c r="D15" s="315"/>
      <c r="E15" s="327"/>
      <c r="F15" s="321"/>
      <c r="G15" s="321"/>
      <c r="H15" s="315"/>
      <c r="I15" s="315"/>
      <c r="J15" s="316"/>
      <c r="K15" s="317"/>
      <c r="L15" s="318"/>
      <c r="M15" s="331"/>
      <c r="N15" s="319"/>
      <c r="O15" s="315"/>
      <c r="P15" s="321"/>
      <c r="Q15" s="321"/>
    </row>
    <row r="16" spans="1:17" s="322" customFormat="1" ht="18.899999999999999" customHeight="1" x14ac:dyDescent="0.25">
      <c r="A16" s="311">
        <v>10</v>
      </c>
      <c r="B16" s="332"/>
      <c r="C16" s="326"/>
      <c r="D16" s="315"/>
      <c r="E16" s="327"/>
      <c r="F16" s="321"/>
      <c r="G16" s="321"/>
      <c r="H16" s="315"/>
      <c r="I16" s="315"/>
      <c r="J16" s="316"/>
      <c r="K16" s="317"/>
      <c r="L16" s="318"/>
      <c r="M16" s="331"/>
      <c r="N16" s="319"/>
      <c r="O16" s="315"/>
      <c r="P16" s="320"/>
      <c r="Q16" s="321"/>
    </row>
    <row r="17" spans="1:17" s="322" customFormat="1" ht="18.899999999999999" customHeight="1" x14ac:dyDescent="0.25">
      <c r="A17" s="311">
        <v>11</v>
      </c>
      <c r="B17" s="326"/>
      <c r="C17" s="326"/>
      <c r="D17" s="315"/>
      <c r="E17" s="327"/>
      <c r="F17" s="321"/>
      <c r="G17" s="321"/>
      <c r="H17" s="315"/>
      <c r="I17" s="315"/>
      <c r="J17" s="316"/>
      <c r="K17" s="317"/>
      <c r="L17" s="318"/>
      <c r="M17" s="331"/>
      <c r="N17" s="319"/>
      <c r="O17" s="315"/>
      <c r="P17" s="320"/>
      <c r="Q17" s="321"/>
    </row>
    <row r="18" spans="1:17" s="322" customFormat="1" ht="18.899999999999999" customHeight="1" x14ac:dyDescent="0.25">
      <c r="A18" s="311">
        <v>12</v>
      </c>
      <c r="B18" s="326"/>
      <c r="C18" s="326"/>
      <c r="D18" s="315"/>
      <c r="E18" s="327"/>
      <c r="F18" s="321"/>
      <c r="G18" s="321"/>
      <c r="H18" s="315"/>
      <c r="I18" s="315"/>
      <c r="J18" s="316"/>
      <c r="K18" s="317"/>
      <c r="L18" s="318"/>
      <c r="M18" s="331"/>
      <c r="N18" s="319"/>
      <c r="O18" s="315"/>
      <c r="P18" s="320"/>
      <c r="Q18" s="321"/>
    </row>
    <row r="19" spans="1:17" s="322" customFormat="1" ht="18.899999999999999" customHeight="1" x14ac:dyDescent="0.25">
      <c r="A19" s="311">
        <v>13</v>
      </c>
      <c r="B19" s="326"/>
      <c r="C19" s="326"/>
      <c r="D19" s="315"/>
      <c r="E19" s="327"/>
      <c r="F19" s="321"/>
      <c r="G19" s="321"/>
      <c r="H19" s="315"/>
      <c r="I19" s="315"/>
      <c r="J19" s="316"/>
      <c r="K19" s="317"/>
      <c r="L19" s="318"/>
      <c r="M19" s="331"/>
      <c r="N19" s="319"/>
      <c r="O19" s="315"/>
      <c r="P19" s="320"/>
      <c r="Q19" s="321"/>
    </row>
    <row r="20" spans="1:17" s="322" customFormat="1" ht="18.899999999999999" customHeight="1" x14ac:dyDescent="0.25">
      <c r="A20" s="311">
        <v>14</v>
      </c>
      <c r="B20" s="326"/>
      <c r="C20" s="326"/>
      <c r="D20" s="315"/>
      <c r="E20" s="327"/>
      <c r="F20" s="321"/>
      <c r="G20" s="321"/>
      <c r="H20" s="315"/>
      <c r="I20" s="315"/>
      <c r="J20" s="316"/>
      <c r="K20" s="317"/>
      <c r="L20" s="318"/>
      <c r="M20" s="331"/>
      <c r="N20" s="319"/>
      <c r="O20" s="315"/>
      <c r="P20" s="320"/>
      <c r="Q20" s="321"/>
    </row>
    <row r="21" spans="1:17" s="322" customFormat="1" ht="18.899999999999999" customHeight="1" x14ac:dyDescent="0.25">
      <c r="A21" s="311">
        <v>15</v>
      </c>
      <c r="B21" s="326"/>
      <c r="C21" s="326"/>
      <c r="D21" s="315"/>
      <c r="E21" s="327"/>
      <c r="F21" s="321"/>
      <c r="G21" s="321"/>
      <c r="H21" s="315"/>
      <c r="I21" s="315"/>
      <c r="J21" s="316"/>
      <c r="K21" s="317"/>
      <c r="L21" s="318"/>
      <c r="M21" s="331"/>
      <c r="N21" s="319"/>
      <c r="O21" s="315"/>
      <c r="P21" s="320"/>
      <c r="Q21" s="321"/>
    </row>
    <row r="22" spans="1:17" s="322" customFormat="1" ht="18.899999999999999" customHeight="1" x14ac:dyDescent="0.25">
      <c r="A22" s="311">
        <v>16</v>
      </c>
      <c r="B22" s="326"/>
      <c r="C22" s="326"/>
      <c r="D22" s="315"/>
      <c r="E22" s="327"/>
      <c r="F22" s="321"/>
      <c r="G22" s="321"/>
      <c r="H22" s="315"/>
      <c r="I22" s="315"/>
      <c r="J22" s="316"/>
      <c r="K22" s="317"/>
      <c r="L22" s="318"/>
      <c r="M22" s="331"/>
      <c r="N22" s="319"/>
      <c r="O22" s="315"/>
      <c r="P22" s="320"/>
      <c r="Q22" s="321"/>
    </row>
    <row r="23" spans="1:17" s="322" customFormat="1" ht="18.899999999999999" customHeight="1" x14ac:dyDescent="0.25">
      <c r="A23" s="311">
        <v>17</v>
      </c>
      <c r="B23" s="326"/>
      <c r="C23" s="326"/>
      <c r="D23" s="315"/>
      <c r="E23" s="327"/>
      <c r="F23" s="321"/>
      <c r="G23" s="321"/>
      <c r="H23" s="315"/>
      <c r="I23" s="315"/>
      <c r="J23" s="316"/>
      <c r="K23" s="317"/>
      <c r="L23" s="318"/>
      <c r="M23" s="331"/>
      <c r="N23" s="319"/>
      <c r="O23" s="315"/>
      <c r="P23" s="320"/>
      <c r="Q23" s="321"/>
    </row>
    <row r="24" spans="1:17" s="322" customFormat="1" ht="18.899999999999999" customHeight="1" x14ac:dyDescent="0.25">
      <c r="A24" s="311">
        <v>18</v>
      </c>
      <c r="B24" s="326"/>
      <c r="C24" s="326"/>
      <c r="D24" s="315"/>
      <c r="E24" s="327"/>
      <c r="F24" s="321"/>
      <c r="G24" s="321"/>
      <c r="H24" s="315"/>
      <c r="I24" s="315"/>
      <c r="J24" s="316"/>
      <c r="K24" s="317"/>
      <c r="L24" s="318"/>
      <c r="M24" s="331"/>
      <c r="N24" s="319"/>
      <c r="O24" s="315"/>
      <c r="P24" s="320"/>
      <c r="Q24" s="321"/>
    </row>
    <row r="25" spans="1:17" s="322" customFormat="1" ht="18.899999999999999" customHeight="1" x14ac:dyDescent="0.25">
      <c r="A25" s="311">
        <v>19</v>
      </c>
      <c r="B25" s="326"/>
      <c r="C25" s="326"/>
      <c r="D25" s="315"/>
      <c r="E25" s="327"/>
      <c r="F25" s="321"/>
      <c r="G25" s="321"/>
      <c r="H25" s="315"/>
      <c r="I25" s="315"/>
      <c r="J25" s="316"/>
      <c r="K25" s="317"/>
      <c r="L25" s="318"/>
      <c r="M25" s="331"/>
      <c r="N25" s="319"/>
      <c r="O25" s="315"/>
      <c r="P25" s="320"/>
      <c r="Q25" s="321"/>
    </row>
    <row r="26" spans="1:17" s="322" customFormat="1" ht="18.899999999999999" customHeight="1" x14ac:dyDescent="0.25">
      <c r="A26" s="311">
        <v>20</v>
      </c>
      <c r="B26" s="326"/>
      <c r="C26" s="326"/>
      <c r="D26" s="315"/>
      <c r="E26" s="327"/>
      <c r="F26" s="321"/>
      <c r="G26" s="321"/>
      <c r="H26" s="315"/>
      <c r="I26" s="315"/>
      <c r="J26" s="316"/>
      <c r="K26" s="317"/>
      <c r="L26" s="318"/>
      <c r="M26" s="331"/>
      <c r="N26" s="319"/>
      <c r="O26" s="315"/>
      <c r="P26" s="320"/>
      <c r="Q26" s="321"/>
    </row>
    <row r="27" spans="1:17" s="322" customFormat="1" ht="18.899999999999999" customHeight="1" x14ac:dyDescent="0.25">
      <c r="A27" s="311">
        <v>21</v>
      </c>
      <c r="B27" s="326"/>
      <c r="C27" s="326"/>
      <c r="D27" s="315"/>
      <c r="E27" s="327"/>
      <c r="F27" s="321"/>
      <c r="G27" s="321"/>
      <c r="H27" s="315"/>
      <c r="I27" s="315"/>
      <c r="J27" s="316"/>
      <c r="K27" s="317"/>
      <c r="L27" s="318"/>
      <c r="M27" s="331"/>
      <c r="N27" s="319"/>
      <c r="O27" s="315"/>
      <c r="P27" s="320"/>
      <c r="Q27" s="321"/>
    </row>
    <row r="28" spans="1:17" s="322" customFormat="1" ht="18.899999999999999" customHeight="1" x14ac:dyDescent="0.25">
      <c r="A28" s="311">
        <v>22</v>
      </c>
      <c r="B28" s="326"/>
      <c r="C28" s="326"/>
      <c r="D28" s="315"/>
      <c r="E28" s="333"/>
      <c r="F28" s="334"/>
      <c r="G28" s="325"/>
      <c r="H28" s="315"/>
      <c r="I28" s="315"/>
      <c r="J28" s="316"/>
      <c r="K28" s="317"/>
      <c r="L28" s="318"/>
      <c r="M28" s="331"/>
      <c r="N28" s="319"/>
      <c r="O28" s="315"/>
      <c r="P28" s="320"/>
      <c r="Q28" s="321"/>
    </row>
    <row r="29" spans="1:17" s="322" customFormat="1" ht="18.899999999999999" customHeight="1" x14ac:dyDescent="0.25">
      <c r="A29" s="311">
        <v>23</v>
      </c>
      <c r="B29" s="326"/>
      <c r="C29" s="326"/>
      <c r="D29" s="315"/>
      <c r="E29" s="335"/>
      <c r="F29" s="321"/>
      <c r="G29" s="321"/>
      <c r="H29" s="315"/>
      <c r="I29" s="315"/>
      <c r="J29" s="316"/>
      <c r="K29" s="317"/>
      <c r="L29" s="318"/>
      <c r="M29" s="331"/>
      <c r="N29" s="319"/>
      <c r="O29" s="315"/>
      <c r="P29" s="320"/>
      <c r="Q29" s="321"/>
    </row>
    <row r="30" spans="1:17" s="322" customFormat="1" ht="18.899999999999999" customHeight="1" x14ac:dyDescent="0.25">
      <c r="A30" s="311">
        <v>24</v>
      </c>
      <c r="B30" s="326"/>
      <c r="C30" s="326"/>
      <c r="D30" s="315"/>
      <c r="E30" s="327"/>
      <c r="F30" s="321"/>
      <c r="G30" s="321"/>
      <c r="H30" s="315"/>
      <c r="I30" s="315"/>
      <c r="J30" s="316"/>
      <c r="K30" s="317"/>
      <c r="L30" s="318"/>
      <c r="M30" s="331"/>
      <c r="N30" s="319"/>
      <c r="O30" s="315"/>
      <c r="P30" s="320"/>
      <c r="Q30" s="321"/>
    </row>
    <row r="31" spans="1:17" s="322" customFormat="1" ht="18.899999999999999" customHeight="1" x14ac:dyDescent="0.25">
      <c r="A31" s="311">
        <v>25</v>
      </c>
      <c r="B31" s="326"/>
      <c r="C31" s="326"/>
      <c r="D31" s="315"/>
      <c r="E31" s="327"/>
      <c r="F31" s="321"/>
      <c r="G31" s="321"/>
      <c r="H31" s="315"/>
      <c r="I31" s="315"/>
      <c r="J31" s="316"/>
      <c r="K31" s="317"/>
      <c r="L31" s="318"/>
      <c r="M31" s="331"/>
      <c r="N31" s="319"/>
      <c r="O31" s="315"/>
      <c r="P31" s="320"/>
      <c r="Q31" s="321"/>
    </row>
    <row r="32" spans="1:17" s="322" customFormat="1" ht="18.899999999999999" customHeight="1" x14ac:dyDescent="0.25">
      <c r="A32" s="311">
        <v>26</v>
      </c>
      <c r="B32" s="326"/>
      <c r="C32" s="326"/>
      <c r="D32" s="315"/>
      <c r="E32" s="336"/>
      <c r="F32" s="321"/>
      <c r="G32" s="321"/>
      <c r="H32" s="315"/>
      <c r="I32" s="315"/>
      <c r="J32" s="316"/>
      <c r="K32" s="317"/>
      <c r="L32" s="318"/>
      <c r="M32" s="331"/>
      <c r="N32" s="319"/>
      <c r="O32" s="315"/>
      <c r="P32" s="320"/>
      <c r="Q32" s="321"/>
    </row>
    <row r="33" spans="1:17" s="322" customFormat="1" ht="18.899999999999999" customHeight="1" x14ac:dyDescent="0.25">
      <c r="A33" s="311">
        <v>27</v>
      </c>
      <c r="B33" s="326"/>
      <c r="C33" s="326"/>
      <c r="D33" s="315"/>
      <c r="E33" s="327"/>
      <c r="F33" s="321"/>
      <c r="G33" s="321"/>
      <c r="H33" s="315"/>
      <c r="I33" s="315"/>
      <c r="J33" s="316"/>
      <c r="K33" s="317"/>
      <c r="L33" s="318"/>
      <c r="M33" s="331"/>
      <c r="N33" s="319"/>
      <c r="O33" s="315"/>
      <c r="P33" s="320"/>
      <c r="Q33" s="321"/>
    </row>
    <row r="34" spans="1:17" s="322" customFormat="1" ht="18.899999999999999" customHeight="1" x14ac:dyDescent="0.25">
      <c r="A34" s="311">
        <v>28</v>
      </c>
      <c r="B34" s="326"/>
      <c r="C34" s="326"/>
      <c r="D34" s="315"/>
      <c r="E34" s="327"/>
      <c r="F34" s="321"/>
      <c r="G34" s="321"/>
      <c r="H34" s="315"/>
      <c r="I34" s="315"/>
      <c r="J34" s="316"/>
      <c r="K34" s="317"/>
      <c r="L34" s="318"/>
      <c r="M34" s="331"/>
      <c r="N34" s="319"/>
      <c r="O34" s="315"/>
      <c r="P34" s="320"/>
      <c r="Q34" s="321"/>
    </row>
    <row r="35" spans="1:17" s="322" customFormat="1" ht="18.899999999999999" customHeight="1" x14ac:dyDescent="0.25">
      <c r="A35" s="311">
        <v>29</v>
      </c>
      <c r="B35" s="326"/>
      <c r="C35" s="326"/>
      <c r="D35" s="315"/>
      <c r="E35" s="327"/>
      <c r="F35" s="321"/>
      <c r="G35" s="321"/>
      <c r="H35" s="315"/>
      <c r="I35" s="315"/>
      <c r="J35" s="316"/>
      <c r="K35" s="317"/>
      <c r="L35" s="318"/>
      <c r="M35" s="331"/>
      <c r="N35" s="319"/>
      <c r="O35" s="315"/>
      <c r="P35" s="320"/>
      <c r="Q35" s="321"/>
    </row>
    <row r="36" spans="1:17" s="322" customFormat="1" ht="18.899999999999999" customHeight="1" x14ac:dyDescent="0.25">
      <c r="A36" s="311">
        <v>30</v>
      </c>
      <c r="B36" s="326"/>
      <c r="C36" s="326"/>
      <c r="D36" s="315"/>
      <c r="E36" s="327"/>
      <c r="F36" s="321"/>
      <c r="G36" s="321"/>
      <c r="H36" s="315"/>
      <c r="I36" s="315"/>
      <c r="J36" s="316"/>
      <c r="K36" s="317"/>
      <c r="L36" s="318"/>
      <c r="M36" s="331"/>
      <c r="N36" s="319"/>
      <c r="O36" s="315"/>
      <c r="P36" s="320"/>
      <c r="Q36" s="321"/>
    </row>
    <row r="37" spans="1:17" s="322" customFormat="1" ht="18.899999999999999" customHeight="1" x14ac:dyDescent="0.25">
      <c r="A37" s="311">
        <v>31</v>
      </c>
      <c r="B37" s="326"/>
      <c r="C37" s="326"/>
      <c r="D37" s="315"/>
      <c r="E37" s="327"/>
      <c r="F37" s="321"/>
      <c r="G37" s="321"/>
      <c r="H37" s="315"/>
      <c r="I37" s="315"/>
      <c r="J37" s="316"/>
      <c r="K37" s="317"/>
      <c r="L37" s="318"/>
      <c r="M37" s="331"/>
      <c r="N37" s="319"/>
      <c r="O37" s="315"/>
      <c r="P37" s="320"/>
      <c r="Q37" s="321"/>
    </row>
    <row r="38" spans="1:17" s="322" customFormat="1" ht="18.899999999999999" customHeight="1" x14ac:dyDescent="0.25">
      <c r="A38" s="311">
        <v>32</v>
      </c>
      <c r="B38" s="326"/>
      <c r="C38" s="326"/>
      <c r="D38" s="315"/>
      <c r="E38" s="327"/>
      <c r="F38" s="321"/>
      <c r="G38" s="321"/>
      <c r="H38" s="328"/>
      <c r="I38" s="323"/>
      <c r="J38" s="316"/>
      <c r="K38" s="317"/>
      <c r="L38" s="318"/>
      <c r="M38" s="331"/>
      <c r="N38" s="319"/>
      <c r="O38" s="321"/>
      <c r="P38" s="320"/>
      <c r="Q38" s="321"/>
    </row>
    <row r="39" spans="1:17" s="322" customFormat="1" ht="18.899999999999999" customHeight="1" x14ac:dyDescent="0.25">
      <c r="A39" s="311">
        <v>33</v>
      </c>
      <c r="B39" s="326"/>
      <c r="C39" s="326"/>
      <c r="D39" s="315"/>
      <c r="E39" s="327"/>
      <c r="F39" s="321"/>
      <c r="G39" s="321"/>
      <c r="H39" s="328"/>
      <c r="I39" s="323"/>
      <c r="J39" s="316"/>
      <c r="K39" s="317"/>
      <c r="L39" s="318"/>
      <c r="M39" s="331"/>
      <c r="N39" s="325"/>
      <c r="O39" s="321"/>
      <c r="P39" s="320"/>
      <c r="Q39" s="321"/>
    </row>
    <row r="40" spans="1:17" s="322" customFormat="1" ht="18.899999999999999" customHeight="1" x14ac:dyDescent="0.25">
      <c r="A40" s="311">
        <v>34</v>
      </c>
      <c r="B40" s="326"/>
      <c r="C40" s="326"/>
      <c r="D40" s="315"/>
      <c r="E40" s="327"/>
      <c r="F40" s="321"/>
      <c r="G40" s="321"/>
      <c r="H40" s="328"/>
      <c r="I40" s="323"/>
      <c r="J40" s="316" t="e">
        <f>IF(AND(Q40="",#REF!&gt;0,#REF!&lt;5),K40,)</f>
        <v>#REF!</v>
      </c>
      <c r="K40" s="317" t="str">
        <f>IF(D40="","ZZZ9",IF(AND(#REF!&gt;0,#REF!&lt;5),D40&amp;#REF!,D40&amp;"9"))</f>
        <v>ZZZ9</v>
      </c>
      <c r="L40" s="318">
        <f t="shared" ref="L40:L103" si="0">IF(Q40="",999,Q40)</f>
        <v>999</v>
      </c>
      <c r="M40" s="331">
        <f t="shared" ref="M40:M103" si="1">IF(P40=999,999,1)</f>
        <v>999</v>
      </c>
      <c r="N40" s="325"/>
      <c r="O40" s="321"/>
      <c r="P40" s="320">
        <f t="shared" ref="P40:P103" si="2">IF(N40="DA",1,IF(N40="WC",2,IF(N40="SE",3,IF(N40="Q",4,IF(N40="LL",5,999)))))</f>
        <v>999</v>
      </c>
      <c r="Q40" s="321"/>
    </row>
    <row r="41" spans="1:17" s="322" customFormat="1" ht="18.899999999999999" customHeight="1" x14ac:dyDescent="0.25">
      <c r="A41" s="311">
        <v>35</v>
      </c>
      <c r="B41" s="326"/>
      <c r="C41" s="326"/>
      <c r="D41" s="315"/>
      <c r="E41" s="327"/>
      <c r="F41" s="321"/>
      <c r="G41" s="321"/>
      <c r="H41" s="328"/>
      <c r="I41" s="323"/>
      <c r="J41" s="316" t="e">
        <f>IF(AND(Q41="",#REF!&gt;0,#REF!&lt;5),K41,)</f>
        <v>#REF!</v>
      </c>
      <c r="K41" s="317" t="str">
        <f>IF(D41="","ZZZ9",IF(AND(#REF!&gt;0,#REF!&lt;5),D41&amp;#REF!,D41&amp;"9"))</f>
        <v>ZZZ9</v>
      </c>
      <c r="L41" s="318">
        <f t="shared" si="0"/>
        <v>999</v>
      </c>
      <c r="M41" s="331">
        <f t="shared" si="1"/>
        <v>999</v>
      </c>
      <c r="N41" s="325"/>
      <c r="O41" s="321"/>
      <c r="P41" s="320">
        <f t="shared" si="2"/>
        <v>999</v>
      </c>
      <c r="Q41" s="321"/>
    </row>
    <row r="42" spans="1:17" s="322" customFormat="1" ht="18.899999999999999" customHeight="1" x14ac:dyDescent="0.25">
      <c r="A42" s="311">
        <v>36</v>
      </c>
      <c r="B42" s="326"/>
      <c r="C42" s="326"/>
      <c r="D42" s="315"/>
      <c r="E42" s="327"/>
      <c r="F42" s="321"/>
      <c r="G42" s="321"/>
      <c r="H42" s="328"/>
      <c r="I42" s="323"/>
      <c r="J42" s="316" t="e">
        <f>IF(AND(Q42="",#REF!&gt;0,#REF!&lt;5),K42,)</f>
        <v>#REF!</v>
      </c>
      <c r="K42" s="317" t="str">
        <f>IF(D42="","ZZZ9",IF(AND(#REF!&gt;0,#REF!&lt;5),D42&amp;#REF!,D42&amp;"9"))</f>
        <v>ZZZ9</v>
      </c>
      <c r="L42" s="318">
        <f t="shared" si="0"/>
        <v>999</v>
      </c>
      <c r="M42" s="331">
        <f t="shared" si="1"/>
        <v>999</v>
      </c>
      <c r="N42" s="325"/>
      <c r="O42" s="321"/>
      <c r="P42" s="320">
        <f t="shared" si="2"/>
        <v>999</v>
      </c>
      <c r="Q42" s="321"/>
    </row>
    <row r="43" spans="1:17" s="322" customFormat="1" ht="18.899999999999999" customHeight="1" x14ac:dyDescent="0.25">
      <c r="A43" s="311">
        <v>37</v>
      </c>
      <c r="B43" s="326"/>
      <c r="C43" s="326"/>
      <c r="D43" s="315"/>
      <c r="E43" s="327"/>
      <c r="F43" s="321"/>
      <c r="G43" s="321"/>
      <c r="H43" s="328"/>
      <c r="I43" s="323"/>
      <c r="J43" s="316" t="e">
        <f>IF(AND(Q43="",#REF!&gt;0,#REF!&lt;5),K43,)</f>
        <v>#REF!</v>
      </c>
      <c r="K43" s="317" t="str">
        <f>IF(D43="","ZZZ9",IF(AND(#REF!&gt;0,#REF!&lt;5),D43&amp;#REF!,D43&amp;"9"))</f>
        <v>ZZZ9</v>
      </c>
      <c r="L43" s="318">
        <f t="shared" si="0"/>
        <v>999</v>
      </c>
      <c r="M43" s="331">
        <f t="shared" si="1"/>
        <v>999</v>
      </c>
      <c r="N43" s="325"/>
      <c r="O43" s="321"/>
      <c r="P43" s="320">
        <f t="shared" si="2"/>
        <v>999</v>
      </c>
      <c r="Q43" s="321"/>
    </row>
    <row r="44" spans="1:17" s="322" customFormat="1" ht="18.899999999999999" customHeight="1" x14ac:dyDescent="0.25">
      <c r="A44" s="311">
        <v>38</v>
      </c>
      <c r="B44" s="326"/>
      <c r="C44" s="326"/>
      <c r="D44" s="315"/>
      <c r="E44" s="327"/>
      <c r="F44" s="321"/>
      <c r="G44" s="321"/>
      <c r="H44" s="328"/>
      <c r="I44" s="323"/>
      <c r="J44" s="316" t="e">
        <f>IF(AND(Q44="",#REF!&gt;0,#REF!&lt;5),K44,)</f>
        <v>#REF!</v>
      </c>
      <c r="K44" s="317" t="str">
        <f>IF(D44="","ZZZ9",IF(AND(#REF!&gt;0,#REF!&lt;5),D44&amp;#REF!,D44&amp;"9"))</f>
        <v>ZZZ9</v>
      </c>
      <c r="L44" s="318">
        <f t="shared" si="0"/>
        <v>999</v>
      </c>
      <c r="M44" s="331">
        <f t="shared" si="1"/>
        <v>999</v>
      </c>
      <c r="N44" s="325"/>
      <c r="O44" s="321"/>
      <c r="P44" s="320">
        <f t="shared" si="2"/>
        <v>999</v>
      </c>
      <c r="Q44" s="321"/>
    </row>
    <row r="45" spans="1:17" s="322" customFormat="1" ht="18.899999999999999" customHeight="1" x14ac:dyDescent="0.25">
      <c r="A45" s="311">
        <v>39</v>
      </c>
      <c r="B45" s="326"/>
      <c r="C45" s="326"/>
      <c r="D45" s="315"/>
      <c r="E45" s="327"/>
      <c r="F45" s="321"/>
      <c r="G45" s="321"/>
      <c r="H45" s="328"/>
      <c r="I45" s="323"/>
      <c r="J45" s="316" t="e">
        <f>IF(AND(Q45="",#REF!&gt;0,#REF!&lt;5),K45,)</f>
        <v>#REF!</v>
      </c>
      <c r="K45" s="317" t="str">
        <f>IF(D45="","ZZZ9",IF(AND(#REF!&gt;0,#REF!&lt;5),D45&amp;#REF!,D45&amp;"9"))</f>
        <v>ZZZ9</v>
      </c>
      <c r="L45" s="318">
        <f t="shared" si="0"/>
        <v>999</v>
      </c>
      <c r="M45" s="331">
        <f t="shared" si="1"/>
        <v>999</v>
      </c>
      <c r="N45" s="325"/>
      <c r="O45" s="321"/>
      <c r="P45" s="320">
        <f t="shared" si="2"/>
        <v>999</v>
      </c>
      <c r="Q45" s="321"/>
    </row>
    <row r="46" spans="1:17" s="322" customFormat="1" ht="18.899999999999999" customHeight="1" x14ac:dyDescent="0.25">
      <c r="A46" s="311">
        <v>40</v>
      </c>
      <c r="B46" s="326"/>
      <c r="C46" s="326"/>
      <c r="D46" s="315"/>
      <c r="E46" s="327"/>
      <c r="F46" s="321"/>
      <c r="G46" s="321"/>
      <c r="H46" s="328"/>
      <c r="I46" s="323"/>
      <c r="J46" s="316" t="e">
        <f>IF(AND(Q46="",#REF!&gt;0,#REF!&lt;5),K46,)</f>
        <v>#REF!</v>
      </c>
      <c r="K46" s="317" t="str">
        <f>IF(D46="","ZZZ9",IF(AND(#REF!&gt;0,#REF!&lt;5),D46&amp;#REF!,D46&amp;"9"))</f>
        <v>ZZZ9</v>
      </c>
      <c r="L46" s="318">
        <f t="shared" si="0"/>
        <v>999</v>
      </c>
      <c r="M46" s="331">
        <f t="shared" si="1"/>
        <v>999</v>
      </c>
      <c r="N46" s="325"/>
      <c r="O46" s="321"/>
      <c r="P46" s="320">
        <f t="shared" si="2"/>
        <v>999</v>
      </c>
      <c r="Q46" s="321"/>
    </row>
    <row r="47" spans="1:17" s="322" customFormat="1" ht="18.899999999999999" customHeight="1" x14ac:dyDescent="0.25">
      <c r="A47" s="311">
        <v>41</v>
      </c>
      <c r="B47" s="326"/>
      <c r="C47" s="326"/>
      <c r="D47" s="315"/>
      <c r="E47" s="327"/>
      <c r="F47" s="321"/>
      <c r="G47" s="321"/>
      <c r="H47" s="328"/>
      <c r="I47" s="323"/>
      <c r="J47" s="316" t="e">
        <f>IF(AND(Q47="",#REF!&gt;0,#REF!&lt;5),K47,)</f>
        <v>#REF!</v>
      </c>
      <c r="K47" s="317" t="str">
        <f>IF(D47="","ZZZ9",IF(AND(#REF!&gt;0,#REF!&lt;5),D47&amp;#REF!,D47&amp;"9"))</f>
        <v>ZZZ9</v>
      </c>
      <c r="L47" s="318">
        <f t="shared" si="0"/>
        <v>999</v>
      </c>
      <c r="M47" s="331">
        <f t="shared" si="1"/>
        <v>999</v>
      </c>
      <c r="N47" s="325"/>
      <c r="O47" s="321"/>
      <c r="P47" s="320">
        <f t="shared" si="2"/>
        <v>999</v>
      </c>
      <c r="Q47" s="321"/>
    </row>
    <row r="48" spans="1:17" s="322" customFormat="1" ht="18.899999999999999" customHeight="1" x14ac:dyDescent="0.25">
      <c r="A48" s="311">
        <v>42</v>
      </c>
      <c r="B48" s="326"/>
      <c r="C48" s="326"/>
      <c r="D48" s="315"/>
      <c r="E48" s="327"/>
      <c r="F48" s="321"/>
      <c r="G48" s="321"/>
      <c r="H48" s="328"/>
      <c r="I48" s="323"/>
      <c r="J48" s="316" t="e">
        <f>IF(AND(Q48="",#REF!&gt;0,#REF!&lt;5),K48,)</f>
        <v>#REF!</v>
      </c>
      <c r="K48" s="317" t="str">
        <f>IF(D48="","ZZZ9",IF(AND(#REF!&gt;0,#REF!&lt;5),D48&amp;#REF!,D48&amp;"9"))</f>
        <v>ZZZ9</v>
      </c>
      <c r="L48" s="318">
        <f t="shared" si="0"/>
        <v>999</v>
      </c>
      <c r="M48" s="331">
        <f t="shared" si="1"/>
        <v>999</v>
      </c>
      <c r="N48" s="325"/>
      <c r="O48" s="321"/>
      <c r="P48" s="320">
        <f t="shared" si="2"/>
        <v>999</v>
      </c>
      <c r="Q48" s="321"/>
    </row>
    <row r="49" spans="1:17" s="322" customFormat="1" ht="18.899999999999999" customHeight="1" x14ac:dyDescent="0.25">
      <c r="A49" s="311">
        <v>43</v>
      </c>
      <c r="B49" s="326"/>
      <c r="C49" s="326"/>
      <c r="D49" s="315"/>
      <c r="E49" s="327"/>
      <c r="F49" s="321"/>
      <c r="G49" s="321"/>
      <c r="H49" s="328"/>
      <c r="I49" s="323"/>
      <c r="J49" s="316" t="e">
        <f>IF(AND(Q49="",#REF!&gt;0,#REF!&lt;5),K49,)</f>
        <v>#REF!</v>
      </c>
      <c r="K49" s="317" t="str">
        <f>IF(D49="","ZZZ9",IF(AND(#REF!&gt;0,#REF!&lt;5),D49&amp;#REF!,D49&amp;"9"))</f>
        <v>ZZZ9</v>
      </c>
      <c r="L49" s="318">
        <f t="shared" si="0"/>
        <v>999</v>
      </c>
      <c r="M49" s="331">
        <f t="shared" si="1"/>
        <v>999</v>
      </c>
      <c r="N49" s="325"/>
      <c r="O49" s="321"/>
      <c r="P49" s="320">
        <f t="shared" si="2"/>
        <v>999</v>
      </c>
      <c r="Q49" s="321"/>
    </row>
    <row r="50" spans="1:17" s="322" customFormat="1" ht="18.899999999999999" customHeight="1" x14ac:dyDescent="0.25">
      <c r="A50" s="311">
        <v>44</v>
      </c>
      <c r="B50" s="326"/>
      <c r="C50" s="326"/>
      <c r="D50" s="315"/>
      <c r="E50" s="327"/>
      <c r="F50" s="321"/>
      <c r="G50" s="321"/>
      <c r="H50" s="328"/>
      <c r="I50" s="323"/>
      <c r="J50" s="316" t="e">
        <f>IF(AND(Q50="",#REF!&gt;0,#REF!&lt;5),K50,)</f>
        <v>#REF!</v>
      </c>
      <c r="K50" s="317" t="str">
        <f>IF(D50="","ZZZ9",IF(AND(#REF!&gt;0,#REF!&lt;5),D50&amp;#REF!,D50&amp;"9"))</f>
        <v>ZZZ9</v>
      </c>
      <c r="L50" s="318">
        <f t="shared" si="0"/>
        <v>999</v>
      </c>
      <c r="M50" s="331">
        <f t="shared" si="1"/>
        <v>999</v>
      </c>
      <c r="N50" s="325"/>
      <c r="O50" s="321"/>
      <c r="P50" s="320">
        <f t="shared" si="2"/>
        <v>999</v>
      </c>
      <c r="Q50" s="321"/>
    </row>
    <row r="51" spans="1:17" s="322" customFormat="1" ht="18.899999999999999" customHeight="1" x14ac:dyDescent="0.25">
      <c r="A51" s="311">
        <v>45</v>
      </c>
      <c r="B51" s="326"/>
      <c r="C51" s="326"/>
      <c r="D51" s="315"/>
      <c r="E51" s="327"/>
      <c r="F51" s="321"/>
      <c r="G51" s="321"/>
      <c r="H51" s="328"/>
      <c r="I51" s="323"/>
      <c r="J51" s="316" t="e">
        <f>IF(AND(Q51="",#REF!&gt;0,#REF!&lt;5),K51,)</f>
        <v>#REF!</v>
      </c>
      <c r="K51" s="317" t="str">
        <f>IF(D51="","ZZZ9",IF(AND(#REF!&gt;0,#REF!&lt;5),D51&amp;#REF!,D51&amp;"9"))</f>
        <v>ZZZ9</v>
      </c>
      <c r="L51" s="318">
        <f t="shared" si="0"/>
        <v>999</v>
      </c>
      <c r="M51" s="331">
        <f t="shared" si="1"/>
        <v>999</v>
      </c>
      <c r="N51" s="325"/>
      <c r="O51" s="321"/>
      <c r="P51" s="320">
        <f t="shared" si="2"/>
        <v>999</v>
      </c>
      <c r="Q51" s="321"/>
    </row>
    <row r="52" spans="1:17" s="322" customFormat="1" ht="18.899999999999999" customHeight="1" x14ac:dyDescent="0.25">
      <c r="A52" s="311">
        <v>46</v>
      </c>
      <c r="B52" s="326"/>
      <c r="C52" s="326"/>
      <c r="D52" s="315"/>
      <c r="E52" s="327"/>
      <c r="F52" s="321"/>
      <c r="G52" s="321"/>
      <c r="H52" s="328"/>
      <c r="I52" s="323"/>
      <c r="J52" s="316" t="e">
        <f>IF(AND(Q52="",#REF!&gt;0,#REF!&lt;5),K52,)</f>
        <v>#REF!</v>
      </c>
      <c r="K52" s="317" t="str">
        <f>IF(D52="","ZZZ9",IF(AND(#REF!&gt;0,#REF!&lt;5),D52&amp;#REF!,D52&amp;"9"))</f>
        <v>ZZZ9</v>
      </c>
      <c r="L52" s="318">
        <f t="shared" si="0"/>
        <v>999</v>
      </c>
      <c r="M52" s="331">
        <f t="shared" si="1"/>
        <v>999</v>
      </c>
      <c r="N52" s="325"/>
      <c r="O52" s="321"/>
      <c r="P52" s="320">
        <f t="shared" si="2"/>
        <v>999</v>
      </c>
      <c r="Q52" s="321"/>
    </row>
    <row r="53" spans="1:17" s="322" customFormat="1" ht="18.899999999999999" customHeight="1" x14ac:dyDescent="0.25">
      <c r="A53" s="311">
        <v>47</v>
      </c>
      <c r="B53" s="326"/>
      <c r="C53" s="326"/>
      <c r="D53" s="315"/>
      <c r="E53" s="327"/>
      <c r="F53" s="321"/>
      <c r="G53" s="321"/>
      <c r="H53" s="328"/>
      <c r="I53" s="323"/>
      <c r="J53" s="316" t="e">
        <f>IF(AND(Q53="",#REF!&gt;0,#REF!&lt;5),K53,)</f>
        <v>#REF!</v>
      </c>
      <c r="K53" s="317" t="str">
        <f>IF(D53="","ZZZ9",IF(AND(#REF!&gt;0,#REF!&lt;5),D53&amp;#REF!,D53&amp;"9"))</f>
        <v>ZZZ9</v>
      </c>
      <c r="L53" s="318">
        <f t="shared" si="0"/>
        <v>999</v>
      </c>
      <c r="M53" s="331">
        <f t="shared" si="1"/>
        <v>999</v>
      </c>
      <c r="N53" s="325"/>
      <c r="O53" s="321"/>
      <c r="P53" s="320">
        <f t="shared" si="2"/>
        <v>999</v>
      </c>
      <c r="Q53" s="321"/>
    </row>
    <row r="54" spans="1:17" s="322" customFormat="1" ht="18.899999999999999" customHeight="1" x14ac:dyDescent="0.25">
      <c r="A54" s="311">
        <v>48</v>
      </c>
      <c r="B54" s="326"/>
      <c r="C54" s="326"/>
      <c r="D54" s="315"/>
      <c r="E54" s="327"/>
      <c r="F54" s="321"/>
      <c r="G54" s="321"/>
      <c r="H54" s="328"/>
      <c r="I54" s="323"/>
      <c r="J54" s="316" t="e">
        <f>IF(AND(Q54="",#REF!&gt;0,#REF!&lt;5),K54,)</f>
        <v>#REF!</v>
      </c>
      <c r="K54" s="317" t="str">
        <f>IF(D54="","ZZZ9",IF(AND(#REF!&gt;0,#REF!&lt;5),D54&amp;#REF!,D54&amp;"9"))</f>
        <v>ZZZ9</v>
      </c>
      <c r="L54" s="318">
        <f t="shared" si="0"/>
        <v>999</v>
      </c>
      <c r="M54" s="331">
        <f t="shared" si="1"/>
        <v>999</v>
      </c>
      <c r="N54" s="325"/>
      <c r="O54" s="321"/>
      <c r="P54" s="320">
        <f t="shared" si="2"/>
        <v>999</v>
      </c>
      <c r="Q54" s="321"/>
    </row>
    <row r="55" spans="1:17" s="322" customFormat="1" ht="18.899999999999999" customHeight="1" x14ac:dyDescent="0.25">
      <c r="A55" s="311">
        <v>49</v>
      </c>
      <c r="B55" s="326"/>
      <c r="C55" s="326"/>
      <c r="D55" s="315"/>
      <c r="E55" s="327"/>
      <c r="F55" s="321"/>
      <c r="G55" s="321"/>
      <c r="H55" s="328"/>
      <c r="I55" s="323"/>
      <c r="J55" s="316" t="e">
        <f>IF(AND(Q55="",#REF!&gt;0,#REF!&lt;5),K55,)</f>
        <v>#REF!</v>
      </c>
      <c r="K55" s="317" t="str">
        <f>IF(D55="","ZZZ9",IF(AND(#REF!&gt;0,#REF!&lt;5),D55&amp;#REF!,D55&amp;"9"))</f>
        <v>ZZZ9</v>
      </c>
      <c r="L55" s="318">
        <f t="shared" si="0"/>
        <v>999</v>
      </c>
      <c r="M55" s="331">
        <f t="shared" si="1"/>
        <v>999</v>
      </c>
      <c r="N55" s="325"/>
      <c r="O55" s="321"/>
      <c r="P55" s="320">
        <f t="shared" si="2"/>
        <v>999</v>
      </c>
      <c r="Q55" s="321"/>
    </row>
    <row r="56" spans="1:17" s="322" customFormat="1" ht="18.899999999999999" customHeight="1" x14ac:dyDescent="0.25">
      <c r="A56" s="311">
        <v>50</v>
      </c>
      <c r="B56" s="326"/>
      <c r="C56" s="326"/>
      <c r="D56" s="315"/>
      <c r="E56" s="327"/>
      <c r="F56" s="321"/>
      <c r="G56" s="321"/>
      <c r="H56" s="328"/>
      <c r="I56" s="323"/>
      <c r="J56" s="316" t="e">
        <f>IF(AND(Q56="",#REF!&gt;0,#REF!&lt;5),K56,)</f>
        <v>#REF!</v>
      </c>
      <c r="K56" s="317" t="str">
        <f>IF(D56="","ZZZ9",IF(AND(#REF!&gt;0,#REF!&lt;5),D56&amp;#REF!,D56&amp;"9"))</f>
        <v>ZZZ9</v>
      </c>
      <c r="L56" s="318">
        <f t="shared" si="0"/>
        <v>999</v>
      </c>
      <c r="M56" s="331">
        <f t="shared" si="1"/>
        <v>999</v>
      </c>
      <c r="N56" s="325"/>
      <c r="O56" s="321"/>
      <c r="P56" s="320">
        <f t="shared" si="2"/>
        <v>999</v>
      </c>
      <c r="Q56" s="321"/>
    </row>
    <row r="57" spans="1:17" s="322" customFormat="1" ht="18.899999999999999" customHeight="1" x14ac:dyDescent="0.25">
      <c r="A57" s="311">
        <v>51</v>
      </c>
      <c r="B57" s="326"/>
      <c r="C57" s="326"/>
      <c r="D57" s="315"/>
      <c r="E57" s="327"/>
      <c r="F57" s="321"/>
      <c r="G57" s="321"/>
      <c r="H57" s="328"/>
      <c r="I57" s="323"/>
      <c r="J57" s="316" t="e">
        <f>IF(AND(Q57="",#REF!&gt;0,#REF!&lt;5),K57,)</f>
        <v>#REF!</v>
      </c>
      <c r="K57" s="317" t="str">
        <f>IF(D57="","ZZZ9",IF(AND(#REF!&gt;0,#REF!&lt;5),D57&amp;#REF!,D57&amp;"9"))</f>
        <v>ZZZ9</v>
      </c>
      <c r="L57" s="318">
        <f t="shared" si="0"/>
        <v>999</v>
      </c>
      <c r="M57" s="331">
        <f t="shared" si="1"/>
        <v>999</v>
      </c>
      <c r="N57" s="325"/>
      <c r="O57" s="321"/>
      <c r="P57" s="320">
        <f t="shared" si="2"/>
        <v>999</v>
      </c>
      <c r="Q57" s="321"/>
    </row>
    <row r="58" spans="1:17" s="322" customFormat="1" ht="18.899999999999999" customHeight="1" x14ac:dyDescent="0.25">
      <c r="A58" s="311">
        <v>52</v>
      </c>
      <c r="B58" s="326"/>
      <c r="C58" s="326"/>
      <c r="D58" s="315"/>
      <c r="E58" s="327"/>
      <c r="F58" s="321"/>
      <c r="G58" s="321"/>
      <c r="H58" s="328"/>
      <c r="I58" s="323"/>
      <c r="J58" s="316" t="e">
        <f>IF(AND(Q58="",#REF!&gt;0,#REF!&lt;5),K58,)</f>
        <v>#REF!</v>
      </c>
      <c r="K58" s="317" t="str">
        <f>IF(D58="","ZZZ9",IF(AND(#REF!&gt;0,#REF!&lt;5),D58&amp;#REF!,D58&amp;"9"))</f>
        <v>ZZZ9</v>
      </c>
      <c r="L58" s="318">
        <f t="shared" si="0"/>
        <v>999</v>
      </c>
      <c r="M58" s="331">
        <f t="shared" si="1"/>
        <v>999</v>
      </c>
      <c r="N58" s="325"/>
      <c r="O58" s="321"/>
      <c r="P58" s="320">
        <f t="shared" si="2"/>
        <v>999</v>
      </c>
      <c r="Q58" s="321"/>
    </row>
    <row r="59" spans="1:17" s="322" customFormat="1" ht="18.899999999999999" customHeight="1" x14ac:dyDescent="0.25">
      <c r="A59" s="311">
        <v>53</v>
      </c>
      <c r="B59" s="326"/>
      <c r="C59" s="326"/>
      <c r="D59" s="315"/>
      <c r="E59" s="327"/>
      <c r="F59" s="321"/>
      <c r="G59" s="321"/>
      <c r="H59" s="328"/>
      <c r="I59" s="323"/>
      <c r="J59" s="316" t="e">
        <f>IF(AND(Q59="",#REF!&gt;0,#REF!&lt;5),K59,)</f>
        <v>#REF!</v>
      </c>
      <c r="K59" s="317" t="str">
        <f>IF(D59="","ZZZ9",IF(AND(#REF!&gt;0,#REF!&lt;5),D59&amp;#REF!,D59&amp;"9"))</f>
        <v>ZZZ9</v>
      </c>
      <c r="L59" s="318">
        <f t="shared" si="0"/>
        <v>999</v>
      </c>
      <c r="M59" s="331">
        <f t="shared" si="1"/>
        <v>999</v>
      </c>
      <c r="N59" s="325"/>
      <c r="O59" s="321"/>
      <c r="P59" s="320">
        <f t="shared" si="2"/>
        <v>999</v>
      </c>
      <c r="Q59" s="321"/>
    </row>
    <row r="60" spans="1:17" s="322" customFormat="1" ht="18.899999999999999" customHeight="1" x14ac:dyDescent="0.25">
      <c r="A60" s="311">
        <v>54</v>
      </c>
      <c r="B60" s="326"/>
      <c r="C60" s="326"/>
      <c r="D60" s="315"/>
      <c r="E60" s="327"/>
      <c r="F60" s="321"/>
      <c r="G60" s="321"/>
      <c r="H60" s="328"/>
      <c r="I60" s="323"/>
      <c r="J60" s="316" t="e">
        <f>IF(AND(Q60="",#REF!&gt;0,#REF!&lt;5),K60,)</f>
        <v>#REF!</v>
      </c>
      <c r="K60" s="317" t="str">
        <f>IF(D60="","ZZZ9",IF(AND(#REF!&gt;0,#REF!&lt;5),D60&amp;#REF!,D60&amp;"9"))</f>
        <v>ZZZ9</v>
      </c>
      <c r="L60" s="318">
        <f t="shared" si="0"/>
        <v>999</v>
      </c>
      <c r="M60" s="331">
        <f t="shared" si="1"/>
        <v>999</v>
      </c>
      <c r="N60" s="325"/>
      <c r="O60" s="321"/>
      <c r="P60" s="320">
        <f t="shared" si="2"/>
        <v>999</v>
      </c>
      <c r="Q60" s="321"/>
    </row>
    <row r="61" spans="1:17" s="322" customFormat="1" ht="18.899999999999999" customHeight="1" x14ac:dyDescent="0.25">
      <c r="A61" s="311">
        <v>55</v>
      </c>
      <c r="B61" s="326"/>
      <c r="C61" s="326"/>
      <c r="D61" s="315"/>
      <c r="E61" s="327"/>
      <c r="F61" s="321"/>
      <c r="G61" s="321"/>
      <c r="H61" s="328"/>
      <c r="I61" s="323"/>
      <c r="J61" s="316" t="e">
        <f>IF(AND(Q61="",#REF!&gt;0,#REF!&lt;5),K61,)</f>
        <v>#REF!</v>
      </c>
      <c r="K61" s="317" t="str">
        <f>IF(D61="","ZZZ9",IF(AND(#REF!&gt;0,#REF!&lt;5),D61&amp;#REF!,D61&amp;"9"))</f>
        <v>ZZZ9</v>
      </c>
      <c r="L61" s="318">
        <f t="shared" si="0"/>
        <v>999</v>
      </c>
      <c r="M61" s="331">
        <f t="shared" si="1"/>
        <v>999</v>
      </c>
      <c r="N61" s="325"/>
      <c r="O61" s="321"/>
      <c r="P61" s="320">
        <f t="shared" si="2"/>
        <v>999</v>
      </c>
      <c r="Q61" s="321"/>
    </row>
    <row r="62" spans="1:17" s="322" customFormat="1" ht="18.899999999999999" customHeight="1" x14ac:dyDescent="0.25">
      <c r="A62" s="311">
        <v>56</v>
      </c>
      <c r="B62" s="326"/>
      <c r="C62" s="326"/>
      <c r="D62" s="315"/>
      <c r="E62" s="327"/>
      <c r="F62" s="321"/>
      <c r="G62" s="321"/>
      <c r="H62" s="328"/>
      <c r="I62" s="323"/>
      <c r="J62" s="316" t="e">
        <f>IF(AND(Q62="",#REF!&gt;0,#REF!&lt;5),K62,)</f>
        <v>#REF!</v>
      </c>
      <c r="K62" s="317" t="str">
        <f>IF(D62="","ZZZ9",IF(AND(#REF!&gt;0,#REF!&lt;5),D62&amp;#REF!,D62&amp;"9"))</f>
        <v>ZZZ9</v>
      </c>
      <c r="L62" s="318">
        <f t="shared" si="0"/>
        <v>999</v>
      </c>
      <c r="M62" s="331">
        <f t="shared" si="1"/>
        <v>999</v>
      </c>
      <c r="N62" s="325"/>
      <c r="O62" s="321"/>
      <c r="P62" s="320">
        <f t="shared" si="2"/>
        <v>999</v>
      </c>
      <c r="Q62" s="321"/>
    </row>
    <row r="63" spans="1:17" s="322" customFormat="1" ht="18.899999999999999" customHeight="1" x14ac:dyDescent="0.25">
      <c r="A63" s="311">
        <v>57</v>
      </c>
      <c r="B63" s="326"/>
      <c r="C63" s="326"/>
      <c r="D63" s="315"/>
      <c r="E63" s="327"/>
      <c r="F63" s="321"/>
      <c r="G63" s="321"/>
      <c r="H63" s="328"/>
      <c r="I63" s="323"/>
      <c r="J63" s="316" t="e">
        <f>IF(AND(Q63="",#REF!&gt;0,#REF!&lt;5),K63,)</f>
        <v>#REF!</v>
      </c>
      <c r="K63" s="317" t="str">
        <f>IF(D63="","ZZZ9",IF(AND(#REF!&gt;0,#REF!&lt;5),D63&amp;#REF!,D63&amp;"9"))</f>
        <v>ZZZ9</v>
      </c>
      <c r="L63" s="318">
        <f t="shared" si="0"/>
        <v>999</v>
      </c>
      <c r="M63" s="331">
        <f t="shared" si="1"/>
        <v>999</v>
      </c>
      <c r="N63" s="325"/>
      <c r="O63" s="321"/>
      <c r="P63" s="320">
        <f t="shared" si="2"/>
        <v>999</v>
      </c>
      <c r="Q63" s="321"/>
    </row>
    <row r="64" spans="1:17" s="322" customFormat="1" ht="18.899999999999999" customHeight="1" x14ac:dyDescent="0.25">
      <c r="A64" s="311">
        <v>58</v>
      </c>
      <c r="B64" s="326"/>
      <c r="C64" s="326"/>
      <c r="D64" s="315"/>
      <c r="E64" s="327"/>
      <c r="F64" s="321"/>
      <c r="G64" s="321"/>
      <c r="H64" s="328"/>
      <c r="I64" s="323"/>
      <c r="J64" s="316" t="e">
        <f>IF(AND(Q64="",#REF!&gt;0,#REF!&lt;5),K64,)</f>
        <v>#REF!</v>
      </c>
      <c r="K64" s="317" t="str">
        <f>IF(D64="","ZZZ9",IF(AND(#REF!&gt;0,#REF!&lt;5),D64&amp;#REF!,D64&amp;"9"))</f>
        <v>ZZZ9</v>
      </c>
      <c r="L64" s="318">
        <f t="shared" si="0"/>
        <v>999</v>
      </c>
      <c r="M64" s="331">
        <f t="shared" si="1"/>
        <v>999</v>
      </c>
      <c r="N64" s="325"/>
      <c r="O64" s="321"/>
      <c r="P64" s="320">
        <f t="shared" si="2"/>
        <v>999</v>
      </c>
      <c r="Q64" s="321"/>
    </row>
    <row r="65" spans="1:17" s="322" customFormat="1" ht="18.899999999999999" customHeight="1" x14ac:dyDescent="0.25">
      <c r="A65" s="311">
        <v>59</v>
      </c>
      <c r="B65" s="326"/>
      <c r="C65" s="326"/>
      <c r="D65" s="315"/>
      <c r="E65" s="327"/>
      <c r="F65" s="321"/>
      <c r="G65" s="321"/>
      <c r="H65" s="328"/>
      <c r="I65" s="323"/>
      <c r="J65" s="316" t="e">
        <f>IF(AND(Q65="",#REF!&gt;0,#REF!&lt;5),K65,)</f>
        <v>#REF!</v>
      </c>
      <c r="K65" s="317" t="str">
        <f>IF(D65="","ZZZ9",IF(AND(#REF!&gt;0,#REF!&lt;5),D65&amp;#REF!,D65&amp;"9"))</f>
        <v>ZZZ9</v>
      </c>
      <c r="L65" s="318">
        <f t="shared" si="0"/>
        <v>999</v>
      </c>
      <c r="M65" s="331">
        <f t="shared" si="1"/>
        <v>999</v>
      </c>
      <c r="N65" s="325"/>
      <c r="O65" s="321"/>
      <c r="P65" s="320">
        <f t="shared" si="2"/>
        <v>999</v>
      </c>
      <c r="Q65" s="321"/>
    </row>
    <row r="66" spans="1:17" s="322" customFormat="1" ht="18.899999999999999" customHeight="1" x14ac:dyDescent="0.25">
      <c r="A66" s="311">
        <v>60</v>
      </c>
      <c r="B66" s="326"/>
      <c r="C66" s="326"/>
      <c r="D66" s="315"/>
      <c r="E66" s="327"/>
      <c r="F66" s="321"/>
      <c r="G66" s="321"/>
      <c r="H66" s="328"/>
      <c r="I66" s="323"/>
      <c r="J66" s="316" t="e">
        <f>IF(AND(Q66="",#REF!&gt;0,#REF!&lt;5),K66,)</f>
        <v>#REF!</v>
      </c>
      <c r="K66" s="317" t="str">
        <f>IF(D66="","ZZZ9",IF(AND(#REF!&gt;0,#REF!&lt;5),D66&amp;#REF!,D66&amp;"9"))</f>
        <v>ZZZ9</v>
      </c>
      <c r="L66" s="318">
        <f t="shared" si="0"/>
        <v>999</v>
      </c>
      <c r="M66" s="331">
        <f t="shared" si="1"/>
        <v>999</v>
      </c>
      <c r="N66" s="325"/>
      <c r="O66" s="321"/>
      <c r="P66" s="320">
        <f t="shared" si="2"/>
        <v>999</v>
      </c>
      <c r="Q66" s="321"/>
    </row>
    <row r="67" spans="1:17" s="322" customFormat="1" ht="18.899999999999999" customHeight="1" x14ac:dyDescent="0.25">
      <c r="A67" s="311">
        <v>61</v>
      </c>
      <c r="B67" s="326"/>
      <c r="C67" s="326"/>
      <c r="D67" s="315"/>
      <c r="E67" s="327"/>
      <c r="F67" s="321"/>
      <c r="G67" s="321"/>
      <c r="H67" s="328"/>
      <c r="I67" s="323"/>
      <c r="J67" s="316" t="e">
        <f>IF(AND(Q67="",#REF!&gt;0,#REF!&lt;5),K67,)</f>
        <v>#REF!</v>
      </c>
      <c r="K67" s="317" t="str">
        <f>IF(D67="","ZZZ9",IF(AND(#REF!&gt;0,#REF!&lt;5),D67&amp;#REF!,D67&amp;"9"))</f>
        <v>ZZZ9</v>
      </c>
      <c r="L67" s="318">
        <f t="shared" si="0"/>
        <v>999</v>
      </c>
      <c r="M67" s="331">
        <f t="shared" si="1"/>
        <v>999</v>
      </c>
      <c r="N67" s="325"/>
      <c r="O67" s="321"/>
      <c r="P67" s="320">
        <f t="shared" si="2"/>
        <v>999</v>
      </c>
      <c r="Q67" s="321"/>
    </row>
    <row r="68" spans="1:17" s="322" customFormat="1" ht="18.899999999999999" customHeight="1" x14ac:dyDescent="0.25">
      <c r="A68" s="311">
        <v>62</v>
      </c>
      <c r="B68" s="326"/>
      <c r="C68" s="326"/>
      <c r="D68" s="315"/>
      <c r="E68" s="327"/>
      <c r="F68" s="321"/>
      <c r="G68" s="321"/>
      <c r="H68" s="328"/>
      <c r="I68" s="323"/>
      <c r="J68" s="316" t="e">
        <f>IF(AND(Q68="",#REF!&gt;0,#REF!&lt;5),K68,)</f>
        <v>#REF!</v>
      </c>
      <c r="K68" s="317" t="str">
        <f>IF(D68="","ZZZ9",IF(AND(#REF!&gt;0,#REF!&lt;5),D68&amp;#REF!,D68&amp;"9"))</f>
        <v>ZZZ9</v>
      </c>
      <c r="L68" s="318">
        <f t="shared" si="0"/>
        <v>999</v>
      </c>
      <c r="M68" s="331">
        <f t="shared" si="1"/>
        <v>999</v>
      </c>
      <c r="N68" s="325"/>
      <c r="O68" s="321"/>
      <c r="P68" s="320">
        <f t="shared" si="2"/>
        <v>999</v>
      </c>
      <c r="Q68" s="321"/>
    </row>
    <row r="69" spans="1:17" s="322" customFormat="1" ht="18.899999999999999" customHeight="1" x14ac:dyDescent="0.25">
      <c r="A69" s="311">
        <v>63</v>
      </c>
      <c r="B69" s="326"/>
      <c r="C69" s="326"/>
      <c r="D69" s="315"/>
      <c r="E69" s="327"/>
      <c r="F69" s="321"/>
      <c r="G69" s="321"/>
      <c r="H69" s="328"/>
      <c r="I69" s="323"/>
      <c r="J69" s="316" t="e">
        <f>IF(AND(Q69="",#REF!&gt;0,#REF!&lt;5),K69,)</f>
        <v>#REF!</v>
      </c>
      <c r="K69" s="317" t="str">
        <f>IF(D69="","ZZZ9",IF(AND(#REF!&gt;0,#REF!&lt;5),D69&amp;#REF!,D69&amp;"9"))</f>
        <v>ZZZ9</v>
      </c>
      <c r="L69" s="318">
        <f t="shared" si="0"/>
        <v>999</v>
      </c>
      <c r="M69" s="331">
        <f t="shared" si="1"/>
        <v>999</v>
      </c>
      <c r="N69" s="325"/>
      <c r="O69" s="321"/>
      <c r="P69" s="320">
        <f t="shared" si="2"/>
        <v>999</v>
      </c>
      <c r="Q69" s="321"/>
    </row>
    <row r="70" spans="1:17" s="322" customFormat="1" ht="18.899999999999999" customHeight="1" x14ac:dyDescent="0.25">
      <c r="A70" s="311">
        <v>64</v>
      </c>
      <c r="B70" s="326"/>
      <c r="C70" s="326"/>
      <c r="D70" s="315"/>
      <c r="E70" s="327"/>
      <c r="F70" s="321"/>
      <c r="G70" s="321"/>
      <c r="H70" s="328"/>
      <c r="I70" s="323"/>
      <c r="J70" s="316" t="e">
        <f>IF(AND(Q70="",#REF!&gt;0,#REF!&lt;5),K70,)</f>
        <v>#REF!</v>
      </c>
      <c r="K70" s="317" t="str">
        <f>IF(D70="","ZZZ9",IF(AND(#REF!&gt;0,#REF!&lt;5),D70&amp;#REF!,D70&amp;"9"))</f>
        <v>ZZZ9</v>
      </c>
      <c r="L70" s="318">
        <f t="shared" si="0"/>
        <v>999</v>
      </c>
      <c r="M70" s="331">
        <f t="shared" si="1"/>
        <v>999</v>
      </c>
      <c r="N70" s="325"/>
      <c r="O70" s="321"/>
      <c r="P70" s="320">
        <f t="shared" si="2"/>
        <v>999</v>
      </c>
      <c r="Q70" s="321"/>
    </row>
    <row r="71" spans="1:17" s="322" customFormat="1" ht="18.899999999999999" customHeight="1" x14ac:dyDescent="0.25">
      <c r="A71" s="311">
        <v>65</v>
      </c>
      <c r="B71" s="326"/>
      <c r="C71" s="326"/>
      <c r="D71" s="315"/>
      <c r="E71" s="327"/>
      <c r="F71" s="321"/>
      <c r="G71" s="321"/>
      <c r="H71" s="328"/>
      <c r="I71" s="323"/>
      <c r="J71" s="316" t="e">
        <f>IF(AND(Q71="",#REF!&gt;0,#REF!&lt;5),K71,)</f>
        <v>#REF!</v>
      </c>
      <c r="K71" s="317" t="str">
        <f>IF(D71="","ZZZ9",IF(AND(#REF!&gt;0,#REF!&lt;5),D71&amp;#REF!,D71&amp;"9"))</f>
        <v>ZZZ9</v>
      </c>
      <c r="L71" s="318">
        <f t="shared" si="0"/>
        <v>999</v>
      </c>
      <c r="M71" s="331">
        <f t="shared" si="1"/>
        <v>999</v>
      </c>
      <c r="N71" s="325"/>
      <c r="O71" s="321"/>
      <c r="P71" s="320">
        <f t="shared" si="2"/>
        <v>999</v>
      </c>
      <c r="Q71" s="321"/>
    </row>
    <row r="72" spans="1:17" s="322" customFormat="1" ht="18.899999999999999" customHeight="1" x14ac:dyDescent="0.25">
      <c r="A72" s="311">
        <v>66</v>
      </c>
      <c r="B72" s="326"/>
      <c r="C72" s="326"/>
      <c r="D72" s="315"/>
      <c r="E72" s="327"/>
      <c r="F72" s="321"/>
      <c r="G72" s="321"/>
      <c r="H72" s="328"/>
      <c r="I72" s="323"/>
      <c r="J72" s="316" t="e">
        <f>IF(AND(Q72="",#REF!&gt;0,#REF!&lt;5),K72,)</f>
        <v>#REF!</v>
      </c>
      <c r="K72" s="317" t="str">
        <f>IF(D72="","ZZZ9",IF(AND(#REF!&gt;0,#REF!&lt;5),D72&amp;#REF!,D72&amp;"9"))</f>
        <v>ZZZ9</v>
      </c>
      <c r="L72" s="318">
        <f t="shared" si="0"/>
        <v>999</v>
      </c>
      <c r="M72" s="331">
        <f t="shared" si="1"/>
        <v>999</v>
      </c>
      <c r="N72" s="325"/>
      <c r="O72" s="321"/>
      <c r="P72" s="320">
        <f t="shared" si="2"/>
        <v>999</v>
      </c>
      <c r="Q72" s="321"/>
    </row>
    <row r="73" spans="1:17" s="322" customFormat="1" ht="18.899999999999999" customHeight="1" x14ac:dyDescent="0.25">
      <c r="A73" s="311">
        <v>67</v>
      </c>
      <c r="B73" s="326"/>
      <c r="C73" s="326"/>
      <c r="D73" s="315"/>
      <c r="E73" s="327"/>
      <c r="F73" s="321"/>
      <c r="G73" s="321"/>
      <c r="H73" s="328"/>
      <c r="I73" s="323"/>
      <c r="J73" s="316" t="e">
        <f>IF(AND(Q73="",#REF!&gt;0,#REF!&lt;5),K73,)</f>
        <v>#REF!</v>
      </c>
      <c r="K73" s="317" t="str">
        <f>IF(D73="","ZZZ9",IF(AND(#REF!&gt;0,#REF!&lt;5),D73&amp;#REF!,D73&amp;"9"))</f>
        <v>ZZZ9</v>
      </c>
      <c r="L73" s="318">
        <f t="shared" si="0"/>
        <v>999</v>
      </c>
      <c r="M73" s="331">
        <f t="shared" si="1"/>
        <v>999</v>
      </c>
      <c r="N73" s="325"/>
      <c r="O73" s="321"/>
      <c r="P73" s="320">
        <f t="shared" si="2"/>
        <v>999</v>
      </c>
      <c r="Q73" s="321"/>
    </row>
    <row r="74" spans="1:17" s="322" customFormat="1" ht="18.899999999999999" customHeight="1" x14ac:dyDescent="0.25">
      <c r="A74" s="311">
        <v>68</v>
      </c>
      <c r="B74" s="326"/>
      <c r="C74" s="326"/>
      <c r="D74" s="315"/>
      <c r="E74" s="327"/>
      <c r="F74" s="321"/>
      <c r="G74" s="321"/>
      <c r="H74" s="328"/>
      <c r="I74" s="323"/>
      <c r="J74" s="316" t="e">
        <f>IF(AND(Q74="",#REF!&gt;0,#REF!&lt;5),K74,)</f>
        <v>#REF!</v>
      </c>
      <c r="K74" s="317" t="str">
        <f>IF(D74="","ZZZ9",IF(AND(#REF!&gt;0,#REF!&lt;5),D74&amp;#REF!,D74&amp;"9"))</f>
        <v>ZZZ9</v>
      </c>
      <c r="L74" s="318">
        <f t="shared" si="0"/>
        <v>999</v>
      </c>
      <c r="M74" s="331">
        <f t="shared" si="1"/>
        <v>999</v>
      </c>
      <c r="N74" s="325"/>
      <c r="O74" s="321"/>
      <c r="P74" s="320">
        <f t="shared" si="2"/>
        <v>999</v>
      </c>
      <c r="Q74" s="321"/>
    </row>
    <row r="75" spans="1:17" s="322" customFormat="1" ht="18.899999999999999" customHeight="1" x14ac:dyDescent="0.25">
      <c r="A75" s="311">
        <v>69</v>
      </c>
      <c r="B75" s="326"/>
      <c r="C75" s="326"/>
      <c r="D75" s="315"/>
      <c r="E75" s="327"/>
      <c r="F75" s="321"/>
      <c r="G75" s="321"/>
      <c r="H75" s="328"/>
      <c r="I75" s="323"/>
      <c r="J75" s="316" t="e">
        <f>IF(AND(Q75="",#REF!&gt;0,#REF!&lt;5),K75,)</f>
        <v>#REF!</v>
      </c>
      <c r="K75" s="317" t="str">
        <f>IF(D75="","ZZZ9",IF(AND(#REF!&gt;0,#REF!&lt;5),D75&amp;#REF!,D75&amp;"9"))</f>
        <v>ZZZ9</v>
      </c>
      <c r="L75" s="318">
        <f t="shared" si="0"/>
        <v>999</v>
      </c>
      <c r="M75" s="331">
        <f t="shared" si="1"/>
        <v>999</v>
      </c>
      <c r="N75" s="325"/>
      <c r="O75" s="321"/>
      <c r="P75" s="320">
        <f t="shared" si="2"/>
        <v>999</v>
      </c>
      <c r="Q75" s="321"/>
    </row>
    <row r="76" spans="1:17" s="322" customFormat="1" ht="18.899999999999999" customHeight="1" x14ac:dyDescent="0.25">
      <c r="A76" s="311">
        <v>70</v>
      </c>
      <c r="B76" s="326"/>
      <c r="C76" s="326"/>
      <c r="D76" s="315"/>
      <c r="E76" s="327"/>
      <c r="F76" s="321"/>
      <c r="G76" s="321"/>
      <c r="H76" s="328"/>
      <c r="I76" s="323"/>
      <c r="J76" s="316" t="e">
        <f>IF(AND(Q76="",#REF!&gt;0,#REF!&lt;5),K76,)</f>
        <v>#REF!</v>
      </c>
      <c r="K76" s="317" t="str">
        <f>IF(D76="","ZZZ9",IF(AND(#REF!&gt;0,#REF!&lt;5),D76&amp;#REF!,D76&amp;"9"))</f>
        <v>ZZZ9</v>
      </c>
      <c r="L76" s="318">
        <f t="shared" si="0"/>
        <v>999</v>
      </c>
      <c r="M76" s="331">
        <f t="shared" si="1"/>
        <v>999</v>
      </c>
      <c r="N76" s="325"/>
      <c r="O76" s="321"/>
      <c r="P76" s="320">
        <f t="shared" si="2"/>
        <v>999</v>
      </c>
      <c r="Q76" s="321"/>
    </row>
    <row r="77" spans="1:17" s="322" customFormat="1" ht="18.899999999999999" customHeight="1" x14ac:dyDescent="0.25">
      <c r="A77" s="311">
        <v>71</v>
      </c>
      <c r="B77" s="326"/>
      <c r="C77" s="326"/>
      <c r="D77" s="315"/>
      <c r="E77" s="327"/>
      <c r="F77" s="321"/>
      <c r="G77" s="321"/>
      <c r="H77" s="328"/>
      <c r="I77" s="323"/>
      <c r="J77" s="316" t="e">
        <f>IF(AND(Q77="",#REF!&gt;0,#REF!&lt;5),K77,)</f>
        <v>#REF!</v>
      </c>
      <c r="K77" s="317" t="str">
        <f>IF(D77="","ZZZ9",IF(AND(#REF!&gt;0,#REF!&lt;5),D77&amp;#REF!,D77&amp;"9"))</f>
        <v>ZZZ9</v>
      </c>
      <c r="L77" s="318">
        <f t="shared" si="0"/>
        <v>999</v>
      </c>
      <c r="M77" s="331">
        <f t="shared" si="1"/>
        <v>999</v>
      </c>
      <c r="N77" s="325"/>
      <c r="O77" s="321"/>
      <c r="P77" s="320">
        <f t="shared" si="2"/>
        <v>999</v>
      </c>
      <c r="Q77" s="321"/>
    </row>
    <row r="78" spans="1:17" s="322" customFormat="1" ht="18.899999999999999" customHeight="1" x14ac:dyDescent="0.25">
      <c r="A78" s="311">
        <v>72</v>
      </c>
      <c r="B78" s="326"/>
      <c r="C78" s="326"/>
      <c r="D78" s="315"/>
      <c r="E78" s="327"/>
      <c r="F78" s="321"/>
      <c r="G78" s="321"/>
      <c r="H78" s="328"/>
      <c r="I78" s="323"/>
      <c r="J78" s="316" t="e">
        <f>IF(AND(Q78="",#REF!&gt;0,#REF!&lt;5),K78,)</f>
        <v>#REF!</v>
      </c>
      <c r="K78" s="317" t="str">
        <f>IF(D78="","ZZZ9",IF(AND(#REF!&gt;0,#REF!&lt;5),D78&amp;#REF!,D78&amp;"9"))</f>
        <v>ZZZ9</v>
      </c>
      <c r="L78" s="318">
        <f t="shared" si="0"/>
        <v>999</v>
      </c>
      <c r="M78" s="331">
        <f t="shared" si="1"/>
        <v>999</v>
      </c>
      <c r="N78" s="325"/>
      <c r="O78" s="321"/>
      <c r="P78" s="320">
        <f t="shared" si="2"/>
        <v>999</v>
      </c>
      <c r="Q78" s="321"/>
    </row>
    <row r="79" spans="1:17" s="322" customFormat="1" ht="18.899999999999999" customHeight="1" x14ac:dyDescent="0.25">
      <c r="A79" s="311">
        <v>73</v>
      </c>
      <c r="B79" s="326"/>
      <c r="C79" s="326"/>
      <c r="D79" s="315"/>
      <c r="E79" s="327"/>
      <c r="F79" s="321"/>
      <c r="G79" s="321"/>
      <c r="H79" s="328"/>
      <c r="I79" s="323"/>
      <c r="J79" s="316" t="e">
        <f>IF(AND(Q79="",#REF!&gt;0,#REF!&lt;5),K79,)</f>
        <v>#REF!</v>
      </c>
      <c r="K79" s="317" t="str">
        <f>IF(D79="","ZZZ9",IF(AND(#REF!&gt;0,#REF!&lt;5),D79&amp;#REF!,D79&amp;"9"))</f>
        <v>ZZZ9</v>
      </c>
      <c r="L79" s="318">
        <f t="shared" si="0"/>
        <v>999</v>
      </c>
      <c r="M79" s="331">
        <f t="shared" si="1"/>
        <v>999</v>
      </c>
      <c r="N79" s="325"/>
      <c r="O79" s="321"/>
      <c r="P79" s="320">
        <f t="shared" si="2"/>
        <v>999</v>
      </c>
      <c r="Q79" s="321"/>
    </row>
    <row r="80" spans="1:17" s="322" customFormat="1" ht="18.899999999999999" customHeight="1" x14ac:dyDescent="0.25">
      <c r="A80" s="311">
        <v>74</v>
      </c>
      <c r="B80" s="326"/>
      <c r="C80" s="326"/>
      <c r="D80" s="315"/>
      <c r="E80" s="327"/>
      <c r="F80" s="321"/>
      <c r="G80" s="321"/>
      <c r="H80" s="328"/>
      <c r="I80" s="323"/>
      <c r="J80" s="316" t="e">
        <f>IF(AND(Q80="",#REF!&gt;0,#REF!&lt;5),K80,)</f>
        <v>#REF!</v>
      </c>
      <c r="K80" s="317" t="str">
        <f>IF(D80="","ZZZ9",IF(AND(#REF!&gt;0,#REF!&lt;5),D80&amp;#REF!,D80&amp;"9"))</f>
        <v>ZZZ9</v>
      </c>
      <c r="L80" s="318">
        <f t="shared" si="0"/>
        <v>999</v>
      </c>
      <c r="M80" s="331">
        <f t="shared" si="1"/>
        <v>999</v>
      </c>
      <c r="N80" s="325"/>
      <c r="O80" s="321"/>
      <c r="P80" s="320">
        <f t="shared" si="2"/>
        <v>999</v>
      </c>
      <c r="Q80" s="321"/>
    </row>
    <row r="81" spans="1:17" s="322" customFormat="1" ht="18.899999999999999" customHeight="1" x14ac:dyDescent="0.25">
      <c r="A81" s="311">
        <v>75</v>
      </c>
      <c r="B81" s="326"/>
      <c r="C81" s="326"/>
      <c r="D81" s="315"/>
      <c r="E81" s="327"/>
      <c r="F81" s="321"/>
      <c r="G81" s="321"/>
      <c r="H81" s="328"/>
      <c r="I81" s="323"/>
      <c r="J81" s="316" t="e">
        <f>IF(AND(Q81="",#REF!&gt;0,#REF!&lt;5),K81,)</f>
        <v>#REF!</v>
      </c>
      <c r="K81" s="317" t="str">
        <f>IF(D81="","ZZZ9",IF(AND(#REF!&gt;0,#REF!&lt;5),D81&amp;#REF!,D81&amp;"9"))</f>
        <v>ZZZ9</v>
      </c>
      <c r="L81" s="318">
        <f t="shared" si="0"/>
        <v>999</v>
      </c>
      <c r="M81" s="331">
        <f t="shared" si="1"/>
        <v>999</v>
      </c>
      <c r="N81" s="325"/>
      <c r="O81" s="321"/>
      <c r="P81" s="320">
        <f t="shared" si="2"/>
        <v>999</v>
      </c>
      <c r="Q81" s="321"/>
    </row>
    <row r="82" spans="1:17" s="322" customFormat="1" ht="18.899999999999999" customHeight="1" x14ac:dyDescent="0.25">
      <c r="A82" s="311">
        <v>76</v>
      </c>
      <c r="B82" s="326"/>
      <c r="C82" s="326"/>
      <c r="D82" s="315"/>
      <c r="E82" s="327"/>
      <c r="F82" s="321"/>
      <c r="G82" s="321"/>
      <c r="H82" s="328"/>
      <c r="I82" s="323"/>
      <c r="J82" s="316" t="e">
        <f>IF(AND(Q82="",#REF!&gt;0,#REF!&lt;5),K82,)</f>
        <v>#REF!</v>
      </c>
      <c r="K82" s="317" t="str">
        <f>IF(D82="","ZZZ9",IF(AND(#REF!&gt;0,#REF!&lt;5),D82&amp;#REF!,D82&amp;"9"))</f>
        <v>ZZZ9</v>
      </c>
      <c r="L82" s="318">
        <f t="shared" si="0"/>
        <v>999</v>
      </c>
      <c r="M82" s="331">
        <f t="shared" si="1"/>
        <v>999</v>
      </c>
      <c r="N82" s="325"/>
      <c r="O82" s="321"/>
      <c r="P82" s="320">
        <f t="shared" si="2"/>
        <v>999</v>
      </c>
      <c r="Q82" s="321"/>
    </row>
    <row r="83" spans="1:17" s="322" customFormat="1" ht="18.899999999999999" customHeight="1" x14ac:dyDescent="0.25">
      <c r="A83" s="311">
        <v>77</v>
      </c>
      <c r="B83" s="326"/>
      <c r="C83" s="326"/>
      <c r="D83" s="315"/>
      <c r="E83" s="327"/>
      <c r="F83" s="321"/>
      <c r="G83" s="321"/>
      <c r="H83" s="328"/>
      <c r="I83" s="323"/>
      <c r="J83" s="316" t="e">
        <f>IF(AND(Q83="",#REF!&gt;0,#REF!&lt;5),K83,)</f>
        <v>#REF!</v>
      </c>
      <c r="K83" s="317" t="str">
        <f>IF(D83="","ZZZ9",IF(AND(#REF!&gt;0,#REF!&lt;5),D83&amp;#REF!,D83&amp;"9"))</f>
        <v>ZZZ9</v>
      </c>
      <c r="L83" s="318">
        <f t="shared" si="0"/>
        <v>999</v>
      </c>
      <c r="M83" s="331">
        <f t="shared" si="1"/>
        <v>999</v>
      </c>
      <c r="N83" s="325"/>
      <c r="O83" s="321"/>
      <c r="P83" s="320">
        <f t="shared" si="2"/>
        <v>999</v>
      </c>
      <c r="Q83" s="321"/>
    </row>
    <row r="84" spans="1:17" s="322" customFormat="1" ht="18.899999999999999" customHeight="1" x14ac:dyDescent="0.25">
      <c r="A84" s="311">
        <v>78</v>
      </c>
      <c r="B84" s="326"/>
      <c r="C84" s="326"/>
      <c r="D84" s="315"/>
      <c r="E84" s="327"/>
      <c r="F84" s="321"/>
      <c r="G84" s="321"/>
      <c r="H84" s="328"/>
      <c r="I84" s="323"/>
      <c r="J84" s="316" t="e">
        <f>IF(AND(Q84="",#REF!&gt;0,#REF!&lt;5),K84,)</f>
        <v>#REF!</v>
      </c>
      <c r="K84" s="317" t="str">
        <f>IF(D84="","ZZZ9",IF(AND(#REF!&gt;0,#REF!&lt;5),D84&amp;#REF!,D84&amp;"9"))</f>
        <v>ZZZ9</v>
      </c>
      <c r="L84" s="318">
        <f t="shared" si="0"/>
        <v>999</v>
      </c>
      <c r="M84" s="331">
        <f t="shared" si="1"/>
        <v>999</v>
      </c>
      <c r="N84" s="325"/>
      <c r="O84" s="321"/>
      <c r="P84" s="320">
        <f t="shared" si="2"/>
        <v>999</v>
      </c>
      <c r="Q84" s="321"/>
    </row>
    <row r="85" spans="1:17" s="322" customFormat="1" ht="18.899999999999999" customHeight="1" x14ac:dyDescent="0.25">
      <c r="A85" s="311">
        <v>79</v>
      </c>
      <c r="B85" s="326"/>
      <c r="C85" s="326"/>
      <c r="D85" s="315"/>
      <c r="E85" s="327"/>
      <c r="F85" s="321"/>
      <c r="G85" s="321"/>
      <c r="H85" s="328"/>
      <c r="I85" s="323"/>
      <c r="J85" s="316" t="e">
        <f>IF(AND(Q85="",#REF!&gt;0,#REF!&lt;5),K85,)</f>
        <v>#REF!</v>
      </c>
      <c r="K85" s="317" t="str">
        <f>IF(D85="","ZZZ9",IF(AND(#REF!&gt;0,#REF!&lt;5),D85&amp;#REF!,D85&amp;"9"))</f>
        <v>ZZZ9</v>
      </c>
      <c r="L85" s="318">
        <f t="shared" si="0"/>
        <v>999</v>
      </c>
      <c r="M85" s="331">
        <f t="shared" si="1"/>
        <v>999</v>
      </c>
      <c r="N85" s="325"/>
      <c r="O85" s="321"/>
      <c r="P85" s="320">
        <f t="shared" si="2"/>
        <v>999</v>
      </c>
      <c r="Q85" s="321"/>
    </row>
    <row r="86" spans="1:17" s="322" customFormat="1" ht="18.899999999999999" customHeight="1" x14ac:dyDescent="0.25">
      <c r="A86" s="311">
        <v>80</v>
      </c>
      <c r="B86" s="326"/>
      <c r="C86" s="326"/>
      <c r="D86" s="315"/>
      <c r="E86" s="327"/>
      <c r="F86" s="321"/>
      <c r="G86" s="321"/>
      <c r="H86" s="328"/>
      <c r="I86" s="323"/>
      <c r="J86" s="316" t="e">
        <f>IF(AND(Q86="",#REF!&gt;0,#REF!&lt;5),K86,)</f>
        <v>#REF!</v>
      </c>
      <c r="K86" s="317" t="str">
        <f>IF(D86="","ZZZ9",IF(AND(#REF!&gt;0,#REF!&lt;5),D86&amp;#REF!,D86&amp;"9"))</f>
        <v>ZZZ9</v>
      </c>
      <c r="L86" s="318">
        <f t="shared" si="0"/>
        <v>999</v>
      </c>
      <c r="M86" s="331">
        <f t="shared" si="1"/>
        <v>999</v>
      </c>
      <c r="N86" s="325"/>
      <c r="O86" s="321"/>
      <c r="P86" s="320">
        <f t="shared" si="2"/>
        <v>999</v>
      </c>
      <c r="Q86" s="321"/>
    </row>
    <row r="87" spans="1:17" s="322" customFormat="1" ht="18.899999999999999" customHeight="1" x14ac:dyDescent="0.25">
      <c r="A87" s="311">
        <v>81</v>
      </c>
      <c r="B87" s="326"/>
      <c r="C87" s="326"/>
      <c r="D87" s="315"/>
      <c r="E87" s="327"/>
      <c r="F87" s="321"/>
      <c r="G87" s="321"/>
      <c r="H87" s="328"/>
      <c r="I87" s="323"/>
      <c r="J87" s="316" t="e">
        <f>IF(AND(Q87="",#REF!&gt;0,#REF!&lt;5),K87,)</f>
        <v>#REF!</v>
      </c>
      <c r="K87" s="317" t="str">
        <f>IF(D87="","ZZZ9",IF(AND(#REF!&gt;0,#REF!&lt;5),D87&amp;#REF!,D87&amp;"9"))</f>
        <v>ZZZ9</v>
      </c>
      <c r="L87" s="318">
        <f t="shared" si="0"/>
        <v>999</v>
      </c>
      <c r="M87" s="331">
        <f t="shared" si="1"/>
        <v>999</v>
      </c>
      <c r="N87" s="325"/>
      <c r="O87" s="321"/>
      <c r="P87" s="320">
        <f t="shared" si="2"/>
        <v>999</v>
      </c>
      <c r="Q87" s="321"/>
    </row>
    <row r="88" spans="1:17" s="322" customFormat="1" ht="18.899999999999999" customHeight="1" x14ac:dyDescent="0.25">
      <c r="A88" s="311">
        <v>82</v>
      </c>
      <c r="B88" s="326"/>
      <c r="C88" s="326"/>
      <c r="D88" s="315"/>
      <c r="E88" s="327"/>
      <c r="F88" s="321"/>
      <c r="G88" s="321"/>
      <c r="H88" s="328"/>
      <c r="I88" s="323"/>
      <c r="J88" s="316" t="e">
        <f>IF(AND(Q88="",#REF!&gt;0,#REF!&lt;5),K88,)</f>
        <v>#REF!</v>
      </c>
      <c r="K88" s="317" t="str">
        <f>IF(D88="","ZZZ9",IF(AND(#REF!&gt;0,#REF!&lt;5),D88&amp;#REF!,D88&amp;"9"))</f>
        <v>ZZZ9</v>
      </c>
      <c r="L88" s="318">
        <f t="shared" si="0"/>
        <v>999</v>
      </c>
      <c r="M88" s="331">
        <f t="shared" si="1"/>
        <v>999</v>
      </c>
      <c r="N88" s="325"/>
      <c r="O88" s="321"/>
      <c r="P88" s="320">
        <f t="shared" si="2"/>
        <v>999</v>
      </c>
      <c r="Q88" s="321"/>
    </row>
    <row r="89" spans="1:17" s="322" customFormat="1" ht="18.899999999999999" customHeight="1" x14ac:dyDescent="0.25">
      <c r="A89" s="311">
        <v>83</v>
      </c>
      <c r="B89" s="326"/>
      <c r="C89" s="326"/>
      <c r="D89" s="315"/>
      <c r="E89" s="327"/>
      <c r="F89" s="321"/>
      <c r="G89" s="321"/>
      <c r="H89" s="328"/>
      <c r="I89" s="323"/>
      <c r="J89" s="316" t="e">
        <f>IF(AND(Q89="",#REF!&gt;0,#REF!&lt;5),K89,)</f>
        <v>#REF!</v>
      </c>
      <c r="K89" s="317" t="str">
        <f>IF(D89="","ZZZ9",IF(AND(#REF!&gt;0,#REF!&lt;5),D89&amp;#REF!,D89&amp;"9"))</f>
        <v>ZZZ9</v>
      </c>
      <c r="L89" s="318">
        <f t="shared" si="0"/>
        <v>999</v>
      </c>
      <c r="M89" s="331">
        <f t="shared" si="1"/>
        <v>999</v>
      </c>
      <c r="N89" s="325"/>
      <c r="O89" s="321"/>
      <c r="P89" s="320">
        <f t="shared" si="2"/>
        <v>999</v>
      </c>
      <c r="Q89" s="321"/>
    </row>
    <row r="90" spans="1:17" s="322" customFormat="1" ht="18.899999999999999" customHeight="1" x14ac:dyDescent="0.25">
      <c r="A90" s="311">
        <v>84</v>
      </c>
      <c r="B90" s="326"/>
      <c r="C90" s="326"/>
      <c r="D90" s="315"/>
      <c r="E90" s="327"/>
      <c r="F90" s="321"/>
      <c r="G90" s="321"/>
      <c r="H90" s="328"/>
      <c r="I90" s="323"/>
      <c r="J90" s="316" t="e">
        <f>IF(AND(Q90="",#REF!&gt;0,#REF!&lt;5),K90,)</f>
        <v>#REF!</v>
      </c>
      <c r="K90" s="317" t="str">
        <f>IF(D90="","ZZZ9",IF(AND(#REF!&gt;0,#REF!&lt;5),D90&amp;#REF!,D90&amp;"9"))</f>
        <v>ZZZ9</v>
      </c>
      <c r="L90" s="318">
        <f t="shared" si="0"/>
        <v>999</v>
      </c>
      <c r="M90" s="331">
        <f t="shared" si="1"/>
        <v>999</v>
      </c>
      <c r="N90" s="325"/>
      <c r="O90" s="321"/>
      <c r="P90" s="320">
        <f t="shared" si="2"/>
        <v>999</v>
      </c>
      <c r="Q90" s="321"/>
    </row>
    <row r="91" spans="1:17" s="322" customFormat="1" ht="18.899999999999999" customHeight="1" x14ac:dyDescent="0.25">
      <c r="A91" s="311">
        <v>85</v>
      </c>
      <c r="B91" s="326"/>
      <c r="C91" s="326"/>
      <c r="D91" s="315"/>
      <c r="E91" s="327"/>
      <c r="F91" s="321"/>
      <c r="G91" s="321"/>
      <c r="H91" s="328"/>
      <c r="I91" s="323"/>
      <c r="J91" s="316" t="e">
        <f>IF(AND(Q91="",#REF!&gt;0,#REF!&lt;5),K91,)</f>
        <v>#REF!</v>
      </c>
      <c r="K91" s="317" t="str">
        <f>IF(D91="","ZZZ9",IF(AND(#REF!&gt;0,#REF!&lt;5),D91&amp;#REF!,D91&amp;"9"))</f>
        <v>ZZZ9</v>
      </c>
      <c r="L91" s="318">
        <f t="shared" si="0"/>
        <v>999</v>
      </c>
      <c r="M91" s="331">
        <f t="shared" si="1"/>
        <v>999</v>
      </c>
      <c r="N91" s="325"/>
      <c r="O91" s="321"/>
      <c r="P91" s="320">
        <f t="shared" si="2"/>
        <v>999</v>
      </c>
      <c r="Q91" s="321"/>
    </row>
    <row r="92" spans="1:17" s="322" customFormat="1" ht="18.899999999999999" customHeight="1" x14ac:dyDescent="0.25">
      <c r="A92" s="311">
        <v>86</v>
      </c>
      <c r="B92" s="326"/>
      <c r="C92" s="326"/>
      <c r="D92" s="315"/>
      <c r="E92" s="327"/>
      <c r="F92" s="321"/>
      <c r="G92" s="321"/>
      <c r="H92" s="328"/>
      <c r="I92" s="323"/>
      <c r="J92" s="316" t="e">
        <f>IF(AND(Q92="",#REF!&gt;0,#REF!&lt;5),K92,)</f>
        <v>#REF!</v>
      </c>
      <c r="K92" s="317" t="str">
        <f>IF(D92="","ZZZ9",IF(AND(#REF!&gt;0,#REF!&lt;5),D92&amp;#REF!,D92&amp;"9"))</f>
        <v>ZZZ9</v>
      </c>
      <c r="L92" s="318">
        <f t="shared" si="0"/>
        <v>999</v>
      </c>
      <c r="M92" s="331">
        <f t="shared" si="1"/>
        <v>999</v>
      </c>
      <c r="N92" s="325"/>
      <c r="O92" s="321"/>
      <c r="P92" s="320">
        <f t="shared" si="2"/>
        <v>999</v>
      </c>
      <c r="Q92" s="321"/>
    </row>
    <row r="93" spans="1:17" s="322" customFormat="1" ht="18.899999999999999" customHeight="1" x14ac:dyDescent="0.25">
      <c r="A93" s="311">
        <v>87</v>
      </c>
      <c r="B93" s="326"/>
      <c r="C93" s="326"/>
      <c r="D93" s="315"/>
      <c r="E93" s="327"/>
      <c r="F93" s="321"/>
      <c r="G93" s="321"/>
      <c r="H93" s="328"/>
      <c r="I93" s="323"/>
      <c r="J93" s="316" t="e">
        <f>IF(AND(Q93="",#REF!&gt;0,#REF!&lt;5),K93,)</f>
        <v>#REF!</v>
      </c>
      <c r="K93" s="317" t="str">
        <f>IF(D93="","ZZZ9",IF(AND(#REF!&gt;0,#REF!&lt;5),D93&amp;#REF!,D93&amp;"9"))</f>
        <v>ZZZ9</v>
      </c>
      <c r="L93" s="318">
        <f t="shared" si="0"/>
        <v>999</v>
      </c>
      <c r="M93" s="331">
        <f t="shared" si="1"/>
        <v>999</v>
      </c>
      <c r="N93" s="325"/>
      <c r="O93" s="321"/>
      <c r="P93" s="320">
        <f t="shared" si="2"/>
        <v>999</v>
      </c>
      <c r="Q93" s="321"/>
    </row>
    <row r="94" spans="1:17" s="322" customFormat="1" ht="18.899999999999999" customHeight="1" x14ac:dyDescent="0.25">
      <c r="A94" s="311">
        <v>88</v>
      </c>
      <c r="B94" s="326"/>
      <c r="C94" s="326"/>
      <c r="D94" s="315"/>
      <c r="E94" s="327"/>
      <c r="F94" s="321"/>
      <c r="G94" s="321"/>
      <c r="H94" s="328"/>
      <c r="I94" s="323"/>
      <c r="J94" s="316" t="e">
        <f>IF(AND(Q94="",#REF!&gt;0,#REF!&lt;5),K94,)</f>
        <v>#REF!</v>
      </c>
      <c r="K94" s="317" t="str">
        <f>IF(D94="","ZZZ9",IF(AND(#REF!&gt;0,#REF!&lt;5),D94&amp;#REF!,D94&amp;"9"))</f>
        <v>ZZZ9</v>
      </c>
      <c r="L94" s="318">
        <f t="shared" si="0"/>
        <v>999</v>
      </c>
      <c r="M94" s="331">
        <f t="shared" si="1"/>
        <v>999</v>
      </c>
      <c r="N94" s="325"/>
      <c r="O94" s="321"/>
      <c r="P94" s="320">
        <f t="shared" si="2"/>
        <v>999</v>
      </c>
      <c r="Q94" s="321"/>
    </row>
    <row r="95" spans="1:17" s="322" customFormat="1" ht="18.899999999999999" customHeight="1" x14ac:dyDescent="0.25">
      <c r="A95" s="311">
        <v>89</v>
      </c>
      <c r="B95" s="326"/>
      <c r="C95" s="326"/>
      <c r="D95" s="315"/>
      <c r="E95" s="327"/>
      <c r="F95" s="321"/>
      <c r="G95" s="321"/>
      <c r="H95" s="328"/>
      <c r="I95" s="323"/>
      <c r="J95" s="316" t="e">
        <f>IF(AND(Q95="",#REF!&gt;0,#REF!&lt;5),K95,)</f>
        <v>#REF!</v>
      </c>
      <c r="K95" s="317" t="str">
        <f>IF(D95="","ZZZ9",IF(AND(#REF!&gt;0,#REF!&lt;5),D95&amp;#REF!,D95&amp;"9"))</f>
        <v>ZZZ9</v>
      </c>
      <c r="L95" s="318">
        <f t="shared" si="0"/>
        <v>999</v>
      </c>
      <c r="M95" s="331">
        <f t="shared" si="1"/>
        <v>999</v>
      </c>
      <c r="N95" s="325"/>
      <c r="O95" s="321"/>
      <c r="P95" s="320">
        <f t="shared" si="2"/>
        <v>999</v>
      </c>
      <c r="Q95" s="321"/>
    </row>
    <row r="96" spans="1:17" s="322" customFormat="1" ht="18.899999999999999" customHeight="1" x14ac:dyDescent="0.25">
      <c r="A96" s="311">
        <v>90</v>
      </c>
      <c r="B96" s="326"/>
      <c r="C96" s="326"/>
      <c r="D96" s="315"/>
      <c r="E96" s="327"/>
      <c r="F96" s="321"/>
      <c r="G96" s="321"/>
      <c r="H96" s="328"/>
      <c r="I96" s="323"/>
      <c r="J96" s="316" t="e">
        <f>IF(AND(Q96="",#REF!&gt;0,#REF!&lt;5),K96,)</f>
        <v>#REF!</v>
      </c>
      <c r="K96" s="317" t="str">
        <f>IF(D96="","ZZZ9",IF(AND(#REF!&gt;0,#REF!&lt;5),D96&amp;#REF!,D96&amp;"9"))</f>
        <v>ZZZ9</v>
      </c>
      <c r="L96" s="318">
        <f t="shared" si="0"/>
        <v>999</v>
      </c>
      <c r="M96" s="331">
        <f t="shared" si="1"/>
        <v>999</v>
      </c>
      <c r="N96" s="325"/>
      <c r="O96" s="321"/>
      <c r="P96" s="320">
        <f t="shared" si="2"/>
        <v>999</v>
      </c>
      <c r="Q96" s="321"/>
    </row>
    <row r="97" spans="1:17" s="322" customFormat="1" ht="18.899999999999999" customHeight="1" x14ac:dyDescent="0.25">
      <c r="A97" s="311">
        <v>91</v>
      </c>
      <c r="B97" s="326"/>
      <c r="C97" s="326"/>
      <c r="D97" s="315"/>
      <c r="E97" s="327"/>
      <c r="F97" s="321"/>
      <c r="G97" s="321"/>
      <c r="H97" s="328"/>
      <c r="I97" s="323"/>
      <c r="J97" s="316" t="e">
        <f>IF(AND(Q97="",#REF!&gt;0,#REF!&lt;5),K97,)</f>
        <v>#REF!</v>
      </c>
      <c r="K97" s="317" t="str">
        <f>IF(D97="","ZZZ9",IF(AND(#REF!&gt;0,#REF!&lt;5),D97&amp;#REF!,D97&amp;"9"))</f>
        <v>ZZZ9</v>
      </c>
      <c r="L97" s="318">
        <f t="shared" si="0"/>
        <v>999</v>
      </c>
      <c r="M97" s="331">
        <f t="shared" si="1"/>
        <v>999</v>
      </c>
      <c r="N97" s="325"/>
      <c r="O97" s="321"/>
      <c r="P97" s="320">
        <f t="shared" si="2"/>
        <v>999</v>
      </c>
      <c r="Q97" s="321"/>
    </row>
    <row r="98" spans="1:17" s="322" customFormat="1" ht="18.899999999999999" customHeight="1" x14ac:dyDescent="0.25">
      <c r="A98" s="311">
        <v>92</v>
      </c>
      <c r="B98" s="326"/>
      <c r="C98" s="326"/>
      <c r="D98" s="315"/>
      <c r="E98" s="327"/>
      <c r="F98" s="321"/>
      <c r="G98" s="321"/>
      <c r="H98" s="328"/>
      <c r="I98" s="323"/>
      <c r="J98" s="316" t="e">
        <f>IF(AND(Q98="",#REF!&gt;0,#REF!&lt;5),K98,)</f>
        <v>#REF!</v>
      </c>
      <c r="K98" s="317" t="str">
        <f>IF(D98="","ZZZ9",IF(AND(#REF!&gt;0,#REF!&lt;5),D98&amp;#REF!,D98&amp;"9"))</f>
        <v>ZZZ9</v>
      </c>
      <c r="L98" s="318">
        <f t="shared" si="0"/>
        <v>999</v>
      </c>
      <c r="M98" s="331">
        <f t="shared" si="1"/>
        <v>999</v>
      </c>
      <c r="N98" s="325"/>
      <c r="O98" s="321"/>
      <c r="P98" s="320">
        <f t="shared" si="2"/>
        <v>999</v>
      </c>
      <c r="Q98" s="321"/>
    </row>
    <row r="99" spans="1:17" s="322" customFormat="1" ht="18.899999999999999" customHeight="1" x14ac:dyDescent="0.25">
      <c r="A99" s="311">
        <v>93</v>
      </c>
      <c r="B99" s="326"/>
      <c r="C99" s="326"/>
      <c r="D99" s="315"/>
      <c r="E99" s="327"/>
      <c r="F99" s="321"/>
      <c r="G99" s="321"/>
      <c r="H99" s="328"/>
      <c r="I99" s="323"/>
      <c r="J99" s="316" t="e">
        <f>IF(AND(Q99="",#REF!&gt;0,#REF!&lt;5),K99,)</f>
        <v>#REF!</v>
      </c>
      <c r="K99" s="317" t="str">
        <f>IF(D99="","ZZZ9",IF(AND(#REF!&gt;0,#REF!&lt;5),D99&amp;#REF!,D99&amp;"9"))</f>
        <v>ZZZ9</v>
      </c>
      <c r="L99" s="318">
        <f t="shared" si="0"/>
        <v>999</v>
      </c>
      <c r="M99" s="331">
        <f t="shared" si="1"/>
        <v>999</v>
      </c>
      <c r="N99" s="325"/>
      <c r="O99" s="321"/>
      <c r="P99" s="320">
        <f t="shared" si="2"/>
        <v>999</v>
      </c>
      <c r="Q99" s="321"/>
    </row>
    <row r="100" spans="1:17" s="322" customFormat="1" ht="18.899999999999999" customHeight="1" x14ac:dyDescent="0.25">
      <c r="A100" s="311">
        <v>94</v>
      </c>
      <c r="B100" s="326"/>
      <c r="C100" s="326"/>
      <c r="D100" s="315"/>
      <c r="E100" s="327"/>
      <c r="F100" s="321"/>
      <c r="G100" s="321"/>
      <c r="H100" s="328"/>
      <c r="I100" s="323"/>
      <c r="J100" s="316" t="e">
        <f>IF(AND(Q100="",#REF!&gt;0,#REF!&lt;5),K100,)</f>
        <v>#REF!</v>
      </c>
      <c r="K100" s="317" t="str">
        <f>IF(D100="","ZZZ9",IF(AND(#REF!&gt;0,#REF!&lt;5),D100&amp;#REF!,D100&amp;"9"))</f>
        <v>ZZZ9</v>
      </c>
      <c r="L100" s="318">
        <f t="shared" si="0"/>
        <v>999</v>
      </c>
      <c r="M100" s="331">
        <f t="shared" si="1"/>
        <v>999</v>
      </c>
      <c r="N100" s="325"/>
      <c r="O100" s="321"/>
      <c r="P100" s="320">
        <f t="shared" si="2"/>
        <v>999</v>
      </c>
      <c r="Q100" s="321"/>
    </row>
    <row r="101" spans="1:17" s="322" customFormat="1" ht="18.899999999999999" customHeight="1" x14ac:dyDescent="0.25">
      <c r="A101" s="311">
        <v>95</v>
      </c>
      <c r="B101" s="326"/>
      <c r="C101" s="326"/>
      <c r="D101" s="315"/>
      <c r="E101" s="327"/>
      <c r="F101" s="321"/>
      <c r="G101" s="321"/>
      <c r="H101" s="328"/>
      <c r="I101" s="323"/>
      <c r="J101" s="316" t="e">
        <f>IF(AND(Q101="",#REF!&gt;0,#REF!&lt;5),K101,)</f>
        <v>#REF!</v>
      </c>
      <c r="K101" s="317" t="str">
        <f>IF(D101="","ZZZ9",IF(AND(#REF!&gt;0,#REF!&lt;5),D101&amp;#REF!,D101&amp;"9"))</f>
        <v>ZZZ9</v>
      </c>
      <c r="L101" s="318">
        <f t="shared" si="0"/>
        <v>999</v>
      </c>
      <c r="M101" s="331">
        <f t="shared" si="1"/>
        <v>999</v>
      </c>
      <c r="N101" s="325"/>
      <c r="O101" s="321"/>
      <c r="P101" s="320">
        <f t="shared" si="2"/>
        <v>999</v>
      </c>
      <c r="Q101" s="321"/>
    </row>
    <row r="102" spans="1:17" s="322" customFormat="1" ht="18.899999999999999" customHeight="1" x14ac:dyDescent="0.25">
      <c r="A102" s="311">
        <v>96</v>
      </c>
      <c r="B102" s="326"/>
      <c r="C102" s="326"/>
      <c r="D102" s="315"/>
      <c r="E102" s="327"/>
      <c r="F102" s="321"/>
      <c r="G102" s="321"/>
      <c r="H102" s="328"/>
      <c r="I102" s="323"/>
      <c r="J102" s="316" t="e">
        <f>IF(AND(Q102="",#REF!&gt;0,#REF!&lt;5),K102,)</f>
        <v>#REF!</v>
      </c>
      <c r="K102" s="317" t="str">
        <f>IF(D102="","ZZZ9",IF(AND(#REF!&gt;0,#REF!&lt;5),D102&amp;#REF!,D102&amp;"9"))</f>
        <v>ZZZ9</v>
      </c>
      <c r="L102" s="318">
        <f t="shared" si="0"/>
        <v>999</v>
      </c>
      <c r="M102" s="331">
        <f t="shared" si="1"/>
        <v>999</v>
      </c>
      <c r="N102" s="325"/>
      <c r="O102" s="321"/>
      <c r="P102" s="320">
        <f t="shared" si="2"/>
        <v>999</v>
      </c>
      <c r="Q102" s="321"/>
    </row>
    <row r="103" spans="1:17" s="322" customFormat="1" ht="18.899999999999999" customHeight="1" x14ac:dyDescent="0.25">
      <c r="A103" s="311">
        <v>97</v>
      </c>
      <c r="B103" s="326"/>
      <c r="C103" s="326"/>
      <c r="D103" s="315"/>
      <c r="E103" s="327"/>
      <c r="F103" s="321"/>
      <c r="G103" s="321"/>
      <c r="H103" s="328"/>
      <c r="I103" s="323"/>
      <c r="J103" s="316" t="e">
        <f>IF(AND(Q103="",#REF!&gt;0,#REF!&lt;5),K103,)</f>
        <v>#REF!</v>
      </c>
      <c r="K103" s="317" t="str">
        <f>IF(D103="","ZZZ9",IF(AND(#REF!&gt;0,#REF!&lt;5),D103&amp;#REF!,D103&amp;"9"))</f>
        <v>ZZZ9</v>
      </c>
      <c r="L103" s="318">
        <f t="shared" si="0"/>
        <v>999</v>
      </c>
      <c r="M103" s="331">
        <f t="shared" si="1"/>
        <v>999</v>
      </c>
      <c r="N103" s="325"/>
      <c r="O103" s="321"/>
      <c r="P103" s="320">
        <f t="shared" si="2"/>
        <v>999</v>
      </c>
      <c r="Q103" s="321"/>
    </row>
    <row r="104" spans="1:17" s="322" customFormat="1" ht="18.899999999999999" customHeight="1" x14ac:dyDescent="0.25">
      <c r="A104" s="311">
        <v>98</v>
      </c>
      <c r="B104" s="326"/>
      <c r="C104" s="326"/>
      <c r="D104" s="315"/>
      <c r="E104" s="327"/>
      <c r="F104" s="321"/>
      <c r="G104" s="321"/>
      <c r="H104" s="328"/>
      <c r="I104" s="323"/>
      <c r="J104" s="316" t="e">
        <f>IF(AND(Q104="",#REF!&gt;0,#REF!&lt;5),K104,)</f>
        <v>#REF!</v>
      </c>
      <c r="K104" s="317" t="str">
        <f>IF(D104="","ZZZ9",IF(AND(#REF!&gt;0,#REF!&lt;5),D104&amp;#REF!,D104&amp;"9"))</f>
        <v>ZZZ9</v>
      </c>
      <c r="L104" s="318">
        <f t="shared" ref="L104:L156" si="3">IF(Q104="",999,Q104)</f>
        <v>999</v>
      </c>
      <c r="M104" s="331">
        <f t="shared" ref="M104:M156" si="4">IF(P104=999,999,1)</f>
        <v>999</v>
      </c>
      <c r="N104" s="325"/>
      <c r="O104" s="321"/>
      <c r="P104" s="320">
        <f t="shared" ref="P104:P156" si="5">IF(N104="DA",1,IF(N104="WC",2,IF(N104="SE",3,IF(N104="Q",4,IF(N104="LL",5,999)))))</f>
        <v>999</v>
      </c>
      <c r="Q104" s="321"/>
    </row>
    <row r="105" spans="1:17" s="322" customFormat="1" ht="18.899999999999999" customHeight="1" x14ac:dyDescent="0.25">
      <c r="A105" s="311">
        <v>99</v>
      </c>
      <c r="B105" s="326"/>
      <c r="C105" s="326"/>
      <c r="D105" s="315"/>
      <c r="E105" s="327"/>
      <c r="F105" s="321"/>
      <c r="G105" s="321"/>
      <c r="H105" s="328"/>
      <c r="I105" s="323"/>
      <c r="J105" s="316" t="e">
        <f>IF(AND(Q105="",#REF!&gt;0,#REF!&lt;5),K105,)</f>
        <v>#REF!</v>
      </c>
      <c r="K105" s="317" t="str">
        <f>IF(D105="","ZZZ9",IF(AND(#REF!&gt;0,#REF!&lt;5),D105&amp;#REF!,D105&amp;"9"))</f>
        <v>ZZZ9</v>
      </c>
      <c r="L105" s="318">
        <f t="shared" si="3"/>
        <v>999</v>
      </c>
      <c r="M105" s="331">
        <f t="shared" si="4"/>
        <v>999</v>
      </c>
      <c r="N105" s="325"/>
      <c r="O105" s="321"/>
      <c r="P105" s="320">
        <f t="shared" si="5"/>
        <v>999</v>
      </c>
      <c r="Q105" s="321"/>
    </row>
    <row r="106" spans="1:17" s="322" customFormat="1" ht="18.899999999999999" customHeight="1" x14ac:dyDescent="0.25">
      <c r="A106" s="311">
        <v>100</v>
      </c>
      <c r="B106" s="326"/>
      <c r="C106" s="326"/>
      <c r="D106" s="315"/>
      <c r="E106" s="327"/>
      <c r="F106" s="321"/>
      <c r="G106" s="321"/>
      <c r="H106" s="328"/>
      <c r="I106" s="323"/>
      <c r="J106" s="316" t="e">
        <f>IF(AND(Q106="",#REF!&gt;0,#REF!&lt;5),K106,)</f>
        <v>#REF!</v>
      </c>
      <c r="K106" s="317" t="str">
        <f>IF(D106="","ZZZ9",IF(AND(#REF!&gt;0,#REF!&lt;5),D106&amp;#REF!,D106&amp;"9"))</f>
        <v>ZZZ9</v>
      </c>
      <c r="L106" s="318">
        <f t="shared" si="3"/>
        <v>999</v>
      </c>
      <c r="M106" s="331">
        <f t="shared" si="4"/>
        <v>999</v>
      </c>
      <c r="N106" s="325"/>
      <c r="O106" s="321"/>
      <c r="P106" s="320">
        <f t="shared" si="5"/>
        <v>999</v>
      </c>
      <c r="Q106" s="321"/>
    </row>
    <row r="107" spans="1:17" s="322" customFormat="1" ht="18.899999999999999" customHeight="1" x14ac:dyDescent="0.25">
      <c r="A107" s="311">
        <v>101</v>
      </c>
      <c r="B107" s="326"/>
      <c r="C107" s="326"/>
      <c r="D107" s="315"/>
      <c r="E107" s="327"/>
      <c r="F107" s="321"/>
      <c r="G107" s="321"/>
      <c r="H107" s="328"/>
      <c r="I107" s="323"/>
      <c r="J107" s="316" t="e">
        <f>IF(AND(Q107="",#REF!&gt;0,#REF!&lt;5),K107,)</f>
        <v>#REF!</v>
      </c>
      <c r="K107" s="317" t="str">
        <f>IF(D107="","ZZZ9",IF(AND(#REF!&gt;0,#REF!&lt;5),D107&amp;#REF!,D107&amp;"9"))</f>
        <v>ZZZ9</v>
      </c>
      <c r="L107" s="318">
        <f t="shared" si="3"/>
        <v>999</v>
      </c>
      <c r="M107" s="331">
        <f t="shared" si="4"/>
        <v>999</v>
      </c>
      <c r="N107" s="325"/>
      <c r="O107" s="321"/>
      <c r="P107" s="320">
        <f t="shared" si="5"/>
        <v>999</v>
      </c>
      <c r="Q107" s="321"/>
    </row>
    <row r="108" spans="1:17" s="322" customFormat="1" ht="18.899999999999999" customHeight="1" x14ac:dyDescent="0.25">
      <c r="A108" s="311">
        <v>102</v>
      </c>
      <c r="B108" s="326"/>
      <c r="C108" s="326"/>
      <c r="D108" s="315"/>
      <c r="E108" s="327"/>
      <c r="F108" s="321"/>
      <c r="G108" s="321"/>
      <c r="H108" s="328"/>
      <c r="I108" s="323"/>
      <c r="J108" s="316" t="e">
        <f>IF(AND(Q108="",#REF!&gt;0,#REF!&lt;5),K108,)</f>
        <v>#REF!</v>
      </c>
      <c r="K108" s="317" t="str">
        <f>IF(D108="","ZZZ9",IF(AND(#REF!&gt;0,#REF!&lt;5),D108&amp;#REF!,D108&amp;"9"))</f>
        <v>ZZZ9</v>
      </c>
      <c r="L108" s="318">
        <f t="shared" si="3"/>
        <v>999</v>
      </c>
      <c r="M108" s="331">
        <f t="shared" si="4"/>
        <v>999</v>
      </c>
      <c r="N108" s="325"/>
      <c r="O108" s="321"/>
      <c r="P108" s="320">
        <f t="shared" si="5"/>
        <v>999</v>
      </c>
      <c r="Q108" s="321"/>
    </row>
    <row r="109" spans="1:17" s="322" customFormat="1" ht="18.899999999999999" customHeight="1" x14ac:dyDescent="0.25">
      <c r="A109" s="311">
        <v>103</v>
      </c>
      <c r="B109" s="326"/>
      <c r="C109" s="326"/>
      <c r="D109" s="315"/>
      <c r="E109" s="327"/>
      <c r="F109" s="321"/>
      <c r="G109" s="321"/>
      <c r="H109" s="328"/>
      <c r="I109" s="323"/>
      <c r="J109" s="316" t="e">
        <f>IF(AND(Q109="",#REF!&gt;0,#REF!&lt;5),K109,)</f>
        <v>#REF!</v>
      </c>
      <c r="K109" s="317" t="str">
        <f>IF(D109="","ZZZ9",IF(AND(#REF!&gt;0,#REF!&lt;5),D109&amp;#REF!,D109&amp;"9"))</f>
        <v>ZZZ9</v>
      </c>
      <c r="L109" s="318">
        <f t="shared" si="3"/>
        <v>999</v>
      </c>
      <c r="M109" s="331">
        <f t="shared" si="4"/>
        <v>999</v>
      </c>
      <c r="N109" s="325"/>
      <c r="O109" s="321"/>
      <c r="P109" s="320">
        <f t="shared" si="5"/>
        <v>999</v>
      </c>
      <c r="Q109" s="321"/>
    </row>
    <row r="110" spans="1:17" s="322" customFormat="1" ht="18.899999999999999" customHeight="1" x14ac:dyDescent="0.25">
      <c r="A110" s="311">
        <v>104</v>
      </c>
      <c r="B110" s="326"/>
      <c r="C110" s="326"/>
      <c r="D110" s="315"/>
      <c r="E110" s="327"/>
      <c r="F110" s="321"/>
      <c r="G110" s="321"/>
      <c r="H110" s="328"/>
      <c r="I110" s="323"/>
      <c r="J110" s="316" t="e">
        <f>IF(AND(Q110="",#REF!&gt;0,#REF!&lt;5),K110,)</f>
        <v>#REF!</v>
      </c>
      <c r="K110" s="317" t="str">
        <f>IF(D110="","ZZZ9",IF(AND(#REF!&gt;0,#REF!&lt;5),D110&amp;#REF!,D110&amp;"9"))</f>
        <v>ZZZ9</v>
      </c>
      <c r="L110" s="318">
        <f t="shared" si="3"/>
        <v>999</v>
      </c>
      <c r="M110" s="331">
        <f t="shared" si="4"/>
        <v>999</v>
      </c>
      <c r="N110" s="325"/>
      <c r="O110" s="321"/>
      <c r="P110" s="320">
        <f t="shared" si="5"/>
        <v>999</v>
      </c>
      <c r="Q110" s="321"/>
    </row>
    <row r="111" spans="1:17" s="322" customFormat="1" ht="18.899999999999999" customHeight="1" x14ac:dyDescent="0.25">
      <c r="A111" s="311">
        <v>105</v>
      </c>
      <c r="B111" s="326"/>
      <c r="C111" s="326"/>
      <c r="D111" s="315"/>
      <c r="E111" s="327"/>
      <c r="F111" s="321"/>
      <c r="G111" s="321"/>
      <c r="H111" s="328"/>
      <c r="I111" s="323"/>
      <c r="J111" s="316" t="e">
        <f>IF(AND(Q111="",#REF!&gt;0,#REF!&lt;5),K111,)</f>
        <v>#REF!</v>
      </c>
      <c r="K111" s="317" t="str">
        <f>IF(D111="","ZZZ9",IF(AND(#REF!&gt;0,#REF!&lt;5),D111&amp;#REF!,D111&amp;"9"))</f>
        <v>ZZZ9</v>
      </c>
      <c r="L111" s="318">
        <f t="shared" si="3"/>
        <v>999</v>
      </c>
      <c r="M111" s="331">
        <f t="shared" si="4"/>
        <v>999</v>
      </c>
      <c r="N111" s="325"/>
      <c r="O111" s="321"/>
      <c r="P111" s="320">
        <f t="shared" si="5"/>
        <v>999</v>
      </c>
      <c r="Q111" s="321"/>
    </row>
    <row r="112" spans="1:17" s="322" customFormat="1" ht="18.899999999999999" customHeight="1" x14ac:dyDescent="0.25">
      <c r="A112" s="311">
        <v>106</v>
      </c>
      <c r="B112" s="326"/>
      <c r="C112" s="326"/>
      <c r="D112" s="315"/>
      <c r="E112" s="327"/>
      <c r="F112" s="321"/>
      <c r="G112" s="321"/>
      <c r="H112" s="328"/>
      <c r="I112" s="323"/>
      <c r="J112" s="316" t="e">
        <f>IF(AND(Q112="",#REF!&gt;0,#REF!&lt;5),K112,)</f>
        <v>#REF!</v>
      </c>
      <c r="K112" s="317" t="str">
        <f>IF(D112="","ZZZ9",IF(AND(#REF!&gt;0,#REF!&lt;5),D112&amp;#REF!,D112&amp;"9"))</f>
        <v>ZZZ9</v>
      </c>
      <c r="L112" s="318">
        <f t="shared" si="3"/>
        <v>999</v>
      </c>
      <c r="M112" s="331">
        <f t="shared" si="4"/>
        <v>999</v>
      </c>
      <c r="N112" s="325"/>
      <c r="O112" s="321"/>
      <c r="P112" s="320">
        <f t="shared" si="5"/>
        <v>999</v>
      </c>
      <c r="Q112" s="321"/>
    </row>
    <row r="113" spans="1:17" s="322" customFormat="1" ht="18.899999999999999" customHeight="1" x14ac:dyDescent="0.25">
      <c r="A113" s="311">
        <v>107</v>
      </c>
      <c r="B113" s="326"/>
      <c r="C113" s="326"/>
      <c r="D113" s="315"/>
      <c r="E113" s="327"/>
      <c r="F113" s="321"/>
      <c r="G113" s="321"/>
      <c r="H113" s="328"/>
      <c r="I113" s="323"/>
      <c r="J113" s="316" t="e">
        <f>IF(AND(Q113="",#REF!&gt;0,#REF!&lt;5),K113,)</f>
        <v>#REF!</v>
      </c>
      <c r="K113" s="317" t="str">
        <f>IF(D113="","ZZZ9",IF(AND(#REF!&gt;0,#REF!&lt;5),D113&amp;#REF!,D113&amp;"9"))</f>
        <v>ZZZ9</v>
      </c>
      <c r="L113" s="318">
        <f t="shared" si="3"/>
        <v>999</v>
      </c>
      <c r="M113" s="331">
        <f t="shared" si="4"/>
        <v>999</v>
      </c>
      <c r="N113" s="325"/>
      <c r="O113" s="321"/>
      <c r="P113" s="320">
        <f t="shared" si="5"/>
        <v>999</v>
      </c>
      <c r="Q113" s="321"/>
    </row>
    <row r="114" spans="1:17" s="322" customFormat="1" ht="18.899999999999999" customHeight="1" x14ac:dyDescent="0.25">
      <c r="A114" s="311">
        <v>108</v>
      </c>
      <c r="B114" s="326"/>
      <c r="C114" s="326"/>
      <c r="D114" s="315"/>
      <c r="E114" s="327"/>
      <c r="F114" s="321"/>
      <c r="G114" s="321"/>
      <c r="H114" s="328"/>
      <c r="I114" s="323"/>
      <c r="J114" s="316" t="e">
        <f>IF(AND(Q114="",#REF!&gt;0,#REF!&lt;5),K114,)</f>
        <v>#REF!</v>
      </c>
      <c r="K114" s="317" t="str">
        <f>IF(D114="","ZZZ9",IF(AND(#REF!&gt;0,#REF!&lt;5),D114&amp;#REF!,D114&amp;"9"))</f>
        <v>ZZZ9</v>
      </c>
      <c r="L114" s="318">
        <f t="shared" si="3"/>
        <v>999</v>
      </c>
      <c r="M114" s="331">
        <f t="shared" si="4"/>
        <v>999</v>
      </c>
      <c r="N114" s="325"/>
      <c r="O114" s="321"/>
      <c r="P114" s="320">
        <f t="shared" si="5"/>
        <v>999</v>
      </c>
      <c r="Q114" s="321"/>
    </row>
    <row r="115" spans="1:17" s="322" customFormat="1" ht="18.899999999999999" customHeight="1" x14ac:dyDescent="0.25">
      <c r="A115" s="311">
        <v>109</v>
      </c>
      <c r="B115" s="326"/>
      <c r="C115" s="326"/>
      <c r="D115" s="315"/>
      <c r="E115" s="327"/>
      <c r="F115" s="321"/>
      <c r="G115" s="321"/>
      <c r="H115" s="328"/>
      <c r="I115" s="323"/>
      <c r="J115" s="316" t="e">
        <f>IF(AND(Q115="",#REF!&gt;0,#REF!&lt;5),K115,)</f>
        <v>#REF!</v>
      </c>
      <c r="K115" s="317" t="str">
        <f>IF(D115="","ZZZ9",IF(AND(#REF!&gt;0,#REF!&lt;5),D115&amp;#REF!,D115&amp;"9"))</f>
        <v>ZZZ9</v>
      </c>
      <c r="L115" s="318">
        <f t="shared" si="3"/>
        <v>999</v>
      </c>
      <c r="M115" s="331">
        <f t="shared" si="4"/>
        <v>999</v>
      </c>
      <c r="N115" s="325"/>
      <c r="O115" s="321"/>
      <c r="P115" s="320">
        <f t="shared" si="5"/>
        <v>999</v>
      </c>
      <c r="Q115" s="321"/>
    </row>
    <row r="116" spans="1:17" s="322" customFormat="1" ht="18.899999999999999" customHeight="1" x14ac:dyDescent="0.25">
      <c r="A116" s="311">
        <v>110</v>
      </c>
      <c r="B116" s="326"/>
      <c r="C116" s="326"/>
      <c r="D116" s="315"/>
      <c r="E116" s="327"/>
      <c r="F116" s="321"/>
      <c r="G116" s="321"/>
      <c r="H116" s="328"/>
      <c r="I116" s="323"/>
      <c r="J116" s="316" t="e">
        <f>IF(AND(Q116="",#REF!&gt;0,#REF!&lt;5),K116,)</f>
        <v>#REF!</v>
      </c>
      <c r="K116" s="317" t="str">
        <f>IF(D116="","ZZZ9",IF(AND(#REF!&gt;0,#REF!&lt;5),D116&amp;#REF!,D116&amp;"9"))</f>
        <v>ZZZ9</v>
      </c>
      <c r="L116" s="318">
        <f t="shared" si="3"/>
        <v>999</v>
      </c>
      <c r="M116" s="331">
        <f t="shared" si="4"/>
        <v>999</v>
      </c>
      <c r="N116" s="325"/>
      <c r="O116" s="321"/>
      <c r="P116" s="320">
        <f t="shared" si="5"/>
        <v>999</v>
      </c>
      <c r="Q116" s="321"/>
    </row>
    <row r="117" spans="1:17" s="322" customFormat="1" ht="18.899999999999999" customHeight="1" x14ac:dyDescent="0.25">
      <c r="A117" s="311">
        <v>111</v>
      </c>
      <c r="B117" s="326"/>
      <c r="C117" s="326"/>
      <c r="D117" s="315"/>
      <c r="E117" s="327"/>
      <c r="F117" s="321"/>
      <c r="G117" s="321"/>
      <c r="H117" s="328"/>
      <c r="I117" s="323"/>
      <c r="J117" s="316" t="e">
        <f>IF(AND(Q117="",#REF!&gt;0,#REF!&lt;5),K117,)</f>
        <v>#REF!</v>
      </c>
      <c r="K117" s="317" t="str">
        <f>IF(D117="","ZZZ9",IF(AND(#REF!&gt;0,#REF!&lt;5),D117&amp;#REF!,D117&amp;"9"))</f>
        <v>ZZZ9</v>
      </c>
      <c r="L117" s="318">
        <f t="shared" si="3"/>
        <v>999</v>
      </c>
      <c r="M117" s="331">
        <f t="shared" si="4"/>
        <v>999</v>
      </c>
      <c r="N117" s="325"/>
      <c r="O117" s="321"/>
      <c r="P117" s="320">
        <f t="shared" si="5"/>
        <v>999</v>
      </c>
      <c r="Q117" s="321"/>
    </row>
    <row r="118" spans="1:17" s="322" customFormat="1" ht="18.899999999999999" customHeight="1" x14ac:dyDescent="0.25">
      <c r="A118" s="311">
        <v>112</v>
      </c>
      <c r="B118" s="326"/>
      <c r="C118" s="326"/>
      <c r="D118" s="315"/>
      <c r="E118" s="327"/>
      <c r="F118" s="321"/>
      <c r="G118" s="321"/>
      <c r="H118" s="328"/>
      <c r="I118" s="323"/>
      <c r="J118" s="316" t="e">
        <f>IF(AND(Q118="",#REF!&gt;0,#REF!&lt;5),K118,)</f>
        <v>#REF!</v>
      </c>
      <c r="K118" s="317" t="str">
        <f>IF(D118="","ZZZ9",IF(AND(#REF!&gt;0,#REF!&lt;5),D118&amp;#REF!,D118&amp;"9"))</f>
        <v>ZZZ9</v>
      </c>
      <c r="L118" s="318">
        <f t="shared" si="3"/>
        <v>999</v>
      </c>
      <c r="M118" s="331">
        <f t="shared" si="4"/>
        <v>999</v>
      </c>
      <c r="N118" s="325"/>
      <c r="O118" s="321"/>
      <c r="P118" s="320">
        <f t="shared" si="5"/>
        <v>999</v>
      </c>
      <c r="Q118" s="321"/>
    </row>
    <row r="119" spans="1:17" s="322" customFormat="1" ht="18.899999999999999" customHeight="1" x14ac:dyDescent="0.25">
      <c r="A119" s="311">
        <v>113</v>
      </c>
      <c r="B119" s="326"/>
      <c r="C119" s="326"/>
      <c r="D119" s="315"/>
      <c r="E119" s="327"/>
      <c r="F119" s="321"/>
      <c r="G119" s="321"/>
      <c r="H119" s="328"/>
      <c r="I119" s="323"/>
      <c r="J119" s="316" t="e">
        <f>IF(AND(Q119="",#REF!&gt;0,#REF!&lt;5),K119,)</f>
        <v>#REF!</v>
      </c>
      <c r="K119" s="317" t="str">
        <f>IF(D119="","ZZZ9",IF(AND(#REF!&gt;0,#REF!&lt;5),D119&amp;#REF!,D119&amp;"9"))</f>
        <v>ZZZ9</v>
      </c>
      <c r="L119" s="318">
        <f t="shared" si="3"/>
        <v>999</v>
      </c>
      <c r="M119" s="331">
        <f t="shared" si="4"/>
        <v>999</v>
      </c>
      <c r="N119" s="325"/>
      <c r="O119" s="321"/>
      <c r="P119" s="320">
        <f t="shared" si="5"/>
        <v>999</v>
      </c>
      <c r="Q119" s="321"/>
    </row>
    <row r="120" spans="1:17" s="322" customFormat="1" ht="18.899999999999999" customHeight="1" x14ac:dyDescent="0.25">
      <c r="A120" s="311">
        <v>114</v>
      </c>
      <c r="B120" s="326"/>
      <c r="C120" s="326"/>
      <c r="D120" s="315"/>
      <c r="E120" s="327"/>
      <c r="F120" s="321"/>
      <c r="G120" s="321"/>
      <c r="H120" s="328"/>
      <c r="I120" s="323"/>
      <c r="J120" s="316" t="e">
        <f>IF(AND(Q120="",#REF!&gt;0,#REF!&lt;5),K120,)</f>
        <v>#REF!</v>
      </c>
      <c r="K120" s="317" t="str">
        <f>IF(D120="","ZZZ9",IF(AND(#REF!&gt;0,#REF!&lt;5),D120&amp;#REF!,D120&amp;"9"))</f>
        <v>ZZZ9</v>
      </c>
      <c r="L120" s="318">
        <f t="shared" si="3"/>
        <v>999</v>
      </c>
      <c r="M120" s="331">
        <f t="shared" si="4"/>
        <v>999</v>
      </c>
      <c r="N120" s="325"/>
      <c r="O120" s="321"/>
      <c r="P120" s="320">
        <f t="shared" si="5"/>
        <v>999</v>
      </c>
      <c r="Q120" s="321"/>
    </row>
    <row r="121" spans="1:17" s="322" customFormat="1" ht="18.899999999999999" customHeight="1" x14ac:dyDescent="0.25">
      <c r="A121" s="311">
        <v>115</v>
      </c>
      <c r="B121" s="326"/>
      <c r="C121" s="326"/>
      <c r="D121" s="315"/>
      <c r="E121" s="327"/>
      <c r="F121" s="321"/>
      <c r="G121" s="321"/>
      <c r="H121" s="328"/>
      <c r="I121" s="323"/>
      <c r="J121" s="316" t="e">
        <f>IF(AND(Q121="",#REF!&gt;0,#REF!&lt;5),K121,)</f>
        <v>#REF!</v>
      </c>
      <c r="K121" s="317" t="str">
        <f>IF(D121="","ZZZ9",IF(AND(#REF!&gt;0,#REF!&lt;5),D121&amp;#REF!,D121&amp;"9"))</f>
        <v>ZZZ9</v>
      </c>
      <c r="L121" s="318">
        <f t="shared" si="3"/>
        <v>999</v>
      </c>
      <c r="M121" s="331">
        <f t="shared" si="4"/>
        <v>999</v>
      </c>
      <c r="N121" s="325"/>
      <c r="O121" s="321"/>
      <c r="P121" s="320">
        <f t="shared" si="5"/>
        <v>999</v>
      </c>
      <c r="Q121" s="321"/>
    </row>
    <row r="122" spans="1:17" s="322" customFormat="1" ht="18.899999999999999" customHeight="1" x14ac:dyDescent="0.25">
      <c r="A122" s="311">
        <v>116</v>
      </c>
      <c r="B122" s="326"/>
      <c r="C122" s="326"/>
      <c r="D122" s="315"/>
      <c r="E122" s="327"/>
      <c r="F122" s="321"/>
      <c r="G122" s="321"/>
      <c r="H122" s="328"/>
      <c r="I122" s="323"/>
      <c r="J122" s="316" t="e">
        <f>IF(AND(Q122="",#REF!&gt;0,#REF!&lt;5),K122,)</f>
        <v>#REF!</v>
      </c>
      <c r="K122" s="317" t="str">
        <f>IF(D122="","ZZZ9",IF(AND(#REF!&gt;0,#REF!&lt;5),D122&amp;#REF!,D122&amp;"9"))</f>
        <v>ZZZ9</v>
      </c>
      <c r="L122" s="318">
        <f t="shared" si="3"/>
        <v>999</v>
      </c>
      <c r="M122" s="331">
        <f t="shared" si="4"/>
        <v>999</v>
      </c>
      <c r="N122" s="325"/>
      <c r="O122" s="321"/>
      <c r="P122" s="320">
        <f t="shared" si="5"/>
        <v>999</v>
      </c>
      <c r="Q122" s="321"/>
    </row>
    <row r="123" spans="1:17" s="322" customFormat="1" ht="18.899999999999999" customHeight="1" x14ac:dyDescent="0.25">
      <c r="A123" s="311">
        <v>117</v>
      </c>
      <c r="B123" s="326"/>
      <c r="C123" s="326"/>
      <c r="D123" s="315"/>
      <c r="E123" s="327"/>
      <c r="F123" s="321"/>
      <c r="G123" s="321"/>
      <c r="H123" s="328"/>
      <c r="I123" s="323"/>
      <c r="J123" s="316" t="e">
        <f>IF(AND(Q123="",#REF!&gt;0,#REF!&lt;5),K123,)</f>
        <v>#REF!</v>
      </c>
      <c r="K123" s="317" t="str">
        <f>IF(D123="","ZZZ9",IF(AND(#REF!&gt;0,#REF!&lt;5),D123&amp;#REF!,D123&amp;"9"))</f>
        <v>ZZZ9</v>
      </c>
      <c r="L123" s="318">
        <f t="shared" si="3"/>
        <v>999</v>
      </c>
      <c r="M123" s="331">
        <f t="shared" si="4"/>
        <v>999</v>
      </c>
      <c r="N123" s="325"/>
      <c r="O123" s="321"/>
      <c r="P123" s="320">
        <f t="shared" si="5"/>
        <v>999</v>
      </c>
      <c r="Q123" s="321"/>
    </row>
    <row r="124" spans="1:17" s="322" customFormat="1" ht="18.899999999999999" customHeight="1" x14ac:dyDescent="0.25">
      <c r="A124" s="311">
        <v>118</v>
      </c>
      <c r="B124" s="326"/>
      <c r="C124" s="326"/>
      <c r="D124" s="315"/>
      <c r="E124" s="327"/>
      <c r="F124" s="321"/>
      <c r="G124" s="321"/>
      <c r="H124" s="328"/>
      <c r="I124" s="323"/>
      <c r="J124" s="316" t="e">
        <f>IF(AND(Q124="",#REF!&gt;0,#REF!&lt;5),K124,)</f>
        <v>#REF!</v>
      </c>
      <c r="K124" s="317" t="str">
        <f>IF(D124="","ZZZ9",IF(AND(#REF!&gt;0,#REF!&lt;5),D124&amp;#REF!,D124&amp;"9"))</f>
        <v>ZZZ9</v>
      </c>
      <c r="L124" s="318">
        <f t="shared" si="3"/>
        <v>999</v>
      </c>
      <c r="M124" s="331">
        <f t="shared" si="4"/>
        <v>999</v>
      </c>
      <c r="N124" s="325"/>
      <c r="O124" s="321"/>
      <c r="P124" s="320">
        <f t="shared" si="5"/>
        <v>999</v>
      </c>
      <c r="Q124" s="321"/>
    </row>
    <row r="125" spans="1:17" s="322" customFormat="1" ht="18.899999999999999" customHeight="1" x14ac:dyDescent="0.25">
      <c r="A125" s="311">
        <v>119</v>
      </c>
      <c r="B125" s="326"/>
      <c r="C125" s="326"/>
      <c r="D125" s="315"/>
      <c r="E125" s="327"/>
      <c r="F125" s="321"/>
      <c r="G125" s="321"/>
      <c r="H125" s="328"/>
      <c r="I125" s="323"/>
      <c r="J125" s="316" t="e">
        <f>IF(AND(Q125="",#REF!&gt;0,#REF!&lt;5),K125,)</f>
        <v>#REF!</v>
      </c>
      <c r="K125" s="317" t="str">
        <f>IF(D125="","ZZZ9",IF(AND(#REF!&gt;0,#REF!&lt;5),D125&amp;#REF!,D125&amp;"9"))</f>
        <v>ZZZ9</v>
      </c>
      <c r="L125" s="318">
        <f t="shared" si="3"/>
        <v>999</v>
      </c>
      <c r="M125" s="331">
        <f t="shared" si="4"/>
        <v>999</v>
      </c>
      <c r="N125" s="325"/>
      <c r="O125" s="321"/>
      <c r="P125" s="320">
        <f t="shared" si="5"/>
        <v>999</v>
      </c>
      <c r="Q125" s="321"/>
    </row>
    <row r="126" spans="1:17" s="322" customFormat="1" ht="18.899999999999999" customHeight="1" x14ac:dyDescent="0.25">
      <c r="A126" s="311">
        <v>120</v>
      </c>
      <c r="B126" s="326"/>
      <c r="C126" s="326"/>
      <c r="D126" s="315"/>
      <c r="E126" s="327"/>
      <c r="F126" s="321"/>
      <c r="G126" s="321"/>
      <c r="H126" s="328"/>
      <c r="I126" s="323"/>
      <c r="J126" s="316" t="e">
        <f>IF(AND(Q126="",#REF!&gt;0,#REF!&lt;5),K126,)</f>
        <v>#REF!</v>
      </c>
      <c r="K126" s="317" t="str">
        <f>IF(D126="","ZZZ9",IF(AND(#REF!&gt;0,#REF!&lt;5),D126&amp;#REF!,D126&amp;"9"))</f>
        <v>ZZZ9</v>
      </c>
      <c r="L126" s="318">
        <f t="shared" si="3"/>
        <v>999</v>
      </c>
      <c r="M126" s="331">
        <f t="shared" si="4"/>
        <v>999</v>
      </c>
      <c r="N126" s="325"/>
      <c r="O126" s="321"/>
      <c r="P126" s="320">
        <f t="shared" si="5"/>
        <v>999</v>
      </c>
      <c r="Q126" s="321"/>
    </row>
    <row r="127" spans="1:17" s="322" customFormat="1" ht="18.899999999999999" customHeight="1" x14ac:dyDescent="0.25">
      <c r="A127" s="311">
        <v>121</v>
      </c>
      <c r="B127" s="326"/>
      <c r="C127" s="326"/>
      <c r="D127" s="315"/>
      <c r="E127" s="327"/>
      <c r="F127" s="321"/>
      <c r="G127" s="321"/>
      <c r="H127" s="328"/>
      <c r="I127" s="323"/>
      <c r="J127" s="316" t="e">
        <f>IF(AND(Q127="",#REF!&gt;0,#REF!&lt;5),K127,)</f>
        <v>#REF!</v>
      </c>
      <c r="K127" s="317" t="str">
        <f>IF(D127="","ZZZ9",IF(AND(#REF!&gt;0,#REF!&lt;5),D127&amp;#REF!,D127&amp;"9"))</f>
        <v>ZZZ9</v>
      </c>
      <c r="L127" s="318">
        <f t="shared" si="3"/>
        <v>999</v>
      </c>
      <c r="M127" s="331">
        <f t="shared" si="4"/>
        <v>999</v>
      </c>
      <c r="N127" s="325"/>
      <c r="O127" s="321"/>
      <c r="P127" s="320">
        <f t="shared" si="5"/>
        <v>999</v>
      </c>
      <c r="Q127" s="321"/>
    </row>
    <row r="128" spans="1:17" s="322" customFormat="1" ht="18.899999999999999" customHeight="1" x14ac:dyDescent="0.25">
      <c r="A128" s="311">
        <v>122</v>
      </c>
      <c r="B128" s="326"/>
      <c r="C128" s="326"/>
      <c r="D128" s="315"/>
      <c r="E128" s="327"/>
      <c r="F128" s="321"/>
      <c r="G128" s="321"/>
      <c r="H128" s="328"/>
      <c r="I128" s="323"/>
      <c r="J128" s="316" t="e">
        <f>IF(AND(Q128="",#REF!&gt;0,#REF!&lt;5),K128,)</f>
        <v>#REF!</v>
      </c>
      <c r="K128" s="317" t="str">
        <f>IF(D128="","ZZZ9",IF(AND(#REF!&gt;0,#REF!&lt;5),D128&amp;#REF!,D128&amp;"9"))</f>
        <v>ZZZ9</v>
      </c>
      <c r="L128" s="318">
        <f t="shared" si="3"/>
        <v>999</v>
      </c>
      <c r="M128" s="331">
        <f t="shared" si="4"/>
        <v>999</v>
      </c>
      <c r="N128" s="325"/>
      <c r="O128" s="321"/>
      <c r="P128" s="320">
        <f t="shared" si="5"/>
        <v>999</v>
      </c>
      <c r="Q128" s="321"/>
    </row>
    <row r="129" spans="1:17" s="322" customFormat="1" ht="18.899999999999999" customHeight="1" x14ac:dyDescent="0.25">
      <c r="A129" s="311">
        <v>123</v>
      </c>
      <c r="B129" s="326"/>
      <c r="C129" s="326"/>
      <c r="D129" s="315"/>
      <c r="E129" s="327"/>
      <c r="F129" s="321"/>
      <c r="G129" s="321"/>
      <c r="H129" s="328"/>
      <c r="I129" s="323"/>
      <c r="J129" s="316" t="e">
        <f>IF(AND(Q129="",#REF!&gt;0,#REF!&lt;5),K129,)</f>
        <v>#REF!</v>
      </c>
      <c r="K129" s="317" t="str">
        <f>IF(D129="","ZZZ9",IF(AND(#REF!&gt;0,#REF!&lt;5),D129&amp;#REF!,D129&amp;"9"))</f>
        <v>ZZZ9</v>
      </c>
      <c r="L129" s="318">
        <f t="shared" si="3"/>
        <v>999</v>
      </c>
      <c r="M129" s="331">
        <f t="shared" si="4"/>
        <v>999</v>
      </c>
      <c r="N129" s="325"/>
      <c r="O129" s="321"/>
      <c r="P129" s="320">
        <f t="shared" si="5"/>
        <v>999</v>
      </c>
      <c r="Q129" s="321"/>
    </row>
    <row r="130" spans="1:17" s="322" customFormat="1" ht="18.899999999999999" customHeight="1" x14ac:dyDescent="0.25">
      <c r="A130" s="311">
        <v>124</v>
      </c>
      <c r="B130" s="326"/>
      <c r="C130" s="326"/>
      <c r="D130" s="315"/>
      <c r="E130" s="327"/>
      <c r="F130" s="321"/>
      <c r="G130" s="321"/>
      <c r="H130" s="328"/>
      <c r="I130" s="323"/>
      <c r="J130" s="316" t="e">
        <f>IF(AND(Q130="",#REF!&gt;0,#REF!&lt;5),K130,)</f>
        <v>#REF!</v>
      </c>
      <c r="K130" s="317" t="str">
        <f>IF(D130="","ZZZ9",IF(AND(#REF!&gt;0,#REF!&lt;5),D130&amp;#REF!,D130&amp;"9"))</f>
        <v>ZZZ9</v>
      </c>
      <c r="L130" s="318">
        <f t="shared" si="3"/>
        <v>999</v>
      </c>
      <c r="M130" s="331">
        <f t="shared" si="4"/>
        <v>999</v>
      </c>
      <c r="N130" s="325"/>
      <c r="O130" s="321"/>
      <c r="P130" s="320">
        <f t="shared" si="5"/>
        <v>999</v>
      </c>
      <c r="Q130" s="321"/>
    </row>
    <row r="131" spans="1:17" s="322" customFormat="1" ht="18.899999999999999" customHeight="1" x14ac:dyDescent="0.25">
      <c r="A131" s="311">
        <v>125</v>
      </c>
      <c r="B131" s="326"/>
      <c r="C131" s="326"/>
      <c r="D131" s="315"/>
      <c r="E131" s="327"/>
      <c r="F131" s="321"/>
      <c r="G131" s="321"/>
      <c r="H131" s="328"/>
      <c r="I131" s="323"/>
      <c r="J131" s="316" t="e">
        <f>IF(AND(Q131="",#REF!&gt;0,#REF!&lt;5),K131,)</f>
        <v>#REF!</v>
      </c>
      <c r="K131" s="317" t="str">
        <f>IF(D131="","ZZZ9",IF(AND(#REF!&gt;0,#REF!&lt;5),D131&amp;#REF!,D131&amp;"9"))</f>
        <v>ZZZ9</v>
      </c>
      <c r="L131" s="318">
        <f t="shared" si="3"/>
        <v>999</v>
      </c>
      <c r="M131" s="331">
        <f t="shared" si="4"/>
        <v>999</v>
      </c>
      <c r="N131" s="325"/>
      <c r="O131" s="321"/>
      <c r="P131" s="320">
        <f t="shared" si="5"/>
        <v>999</v>
      </c>
      <c r="Q131" s="321"/>
    </row>
    <row r="132" spans="1:17" s="322" customFormat="1" ht="18.899999999999999" customHeight="1" x14ac:dyDescent="0.25">
      <c r="A132" s="311">
        <v>126</v>
      </c>
      <c r="B132" s="326"/>
      <c r="C132" s="326"/>
      <c r="D132" s="315"/>
      <c r="E132" s="327"/>
      <c r="F132" s="321"/>
      <c r="G132" s="321"/>
      <c r="H132" s="328"/>
      <c r="I132" s="323"/>
      <c r="J132" s="316" t="e">
        <f>IF(AND(Q132="",#REF!&gt;0,#REF!&lt;5),K132,)</f>
        <v>#REF!</v>
      </c>
      <c r="K132" s="317" t="str">
        <f>IF(D132="","ZZZ9",IF(AND(#REF!&gt;0,#REF!&lt;5),D132&amp;#REF!,D132&amp;"9"))</f>
        <v>ZZZ9</v>
      </c>
      <c r="L132" s="318">
        <f t="shared" si="3"/>
        <v>999</v>
      </c>
      <c r="M132" s="331">
        <f t="shared" si="4"/>
        <v>999</v>
      </c>
      <c r="N132" s="325"/>
      <c r="O132" s="321"/>
      <c r="P132" s="320">
        <f t="shared" si="5"/>
        <v>999</v>
      </c>
      <c r="Q132" s="321"/>
    </row>
    <row r="133" spans="1:17" s="322" customFormat="1" ht="18.899999999999999" customHeight="1" x14ac:dyDescent="0.25">
      <c r="A133" s="311">
        <v>127</v>
      </c>
      <c r="B133" s="326"/>
      <c r="C133" s="326"/>
      <c r="D133" s="315"/>
      <c r="E133" s="327"/>
      <c r="F133" s="321"/>
      <c r="G133" s="321"/>
      <c r="H133" s="328"/>
      <c r="I133" s="323"/>
      <c r="J133" s="316" t="e">
        <f>IF(AND(Q133="",#REF!&gt;0,#REF!&lt;5),K133,)</f>
        <v>#REF!</v>
      </c>
      <c r="K133" s="317" t="str">
        <f>IF(D133="","ZZZ9",IF(AND(#REF!&gt;0,#REF!&lt;5),D133&amp;#REF!,D133&amp;"9"))</f>
        <v>ZZZ9</v>
      </c>
      <c r="L133" s="318">
        <f t="shared" si="3"/>
        <v>999</v>
      </c>
      <c r="M133" s="331">
        <f t="shared" si="4"/>
        <v>999</v>
      </c>
      <c r="N133" s="325"/>
      <c r="O133" s="321"/>
      <c r="P133" s="320">
        <f t="shared" si="5"/>
        <v>999</v>
      </c>
      <c r="Q133" s="321"/>
    </row>
    <row r="134" spans="1:17" s="322" customFormat="1" ht="18.899999999999999" customHeight="1" x14ac:dyDescent="0.25">
      <c r="A134" s="311">
        <v>128</v>
      </c>
      <c r="B134" s="326"/>
      <c r="C134" s="326"/>
      <c r="D134" s="315"/>
      <c r="E134" s="327"/>
      <c r="F134" s="321"/>
      <c r="G134" s="321"/>
      <c r="H134" s="328"/>
      <c r="I134" s="323"/>
      <c r="J134" s="316" t="e">
        <f>IF(AND(Q134="",#REF!&gt;0,#REF!&lt;5),K134,)</f>
        <v>#REF!</v>
      </c>
      <c r="K134" s="317" t="str">
        <f>IF(D134="","ZZZ9",IF(AND(#REF!&gt;0,#REF!&lt;5),D134&amp;#REF!,D134&amp;"9"))</f>
        <v>ZZZ9</v>
      </c>
      <c r="L134" s="318">
        <f t="shared" si="3"/>
        <v>999</v>
      </c>
      <c r="M134" s="331">
        <f t="shared" si="4"/>
        <v>999</v>
      </c>
      <c r="N134" s="325"/>
      <c r="O134" s="323"/>
      <c r="P134" s="337">
        <f t="shared" si="5"/>
        <v>999</v>
      </c>
      <c r="Q134" s="323"/>
    </row>
    <row r="135" spans="1:17" x14ac:dyDescent="0.25">
      <c r="A135" s="311">
        <v>129</v>
      </c>
      <c r="B135" s="326"/>
      <c r="C135" s="326"/>
      <c r="D135" s="315"/>
      <c r="E135" s="327"/>
      <c r="F135" s="321"/>
      <c r="G135" s="321"/>
      <c r="H135" s="328"/>
      <c r="I135" s="323"/>
      <c r="J135" s="316" t="e">
        <f>IF(AND(Q135="",#REF!&gt;0,#REF!&lt;5),K135,)</f>
        <v>#REF!</v>
      </c>
      <c r="K135" s="317" t="str">
        <f>IF(D135="","ZZZ9",IF(AND(#REF!&gt;0,#REF!&lt;5),D135&amp;#REF!,D135&amp;"9"))</f>
        <v>ZZZ9</v>
      </c>
      <c r="L135" s="318">
        <f t="shared" si="3"/>
        <v>999</v>
      </c>
      <c r="M135" s="331">
        <f t="shared" si="4"/>
        <v>999</v>
      </c>
      <c r="N135" s="325"/>
      <c r="O135" s="321"/>
      <c r="P135" s="320">
        <f t="shared" si="5"/>
        <v>999</v>
      </c>
      <c r="Q135" s="321"/>
    </row>
    <row r="136" spans="1:17" x14ac:dyDescent="0.25">
      <c r="A136" s="311">
        <v>130</v>
      </c>
      <c r="B136" s="326"/>
      <c r="C136" s="326"/>
      <c r="D136" s="315"/>
      <c r="E136" s="327"/>
      <c r="F136" s="321"/>
      <c r="G136" s="321"/>
      <c r="H136" s="328"/>
      <c r="I136" s="323"/>
      <c r="J136" s="316" t="e">
        <f>IF(AND(Q136="",#REF!&gt;0,#REF!&lt;5),K136,)</f>
        <v>#REF!</v>
      </c>
      <c r="K136" s="317" t="str">
        <f>IF(D136="","ZZZ9",IF(AND(#REF!&gt;0,#REF!&lt;5),D136&amp;#REF!,D136&amp;"9"))</f>
        <v>ZZZ9</v>
      </c>
      <c r="L136" s="318">
        <f t="shared" si="3"/>
        <v>999</v>
      </c>
      <c r="M136" s="331">
        <f t="shared" si="4"/>
        <v>999</v>
      </c>
      <c r="N136" s="325"/>
      <c r="O136" s="321"/>
      <c r="P136" s="320">
        <f t="shared" si="5"/>
        <v>999</v>
      </c>
      <c r="Q136" s="321"/>
    </row>
    <row r="137" spans="1:17" x14ac:dyDescent="0.25">
      <c r="A137" s="311">
        <v>131</v>
      </c>
      <c r="B137" s="326"/>
      <c r="C137" s="326"/>
      <c r="D137" s="315"/>
      <c r="E137" s="327"/>
      <c r="F137" s="321"/>
      <c r="G137" s="321"/>
      <c r="H137" s="328"/>
      <c r="I137" s="323"/>
      <c r="J137" s="316" t="e">
        <f>IF(AND(Q137="",#REF!&gt;0,#REF!&lt;5),K137,)</f>
        <v>#REF!</v>
      </c>
      <c r="K137" s="317" t="str">
        <f>IF(D137="","ZZZ9",IF(AND(#REF!&gt;0,#REF!&lt;5),D137&amp;#REF!,D137&amp;"9"))</f>
        <v>ZZZ9</v>
      </c>
      <c r="L137" s="318">
        <f t="shared" si="3"/>
        <v>999</v>
      </c>
      <c r="M137" s="331">
        <f t="shared" si="4"/>
        <v>999</v>
      </c>
      <c r="N137" s="325"/>
      <c r="O137" s="321"/>
      <c r="P137" s="320">
        <f t="shared" si="5"/>
        <v>999</v>
      </c>
      <c r="Q137" s="321"/>
    </row>
    <row r="138" spans="1:17" x14ac:dyDescent="0.25">
      <c r="A138" s="311">
        <v>132</v>
      </c>
      <c r="B138" s="326"/>
      <c r="C138" s="326"/>
      <c r="D138" s="315"/>
      <c r="E138" s="327"/>
      <c r="F138" s="321"/>
      <c r="G138" s="321"/>
      <c r="H138" s="328"/>
      <c r="I138" s="323"/>
      <c r="J138" s="316" t="e">
        <f>IF(AND(Q138="",#REF!&gt;0,#REF!&lt;5),K138,)</f>
        <v>#REF!</v>
      </c>
      <c r="K138" s="317" t="str">
        <f>IF(D138="","ZZZ9",IF(AND(#REF!&gt;0,#REF!&lt;5),D138&amp;#REF!,D138&amp;"9"))</f>
        <v>ZZZ9</v>
      </c>
      <c r="L138" s="318">
        <f t="shared" si="3"/>
        <v>999</v>
      </c>
      <c r="M138" s="331">
        <f t="shared" si="4"/>
        <v>999</v>
      </c>
      <c r="N138" s="325"/>
      <c r="O138" s="321"/>
      <c r="P138" s="320">
        <f t="shared" si="5"/>
        <v>999</v>
      </c>
      <c r="Q138" s="321"/>
    </row>
    <row r="139" spans="1:17" x14ac:dyDescent="0.25">
      <c r="A139" s="311">
        <v>133</v>
      </c>
      <c r="B139" s="326"/>
      <c r="C139" s="326"/>
      <c r="D139" s="315"/>
      <c r="E139" s="327"/>
      <c r="F139" s="321"/>
      <c r="G139" s="321"/>
      <c r="H139" s="328"/>
      <c r="I139" s="323"/>
      <c r="J139" s="316" t="e">
        <f>IF(AND(Q139="",#REF!&gt;0,#REF!&lt;5),K139,)</f>
        <v>#REF!</v>
      </c>
      <c r="K139" s="317" t="str">
        <f>IF(D139="","ZZZ9",IF(AND(#REF!&gt;0,#REF!&lt;5),D139&amp;#REF!,D139&amp;"9"))</f>
        <v>ZZZ9</v>
      </c>
      <c r="L139" s="318">
        <f t="shared" si="3"/>
        <v>999</v>
      </c>
      <c r="M139" s="331">
        <f t="shared" si="4"/>
        <v>999</v>
      </c>
      <c r="N139" s="325"/>
      <c r="O139" s="321"/>
      <c r="P139" s="320">
        <f t="shared" si="5"/>
        <v>999</v>
      </c>
      <c r="Q139" s="321"/>
    </row>
    <row r="140" spans="1:17" x14ac:dyDescent="0.25">
      <c r="A140" s="311">
        <v>134</v>
      </c>
      <c r="B140" s="326"/>
      <c r="C140" s="326"/>
      <c r="D140" s="315"/>
      <c r="E140" s="327"/>
      <c r="F140" s="321"/>
      <c r="G140" s="321"/>
      <c r="H140" s="328"/>
      <c r="I140" s="323"/>
      <c r="J140" s="316" t="e">
        <f>IF(AND(Q140="",#REF!&gt;0,#REF!&lt;5),K140,)</f>
        <v>#REF!</v>
      </c>
      <c r="K140" s="317" t="str">
        <f>IF(D140="","ZZZ9",IF(AND(#REF!&gt;0,#REF!&lt;5),D140&amp;#REF!,D140&amp;"9"))</f>
        <v>ZZZ9</v>
      </c>
      <c r="L140" s="318">
        <f t="shared" si="3"/>
        <v>999</v>
      </c>
      <c r="M140" s="331">
        <f t="shared" si="4"/>
        <v>999</v>
      </c>
      <c r="N140" s="325"/>
      <c r="O140" s="321"/>
      <c r="P140" s="320">
        <f t="shared" si="5"/>
        <v>999</v>
      </c>
      <c r="Q140" s="321"/>
    </row>
    <row r="141" spans="1:17" x14ac:dyDescent="0.25">
      <c r="A141" s="311">
        <v>135</v>
      </c>
      <c r="B141" s="326"/>
      <c r="C141" s="326"/>
      <c r="D141" s="315"/>
      <c r="E141" s="327"/>
      <c r="F141" s="321"/>
      <c r="G141" s="321"/>
      <c r="H141" s="328"/>
      <c r="I141" s="323"/>
      <c r="J141" s="316" t="e">
        <f>IF(AND(Q141="",#REF!&gt;0,#REF!&lt;5),K141,)</f>
        <v>#REF!</v>
      </c>
      <c r="K141" s="317" t="str">
        <f>IF(D141="","ZZZ9",IF(AND(#REF!&gt;0,#REF!&lt;5),D141&amp;#REF!,D141&amp;"9"))</f>
        <v>ZZZ9</v>
      </c>
      <c r="L141" s="318">
        <f t="shared" si="3"/>
        <v>999</v>
      </c>
      <c r="M141" s="331">
        <f t="shared" si="4"/>
        <v>999</v>
      </c>
      <c r="N141" s="325"/>
      <c r="O141" s="323"/>
      <c r="P141" s="337">
        <f t="shared" si="5"/>
        <v>999</v>
      </c>
      <c r="Q141" s="323"/>
    </row>
    <row r="142" spans="1:17" x14ac:dyDescent="0.25">
      <c r="A142" s="311">
        <v>136</v>
      </c>
      <c r="B142" s="326"/>
      <c r="C142" s="326"/>
      <c r="D142" s="315"/>
      <c r="E142" s="327"/>
      <c r="F142" s="321"/>
      <c r="G142" s="321"/>
      <c r="H142" s="328"/>
      <c r="I142" s="323"/>
      <c r="J142" s="316" t="e">
        <f>IF(AND(Q142="",#REF!&gt;0,#REF!&lt;5),K142,)</f>
        <v>#REF!</v>
      </c>
      <c r="K142" s="317" t="str">
        <f>IF(D142="","ZZZ9",IF(AND(#REF!&gt;0,#REF!&lt;5),D142&amp;#REF!,D142&amp;"9"))</f>
        <v>ZZZ9</v>
      </c>
      <c r="L142" s="318">
        <f t="shared" si="3"/>
        <v>999</v>
      </c>
      <c r="M142" s="331">
        <f t="shared" si="4"/>
        <v>999</v>
      </c>
      <c r="N142" s="325"/>
      <c r="O142" s="321"/>
      <c r="P142" s="320">
        <f t="shared" si="5"/>
        <v>999</v>
      </c>
      <c r="Q142" s="321"/>
    </row>
    <row r="143" spans="1:17" x14ac:dyDescent="0.25">
      <c r="A143" s="311">
        <v>137</v>
      </c>
      <c r="B143" s="326"/>
      <c r="C143" s="326"/>
      <c r="D143" s="315"/>
      <c r="E143" s="327"/>
      <c r="F143" s="321"/>
      <c r="G143" s="321"/>
      <c r="H143" s="328"/>
      <c r="I143" s="323"/>
      <c r="J143" s="316" t="e">
        <f>IF(AND(Q143="",#REF!&gt;0,#REF!&lt;5),K143,)</f>
        <v>#REF!</v>
      </c>
      <c r="K143" s="317" t="str">
        <f>IF(D143="","ZZZ9",IF(AND(#REF!&gt;0,#REF!&lt;5),D143&amp;#REF!,D143&amp;"9"))</f>
        <v>ZZZ9</v>
      </c>
      <c r="L143" s="318">
        <f t="shared" si="3"/>
        <v>999</v>
      </c>
      <c r="M143" s="331">
        <f t="shared" si="4"/>
        <v>999</v>
      </c>
      <c r="N143" s="325"/>
      <c r="O143" s="321"/>
      <c r="P143" s="320">
        <f t="shared" si="5"/>
        <v>999</v>
      </c>
      <c r="Q143" s="321"/>
    </row>
    <row r="144" spans="1:17" x14ac:dyDescent="0.25">
      <c r="A144" s="311">
        <v>138</v>
      </c>
      <c r="B144" s="326"/>
      <c r="C144" s="326"/>
      <c r="D144" s="315"/>
      <c r="E144" s="327"/>
      <c r="F144" s="321"/>
      <c r="G144" s="321"/>
      <c r="H144" s="328"/>
      <c r="I144" s="323"/>
      <c r="J144" s="316" t="e">
        <f>IF(AND(Q144="",#REF!&gt;0,#REF!&lt;5),K144,)</f>
        <v>#REF!</v>
      </c>
      <c r="K144" s="317" t="str">
        <f>IF(D144="","ZZZ9",IF(AND(#REF!&gt;0,#REF!&lt;5),D144&amp;#REF!,D144&amp;"9"))</f>
        <v>ZZZ9</v>
      </c>
      <c r="L144" s="318">
        <f t="shared" si="3"/>
        <v>999</v>
      </c>
      <c r="M144" s="331">
        <f t="shared" si="4"/>
        <v>999</v>
      </c>
      <c r="N144" s="325"/>
      <c r="O144" s="321"/>
      <c r="P144" s="320">
        <f t="shared" si="5"/>
        <v>999</v>
      </c>
      <c r="Q144" s="321"/>
    </row>
    <row r="145" spans="1:17" x14ac:dyDescent="0.25">
      <c r="A145" s="311">
        <v>139</v>
      </c>
      <c r="B145" s="326"/>
      <c r="C145" s="326"/>
      <c r="D145" s="315"/>
      <c r="E145" s="327"/>
      <c r="F145" s="321"/>
      <c r="G145" s="321"/>
      <c r="H145" s="328"/>
      <c r="I145" s="323"/>
      <c r="J145" s="316" t="e">
        <f>IF(AND(Q145="",#REF!&gt;0,#REF!&lt;5),K145,)</f>
        <v>#REF!</v>
      </c>
      <c r="K145" s="317" t="str">
        <f>IF(D145="","ZZZ9",IF(AND(#REF!&gt;0,#REF!&lt;5),D145&amp;#REF!,D145&amp;"9"))</f>
        <v>ZZZ9</v>
      </c>
      <c r="L145" s="318">
        <f t="shared" si="3"/>
        <v>999</v>
      </c>
      <c r="M145" s="331">
        <f t="shared" si="4"/>
        <v>999</v>
      </c>
      <c r="N145" s="325"/>
      <c r="O145" s="321"/>
      <c r="P145" s="320">
        <f t="shared" si="5"/>
        <v>999</v>
      </c>
      <c r="Q145" s="321"/>
    </row>
    <row r="146" spans="1:17" x14ac:dyDescent="0.25">
      <c r="A146" s="311">
        <v>140</v>
      </c>
      <c r="B146" s="326"/>
      <c r="C146" s="326"/>
      <c r="D146" s="315"/>
      <c r="E146" s="327"/>
      <c r="F146" s="321"/>
      <c r="G146" s="321"/>
      <c r="H146" s="328"/>
      <c r="I146" s="323"/>
      <c r="J146" s="316" t="e">
        <f>IF(AND(Q146="",#REF!&gt;0,#REF!&lt;5),K146,)</f>
        <v>#REF!</v>
      </c>
      <c r="K146" s="317" t="str">
        <f>IF(D146="","ZZZ9",IF(AND(#REF!&gt;0,#REF!&lt;5),D146&amp;#REF!,D146&amp;"9"))</f>
        <v>ZZZ9</v>
      </c>
      <c r="L146" s="318">
        <f t="shared" si="3"/>
        <v>999</v>
      </c>
      <c r="M146" s="331">
        <f t="shared" si="4"/>
        <v>999</v>
      </c>
      <c r="N146" s="325"/>
      <c r="O146" s="321"/>
      <c r="P146" s="320">
        <f t="shared" si="5"/>
        <v>999</v>
      </c>
      <c r="Q146" s="321"/>
    </row>
    <row r="147" spans="1:17" x14ac:dyDescent="0.25">
      <c r="A147" s="311">
        <v>141</v>
      </c>
      <c r="B147" s="326"/>
      <c r="C147" s="326"/>
      <c r="D147" s="315"/>
      <c r="E147" s="327"/>
      <c r="F147" s="321"/>
      <c r="G147" s="321"/>
      <c r="H147" s="328"/>
      <c r="I147" s="323"/>
      <c r="J147" s="316" t="e">
        <f>IF(AND(Q147="",#REF!&gt;0,#REF!&lt;5),K147,)</f>
        <v>#REF!</v>
      </c>
      <c r="K147" s="317" t="str">
        <f>IF(D147="","ZZZ9",IF(AND(#REF!&gt;0,#REF!&lt;5),D147&amp;#REF!,D147&amp;"9"))</f>
        <v>ZZZ9</v>
      </c>
      <c r="L147" s="318">
        <f t="shared" si="3"/>
        <v>999</v>
      </c>
      <c r="M147" s="331">
        <f t="shared" si="4"/>
        <v>999</v>
      </c>
      <c r="N147" s="325"/>
      <c r="O147" s="321"/>
      <c r="P147" s="320">
        <f t="shared" si="5"/>
        <v>999</v>
      </c>
      <c r="Q147" s="321"/>
    </row>
    <row r="148" spans="1:17" x14ac:dyDescent="0.25">
      <c r="A148" s="311">
        <v>142</v>
      </c>
      <c r="B148" s="326"/>
      <c r="C148" s="326"/>
      <c r="D148" s="315"/>
      <c r="E148" s="327"/>
      <c r="F148" s="321"/>
      <c r="G148" s="321"/>
      <c r="H148" s="328"/>
      <c r="I148" s="323"/>
      <c r="J148" s="316" t="e">
        <f>IF(AND(Q148="",#REF!&gt;0,#REF!&lt;5),K148,)</f>
        <v>#REF!</v>
      </c>
      <c r="K148" s="317" t="str">
        <f>IF(D148="","ZZZ9",IF(AND(#REF!&gt;0,#REF!&lt;5),D148&amp;#REF!,D148&amp;"9"))</f>
        <v>ZZZ9</v>
      </c>
      <c r="L148" s="318">
        <f t="shared" si="3"/>
        <v>999</v>
      </c>
      <c r="M148" s="331">
        <f t="shared" si="4"/>
        <v>999</v>
      </c>
      <c r="N148" s="325"/>
      <c r="O148" s="323"/>
      <c r="P148" s="337">
        <f t="shared" si="5"/>
        <v>999</v>
      </c>
      <c r="Q148" s="323"/>
    </row>
    <row r="149" spans="1:17" x14ac:dyDescent="0.25">
      <c r="A149" s="311">
        <v>143</v>
      </c>
      <c r="B149" s="326"/>
      <c r="C149" s="326"/>
      <c r="D149" s="315"/>
      <c r="E149" s="327"/>
      <c r="F149" s="321"/>
      <c r="G149" s="321"/>
      <c r="H149" s="328"/>
      <c r="I149" s="323"/>
      <c r="J149" s="316" t="e">
        <f>IF(AND(Q149="",#REF!&gt;0,#REF!&lt;5),K149,)</f>
        <v>#REF!</v>
      </c>
      <c r="K149" s="317" t="str">
        <f>IF(D149="","ZZZ9",IF(AND(#REF!&gt;0,#REF!&lt;5),D149&amp;#REF!,D149&amp;"9"))</f>
        <v>ZZZ9</v>
      </c>
      <c r="L149" s="318">
        <f t="shared" si="3"/>
        <v>999</v>
      </c>
      <c r="M149" s="331">
        <f t="shared" si="4"/>
        <v>999</v>
      </c>
      <c r="N149" s="325"/>
      <c r="O149" s="321"/>
      <c r="P149" s="320">
        <f t="shared" si="5"/>
        <v>999</v>
      </c>
      <c r="Q149" s="321"/>
    </row>
    <row r="150" spans="1:17" x14ac:dyDescent="0.25">
      <c r="A150" s="311">
        <v>144</v>
      </c>
      <c r="B150" s="326"/>
      <c r="C150" s="326"/>
      <c r="D150" s="315"/>
      <c r="E150" s="327"/>
      <c r="F150" s="321"/>
      <c r="G150" s="321"/>
      <c r="H150" s="328"/>
      <c r="I150" s="323"/>
      <c r="J150" s="316" t="e">
        <f>IF(AND(Q150="",#REF!&gt;0,#REF!&lt;5),K150,)</f>
        <v>#REF!</v>
      </c>
      <c r="K150" s="317" t="str">
        <f>IF(D150="","ZZZ9",IF(AND(#REF!&gt;0,#REF!&lt;5),D150&amp;#REF!,D150&amp;"9"))</f>
        <v>ZZZ9</v>
      </c>
      <c r="L150" s="318">
        <f t="shared" si="3"/>
        <v>999</v>
      </c>
      <c r="M150" s="331">
        <f t="shared" si="4"/>
        <v>999</v>
      </c>
      <c r="N150" s="325"/>
      <c r="O150" s="321"/>
      <c r="P150" s="320">
        <f t="shared" si="5"/>
        <v>999</v>
      </c>
      <c r="Q150" s="321"/>
    </row>
    <row r="151" spans="1:17" x14ac:dyDescent="0.25">
      <c r="A151" s="311">
        <v>145</v>
      </c>
      <c r="B151" s="326"/>
      <c r="C151" s="326"/>
      <c r="D151" s="315"/>
      <c r="E151" s="327"/>
      <c r="F151" s="321"/>
      <c r="G151" s="321"/>
      <c r="H151" s="328"/>
      <c r="I151" s="323"/>
      <c r="J151" s="316" t="e">
        <f>IF(AND(Q151="",#REF!&gt;0,#REF!&lt;5),K151,)</f>
        <v>#REF!</v>
      </c>
      <c r="K151" s="317" t="str">
        <f>IF(D151="","ZZZ9",IF(AND(#REF!&gt;0,#REF!&lt;5),D151&amp;#REF!,D151&amp;"9"))</f>
        <v>ZZZ9</v>
      </c>
      <c r="L151" s="318">
        <f t="shared" si="3"/>
        <v>999</v>
      </c>
      <c r="M151" s="331">
        <f t="shared" si="4"/>
        <v>999</v>
      </c>
      <c r="N151" s="325"/>
      <c r="O151" s="321"/>
      <c r="P151" s="320">
        <f t="shared" si="5"/>
        <v>999</v>
      </c>
      <c r="Q151" s="321"/>
    </row>
    <row r="152" spans="1:17" x14ac:dyDescent="0.25">
      <c r="A152" s="311">
        <v>146</v>
      </c>
      <c r="B152" s="326"/>
      <c r="C152" s="326"/>
      <c r="D152" s="315"/>
      <c r="E152" s="327"/>
      <c r="F152" s="321"/>
      <c r="G152" s="321"/>
      <c r="H152" s="328"/>
      <c r="I152" s="323"/>
      <c r="J152" s="316" t="e">
        <f>IF(AND(Q152="",#REF!&gt;0,#REF!&lt;5),K152,)</f>
        <v>#REF!</v>
      </c>
      <c r="K152" s="317" t="str">
        <f>IF(D152="","ZZZ9",IF(AND(#REF!&gt;0,#REF!&lt;5),D152&amp;#REF!,D152&amp;"9"))</f>
        <v>ZZZ9</v>
      </c>
      <c r="L152" s="318">
        <f t="shared" si="3"/>
        <v>999</v>
      </c>
      <c r="M152" s="331">
        <f t="shared" si="4"/>
        <v>999</v>
      </c>
      <c r="N152" s="325"/>
      <c r="O152" s="321"/>
      <c r="P152" s="320">
        <f t="shared" si="5"/>
        <v>999</v>
      </c>
      <c r="Q152" s="321"/>
    </row>
    <row r="153" spans="1:17" x14ac:dyDescent="0.25">
      <c r="A153" s="311">
        <v>147</v>
      </c>
      <c r="B153" s="326"/>
      <c r="C153" s="326"/>
      <c r="D153" s="315"/>
      <c r="E153" s="327"/>
      <c r="F153" s="321"/>
      <c r="G153" s="321"/>
      <c r="H153" s="328"/>
      <c r="I153" s="323"/>
      <c r="J153" s="316" t="e">
        <f>IF(AND(Q153="",#REF!&gt;0,#REF!&lt;5),K153,)</f>
        <v>#REF!</v>
      </c>
      <c r="K153" s="317" t="str">
        <f>IF(D153="","ZZZ9",IF(AND(#REF!&gt;0,#REF!&lt;5),D153&amp;#REF!,D153&amp;"9"))</f>
        <v>ZZZ9</v>
      </c>
      <c r="L153" s="318">
        <f t="shared" si="3"/>
        <v>999</v>
      </c>
      <c r="M153" s="331">
        <f t="shared" si="4"/>
        <v>999</v>
      </c>
      <c r="N153" s="325"/>
      <c r="O153" s="321"/>
      <c r="P153" s="320">
        <f t="shared" si="5"/>
        <v>999</v>
      </c>
      <c r="Q153" s="321"/>
    </row>
    <row r="154" spans="1:17" x14ac:dyDescent="0.25">
      <c r="A154" s="311">
        <v>148</v>
      </c>
      <c r="B154" s="326"/>
      <c r="C154" s="326"/>
      <c r="D154" s="315"/>
      <c r="E154" s="327"/>
      <c r="F154" s="321"/>
      <c r="G154" s="321"/>
      <c r="H154" s="328"/>
      <c r="I154" s="323"/>
      <c r="J154" s="316" t="e">
        <f>IF(AND(Q154="",#REF!&gt;0,#REF!&lt;5),K154,)</f>
        <v>#REF!</v>
      </c>
      <c r="K154" s="317" t="str">
        <f>IF(D154="","ZZZ9",IF(AND(#REF!&gt;0,#REF!&lt;5),D154&amp;#REF!,D154&amp;"9"))</f>
        <v>ZZZ9</v>
      </c>
      <c r="L154" s="318">
        <f t="shared" si="3"/>
        <v>999</v>
      </c>
      <c r="M154" s="331">
        <f t="shared" si="4"/>
        <v>999</v>
      </c>
      <c r="N154" s="325"/>
      <c r="O154" s="321"/>
      <c r="P154" s="320">
        <f t="shared" si="5"/>
        <v>999</v>
      </c>
      <c r="Q154" s="321"/>
    </row>
    <row r="155" spans="1:17" x14ac:dyDescent="0.25">
      <c r="A155" s="311">
        <v>149</v>
      </c>
      <c r="B155" s="326"/>
      <c r="C155" s="326"/>
      <c r="D155" s="315"/>
      <c r="E155" s="327"/>
      <c r="F155" s="321"/>
      <c r="G155" s="321"/>
      <c r="H155" s="328"/>
      <c r="I155" s="323"/>
      <c r="J155" s="316" t="e">
        <f>IF(AND(Q155="",#REF!&gt;0,#REF!&lt;5),K155,)</f>
        <v>#REF!</v>
      </c>
      <c r="K155" s="317" t="str">
        <f>IF(D155="","ZZZ9",IF(AND(#REF!&gt;0,#REF!&lt;5),D155&amp;#REF!,D155&amp;"9"))</f>
        <v>ZZZ9</v>
      </c>
      <c r="L155" s="318">
        <f t="shared" si="3"/>
        <v>999</v>
      </c>
      <c r="M155" s="331">
        <f t="shared" si="4"/>
        <v>999</v>
      </c>
      <c r="N155" s="325"/>
      <c r="O155" s="321"/>
      <c r="P155" s="320">
        <f t="shared" si="5"/>
        <v>999</v>
      </c>
      <c r="Q155" s="321"/>
    </row>
    <row r="156" spans="1:17" x14ac:dyDescent="0.25">
      <c r="A156" s="311">
        <v>150</v>
      </c>
      <c r="B156" s="326"/>
      <c r="C156" s="326"/>
      <c r="D156" s="315"/>
      <c r="E156" s="327"/>
      <c r="F156" s="321"/>
      <c r="G156" s="321"/>
      <c r="H156" s="328"/>
      <c r="I156" s="323"/>
      <c r="J156" s="316" t="e">
        <f>IF(AND(Q156="",#REF!&gt;0,#REF!&lt;5),K156,)</f>
        <v>#REF!</v>
      </c>
      <c r="K156" s="317" t="str">
        <f>IF(D156="","ZZZ9",IF(AND(#REF!&gt;0,#REF!&lt;5),D156&amp;#REF!,D156&amp;"9"))</f>
        <v>ZZZ9</v>
      </c>
      <c r="L156" s="318">
        <f t="shared" si="3"/>
        <v>999</v>
      </c>
      <c r="M156" s="331">
        <f t="shared" si="4"/>
        <v>999</v>
      </c>
      <c r="N156" s="325"/>
      <c r="O156" s="321"/>
      <c r="P156" s="320">
        <f t="shared" si="5"/>
        <v>999</v>
      </c>
      <c r="Q156" s="321"/>
    </row>
  </sheetData>
  <conditionalFormatting sqref="A7:D156">
    <cfRule type="expression" dxfId="353" priority="14" stopIfTrue="1">
      <formula>$Q7&gt;=1</formula>
    </cfRule>
  </conditionalFormatting>
  <conditionalFormatting sqref="B7:D37">
    <cfRule type="expression" dxfId="352" priority="1" stopIfTrue="1">
      <formula>$Q7&gt;=1</formula>
    </cfRule>
  </conditionalFormatting>
  <conditionalFormatting sqref="E7:E14">
    <cfRule type="expression" dxfId="351" priority="6" stopIfTrue="1">
      <formula>AND(ROUNDDOWN(($A$4-E7)/365.25,0)&lt;=13,G7&lt;&gt;"OK")</formula>
    </cfRule>
    <cfRule type="expression" dxfId="350" priority="7" stopIfTrue="1">
      <formula>AND(ROUNDDOWN(($A$4-E7)/365.25,0)&lt;=14,G7&lt;&gt;"OK")</formula>
    </cfRule>
    <cfRule type="expression" dxfId="349" priority="8" stopIfTrue="1">
      <formula>AND(ROUNDDOWN(($A$4-E7)/365.25,0)&lt;=17,G7&lt;&gt;"OK")</formula>
    </cfRule>
    <cfRule type="expression" dxfId="348" priority="11" stopIfTrue="1">
      <formula>AND(ROUNDDOWN(($A$4-E7)/365.25,0)&lt;=13,G7&lt;&gt;"OK")</formula>
    </cfRule>
    <cfRule type="expression" dxfId="347" priority="12" stopIfTrue="1">
      <formula>AND(ROUNDDOWN(($A$4-E7)/365.25,0)&lt;=14,G7&lt;&gt;"OK")</formula>
    </cfRule>
    <cfRule type="expression" dxfId="346" priority="13" stopIfTrue="1">
      <formula>AND(ROUNDDOWN(($A$4-E7)/365.25,0)&lt;=17,G7&lt;&gt;"OK")</formula>
    </cfRule>
  </conditionalFormatting>
  <conditionalFormatting sqref="E7:E27 E29:E37">
    <cfRule type="expression" dxfId="345" priority="2" stopIfTrue="1">
      <formula>AND(ROUNDDOWN(($A$4-E7)/365.25,0)&lt;=13,G7&lt;&gt;"OK")</formula>
    </cfRule>
    <cfRule type="expression" dxfId="344" priority="3" stopIfTrue="1">
      <formula>AND(ROUNDDOWN(($A$4-E7)/365.25,0)&lt;=14,G7&lt;&gt;"OK")</formula>
    </cfRule>
    <cfRule type="expression" dxfId="343" priority="4" stopIfTrue="1">
      <formula>AND(ROUNDDOWN(($A$4-E7)/365.25,0)&lt;=17,G7&lt;&gt;"OK")</formula>
    </cfRule>
  </conditionalFormatting>
  <conditionalFormatting sqref="E7:E156">
    <cfRule type="expression" dxfId="342" priority="16" stopIfTrue="1">
      <formula>AND(ROUNDDOWN(($A$4-E7)/365.25,0)&lt;=13,G7&lt;&gt;"OK")</formula>
    </cfRule>
    <cfRule type="expression" dxfId="341" priority="17" stopIfTrue="1">
      <formula>AND(ROUNDDOWN(($A$4-E7)/365.25,0)&lt;=14,G7&lt;&gt;"OK")</formula>
    </cfRule>
    <cfRule type="expression" dxfId="340" priority="18" stopIfTrue="1">
      <formula>AND(ROUNDDOWN(($A$4-E7)/365.25,0)&lt;=17,G7&lt;&gt;"OK")</formula>
    </cfRule>
  </conditionalFormatting>
  <conditionalFormatting sqref="J7:J156">
    <cfRule type="cellIs" dxfId="339"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65953"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CB1A-96C1-4101-884A-26D7EE40C535}">
  <sheetPr codeName="Munka12">
    <tabColor indexed="11"/>
  </sheetPr>
  <dimension ref="A1:AK41"/>
  <sheetViews>
    <sheetView workbookViewId="0">
      <selection activeCell="L7" sqref="L7"/>
    </sheetView>
  </sheetViews>
  <sheetFormatPr defaultRowHeight="13.2" x14ac:dyDescent="0.25"/>
  <cols>
    <col min="1" max="1" width="5.44140625" style="265" customWidth="1"/>
    <col min="2" max="2" width="4.44140625" style="265" customWidth="1"/>
    <col min="3" max="3" width="8.33203125" style="265" customWidth="1"/>
    <col min="4" max="4" width="7.109375" style="265" customWidth="1"/>
    <col min="5" max="5" width="9.33203125" style="265" customWidth="1"/>
    <col min="6" max="6" width="7.109375" style="265" customWidth="1"/>
    <col min="7" max="7" width="9.33203125" style="265" customWidth="1"/>
    <col min="8" max="8" width="7.109375" style="265" customWidth="1"/>
    <col min="9" max="9" width="9.33203125" style="265" customWidth="1"/>
    <col min="10" max="10" width="20.77734375" style="265" customWidth="1"/>
    <col min="11" max="13" width="8.5546875" style="265" customWidth="1"/>
    <col min="14" max="14" width="8.88671875" style="265"/>
    <col min="15" max="15" width="5.5546875" style="265" customWidth="1"/>
    <col min="16" max="16" width="4.5546875" style="265" customWidth="1"/>
    <col min="17" max="17" width="11.6640625" style="265" customWidth="1"/>
    <col min="18" max="24" width="8.88671875" style="265"/>
    <col min="25" max="25" width="10.33203125" style="265" hidden="1" customWidth="1"/>
    <col min="26" max="37" width="0" style="265" hidden="1" customWidth="1"/>
    <col min="38" max="16384" width="8.88671875" style="265"/>
  </cols>
  <sheetData>
    <row r="1" spans="1:37" ht="24.6" x14ac:dyDescent="0.25">
      <c r="A1" s="1082" t="e">
        <f>[2]Altalanos!$A$6</f>
        <v>#REF!</v>
      </c>
      <c r="B1" s="1082"/>
      <c r="C1" s="1082"/>
      <c r="D1" s="1082"/>
      <c r="E1" s="1082"/>
      <c r="F1" s="1082"/>
      <c r="G1" s="341"/>
      <c r="H1" s="342" t="s">
        <v>44</v>
      </c>
      <c r="I1" s="343"/>
      <c r="J1" s="344"/>
      <c r="L1" s="345"/>
      <c r="M1" s="346"/>
      <c r="N1" s="347"/>
      <c r="O1" s="347" t="s">
        <v>11</v>
      </c>
      <c r="P1" s="347"/>
      <c r="Q1" s="348"/>
      <c r="R1" s="347"/>
      <c r="AB1" s="349" t="e">
        <f>IF(Y5=1,CONCATENATE(VLOOKUP(Y3,AA16:AH27,2)),CONCATENATE(VLOOKUP(Y3,AA2:AK13,2)))</f>
        <v>#REF!</v>
      </c>
      <c r="AC1" s="349" t="e">
        <f>IF(Y5=1,CONCATENATE(VLOOKUP(Y3,AA16:AK27,3)),CONCATENATE(VLOOKUP(Y3,AA2:AK13,3)))</f>
        <v>#REF!</v>
      </c>
      <c r="AD1" s="349" t="e">
        <f>IF(Y5=1,CONCATENATE(VLOOKUP(Y3,AA16:AK27,4)),CONCATENATE(VLOOKUP(Y3,AA2:AK13,4)))</f>
        <v>#REF!</v>
      </c>
      <c r="AE1" s="349" t="e">
        <f>IF(Y5=1,CONCATENATE(VLOOKUP(Y3,AA16:AK27,5)),CONCATENATE(VLOOKUP(Y3,AA2:AK13,5)))</f>
        <v>#REF!</v>
      </c>
      <c r="AF1" s="349" t="e">
        <f>IF(Y5=1,CONCATENATE(VLOOKUP(Y3,AA16:AK27,6)),CONCATENATE(VLOOKUP(Y3,AA2:AK13,6)))</f>
        <v>#REF!</v>
      </c>
      <c r="AG1" s="349" t="e">
        <f>IF(Y5=1,CONCATENATE(VLOOKUP(Y3,AA16:AK27,7)),CONCATENATE(VLOOKUP(Y3,AA2:AK13,7)))</f>
        <v>#REF!</v>
      </c>
      <c r="AH1" s="349" t="e">
        <f>IF(Y5=1,CONCATENATE(VLOOKUP(Y3,AA16:AK27,8)),CONCATENATE(VLOOKUP(Y3,AA2:AK13,8)))</f>
        <v>#REF!</v>
      </c>
      <c r="AI1" s="349" t="e">
        <f>IF(Y5=1,CONCATENATE(VLOOKUP(Y3,AA16:AK27,9)),CONCATENATE(VLOOKUP(Y3,AA2:AK13,9)))</f>
        <v>#REF!</v>
      </c>
      <c r="AJ1" s="349" t="e">
        <f>IF(Y5=1,CONCATENATE(VLOOKUP(Y3,AA16:AK27,10)),CONCATENATE(VLOOKUP(Y3,AA2:AK13,10)))</f>
        <v>#REF!</v>
      </c>
      <c r="AK1" s="349" t="e">
        <f>IF(Y5=1,CONCATENATE(VLOOKUP(Y3,AA16:AK27,11)),CONCATENATE(VLOOKUP(Y3,AA2:AK13,11)))</f>
        <v>#REF!</v>
      </c>
    </row>
    <row r="2" spans="1:37" x14ac:dyDescent="0.25">
      <c r="A2" s="350" t="s">
        <v>43</v>
      </c>
      <c r="B2" s="351"/>
      <c r="C2" s="351"/>
      <c r="D2" s="351"/>
      <c r="E2" s="452" t="e">
        <f>[2]Altalanos!$B$8</f>
        <v>#REF!</v>
      </c>
      <c r="F2" s="351"/>
      <c r="G2" s="352"/>
      <c r="H2" s="353"/>
      <c r="I2" s="353"/>
      <c r="J2" s="354"/>
      <c r="K2" s="345"/>
      <c r="L2" s="345"/>
      <c r="M2" s="345"/>
      <c r="N2" s="355"/>
      <c r="O2" s="356"/>
      <c r="P2" s="355"/>
      <c r="Q2" s="356"/>
      <c r="R2" s="355"/>
      <c r="Y2" s="357"/>
      <c r="Z2" s="358"/>
      <c r="AA2" s="358" t="s">
        <v>53</v>
      </c>
      <c r="AB2" s="359">
        <v>150</v>
      </c>
      <c r="AC2" s="359">
        <v>120</v>
      </c>
      <c r="AD2" s="359">
        <v>100</v>
      </c>
      <c r="AE2" s="359">
        <v>80</v>
      </c>
      <c r="AF2" s="359">
        <v>70</v>
      </c>
      <c r="AG2" s="359">
        <v>60</v>
      </c>
      <c r="AH2" s="359">
        <v>55</v>
      </c>
      <c r="AI2" s="359">
        <v>50</v>
      </c>
      <c r="AJ2" s="359">
        <v>45</v>
      </c>
      <c r="AK2" s="359">
        <v>40</v>
      </c>
    </row>
    <row r="3" spans="1:37" x14ac:dyDescent="0.25">
      <c r="A3" s="281" t="s">
        <v>21</v>
      </c>
      <c r="B3" s="281"/>
      <c r="C3" s="281"/>
      <c r="D3" s="281"/>
      <c r="E3" s="281" t="s">
        <v>19</v>
      </c>
      <c r="F3" s="281"/>
      <c r="G3" s="281"/>
      <c r="H3" s="281" t="s">
        <v>24</v>
      </c>
      <c r="I3" s="281"/>
      <c r="J3" s="360"/>
      <c r="K3" s="281"/>
      <c r="L3" s="361" t="s">
        <v>25</v>
      </c>
      <c r="M3" s="281"/>
      <c r="N3" s="362"/>
      <c r="O3" s="363"/>
      <c r="P3" s="362"/>
      <c r="Q3" s="364" t="s">
        <v>66</v>
      </c>
      <c r="R3" s="359" t="s">
        <v>72</v>
      </c>
      <c r="Y3" s="358">
        <f>IF(H4="OB","A",IF(H4="IX","W",H4))</f>
        <v>0</v>
      </c>
      <c r="Z3" s="358"/>
      <c r="AA3" s="358" t="s">
        <v>76</v>
      </c>
      <c r="AB3" s="359">
        <v>120</v>
      </c>
      <c r="AC3" s="359">
        <v>90</v>
      </c>
      <c r="AD3" s="359">
        <v>65</v>
      </c>
      <c r="AE3" s="359">
        <v>55</v>
      </c>
      <c r="AF3" s="359">
        <v>50</v>
      </c>
      <c r="AG3" s="359">
        <v>45</v>
      </c>
      <c r="AH3" s="359">
        <v>40</v>
      </c>
      <c r="AI3" s="359">
        <v>35</v>
      </c>
      <c r="AJ3" s="359">
        <v>25</v>
      </c>
      <c r="AK3" s="359">
        <v>20</v>
      </c>
    </row>
    <row r="4" spans="1:37" ht="13.8" thickBot="1" x14ac:dyDescent="0.3">
      <c r="A4" s="1083" t="e">
        <f>[2]Altalanos!$A$10</f>
        <v>#REF!</v>
      </c>
      <c r="B4" s="1083"/>
      <c r="C4" s="1083"/>
      <c r="D4" s="365"/>
      <c r="E4" s="366" t="e">
        <f>[2]Altalanos!$C$10</f>
        <v>#REF!</v>
      </c>
      <c r="F4" s="366"/>
      <c r="G4" s="366"/>
      <c r="H4" s="140"/>
      <c r="I4" s="366"/>
      <c r="J4" s="367"/>
      <c r="K4" s="140"/>
      <c r="L4" s="368" t="e">
        <f>[2]Altalanos!$E$10</f>
        <v>#REF!</v>
      </c>
      <c r="M4" s="140"/>
      <c r="N4" s="369"/>
      <c r="O4" s="370"/>
      <c r="P4" s="369"/>
      <c r="Q4" s="371" t="s">
        <v>73</v>
      </c>
      <c r="R4" s="372" t="s">
        <v>68</v>
      </c>
      <c r="Y4" s="358"/>
      <c r="Z4" s="358"/>
      <c r="AA4" s="358" t="s">
        <v>77</v>
      </c>
      <c r="AB4" s="359">
        <v>90</v>
      </c>
      <c r="AC4" s="359">
        <v>60</v>
      </c>
      <c r="AD4" s="359">
        <v>45</v>
      </c>
      <c r="AE4" s="359">
        <v>34</v>
      </c>
      <c r="AF4" s="359">
        <v>27</v>
      </c>
      <c r="AG4" s="359">
        <v>22</v>
      </c>
      <c r="AH4" s="359">
        <v>18</v>
      </c>
      <c r="AI4" s="359">
        <v>15</v>
      </c>
      <c r="AJ4" s="359">
        <v>12</v>
      </c>
      <c r="AK4" s="359">
        <v>9</v>
      </c>
    </row>
    <row r="5" spans="1:37" x14ac:dyDescent="0.25">
      <c r="A5" s="373"/>
      <c r="B5" s="373" t="s">
        <v>41</v>
      </c>
      <c r="C5" s="373" t="s">
        <v>51</v>
      </c>
      <c r="D5" s="373" t="s">
        <v>35</v>
      </c>
      <c r="E5" s="373" t="s">
        <v>56</v>
      </c>
      <c r="F5" s="373"/>
      <c r="G5" s="373" t="s">
        <v>23</v>
      </c>
      <c r="H5" s="373"/>
      <c r="I5" s="373" t="s">
        <v>26</v>
      </c>
      <c r="J5" s="373"/>
      <c r="K5" s="374" t="s">
        <v>57</v>
      </c>
      <c r="L5" s="374" t="s">
        <v>58</v>
      </c>
      <c r="M5" s="374" t="s">
        <v>59</v>
      </c>
      <c r="Q5" s="375" t="s">
        <v>74</v>
      </c>
      <c r="R5" s="376" t="s">
        <v>70</v>
      </c>
      <c r="Y5" s="358" t="e">
        <f>IF(OR([2]Altalanos!$A$8="F1",[2]Altalanos!$A$8="F2",[2]Altalanos!$A$8="N1",[2]Altalanos!$A$8="N2"),1,2)</f>
        <v>#REF!</v>
      </c>
      <c r="Z5" s="358"/>
      <c r="AA5" s="358" t="s">
        <v>78</v>
      </c>
      <c r="AB5" s="359">
        <v>60</v>
      </c>
      <c r="AC5" s="359">
        <v>40</v>
      </c>
      <c r="AD5" s="359">
        <v>30</v>
      </c>
      <c r="AE5" s="359">
        <v>20</v>
      </c>
      <c r="AF5" s="359">
        <v>18</v>
      </c>
      <c r="AG5" s="359">
        <v>15</v>
      </c>
      <c r="AH5" s="359">
        <v>12</v>
      </c>
      <c r="AI5" s="359">
        <v>10</v>
      </c>
      <c r="AJ5" s="359">
        <v>8</v>
      </c>
      <c r="AK5" s="359">
        <v>6</v>
      </c>
    </row>
    <row r="6" spans="1:37" x14ac:dyDescent="0.25">
      <c r="A6" s="377"/>
      <c r="B6" s="377"/>
      <c r="C6" s="377"/>
      <c r="D6" s="377"/>
      <c r="E6" s="377"/>
      <c r="F6" s="377"/>
      <c r="G6" s="377"/>
      <c r="H6" s="377"/>
      <c r="I6" s="377"/>
      <c r="J6" s="377"/>
      <c r="K6" s="377"/>
      <c r="L6" s="377"/>
      <c r="M6" s="377"/>
      <c r="Y6" s="358"/>
      <c r="Z6" s="358"/>
      <c r="AA6" s="358" t="s">
        <v>79</v>
      </c>
      <c r="AB6" s="359">
        <v>40</v>
      </c>
      <c r="AC6" s="359">
        <v>25</v>
      </c>
      <c r="AD6" s="359">
        <v>18</v>
      </c>
      <c r="AE6" s="359">
        <v>13</v>
      </c>
      <c r="AF6" s="359">
        <v>10</v>
      </c>
      <c r="AG6" s="359">
        <v>8</v>
      </c>
      <c r="AH6" s="359">
        <v>6</v>
      </c>
      <c r="AI6" s="359">
        <v>5</v>
      </c>
      <c r="AJ6" s="359">
        <v>4</v>
      </c>
      <c r="AK6" s="359">
        <v>3</v>
      </c>
    </row>
    <row r="7" spans="1:37" x14ac:dyDescent="0.25">
      <c r="A7" s="378" t="s">
        <v>53</v>
      </c>
      <c r="B7" s="379">
        <v>1</v>
      </c>
      <c r="C7" s="380" t="str">
        <f>IF($B7="","",VLOOKUP($B7,'A-III.kcs-U11-Z-F elo'!$A$7:$O$60,5))</f>
        <v>150705</v>
      </c>
      <c r="D7" s="380">
        <f>IF($B7="","",VLOOKUP($B7,'A-III.kcs-U11-Z-F elo'!$A$7:$O$60,15))</f>
        <v>0</v>
      </c>
      <c r="E7" s="381" t="str">
        <f>UPPER(IF($B7="","",VLOOKUP($B7,'A-III.kcs-U11-Z-F elo'!$A$7:$O$60,2)))</f>
        <v>SÁROS</v>
      </c>
      <c r="F7" s="382"/>
      <c r="G7" s="381" t="str">
        <f>IF($B7="","",VLOOKUP($B7,'A-III.kcs-U11-Z-F elo'!$A$7:$O$60,3))</f>
        <v>Máté Levente</v>
      </c>
      <c r="H7" s="382"/>
      <c r="I7" s="453" t="str">
        <f>IF($B7="","",VLOOKUP($B7,'A-III.kcs-U11-Z-F elo'!$A$7:$O$60,4))</f>
        <v>PTE Gyakorló Ált. Isk., Gimn. és Óvoda</v>
      </c>
      <c r="J7" s="377"/>
      <c r="K7" s="1051" t="s">
        <v>574</v>
      </c>
      <c r="L7" s="384"/>
      <c r="M7" s="385"/>
      <c r="Y7" s="358"/>
      <c r="Z7" s="358"/>
      <c r="AA7" s="358" t="s">
        <v>80</v>
      </c>
      <c r="AB7" s="359">
        <v>25</v>
      </c>
      <c r="AC7" s="359">
        <v>15</v>
      </c>
      <c r="AD7" s="359">
        <v>13</v>
      </c>
      <c r="AE7" s="359">
        <v>8</v>
      </c>
      <c r="AF7" s="359">
        <v>6</v>
      </c>
      <c r="AG7" s="359">
        <v>4</v>
      </c>
      <c r="AH7" s="359">
        <v>3</v>
      </c>
      <c r="AI7" s="359">
        <v>2</v>
      </c>
      <c r="AJ7" s="359">
        <v>1</v>
      </c>
      <c r="AK7" s="359">
        <v>0</v>
      </c>
    </row>
    <row r="8" spans="1:37" x14ac:dyDescent="0.25">
      <c r="A8" s="378"/>
      <c r="B8" s="386"/>
      <c r="C8" s="377"/>
      <c r="D8" s="377"/>
      <c r="E8" s="377"/>
      <c r="F8" s="377"/>
      <c r="G8" s="377"/>
      <c r="H8" s="377"/>
      <c r="I8" s="377"/>
      <c r="J8" s="377"/>
      <c r="K8" s="378"/>
      <c r="L8" s="378"/>
      <c r="M8" s="387"/>
      <c r="Y8" s="358"/>
      <c r="Z8" s="358"/>
      <c r="AA8" s="358" t="s">
        <v>81</v>
      </c>
      <c r="AB8" s="359">
        <v>15</v>
      </c>
      <c r="AC8" s="359">
        <v>10</v>
      </c>
      <c r="AD8" s="359">
        <v>7</v>
      </c>
      <c r="AE8" s="359">
        <v>5</v>
      </c>
      <c r="AF8" s="359">
        <v>4</v>
      </c>
      <c r="AG8" s="359">
        <v>3</v>
      </c>
      <c r="AH8" s="359">
        <v>2</v>
      </c>
      <c r="AI8" s="359">
        <v>1</v>
      </c>
      <c r="AJ8" s="359">
        <v>0</v>
      </c>
      <c r="AK8" s="359">
        <v>0</v>
      </c>
    </row>
    <row r="9" spans="1:37" x14ac:dyDescent="0.25">
      <c r="A9" s="378" t="s">
        <v>54</v>
      </c>
      <c r="B9" s="379">
        <v>2</v>
      </c>
      <c r="C9" s="380" t="str">
        <f>IF($B9="","",VLOOKUP($B9,'A-III.kcs-U11-Z-F elo'!$A$7:$O$60,5))</f>
        <v>150824</v>
      </c>
      <c r="D9" s="380">
        <f>IF($B9="","",VLOOKUP($B9,'A-III.kcs-U11-Z-F elo'!$A$7:$O$60,15))</f>
        <v>0</v>
      </c>
      <c r="E9" s="381" t="str">
        <f>UPPER(IF($B9="","",VLOOKUP($B9,'A-III.kcs-U11-Z-F elo'!$A$7:$O$60,2)))</f>
        <v>VARGA</v>
      </c>
      <c r="F9" s="382"/>
      <c r="G9" s="381" t="str">
        <f>IF($B9="","",VLOOKUP($B9,'A-III.kcs-U11-Z-F elo'!$A$7:$O$60,3))</f>
        <v>Áron</v>
      </c>
      <c r="H9" s="382"/>
      <c r="I9" s="381" t="str">
        <f>IF($B9="","",VLOOKUP($B9,'A-III.kcs-U11-Z-F elo'!$A$7:$O$60,4))</f>
        <v>Koch V.Gimn., Ált. Isk., Óvoda és Koll.</v>
      </c>
      <c r="J9" s="377"/>
      <c r="K9" s="1051" t="s">
        <v>573</v>
      </c>
      <c r="L9" s="384"/>
      <c r="M9" s="385"/>
      <c r="Y9" s="358"/>
      <c r="Z9" s="358"/>
      <c r="AA9" s="358" t="s">
        <v>82</v>
      </c>
      <c r="AB9" s="359">
        <v>10</v>
      </c>
      <c r="AC9" s="359">
        <v>6</v>
      </c>
      <c r="AD9" s="359">
        <v>4</v>
      </c>
      <c r="AE9" s="359">
        <v>2</v>
      </c>
      <c r="AF9" s="359">
        <v>1</v>
      </c>
      <c r="AG9" s="359">
        <v>0</v>
      </c>
      <c r="AH9" s="359">
        <v>0</v>
      </c>
      <c r="AI9" s="359">
        <v>0</v>
      </c>
      <c r="AJ9" s="359">
        <v>0</v>
      </c>
      <c r="AK9" s="359">
        <v>0</v>
      </c>
    </row>
    <row r="10" spans="1:37" x14ac:dyDescent="0.25">
      <c r="A10" s="378"/>
      <c r="B10" s="386"/>
      <c r="C10" s="377"/>
      <c r="D10" s="377"/>
      <c r="E10" s="377"/>
      <c r="F10" s="377"/>
      <c r="G10" s="377"/>
      <c r="H10" s="377"/>
      <c r="I10" s="377"/>
      <c r="J10" s="377"/>
      <c r="K10" s="378"/>
      <c r="L10" s="378"/>
      <c r="M10" s="387"/>
      <c r="Y10" s="358"/>
      <c r="Z10" s="358"/>
      <c r="AA10" s="358" t="s">
        <v>83</v>
      </c>
      <c r="AB10" s="359">
        <v>6</v>
      </c>
      <c r="AC10" s="359">
        <v>3</v>
      </c>
      <c r="AD10" s="359">
        <v>2</v>
      </c>
      <c r="AE10" s="359">
        <v>1</v>
      </c>
      <c r="AF10" s="359">
        <v>0</v>
      </c>
      <c r="AG10" s="359">
        <v>0</v>
      </c>
      <c r="AH10" s="359">
        <v>0</v>
      </c>
      <c r="AI10" s="359">
        <v>0</v>
      </c>
      <c r="AJ10" s="359">
        <v>0</v>
      </c>
      <c r="AK10" s="359">
        <v>0</v>
      </c>
    </row>
    <row r="11" spans="1:37" x14ac:dyDescent="0.25">
      <c r="A11" s="378" t="s">
        <v>55</v>
      </c>
      <c r="B11" s="379"/>
      <c r="C11" s="380" t="str">
        <f>IF($B11="","",VLOOKUP($B11,'A-III.kcs-U11-Z-F elo'!$A$7:$O$60,5))</f>
        <v/>
      </c>
      <c r="D11" s="380" t="str">
        <f>IF($B11="","",VLOOKUP($B11,'A-III.kcs-U11-Z-F elo'!$A$7:$O$60,15))</f>
        <v/>
      </c>
      <c r="E11" s="381" t="str">
        <f>UPPER(IF($B11="","",VLOOKUP($B11,'A-III.kcs-U11-Z-F elo'!$A$7:$O$60,2)))</f>
        <v/>
      </c>
      <c r="F11" s="382"/>
      <c r="G11" s="381" t="str">
        <f>IF($B11="","",VLOOKUP($B11,'A-III.kcs-U11-Z-F elo'!$A$7:$O$60,3))</f>
        <v/>
      </c>
      <c r="H11" s="382"/>
      <c r="I11" s="381" t="str">
        <f>IF($B11="","",VLOOKUP($B11,'A-III.kcs-U11-Z-F elo'!$A$7:$O$60,4))</f>
        <v/>
      </c>
      <c r="J11" s="377"/>
      <c r="K11" s="383"/>
      <c r="L11" s="384" t="str">
        <f>IF(K11="","",CONCATENATE(VLOOKUP($Y$3,$AB$1:$AK$1,K11)," pont"))</f>
        <v/>
      </c>
      <c r="M11" s="385"/>
      <c r="Y11" s="358"/>
      <c r="Z11" s="358"/>
      <c r="AA11" s="358" t="s">
        <v>88</v>
      </c>
      <c r="AB11" s="359">
        <v>3</v>
      </c>
      <c r="AC11" s="359">
        <v>2</v>
      </c>
      <c r="AD11" s="359">
        <v>1</v>
      </c>
      <c r="AE11" s="359">
        <v>0</v>
      </c>
      <c r="AF11" s="359">
        <v>0</v>
      </c>
      <c r="AG11" s="359">
        <v>0</v>
      </c>
      <c r="AH11" s="359">
        <v>0</v>
      </c>
      <c r="AI11" s="359">
        <v>0</v>
      </c>
      <c r="AJ11" s="359">
        <v>0</v>
      </c>
      <c r="AK11" s="359">
        <v>0</v>
      </c>
    </row>
    <row r="12" spans="1:37" x14ac:dyDescent="0.25">
      <c r="A12" s="377"/>
      <c r="B12" s="377"/>
      <c r="C12" s="377"/>
      <c r="D12" s="377"/>
      <c r="E12" s="377"/>
      <c r="F12" s="377"/>
      <c r="G12" s="377"/>
      <c r="H12" s="377"/>
      <c r="I12" s="377"/>
      <c r="J12" s="377"/>
      <c r="K12" s="377"/>
      <c r="L12" s="377"/>
      <c r="M12" s="377"/>
      <c r="Y12" s="358"/>
      <c r="Z12" s="358"/>
      <c r="AA12" s="358" t="s">
        <v>84</v>
      </c>
      <c r="AB12" s="388">
        <v>0</v>
      </c>
      <c r="AC12" s="388">
        <v>0</v>
      </c>
      <c r="AD12" s="388">
        <v>0</v>
      </c>
      <c r="AE12" s="388">
        <v>0</v>
      </c>
      <c r="AF12" s="388">
        <v>0</v>
      </c>
      <c r="AG12" s="388">
        <v>0</v>
      </c>
      <c r="AH12" s="388">
        <v>0</v>
      </c>
      <c r="AI12" s="388">
        <v>0</v>
      </c>
      <c r="AJ12" s="388">
        <v>0</v>
      </c>
      <c r="AK12" s="388">
        <v>0</v>
      </c>
    </row>
    <row r="13" spans="1:37" x14ac:dyDescent="0.25">
      <c r="A13" s="377"/>
      <c r="B13" s="377"/>
      <c r="C13" s="377"/>
      <c r="D13" s="377"/>
      <c r="E13" s="377"/>
      <c r="F13" s="377"/>
      <c r="G13" s="377"/>
      <c r="H13" s="377"/>
      <c r="I13" s="377"/>
      <c r="J13" s="377"/>
      <c r="K13" s="377"/>
      <c r="L13" s="377"/>
      <c r="M13" s="377"/>
      <c r="Y13" s="358"/>
      <c r="Z13" s="358"/>
      <c r="AA13" s="358" t="s">
        <v>85</v>
      </c>
      <c r="AB13" s="388">
        <v>0</v>
      </c>
      <c r="AC13" s="388">
        <v>0</v>
      </c>
      <c r="AD13" s="388">
        <v>0</v>
      </c>
      <c r="AE13" s="388">
        <v>0</v>
      </c>
      <c r="AF13" s="388">
        <v>0</v>
      </c>
      <c r="AG13" s="388">
        <v>0</v>
      </c>
      <c r="AH13" s="388">
        <v>0</v>
      </c>
      <c r="AI13" s="388">
        <v>0</v>
      </c>
      <c r="AJ13" s="388">
        <v>0</v>
      </c>
      <c r="AK13" s="388">
        <v>0</v>
      </c>
    </row>
    <row r="14" spans="1:37" x14ac:dyDescent="0.25">
      <c r="A14" s="377"/>
      <c r="B14" s="377"/>
      <c r="C14" s="377"/>
      <c r="D14" s="377"/>
      <c r="E14" s="377"/>
      <c r="F14" s="377"/>
      <c r="G14" s="377"/>
      <c r="H14" s="377"/>
      <c r="I14" s="377"/>
      <c r="J14" s="377"/>
      <c r="K14" s="377"/>
      <c r="L14" s="377"/>
      <c r="M14" s="377"/>
      <c r="Y14" s="358"/>
      <c r="Z14" s="358"/>
      <c r="AA14" s="358"/>
      <c r="AB14" s="358"/>
      <c r="AC14" s="358"/>
      <c r="AD14" s="358"/>
      <c r="AE14" s="358"/>
      <c r="AF14" s="358"/>
      <c r="AG14" s="358"/>
      <c r="AH14" s="358"/>
      <c r="AI14" s="358"/>
      <c r="AJ14" s="358"/>
      <c r="AK14" s="358"/>
    </row>
    <row r="15" spans="1:37" x14ac:dyDescent="0.25">
      <c r="A15" s="377"/>
      <c r="B15" s="377"/>
      <c r="C15" s="377"/>
      <c r="D15" s="377"/>
      <c r="E15" s="377"/>
      <c r="F15" s="377"/>
      <c r="G15" s="377"/>
      <c r="H15" s="377"/>
      <c r="I15" s="377"/>
      <c r="J15" s="377"/>
      <c r="K15" s="377"/>
      <c r="L15" s="377"/>
      <c r="M15" s="377"/>
      <c r="Y15" s="358"/>
      <c r="Z15" s="358"/>
      <c r="AA15" s="358"/>
      <c r="AB15" s="358"/>
      <c r="AC15" s="358"/>
      <c r="AD15" s="358"/>
      <c r="AE15" s="358"/>
      <c r="AF15" s="358"/>
      <c r="AG15" s="358"/>
      <c r="AH15" s="358"/>
      <c r="AI15" s="358"/>
      <c r="AJ15" s="358"/>
      <c r="AK15" s="358"/>
    </row>
    <row r="16" spans="1:37" x14ac:dyDescent="0.25">
      <c r="A16" s="377"/>
      <c r="B16" s="377"/>
      <c r="C16" s="377"/>
      <c r="D16" s="377"/>
      <c r="E16" s="377"/>
      <c r="F16" s="377"/>
      <c r="G16" s="377"/>
      <c r="H16" s="377"/>
      <c r="I16" s="377"/>
      <c r="J16" s="377"/>
      <c r="K16" s="377"/>
      <c r="L16" s="377"/>
      <c r="M16" s="377"/>
      <c r="Y16" s="358"/>
      <c r="Z16" s="358"/>
      <c r="AA16" s="358" t="s">
        <v>53</v>
      </c>
      <c r="AB16" s="358">
        <v>300</v>
      </c>
      <c r="AC16" s="358">
        <v>250</v>
      </c>
      <c r="AD16" s="358">
        <v>220</v>
      </c>
      <c r="AE16" s="358">
        <v>180</v>
      </c>
      <c r="AF16" s="358">
        <v>160</v>
      </c>
      <c r="AG16" s="358">
        <v>150</v>
      </c>
      <c r="AH16" s="358">
        <v>140</v>
      </c>
      <c r="AI16" s="358">
        <v>130</v>
      </c>
      <c r="AJ16" s="358">
        <v>120</v>
      </c>
      <c r="AK16" s="358">
        <v>110</v>
      </c>
    </row>
    <row r="17" spans="1:37" x14ac:dyDescent="0.25">
      <c r="A17" s="377"/>
      <c r="B17" s="377"/>
      <c r="C17" s="377"/>
      <c r="D17" s="377"/>
      <c r="E17" s="377"/>
      <c r="F17" s="377"/>
      <c r="G17" s="377"/>
      <c r="H17" s="377"/>
      <c r="I17" s="377"/>
      <c r="J17" s="377"/>
      <c r="K17" s="377"/>
      <c r="L17" s="377"/>
      <c r="M17" s="377"/>
      <c r="Y17" s="358"/>
      <c r="Z17" s="358"/>
      <c r="AA17" s="358" t="s">
        <v>76</v>
      </c>
      <c r="AB17" s="358">
        <v>250</v>
      </c>
      <c r="AC17" s="358">
        <v>200</v>
      </c>
      <c r="AD17" s="358">
        <v>160</v>
      </c>
      <c r="AE17" s="358">
        <v>140</v>
      </c>
      <c r="AF17" s="358">
        <v>120</v>
      </c>
      <c r="AG17" s="358">
        <v>110</v>
      </c>
      <c r="AH17" s="358">
        <v>100</v>
      </c>
      <c r="AI17" s="358">
        <v>90</v>
      </c>
      <c r="AJ17" s="358">
        <v>80</v>
      </c>
      <c r="AK17" s="358">
        <v>70</v>
      </c>
    </row>
    <row r="18" spans="1:37" ht="18.75" customHeight="1" x14ac:dyDescent="0.25">
      <c r="A18" s="377"/>
      <c r="B18" s="1084"/>
      <c r="C18" s="1084"/>
      <c r="D18" s="1081" t="str">
        <f>E7</f>
        <v>SÁROS</v>
      </c>
      <c r="E18" s="1081"/>
      <c r="F18" s="1081" t="str">
        <f>E9</f>
        <v>VARGA</v>
      </c>
      <c r="G18" s="1081"/>
      <c r="H18" s="1081" t="str">
        <f>E11</f>
        <v/>
      </c>
      <c r="I18" s="1081"/>
      <c r="J18" s="377"/>
      <c r="K18" s="377"/>
      <c r="L18" s="377"/>
      <c r="M18" s="377"/>
      <c r="Y18" s="358"/>
      <c r="Z18" s="358"/>
      <c r="AA18" s="358" t="s">
        <v>77</v>
      </c>
      <c r="AB18" s="358">
        <v>200</v>
      </c>
      <c r="AC18" s="358">
        <v>150</v>
      </c>
      <c r="AD18" s="358">
        <v>130</v>
      </c>
      <c r="AE18" s="358">
        <v>110</v>
      </c>
      <c r="AF18" s="358">
        <v>95</v>
      </c>
      <c r="AG18" s="358">
        <v>80</v>
      </c>
      <c r="AH18" s="358">
        <v>70</v>
      </c>
      <c r="AI18" s="358">
        <v>60</v>
      </c>
      <c r="AJ18" s="358">
        <v>55</v>
      </c>
      <c r="AK18" s="358">
        <v>50</v>
      </c>
    </row>
    <row r="19" spans="1:37" ht="18.75" customHeight="1" x14ac:dyDescent="0.25">
      <c r="A19" s="389" t="s">
        <v>53</v>
      </c>
      <c r="B19" s="1076" t="str">
        <f>E7</f>
        <v>SÁROS</v>
      </c>
      <c r="C19" s="1076"/>
      <c r="D19" s="1085"/>
      <c r="E19" s="1085"/>
      <c r="F19" s="1086">
        <v>35</v>
      </c>
      <c r="G19" s="1086"/>
      <c r="H19" s="1086"/>
      <c r="I19" s="1086"/>
      <c r="J19" s="377"/>
      <c r="K19" s="377"/>
      <c r="L19" s="377"/>
      <c r="M19" s="377"/>
      <c r="Y19" s="358"/>
      <c r="Z19" s="358"/>
      <c r="AA19" s="358" t="s">
        <v>78</v>
      </c>
      <c r="AB19" s="358">
        <v>150</v>
      </c>
      <c r="AC19" s="358">
        <v>120</v>
      </c>
      <c r="AD19" s="358">
        <v>100</v>
      </c>
      <c r="AE19" s="358">
        <v>80</v>
      </c>
      <c r="AF19" s="358">
        <v>70</v>
      </c>
      <c r="AG19" s="358">
        <v>60</v>
      </c>
      <c r="AH19" s="358">
        <v>55</v>
      </c>
      <c r="AI19" s="358">
        <v>50</v>
      </c>
      <c r="AJ19" s="358">
        <v>45</v>
      </c>
      <c r="AK19" s="358">
        <v>40</v>
      </c>
    </row>
    <row r="20" spans="1:37" ht="18.75" customHeight="1" x14ac:dyDescent="0.25">
      <c r="A20" s="389" t="s">
        <v>54</v>
      </c>
      <c r="B20" s="1076" t="str">
        <f>E9</f>
        <v>VARGA</v>
      </c>
      <c r="C20" s="1076"/>
      <c r="D20" s="1086">
        <v>53</v>
      </c>
      <c r="E20" s="1086"/>
      <c r="F20" s="1085"/>
      <c r="G20" s="1085"/>
      <c r="H20" s="1086"/>
      <c r="I20" s="1086"/>
      <c r="J20" s="377"/>
      <c r="K20" s="377"/>
      <c r="L20" s="377"/>
      <c r="M20" s="377"/>
      <c r="Y20" s="358"/>
      <c r="Z20" s="358"/>
      <c r="AA20" s="358" t="s">
        <v>79</v>
      </c>
      <c r="AB20" s="358">
        <v>120</v>
      </c>
      <c r="AC20" s="358">
        <v>90</v>
      </c>
      <c r="AD20" s="358">
        <v>65</v>
      </c>
      <c r="AE20" s="358">
        <v>55</v>
      </c>
      <c r="AF20" s="358">
        <v>50</v>
      </c>
      <c r="AG20" s="358">
        <v>45</v>
      </c>
      <c r="AH20" s="358">
        <v>40</v>
      </c>
      <c r="AI20" s="358">
        <v>35</v>
      </c>
      <c r="AJ20" s="358">
        <v>25</v>
      </c>
      <c r="AK20" s="358">
        <v>20</v>
      </c>
    </row>
    <row r="21" spans="1:37" ht="18.75" customHeight="1" x14ac:dyDescent="0.25">
      <c r="A21" s="389" t="s">
        <v>55</v>
      </c>
      <c r="B21" s="1076" t="str">
        <f>E11</f>
        <v/>
      </c>
      <c r="C21" s="1076"/>
      <c r="D21" s="1086"/>
      <c r="E21" s="1086"/>
      <c r="F21" s="1086"/>
      <c r="G21" s="1086"/>
      <c r="H21" s="1085"/>
      <c r="I21" s="1085"/>
      <c r="J21" s="377"/>
      <c r="K21" s="377"/>
      <c r="L21" s="377"/>
      <c r="M21" s="377"/>
      <c r="Y21" s="358"/>
      <c r="Z21" s="358"/>
      <c r="AA21" s="358" t="s">
        <v>80</v>
      </c>
      <c r="AB21" s="358">
        <v>90</v>
      </c>
      <c r="AC21" s="358">
        <v>60</v>
      </c>
      <c r="AD21" s="358">
        <v>45</v>
      </c>
      <c r="AE21" s="358">
        <v>34</v>
      </c>
      <c r="AF21" s="358">
        <v>27</v>
      </c>
      <c r="AG21" s="358">
        <v>22</v>
      </c>
      <c r="AH21" s="358">
        <v>18</v>
      </c>
      <c r="AI21" s="358">
        <v>15</v>
      </c>
      <c r="AJ21" s="358">
        <v>12</v>
      </c>
      <c r="AK21" s="358">
        <v>9</v>
      </c>
    </row>
    <row r="22" spans="1:37" x14ac:dyDescent="0.25">
      <c r="A22" s="377"/>
      <c r="B22" s="377"/>
      <c r="C22" s="377"/>
      <c r="D22" s="377"/>
      <c r="E22" s="377"/>
      <c r="F22" s="377"/>
      <c r="G22" s="377"/>
      <c r="H22" s="377"/>
      <c r="I22" s="377"/>
      <c r="J22" s="377"/>
      <c r="K22" s="377"/>
      <c r="L22" s="377"/>
      <c r="M22" s="377"/>
      <c r="Y22" s="358"/>
      <c r="Z22" s="358"/>
      <c r="AA22" s="358" t="s">
        <v>81</v>
      </c>
      <c r="AB22" s="358">
        <v>60</v>
      </c>
      <c r="AC22" s="358">
        <v>40</v>
      </c>
      <c r="AD22" s="358">
        <v>30</v>
      </c>
      <c r="AE22" s="358">
        <v>20</v>
      </c>
      <c r="AF22" s="358">
        <v>18</v>
      </c>
      <c r="AG22" s="358">
        <v>15</v>
      </c>
      <c r="AH22" s="358">
        <v>12</v>
      </c>
      <c r="AI22" s="358">
        <v>10</v>
      </c>
      <c r="AJ22" s="358">
        <v>8</v>
      </c>
      <c r="AK22" s="358">
        <v>6</v>
      </c>
    </row>
    <row r="23" spans="1:37" x14ac:dyDescent="0.25">
      <c r="A23" s="377"/>
      <c r="B23" s="377"/>
      <c r="C23" s="377"/>
      <c r="D23" s="377"/>
      <c r="E23" s="377"/>
      <c r="F23" s="377"/>
      <c r="G23" s="377"/>
      <c r="H23" s="377"/>
      <c r="I23" s="377"/>
      <c r="J23" s="377"/>
      <c r="K23" s="377"/>
      <c r="L23" s="377"/>
      <c r="M23" s="377"/>
      <c r="Y23" s="358"/>
      <c r="Z23" s="358"/>
      <c r="AA23" s="358" t="s">
        <v>82</v>
      </c>
      <c r="AB23" s="358">
        <v>40</v>
      </c>
      <c r="AC23" s="358">
        <v>25</v>
      </c>
      <c r="AD23" s="358">
        <v>18</v>
      </c>
      <c r="AE23" s="358">
        <v>13</v>
      </c>
      <c r="AF23" s="358">
        <v>8</v>
      </c>
      <c r="AG23" s="358">
        <v>7</v>
      </c>
      <c r="AH23" s="358">
        <v>6</v>
      </c>
      <c r="AI23" s="358">
        <v>5</v>
      </c>
      <c r="AJ23" s="358">
        <v>4</v>
      </c>
      <c r="AK23" s="358">
        <v>3</v>
      </c>
    </row>
    <row r="24" spans="1:37" x14ac:dyDescent="0.25">
      <c r="A24" s="377"/>
      <c r="B24" s="377"/>
      <c r="C24" s="377"/>
      <c r="D24" s="377"/>
      <c r="E24" s="377"/>
      <c r="F24" s="377"/>
      <c r="G24" s="377"/>
      <c r="H24" s="377"/>
      <c r="I24" s="377"/>
      <c r="J24" s="377"/>
      <c r="K24" s="377"/>
      <c r="L24" s="377"/>
      <c r="M24" s="377"/>
      <c r="Y24" s="358"/>
      <c r="Z24" s="358"/>
      <c r="AA24" s="358" t="s">
        <v>83</v>
      </c>
      <c r="AB24" s="358">
        <v>25</v>
      </c>
      <c r="AC24" s="358">
        <v>15</v>
      </c>
      <c r="AD24" s="358">
        <v>13</v>
      </c>
      <c r="AE24" s="358">
        <v>7</v>
      </c>
      <c r="AF24" s="358">
        <v>6</v>
      </c>
      <c r="AG24" s="358">
        <v>5</v>
      </c>
      <c r="AH24" s="358">
        <v>4</v>
      </c>
      <c r="AI24" s="358">
        <v>3</v>
      </c>
      <c r="AJ24" s="358">
        <v>2</v>
      </c>
      <c r="AK24" s="358">
        <v>1</v>
      </c>
    </row>
    <row r="25" spans="1:37" x14ac:dyDescent="0.25">
      <c r="A25" s="377"/>
      <c r="B25" s="377"/>
      <c r="C25" s="377"/>
      <c r="D25" s="377"/>
      <c r="E25" s="377"/>
      <c r="F25" s="377"/>
      <c r="G25" s="377"/>
      <c r="H25" s="377"/>
      <c r="I25" s="377"/>
      <c r="J25" s="377"/>
      <c r="K25" s="377"/>
      <c r="L25" s="377"/>
      <c r="M25" s="377"/>
      <c r="Y25" s="358"/>
      <c r="Z25" s="358"/>
      <c r="AA25" s="358" t="s">
        <v>88</v>
      </c>
      <c r="AB25" s="358">
        <v>15</v>
      </c>
      <c r="AC25" s="358">
        <v>10</v>
      </c>
      <c r="AD25" s="358">
        <v>8</v>
      </c>
      <c r="AE25" s="358">
        <v>4</v>
      </c>
      <c r="AF25" s="358">
        <v>3</v>
      </c>
      <c r="AG25" s="358">
        <v>2</v>
      </c>
      <c r="AH25" s="358">
        <v>1</v>
      </c>
      <c r="AI25" s="358">
        <v>0</v>
      </c>
      <c r="AJ25" s="358">
        <v>0</v>
      </c>
      <c r="AK25" s="358">
        <v>0</v>
      </c>
    </row>
    <row r="26" spans="1:37" x14ac:dyDescent="0.25">
      <c r="A26" s="377"/>
      <c r="B26" s="377"/>
      <c r="C26" s="377"/>
      <c r="D26" s="377"/>
      <c r="E26" s="377"/>
      <c r="F26" s="377"/>
      <c r="G26" s="377"/>
      <c r="H26" s="377"/>
      <c r="I26" s="377"/>
      <c r="J26" s="377"/>
      <c r="K26" s="377"/>
      <c r="L26" s="377"/>
      <c r="M26" s="377"/>
      <c r="Y26" s="358"/>
      <c r="Z26" s="358"/>
      <c r="AA26" s="358" t="s">
        <v>84</v>
      </c>
      <c r="AB26" s="358">
        <v>10</v>
      </c>
      <c r="AC26" s="358">
        <v>6</v>
      </c>
      <c r="AD26" s="358">
        <v>4</v>
      </c>
      <c r="AE26" s="358">
        <v>2</v>
      </c>
      <c r="AF26" s="358">
        <v>1</v>
      </c>
      <c r="AG26" s="358">
        <v>0</v>
      </c>
      <c r="AH26" s="358">
        <v>0</v>
      </c>
      <c r="AI26" s="358">
        <v>0</v>
      </c>
      <c r="AJ26" s="358">
        <v>0</v>
      </c>
      <c r="AK26" s="358">
        <v>0</v>
      </c>
    </row>
    <row r="27" spans="1:37" x14ac:dyDescent="0.25">
      <c r="A27" s="377"/>
      <c r="B27" s="377"/>
      <c r="C27" s="377"/>
      <c r="D27" s="377"/>
      <c r="E27" s="377"/>
      <c r="F27" s="377"/>
      <c r="G27" s="377"/>
      <c r="H27" s="377"/>
      <c r="I27" s="377"/>
      <c r="J27" s="377"/>
      <c r="K27" s="377"/>
      <c r="L27" s="377"/>
      <c r="M27" s="377"/>
      <c r="Y27" s="358"/>
      <c r="Z27" s="358"/>
      <c r="AA27" s="358" t="s">
        <v>85</v>
      </c>
      <c r="AB27" s="358">
        <v>3</v>
      </c>
      <c r="AC27" s="358">
        <v>2</v>
      </c>
      <c r="AD27" s="358">
        <v>1</v>
      </c>
      <c r="AE27" s="358">
        <v>0</v>
      </c>
      <c r="AF27" s="358">
        <v>0</v>
      </c>
      <c r="AG27" s="358">
        <v>0</v>
      </c>
      <c r="AH27" s="358">
        <v>0</v>
      </c>
      <c r="AI27" s="358">
        <v>0</v>
      </c>
      <c r="AJ27" s="358">
        <v>0</v>
      </c>
      <c r="AK27" s="358">
        <v>0</v>
      </c>
    </row>
    <row r="28" spans="1:37" x14ac:dyDescent="0.25">
      <c r="A28" s="377"/>
      <c r="B28" s="377"/>
      <c r="C28" s="377"/>
      <c r="D28" s="377"/>
      <c r="E28" s="377"/>
      <c r="F28" s="377"/>
      <c r="G28" s="377"/>
      <c r="H28" s="377"/>
      <c r="I28" s="377"/>
      <c r="J28" s="377"/>
      <c r="K28" s="377"/>
      <c r="L28" s="377"/>
      <c r="M28" s="377"/>
    </row>
    <row r="29" spans="1:37" x14ac:dyDescent="0.25">
      <c r="A29" s="377"/>
      <c r="B29" s="377"/>
      <c r="C29" s="377"/>
      <c r="D29" s="377"/>
      <c r="E29" s="377"/>
      <c r="F29" s="377"/>
      <c r="G29" s="377"/>
      <c r="H29" s="377"/>
      <c r="I29" s="377"/>
      <c r="J29" s="377"/>
      <c r="K29" s="377"/>
      <c r="L29" s="377"/>
      <c r="M29" s="377"/>
    </row>
    <row r="30" spans="1:37" x14ac:dyDescent="0.25">
      <c r="A30" s="377"/>
      <c r="B30" s="377"/>
      <c r="C30" s="377"/>
      <c r="D30" s="377"/>
      <c r="E30" s="377"/>
      <c r="F30" s="377"/>
      <c r="G30" s="377"/>
      <c r="H30" s="377"/>
      <c r="I30" s="377"/>
      <c r="J30" s="377"/>
      <c r="K30" s="377"/>
      <c r="L30" s="377"/>
      <c r="M30" s="377"/>
    </row>
    <row r="31" spans="1:37" x14ac:dyDescent="0.25">
      <c r="A31" s="377"/>
      <c r="B31" s="377"/>
      <c r="C31" s="377"/>
      <c r="D31" s="377"/>
      <c r="E31" s="377"/>
      <c r="F31" s="377"/>
      <c r="G31" s="377"/>
      <c r="H31" s="377"/>
      <c r="I31" s="377"/>
      <c r="J31" s="377"/>
      <c r="K31" s="377"/>
      <c r="L31" s="377"/>
      <c r="M31" s="377"/>
    </row>
    <row r="32" spans="1:37" x14ac:dyDescent="0.25">
      <c r="A32" s="377"/>
      <c r="B32" s="377"/>
      <c r="C32" s="377"/>
      <c r="D32" s="377"/>
      <c r="E32" s="377"/>
      <c r="F32" s="377"/>
      <c r="G32" s="377"/>
      <c r="H32" s="377"/>
      <c r="I32" s="377"/>
      <c r="J32" s="377"/>
      <c r="K32" s="377"/>
      <c r="L32" s="382"/>
      <c r="M32" s="382"/>
    </row>
    <row r="33" spans="1:18" x14ac:dyDescent="0.25">
      <c r="A33" s="390" t="s">
        <v>35</v>
      </c>
      <c r="B33" s="391"/>
      <c r="C33" s="392"/>
      <c r="D33" s="393" t="s">
        <v>2</v>
      </c>
      <c r="E33" s="394" t="s">
        <v>37</v>
      </c>
      <c r="F33" s="395"/>
      <c r="G33" s="393" t="s">
        <v>2</v>
      </c>
      <c r="H33" s="394" t="s">
        <v>46</v>
      </c>
      <c r="I33" s="396"/>
      <c r="J33" s="394" t="s">
        <v>47</v>
      </c>
      <c r="K33" s="397" t="s">
        <v>48</v>
      </c>
      <c r="L33" s="373"/>
      <c r="M33" s="398"/>
      <c r="N33" s="399"/>
      <c r="P33" s="400"/>
      <c r="Q33" s="400"/>
      <c r="R33" s="401"/>
    </row>
    <row r="34" spans="1:18" x14ac:dyDescent="0.25">
      <c r="A34" s="402" t="s">
        <v>36</v>
      </c>
      <c r="B34" s="403"/>
      <c r="C34" s="404"/>
      <c r="D34" s="405"/>
      <c r="E34" s="1080"/>
      <c r="F34" s="1080"/>
      <c r="G34" s="406" t="s">
        <v>3</v>
      </c>
      <c r="H34" s="403"/>
      <c r="I34" s="407"/>
      <c r="J34" s="408"/>
      <c r="K34" s="409" t="s">
        <v>38</v>
      </c>
      <c r="L34" s="410"/>
      <c r="M34" s="411"/>
      <c r="P34" s="412"/>
      <c r="Q34" s="412"/>
      <c r="R34" s="413"/>
    </row>
    <row r="35" spans="1:18" x14ac:dyDescent="0.25">
      <c r="A35" s="414" t="s">
        <v>45</v>
      </c>
      <c r="B35" s="415"/>
      <c r="C35" s="416"/>
      <c r="D35" s="417"/>
      <c r="E35" s="1075"/>
      <c r="F35" s="1075"/>
      <c r="G35" s="418" t="s">
        <v>4</v>
      </c>
      <c r="H35" s="419"/>
      <c r="I35" s="420"/>
      <c r="J35" s="421"/>
      <c r="K35" s="422"/>
      <c r="L35" s="382"/>
      <c r="M35" s="423"/>
      <c r="P35" s="413"/>
      <c r="Q35" s="424"/>
      <c r="R35" s="413"/>
    </row>
    <row r="36" spans="1:18" x14ac:dyDescent="0.25">
      <c r="A36" s="425"/>
      <c r="B36" s="426"/>
      <c r="C36" s="427"/>
      <c r="D36" s="417"/>
      <c r="E36" s="428"/>
      <c r="F36" s="377"/>
      <c r="G36" s="418" t="s">
        <v>5</v>
      </c>
      <c r="H36" s="419"/>
      <c r="I36" s="420"/>
      <c r="J36" s="421"/>
      <c r="K36" s="409" t="s">
        <v>39</v>
      </c>
      <c r="L36" s="410"/>
      <c r="M36" s="429"/>
      <c r="P36" s="412"/>
      <c r="Q36" s="412"/>
      <c r="R36" s="413"/>
    </row>
    <row r="37" spans="1:18" x14ac:dyDescent="0.25">
      <c r="A37" s="430"/>
      <c r="B37" s="431"/>
      <c r="C37" s="432"/>
      <c r="D37" s="417"/>
      <c r="E37" s="428"/>
      <c r="F37" s="377"/>
      <c r="G37" s="418" t="s">
        <v>6</v>
      </c>
      <c r="H37" s="419"/>
      <c r="I37" s="420"/>
      <c r="J37" s="421"/>
      <c r="K37" s="433"/>
      <c r="L37" s="377"/>
      <c r="M37" s="411"/>
      <c r="P37" s="413"/>
      <c r="Q37" s="424"/>
      <c r="R37" s="413"/>
    </row>
    <row r="38" spans="1:18" x14ac:dyDescent="0.25">
      <c r="A38" s="434"/>
      <c r="B38" s="435"/>
      <c r="C38" s="436"/>
      <c r="D38" s="417"/>
      <c r="E38" s="428"/>
      <c r="F38" s="377"/>
      <c r="G38" s="418" t="s">
        <v>7</v>
      </c>
      <c r="H38" s="419"/>
      <c r="I38" s="420"/>
      <c r="J38" s="421"/>
      <c r="K38" s="414"/>
      <c r="L38" s="382"/>
      <c r="M38" s="423"/>
      <c r="P38" s="413"/>
      <c r="Q38" s="424"/>
      <c r="R38" s="413"/>
    </row>
    <row r="39" spans="1:18" x14ac:dyDescent="0.25">
      <c r="A39" s="437"/>
      <c r="B39" s="438"/>
      <c r="C39" s="432"/>
      <c r="D39" s="417"/>
      <c r="E39" s="428"/>
      <c r="F39" s="377"/>
      <c r="G39" s="418" t="s">
        <v>8</v>
      </c>
      <c r="H39" s="419"/>
      <c r="I39" s="420"/>
      <c r="J39" s="421"/>
      <c r="K39" s="409" t="s">
        <v>28</v>
      </c>
      <c r="L39" s="410"/>
      <c r="M39" s="429"/>
      <c r="P39" s="412"/>
      <c r="Q39" s="412"/>
      <c r="R39" s="413"/>
    </row>
    <row r="40" spans="1:18" x14ac:dyDescent="0.25">
      <c r="A40" s="437"/>
      <c r="B40" s="438"/>
      <c r="C40" s="439"/>
      <c r="D40" s="417"/>
      <c r="E40" s="428"/>
      <c r="F40" s="377"/>
      <c r="G40" s="418" t="s">
        <v>9</v>
      </c>
      <c r="H40" s="419"/>
      <c r="I40" s="420"/>
      <c r="J40" s="421"/>
      <c r="K40" s="433"/>
      <c r="L40" s="377"/>
      <c r="M40" s="411"/>
      <c r="P40" s="413"/>
      <c r="Q40" s="424"/>
      <c r="R40" s="413"/>
    </row>
    <row r="41" spans="1:18" x14ac:dyDescent="0.25">
      <c r="A41" s="440"/>
      <c r="B41" s="441"/>
      <c r="C41" s="442"/>
      <c r="D41" s="443"/>
      <c r="E41" s="444"/>
      <c r="F41" s="382"/>
      <c r="G41" s="445" t="s">
        <v>10</v>
      </c>
      <c r="H41" s="415"/>
      <c r="I41" s="446"/>
      <c r="J41" s="447"/>
      <c r="K41" s="414" t="e">
        <f>L4</f>
        <v>#REF!</v>
      </c>
      <c r="L41" s="382"/>
      <c r="M41" s="423"/>
      <c r="P41" s="413"/>
      <c r="Q41" s="424"/>
      <c r="R41" s="448"/>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338" priority="2" stopIfTrue="1" operator="equal">
      <formula>"Bye"</formula>
    </cfRule>
  </conditionalFormatting>
  <conditionalFormatting sqref="R41">
    <cfRule type="expression" dxfId="337"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46B2-9FC2-47A2-A783-A1F1E4549449}">
  <sheetPr codeName="Sheet21">
    <tabColor indexed="42"/>
  </sheetPr>
  <dimension ref="A1:Q156"/>
  <sheetViews>
    <sheetView showGridLines="0" showZeros="0" workbookViewId="0">
      <pane ySplit="6" topLeftCell="A7" activePane="bottomLeft" state="frozen"/>
      <selection activeCell="T26" sqref="T26"/>
      <selection pane="bottomLeft"/>
    </sheetView>
  </sheetViews>
  <sheetFormatPr defaultRowHeight="13.2" x14ac:dyDescent="0.25"/>
  <cols>
    <col min="1" max="1" width="3.88671875" style="265" customWidth="1"/>
    <col min="2" max="2" width="14" style="265" customWidth="1"/>
    <col min="3" max="3" width="12.44140625" style="265" customWidth="1"/>
    <col min="4" max="4" width="44.88671875" style="338" bestFit="1" customWidth="1"/>
    <col min="5" max="5" width="12.109375" style="339" customWidth="1"/>
    <col min="6" max="6" width="6.109375" style="340" hidden="1" customWidth="1"/>
    <col min="7" max="7" width="31.44140625" style="340" customWidth="1"/>
    <col min="8" max="8" width="7.6640625" style="338" customWidth="1"/>
    <col min="9" max="13" width="7.44140625" style="338" hidden="1" customWidth="1"/>
    <col min="14" max="15" width="7.44140625" style="338" customWidth="1"/>
    <col min="16" max="16" width="7.44140625" style="338" hidden="1" customWidth="1"/>
    <col min="17" max="17" width="7.44140625" style="338" customWidth="1"/>
    <col min="18" max="16384" width="8.88671875" style="265"/>
  </cols>
  <sheetData>
    <row r="1" spans="1:17" ht="24.6" x14ac:dyDescent="0.4">
      <c r="A1" s="454" t="e">
        <f>[2]Altalanos!$A$6</f>
        <v>#REF!</v>
      </c>
      <c r="B1" s="257"/>
      <c r="C1" s="257"/>
      <c r="D1" s="258"/>
      <c r="E1" s="259" t="s">
        <v>44</v>
      </c>
      <c r="F1" s="260"/>
      <c r="G1" s="261"/>
      <c r="H1" s="262"/>
      <c r="I1" s="262"/>
      <c r="J1" s="263"/>
      <c r="K1" s="263"/>
      <c r="L1" s="263"/>
      <c r="M1" s="263"/>
      <c r="N1" s="263"/>
      <c r="O1" s="263"/>
      <c r="P1" s="263"/>
      <c r="Q1" s="264"/>
    </row>
    <row r="2" spans="1:17" ht="13.8" thickBot="1" x14ac:dyDescent="0.3">
      <c r="B2" s="266" t="s">
        <v>43</v>
      </c>
      <c r="C2" s="450" t="e">
        <f>[2]Altalanos!$D$8</f>
        <v>#REF!</v>
      </c>
      <c r="D2" s="260"/>
      <c r="E2" s="259" t="s">
        <v>29</v>
      </c>
      <c r="F2" s="267"/>
      <c r="G2" s="267"/>
      <c r="H2" s="268"/>
      <c r="I2" s="268"/>
      <c r="J2" s="262"/>
      <c r="K2" s="262"/>
      <c r="L2" s="262"/>
      <c r="M2" s="262"/>
      <c r="N2" s="269"/>
      <c r="O2" s="270"/>
      <c r="P2" s="270"/>
      <c r="Q2" s="269"/>
    </row>
    <row r="3" spans="1:17" s="280" customFormat="1" ht="13.8" thickBot="1" x14ac:dyDescent="0.3">
      <c r="A3" s="271" t="s">
        <v>42</v>
      </c>
      <c r="B3" s="272"/>
      <c r="C3" s="272"/>
      <c r="D3" s="272"/>
      <c r="E3" s="272"/>
      <c r="F3" s="272"/>
      <c r="G3" s="272"/>
      <c r="H3" s="272"/>
      <c r="I3" s="273"/>
      <c r="J3" s="274"/>
      <c r="K3" s="275"/>
      <c r="L3" s="275"/>
      <c r="M3" s="275"/>
      <c r="N3" s="276" t="s">
        <v>28</v>
      </c>
      <c r="O3" s="277"/>
      <c r="P3" s="278"/>
      <c r="Q3" s="279"/>
    </row>
    <row r="4" spans="1:17" s="280" customFormat="1" x14ac:dyDescent="0.25">
      <c r="A4" s="281" t="s">
        <v>21</v>
      </c>
      <c r="B4" s="281"/>
      <c r="C4" s="282" t="s">
        <v>19</v>
      </c>
      <c r="D4" s="281" t="s">
        <v>24</v>
      </c>
      <c r="E4" s="283"/>
      <c r="G4" s="284"/>
      <c r="H4" s="285" t="s">
        <v>25</v>
      </c>
      <c r="I4" s="286"/>
      <c r="J4" s="287"/>
      <c r="K4" s="288"/>
      <c r="L4" s="288"/>
      <c r="M4" s="288"/>
      <c r="N4" s="287"/>
      <c r="O4" s="289"/>
      <c r="P4" s="289"/>
      <c r="Q4" s="290"/>
    </row>
    <row r="5" spans="1:17" s="280" customFormat="1" ht="13.8" thickBot="1" x14ac:dyDescent="0.3">
      <c r="A5" s="291" t="e">
        <f>[2]Altalanos!$A$10</f>
        <v>#REF!</v>
      </c>
      <c r="B5" s="291"/>
      <c r="C5" s="292" t="e">
        <f>[2]Altalanos!$C$10</f>
        <v>#REF!</v>
      </c>
      <c r="D5" s="293" t="e">
        <f>[2]Altalanos!$D$10</f>
        <v>#REF!</v>
      </c>
      <c r="E5" s="293"/>
      <c r="F5" s="293"/>
      <c r="G5" s="293"/>
      <c r="H5" s="294" t="e">
        <f>[2]Altalanos!$E$10</f>
        <v>#REF!</v>
      </c>
      <c r="I5" s="295"/>
      <c r="J5" s="296"/>
      <c r="K5" s="297"/>
      <c r="L5" s="297"/>
      <c r="M5" s="297"/>
      <c r="N5" s="296"/>
      <c r="O5" s="293"/>
      <c r="P5" s="293"/>
      <c r="Q5" s="298"/>
    </row>
    <row r="6" spans="1:17" ht="30" customHeight="1" thickBot="1" x14ac:dyDescent="0.3">
      <c r="A6" s="299" t="s">
        <v>30</v>
      </c>
      <c r="B6" s="300" t="s">
        <v>22</v>
      </c>
      <c r="C6" s="300" t="s">
        <v>23</v>
      </c>
      <c r="D6" s="300" t="s">
        <v>26</v>
      </c>
      <c r="E6" s="301" t="s">
        <v>27</v>
      </c>
      <c r="F6" s="301" t="s">
        <v>31</v>
      </c>
      <c r="G6" s="301" t="s">
        <v>95</v>
      </c>
      <c r="H6" s="302" t="s">
        <v>32</v>
      </c>
      <c r="I6" s="303"/>
      <c r="J6" s="304" t="s">
        <v>14</v>
      </c>
      <c r="K6" s="305" t="s">
        <v>12</v>
      </c>
      <c r="L6" s="306" t="s">
        <v>0</v>
      </c>
      <c r="M6" s="307" t="s">
        <v>13</v>
      </c>
      <c r="N6" s="308" t="s">
        <v>40</v>
      </c>
      <c r="O6" s="309" t="s">
        <v>33</v>
      </c>
      <c r="P6" s="310" t="s">
        <v>1</v>
      </c>
      <c r="Q6" s="301" t="s">
        <v>34</v>
      </c>
    </row>
    <row r="7" spans="1:17" s="322" customFormat="1" ht="18.899999999999999" customHeight="1" x14ac:dyDescent="0.25">
      <c r="A7" s="311">
        <v>1</v>
      </c>
      <c r="B7" s="326" t="s">
        <v>161</v>
      </c>
      <c r="C7" s="326" t="s">
        <v>162</v>
      </c>
      <c r="D7" s="315" t="s">
        <v>163</v>
      </c>
      <c r="E7" s="327" t="s">
        <v>164</v>
      </c>
      <c r="F7" s="451"/>
      <c r="G7" s="314"/>
      <c r="H7" s="315"/>
      <c r="I7" s="315"/>
      <c r="J7" s="316"/>
      <c r="K7" s="317"/>
      <c r="L7" s="318"/>
      <c r="M7" s="317"/>
      <c r="N7" s="319"/>
      <c r="O7" s="315">
        <v>33</v>
      </c>
      <c r="P7" s="320"/>
      <c r="Q7" s="321"/>
    </row>
    <row r="8" spans="1:17" s="322" customFormat="1" ht="18.899999999999999" customHeight="1" x14ac:dyDescent="0.25">
      <c r="A8" s="311">
        <v>2</v>
      </c>
      <c r="B8" s="326" t="s">
        <v>165</v>
      </c>
      <c r="C8" s="326" t="s">
        <v>166</v>
      </c>
      <c r="D8" s="315" t="s">
        <v>116</v>
      </c>
      <c r="E8" s="327" t="s">
        <v>167</v>
      </c>
      <c r="F8" s="328"/>
      <c r="G8" s="323"/>
      <c r="H8" s="315"/>
      <c r="I8" s="315"/>
      <c r="J8" s="316"/>
      <c r="K8" s="317"/>
      <c r="L8" s="318"/>
      <c r="M8" s="317"/>
      <c r="N8" s="319"/>
      <c r="O8" s="315">
        <v>57</v>
      </c>
      <c r="P8" s="320"/>
      <c r="Q8" s="321"/>
    </row>
    <row r="9" spans="1:17" s="322" customFormat="1" ht="18.899999999999999" customHeight="1" x14ac:dyDescent="0.25">
      <c r="A9" s="311">
        <v>3</v>
      </c>
      <c r="B9" s="326" t="s">
        <v>114</v>
      </c>
      <c r="C9" s="326" t="s">
        <v>168</v>
      </c>
      <c r="D9" s="315" t="s">
        <v>169</v>
      </c>
      <c r="E9" s="327" t="s">
        <v>170</v>
      </c>
      <c r="F9" s="328"/>
      <c r="G9" s="323"/>
      <c r="H9" s="315"/>
      <c r="I9" s="315"/>
      <c r="J9" s="316"/>
      <c r="K9" s="317"/>
      <c r="L9" s="318"/>
      <c r="M9" s="317"/>
      <c r="N9" s="319"/>
      <c r="O9" s="315">
        <v>22</v>
      </c>
      <c r="P9" s="324"/>
      <c r="Q9" s="325"/>
    </row>
    <row r="10" spans="1:17" s="322" customFormat="1" ht="18.899999999999999" customHeight="1" x14ac:dyDescent="0.25">
      <c r="A10" s="311">
        <v>4</v>
      </c>
      <c r="B10" s="326"/>
      <c r="C10" s="326"/>
      <c r="D10" s="315"/>
      <c r="E10" s="327"/>
      <c r="F10" s="328"/>
      <c r="G10" s="323"/>
      <c r="H10" s="315"/>
      <c r="I10" s="315"/>
      <c r="J10" s="316"/>
      <c r="K10" s="317"/>
      <c r="L10" s="318"/>
      <c r="M10" s="317"/>
      <c r="N10" s="319"/>
      <c r="O10" s="315"/>
      <c r="P10" s="329"/>
      <c r="Q10" s="330"/>
    </row>
    <row r="11" spans="1:17" s="322" customFormat="1" ht="18.899999999999999" customHeight="1" x14ac:dyDescent="0.25">
      <c r="A11" s="311">
        <v>5</v>
      </c>
      <c r="B11" s="326"/>
      <c r="C11" s="326"/>
      <c r="D11" s="315"/>
      <c r="E11" s="327"/>
      <c r="F11" s="328"/>
      <c r="G11" s="323"/>
      <c r="H11" s="315"/>
      <c r="I11" s="315"/>
      <c r="J11" s="316"/>
      <c r="K11" s="317"/>
      <c r="L11" s="318"/>
      <c r="M11" s="317"/>
      <c r="N11" s="319"/>
      <c r="O11" s="315"/>
      <c r="P11" s="329"/>
      <c r="Q11" s="330"/>
    </row>
    <row r="12" spans="1:17" s="322" customFormat="1" ht="18.899999999999999" customHeight="1" x14ac:dyDescent="0.25">
      <c r="A12" s="311">
        <v>6</v>
      </c>
      <c r="B12" s="326"/>
      <c r="C12" s="326"/>
      <c r="D12" s="315"/>
      <c r="E12" s="327"/>
      <c r="F12" s="328"/>
      <c r="G12" s="323"/>
      <c r="H12" s="315"/>
      <c r="I12" s="315"/>
      <c r="J12" s="316"/>
      <c r="K12" s="317"/>
      <c r="L12" s="318"/>
      <c r="M12" s="317"/>
      <c r="N12" s="319"/>
      <c r="O12" s="315"/>
      <c r="P12" s="329"/>
      <c r="Q12" s="330"/>
    </row>
    <row r="13" spans="1:17" s="322" customFormat="1" ht="18.899999999999999" customHeight="1" x14ac:dyDescent="0.25">
      <c r="A13" s="311">
        <v>7</v>
      </c>
      <c r="B13" s="326"/>
      <c r="C13" s="326"/>
      <c r="D13" s="315"/>
      <c r="E13" s="327"/>
      <c r="F13" s="328"/>
      <c r="G13" s="323"/>
      <c r="H13" s="315"/>
      <c r="I13" s="315"/>
      <c r="J13" s="316"/>
      <c r="K13" s="317"/>
      <c r="L13" s="318"/>
      <c r="M13" s="317"/>
      <c r="N13" s="319"/>
      <c r="O13" s="315"/>
      <c r="P13" s="329"/>
      <c r="Q13" s="330"/>
    </row>
    <row r="14" spans="1:17" s="322" customFormat="1" ht="18.899999999999999" customHeight="1" x14ac:dyDescent="0.25">
      <c r="A14" s="311">
        <v>8</v>
      </c>
      <c r="B14" s="326"/>
      <c r="C14" s="326"/>
      <c r="D14" s="315"/>
      <c r="E14" s="327"/>
      <c r="F14" s="328"/>
      <c r="G14" s="323"/>
      <c r="H14" s="315"/>
      <c r="I14" s="315"/>
      <c r="J14" s="316"/>
      <c r="K14" s="317"/>
      <c r="L14" s="318"/>
      <c r="M14" s="317"/>
      <c r="N14" s="319"/>
      <c r="O14" s="315"/>
      <c r="P14" s="329"/>
      <c r="Q14" s="330"/>
    </row>
    <row r="15" spans="1:17" s="322" customFormat="1" ht="18.899999999999999" customHeight="1" x14ac:dyDescent="0.25">
      <c r="A15" s="311">
        <v>9</v>
      </c>
      <c r="B15" s="326"/>
      <c r="C15" s="326"/>
      <c r="D15" s="315"/>
      <c r="E15" s="327"/>
      <c r="F15" s="321"/>
      <c r="G15" s="321"/>
      <c r="H15" s="315"/>
      <c r="I15" s="315"/>
      <c r="J15" s="316"/>
      <c r="K15" s="317"/>
      <c r="L15" s="318"/>
      <c r="M15" s="331"/>
      <c r="N15" s="319"/>
      <c r="O15" s="315"/>
      <c r="P15" s="321"/>
      <c r="Q15" s="321"/>
    </row>
    <row r="16" spans="1:17" s="322" customFormat="1" ht="18.899999999999999" customHeight="1" x14ac:dyDescent="0.25">
      <c r="A16" s="311">
        <v>10</v>
      </c>
      <c r="B16" s="332"/>
      <c r="C16" s="326"/>
      <c r="D16" s="315"/>
      <c r="E16" s="327"/>
      <c r="F16" s="321"/>
      <c r="G16" s="321"/>
      <c r="H16" s="315"/>
      <c r="I16" s="315"/>
      <c r="J16" s="316"/>
      <c r="K16" s="317"/>
      <c r="L16" s="318"/>
      <c r="M16" s="331"/>
      <c r="N16" s="319"/>
      <c r="O16" s="315"/>
      <c r="P16" s="320"/>
      <c r="Q16" s="321"/>
    </row>
    <row r="17" spans="1:17" s="322" customFormat="1" ht="18.899999999999999" customHeight="1" x14ac:dyDescent="0.25">
      <c r="A17" s="311">
        <v>11</v>
      </c>
      <c r="B17" s="326"/>
      <c r="C17" s="326"/>
      <c r="D17" s="315"/>
      <c r="E17" s="327"/>
      <c r="F17" s="321"/>
      <c r="G17" s="321"/>
      <c r="H17" s="315"/>
      <c r="I17" s="315"/>
      <c r="J17" s="316"/>
      <c r="K17" s="317"/>
      <c r="L17" s="318"/>
      <c r="M17" s="331"/>
      <c r="N17" s="319"/>
      <c r="O17" s="315"/>
      <c r="P17" s="320"/>
      <c r="Q17" s="321"/>
    </row>
    <row r="18" spans="1:17" s="322" customFormat="1" ht="18.899999999999999" customHeight="1" x14ac:dyDescent="0.25">
      <c r="A18" s="311">
        <v>12</v>
      </c>
      <c r="B18" s="326"/>
      <c r="C18" s="326"/>
      <c r="D18" s="315"/>
      <c r="E18" s="327"/>
      <c r="F18" s="321"/>
      <c r="G18" s="321"/>
      <c r="H18" s="315"/>
      <c r="I18" s="315"/>
      <c r="J18" s="316"/>
      <c r="K18" s="317"/>
      <c r="L18" s="318"/>
      <c r="M18" s="331"/>
      <c r="N18" s="319"/>
      <c r="O18" s="315"/>
      <c r="P18" s="320"/>
      <c r="Q18" s="321"/>
    </row>
    <row r="19" spans="1:17" s="322" customFormat="1" ht="18.899999999999999" customHeight="1" x14ac:dyDescent="0.25">
      <c r="A19" s="311">
        <v>13</v>
      </c>
      <c r="B19" s="326"/>
      <c r="C19" s="326"/>
      <c r="D19" s="315"/>
      <c r="E19" s="327"/>
      <c r="F19" s="321"/>
      <c r="G19" s="321"/>
      <c r="H19" s="315"/>
      <c r="I19" s="315"/>
      <c r="J19" s="316"/>
      <c r="K19" s="317"/>
      <c r="L19" s="318"/>
      <c r="M19" s="331"/>
      <c r="N19" s="319"/>
      <c r="O19" s="315"/>
      <c r="P19" s="320"/>
      <c r="Q19" s="321"/>
    </row>
    <row r="20" spans="1:17" s="322" customFormat="1" ht="18.899999999999999" customHeight="1" x14ac:dyDescent="0.25">
      <c r="A20" s="311">
        <v>14</v>
      </c>
      <c r="B20" s="326"/>
      <c r="C20" s="326"/>
      <c r="D20" s="315"/>
      <c r="E20" s="327"/>
      <c r="F20" s="321"/>
      <c r="G20" s="321"/>
      <c r="H20" s="315"/>
      <c r="I20" s="315"/>
      <c r="J20" s="316"/>
      <c r="K20" s="317"/>
      <c r="L20" s="318"/>
      <c r="M20" s="331"/>
      <c r="N20" s="319"/>
      <c r="O20" s="315"/>
      <c r="P20" s="320"/>
      <c r="Q20" s="321"/>
    </row>
    <row r="21" spans="1:17" s="322" customFormat="1" ht="18.899999999999999" customHeight="1" x14ac:dyDescent="0.25">
      <c r="A21" s="311">
        <v>15</v>
      </c>
      <c r="B21" s="326"/>
      <c r="C21" s="326"/>
      <c r="D21" s="315"/>
      <c r="E21" s="327"/>
      <c r="F21" s="321"/>
      <c r="G21" s="321"/>
      <c r="H21" s="315"/>
      <c r="I21" s="315"/>
      <c r="J21" s="316"/>
      <c r="K21" s="317"/>
      <c r="L21" s="318"/>
      <c r="M21" s="331"/>
      <c r="N21" s="319"/>
      <c r="O21" s="315"/>
      <c r="P21" s="320"/>
      <c r="Q21" s="321"/>
    </row>
    <row r="22" spans="1:17" s="322" customFormat="1" ht="18.899999999999999" customHeight="1" x14ac:dyDescent="0.25">
      <c r="A22" s="311">
        <v>16</v>
      </c>
      <c r="B22" s="326"/>
      <c r="C22" s="326"/>
      <c r="D22" s="315"/>
      <c r="E22" s="327"/>
      <c r="F22" s="321"/>
      <c r="G22" s="321"/>
      <c r="H22" s="315"/>
      <c r="I22" s="315"/>
      <c r="J22" s="316"/>
      <c r="K22" s="317"/>
      <c r="L22" s="318"/>
      <c r="M22" s="331"/>
      <c r="N22" s="319"/>
      <c r="O22" s="315"/>
      <c r="P22" s="320"/>
      <c r="Q22" s="321"/>
    </row>
    <row r="23" spans="1:17" s="322" customFormat="1" ht="18.899999999999999" customHeight="1" x14ac:dyDescent="0.25">
      <c r="A23" s="311">
        <v>17</v>
      </c>
      <c r="B23" s="326"/>
      <c r="C23" s="326"/>
      <c r="D23" s="315"/>
      <c r="E23" s="327"/>
      <c r="F23" s="321"/>
      <c r="G23" s="321"/>
      <c r="H23" s="315"/>
      <c r="I23" s="315"/>
      <c r="J23" s="316"/>
      <c r="K23" s="317"/>
      <c r="L23" s="318"/>
      <c r="M23" s="331"/>
      <c r="N23" s="319"/>
      <c r="O23" s="315"/>
      <c r="P23" s="320"/>
      <c r="Q23" s="321"/>
    </row>
    <row r="24" spans="1:17" s="322" customFormat="1" ht="18.899999999999999" customHeight="1" x14ac:dyDescent="0.25">
      <c r="A24" s="311">
        <v>18</v>
      </c>
      <c r="B24" s="326"/>
      <c r="C24" s="326"/>
      <c r="D24" s="315"/>
      <c r="E24" s="327"/>
      <c r="F24" s="321"/>
      <c r="G24" s="321"/>
      <c r="H24" s="315"/>
      <c r="I24" s="315"/>
      <c r="J24" s="316"/>
      <c r="K24" s="317"/>
      <c r="L24" s="318"/>
      <c r="M24" s="331"/>
      <c r="N24" s="319"/>
      <c r="O24" s="315"/>
      <c r="P24" s="320"/>
      <c r="Q24" s="321"/>
    </row>
    <row r="25" spans="1:17" s="322" customFormat="1" ht="18.899999999999999" customHeight="1" x14ac:dyDescent="0.25">
      <c r="A25" s="311">
        <v>19</v>
      </c>
      <c r="B25" s="326"/>
      <c r="C25" s="326"/>
      <c r="D25" s="315"/>
      <c r="E25" s="327"/>
      <c r="F25" s="321"/>
      <c r="G25" s="321"/>
      <c r="H25" s="315"/>
      <c r="I25" s="315"/>
      <c r="J25" s="316"/>
      <c r="K25" s="317"/>
      <c r="L25" s="318"/>
      <c r="M25" s="331"/>
      <c r="N25" s="319"/>
      <c r="O25" s="315"/>
      <c r="P25" s="320"/>
      <c r="Q25" s="321"/>
    </row>
    <row r="26" spans="1:17" s="322" customFormat="1" ht="18.899999999999999" customHeight="1" x14ac:dyDescent="0.25">
      <c r="A26" s="311">
        <v>20</v>
      </c>
      <c r="B26" s="326"/>
      <c r="C26" s="326"/>
      <c r="D26" s="315"/>
      <c r="E26" s="327"/>
      <c r="F26" s="321"/>
      <c r="G26" s="321"/>
      <c r="H26" s="315"/>
      <c r="I26" s="315"/>
      <c r="J26" s="316"/>
      <c r="K26" s="317"/>
      <c r="L26" s="318"/>
      <c r="M26" s="331"/>
      <c r="N26" s="319"/>
      <c r="O26" s="315"/>
      <c r="P26" s="320"/>
      <c r="Q26" s="321"/>
    </row>
    <row r="27" spans="1:17" s="322" customFormat="1" ht="18.899999999999999" customHeight="1" x14ac:dyDescent="0.25">
      <c r="A27" s="311">
        <v>21</v>
      </c>
      <c r="B27" s="326"/>
      <c r="C27" s="326"/>
      <c r="D27" s="315"/>
      <c r="E27" s="327"/>
      <c r="F27" s="321"/>
      <c r="G27" s="321"/>
      <c r="H27" s="315"/>
      <c r="I27" s="315"/>
      <c r="J27" s="316"/>
      <c r="K27" s="317"/>
      <c r="L27" s="318"/>
      <c r="M27" s="331"/>
      <c r="N27" s="319"/>
      <c r="O27" s="315"/>
      <c r="P27" s="320"/>
      <c r="Q27" s="321"/>
    </row>
    <row r="28" spans="1:17" s="322" customFormat="1" ht="18.899999999999999" customHeight="1" x14ac:dyDescent="0.25">
      <c r="A28" s="311">
        <v>22</v>
      </c>
      <c r="B28" s="326"/>
      <c r="C28" s="326"/>
      <c r="D28" s="315"/>
      <c r="E28" s="333"/>
      <c r="F28" s="334"/>
      <c r="G28" s="325"/>
      <c r="H28" s="315"/>
      <c r="I28" s="315"/>
      <c r="J28" s="316"/>
      <c r="K28" s="317"/>
      <c r="L28" s="318"/>
      <c r="M28" s="331"/>
      <c r="N28" s="319"/>
      <c r="O28" s="315"/>
      <c r="P28" s="320"/>
      <c r="Q28" s="321"/>
    </row>
    <row r="29" spans="1:17" s="322" customFormat="1" ht="18.899999999999999" customHeight="1" x14ac:dyDescent="0.25">
      <c r="A29" s="311">
        <v>23</v>
      </c>
      <c r="B29" s="326"/>
      <c r="C29" s="326"/>
      <c r="D29" s="315"/>
      <c r="E29" s="335"/>
      <c r="F29" s="321"/>
      <c r="G29" s="321"/>
      <c r="H29" s="315"/>
      <c r="I29" s="315"/>
      <c r="J29" s="316"/>
      <c r="K29" s="317"/>
      <c r="L29" s="318"/>
      <c r="M29" s="331"/>
      <c r="N29" s="319"/>
      <c r="O29" s="315"/>
      <c r="P29" s="320"/>
      <c r="Q29" s="321"/>
    </row>
    <row r="30" spans="1:17" s="322" customFormat="1" ht="18.899999999999999" customHeight="1" x14ac:dyDescent="0.25">
      <c r="A30" s="311">
        <v>24</v>
      </c>
      <c r="B30" s="326"/>
      <c r="C30" s="326"/>
      <c r="D30" s="315"/>
      <c r="E30" s="327"/>
      <c r="F30" s="321"/>
      <c r="G30" s="321"/>
      <c r="H30" s="315"/>
      <c r="I30" s="315"/>
      <c r="J30" s="316"/>
      <c r="K30" s="317"/>
      <c r="L30" s="318"/>
      <c r="M30" s="331"/>
      <c r="N30" s="319"/>
      <c r="O30" s="315"/>
      <c r="P30" s="320"/>
      <c r="Q30" s="321"/>
    </row>
    <row r="31" spans="1:17" s="322" customFormat="1" ht="18.899999999999999" customHeight="1" x14ac:dyDescent="0.25">
      <c r="A31" s="311">
        <v>25</v>
      </c>
      <c r="B31" s="326"/>
      <c r="C31" s="326"/>
      <c r="D31" s="315"/>
      <c r="E31" s="327"/>
      <c r="F31" s="321"/>
      <c r="G31" s="321"/>
      <c r="H31" s="315"/>
      <c r="I31" s="315"/>
      <c r="J31" s="316"/>
      <c r="K31" s="317"/>
      <c r="L31" s="318"/>
      <c r="M31" s="331"/>
      <c r="N31" s="319"/>
      <c r="O31" s="315"/>
      <c r="P31" s="320"/>
      <c r="Q31" s="321"/>
    </row>
    <row r="32" spans="1:17" s="322" customFormat="1" ht="18.899999999999999" customHeight="1" x14ac:dyDescent="0.25">
      <c r="A32" s="311">
        <v>26</v>
      </c>
      <c r="B32" s="326"/>
      <c r="C32" s="326"/>
      <c r="D32" s="315"/>
      <c r="E32" s="336"/>
      <c r="F32" s="321"/>
      <c r="G32" s="321"/>
      <c r="H32" s="315"/>
      <c r="I32" s="315"/>
      <c r="J32" s="316"/>
      <c r="K32" s="317"/>
      <c r="L32" s="318"/>
      <c r="M32" s="331"/>
      <c r="N32" s="319"/>
      <c r="O32" s="315"/>
      <c r="P32" s="320"/>
      <c r="Q32" s="321"/>
    </row>
    <row r="33" spans="1:17" s="322" customFormat="1" ht="18.899999999999999" customHeight="1" x14ac:dyDescent="0.25">
      <c r="A33" s="311">
        <v>27</v>
      </c>
      <c r="B33" s="326"/>
      <c r="C33" s="326"/>
      <c r="D33" s="315"/>
      <c r="E33" s="327"/>
      <c r="F33" s="321"/>
      <c r="G33" s="321"/>
      <c r="H33" s="315"/>
      <c r="I33" s="315"/>
      <c r="J33" s="316"/>
      <c r="K33" s="317"/>
      <c r="L33" s="318"/>
      <c r="M33" s="331"/>
      <c r="N33" s="319"/>
      <c r="O33" s="315"/>
      <c r="P33" s="320"/>
      <c r="Q33" s="321"/>
    </row>
    <row r="34" spans="1:17" s="322" customFormat="1" ht="18.899999999999999" customHeight="1" x14ac:dyDescent="0.25">
      <c r="A34" s="311">
        <v>28</v>
      </c>
      <c r="B34" s="326"/>
      <c r="C34" s="326"/>
      <c r="D34" s="315"/>
      <c r="E34" s="327"/>
      <c r="F34" s="321"/>
      <c r="G34" s="321"/>
      <c r="H34" s="315"/>
      <c r="I34" s="315"/>
      <c r="J34" s="316"/>
      <c r="K34" s="317"/>
      <c r="L34" s="318"/>
      <c r="M34" s="331"/>
      <c r="N34" s="319"/>
      <c r="O34" s="315"/>
      <c r="P34" s="320"/>
      <c r="Q34" s="321"/>
    </row>
    <row r="35" spans="1:17" s="322" customFormat="1" ht="18.899999999999999" customHeight="1" x14ac:dyDescent="0.25">
      <c r="A35" s="311">
        <v>29</v>
      </c>
      <c r="B35" s="326"/>
      <c r="C35" s="326"/>
      <c r="D35" s="315"/>
      <c r="E35" s="327"/>
      <c r="F35" s="321"/>
      <c r="G35" s="321"/>
      <c r="H35" s="315"/>
      <c r="I35" s="315"/>
      <c r="J35" s="316"/>
      <c r="K35" s="317"/>
      <c r="L35" s="318"/>
      <c r="M35" s="331"/>
      <c r="N35" s="319"/>
      <c r="O35" s="315"/>
      <c r="P35" s="320"/>
      <c r="Q35" s="321"/>
    </row>
    <row r="36" spans="1:17" s="322" customFormat="1" ht="18.899999999999999" customHeight="1" x14ac:dyDescent="0.25">
      <c r="A36" s="311">
        <v>30</v>
      </c>
      <c r="B36" s="326"/>
      <c r="C36" s="326"/>
      <c r="D36" s="315"/>
      <c r="E36" s="327"/>
      <c r="F36" s="321"/>
      <c r="G36" s="321"/>
      <c r="H36" s="315"/>
      <c r="I36" s="315"/>
      <c r="J36" s="316"/>
      <c r="K36" s="317"/>
      <c r="L36" s="318"/>
      <c r="M36" s="331"/>
      <c r="N36" s="319"/>
      <c r="O36" s="315"/>
      <c r="P36" s="320"/>
      <c r="Q36" s="321"/>
    </row>
    <row r="37" spans="1:17" s="322" customFormat="1" ht="18.899999999999999" customHeight="1" x14ac:dyDescent="0.25">
      <c r="A37" s="311">
        <v>31</v>
      </c>
      <c r="B37" s="326"/>
      <c r="C37" s="326"/>
      <c r="D37" s="315"/>
      <c r="E37" s="327"/>
      <c r="F37" s="321"/>
      <c r="G37" s="321"/>
      <c r="H37" s="315"/>
      <c r="I37" s="315"/>
      <c r="J37" s="316"/>
      <c r="K37" s="317"/>
      <c r="L37" s="318"/>
      <c r="M37" s="331"/>
      <c r="N37" s="319"/>
      <c r="O37" s="315"/>
      <c r="P37" s="320"/>
      <c r="Q37" s="321"/>
    </row>
    <row r="38" spans="1:17" s="322" customFormat="1" ht="18.899999999999999" customHeight="1" x14ac:dyDescent="0.25">
      <c r="A38" s="311">
        <v>32</v>
      </c>
      <c r="B38" s="326"/>
      <c r="C38" s="326"/>
      <c r="D38" s="315"/>
      <c r="E38" s="327"/>
      <c r="F38" s="321"/>
      <c r="G38" s="321"/>
      <c r="H38" s="328"/>
      <c r="I38" s="323"/>
      <c r="J38" s="316"/>
      <c r="K38" s="317"/>
      <c r="L38" s="318"/>
      <c r="M38" s="331"/>
      <c r="N38" s="319"/>
      <c r="O38" s="321"/>
      <c r="P38" s="320"/>
      <c r="Q38" s="321"/>
    </row>
    <row r="39" spans="1:17" s="322" customFormat="1" ht="18.899999999999999" customHeight="1" x14ac:dyDescent="0.25">
      <c r="A39" s="311">
        <v>33</v>
      </c>
      <c r="B39" s="326"/>
      <c r="C39" s="326"/>
      <c r="D39" s="315"/>
      <c r="E39" s="327"/>
      <c r="F39" s="321"/>
      <c r="G39" s="321"/>
      <c r="H39" s="328"/>
      <c r="I39" s="323"/>
      <c r="J39" s="316"/>
      <c r="K39" s="317"/>
      <c r="L39" s="318"/>
      <c r="M39" s="331"/>
      <c r="N39" s="325"/>
      <c r="O39" s="321"/>
      <c r="P39" s="320"/>
      <c r="Q39" s="321"/>
    </row>
    <row r="40" spans="1:17" s="322" customFormat="1" ht="18.899999999999999" customHeight="1" x14ac:dyDescent="0.25">
      <c r="A40" s="311">
        <v>34</v>
      </c>
      <c r="B40" s="326"/>
      <c r="C40" s="326"/>
      <c r="D40" s="315"/>
      <c r="E40" s="327"/>
      <c r="F40" s="321"/>
      <c r="G40" s="321"/>
      <c r="H40" s="328"/>
      <c r="I40" s="323"/>
      <c r="J40" s="316" t="e">
        <f>IF(AND(Q40="",#REF!&gt;0,#REF!&lt;5),K40,)</f>
        <v>#REF!</v>
      </c>
      <c r="K40" s="317" t="str">
        <f>IF(D40="","ZZZ9",IF(AND(#REF!&gt;0,#REF!&lt;5),D40&amp;#REF!,D40&amp;"9"))</f>
        <v>ZZZ9</v>
      </c>
      <c r="L40" s="318">
        <f t="shared" ref="L40:L103" si="0">IF(Q40="",999,Q40)</f>
        <v>999</v>
      </c>
      <c r="M40" s="331">
        <f t="shared" ref="M40:M103" si="1">IF(P40=999,999,1)</f>
        <v>999</v>
      </c>
      <c r="N40" s="325"/>
      <c r="O40" s="321"/>
      <c r="P40" s="320">
        <f t="shared" ref="P40:P103" si="2">IF(N40="DA",1,IF(N40="WC",2,IF(N40="SE",3,IF(N40="Q",4,IF(N40="LL",5,999)))))</f>
        <v>999</v>
      </c>
      <c r="Q40" s="321"/>
    </row>
    <row r="41" spans="1:17" s="322" customFormat="1" ht="18.899999999999999" customHeight="1" x14ac:dyDescent="0.25">
      <c r="A41" s="311">
        <v>35</v>
      </c>
      <c r="B41" s="326"/>
      <c r="C41" s="326"/>
      <c r="D41" s="315"/>
      <c r="E41" s="327"/>
      <c r="F41" s="321"/>
      <c r="G41" s="321"/>
      <c r="H41" s="328"/>
      <c r="I41" s="323"/>
      <c r="J41" s="316" t="e">
        <f>IF(AND(Q41="",#REF!&gt;0,#REF!&lt;5),K41,)</f>
        <v>#REF!</v>
      </c>
      <c r="K41" s="317" t="str">
        <f>IF(D41="","ZZZ9",IF(AND(#REF!&gt;0,#REF!&lt;5),D41&amp;#REF!,D41&amp;"9"))</f>
        <v>ZZZ9</v>
      </c>
      <c r="L41" s="318">
        <f t="shared" si="0"/>
        <v>999</v>
      </c>
      <c r="M41" s="331">
        <f t="shared" si="1"/>
        <v>999</v>
      </c>
      <c r="N41" s="325"/>
      <c r="O41" s="321"/>
      <c r="P41" s="320">
        <f t="shared" si="2"/>
        <v>999</v>
      </c>
      <c r="Q41" s="321"/>
    </row>
    <row r="42" spans="1:17" s="322" customFormat="1" ht="18.899999999999999" customHeight="1" x14ac:dyDescent="0.25">
      <c r="A42" s="311">
        <v>36</v>
      </c>
      <c r="B42" s="326"/>
      <c r="C42" s="326"/>
      <c r="D42" s="315"/>
      <c r="E42" s="327"/>
      <c r="F42" s="321"/>
      <c r="G42" s="321"/>
      <c r="H42" s="328"/>
      <c r="I42" s="323"/>
      <c r="J42" s="316" t="e">
        <f>IF(AND(Q42="",#REF!&gt;0,#REF!&lt;5),K42,)</f>
        <v>#REF!</v>
      </c>
      <c r="K42" s="317" t="str">
        <f>IF(D42="","ZZZ9",IF(AND(#REF!&gt;0,#REF!&lt;5),D42&amp;#REF!,D42&amp;"9"))</f>
        <v>ZZZ9</v>
      </c>
      <c r="L42" s="318">
        <f t="shared" si="0"/>
        <v>999</v>
      </c>
      <c r="M42" s="331">
        <f t="shared" si="1"/>
        <v>999</v>
      </c>
      <c r="N42" s="325"/>
      <c r="O42" s="321"/>
      <c r="P42" s="320">
        <f t="shared" si="2"/>
        <v>999</v>
      </c>
      <c r="Q42" s="321"/>
    </row>
    <row r="43" spans="1:17" s="322" customFormat="1" ht="18.899999999999999" customHeight="1" x14ac:dyDescent="0.25">
      <c r="A43" s="311">
        <v>37</v>
      </c>
      <c r="B43" s="326"/>
      <c r="C43" s="326"/>
      <c r="D43" s="315"/>
      <c r="E43" s="327"/>
      <c r="F43" s="321"/>
      <c r="G43" s="321"/>
      <c r="H43" s="328"/>
      <c r="I43" s="323"/>
      <c r="J43" s="316" t="e">
        <f>IF(AND(Q43="",#REF!&gt;0,#REF!&lt;5),K43,)</f>
        <v>#REF!</v>
      </c>
      <c r="K43" s="317" t="str">
        <f>IF(D43="","ZZZ9",IF(AND(#REF!&gt;0,#REF!&lt;5),D43&amp;#REF!,D43&amp;"9"))</f>
        <v>ZZZ9</v>
      </c>
      <c r="L43" s="318">
        <f t="shared" si="0"/>
        <v>999</v>
      </c>
      <c r="M43" s="331">
        <f t="shared" si="1"/>
        <v>999</v>
      </c>
      <c r="N43" s="325"/>
      <c r="O43" s="321"/>
      <c r="P43" s="320">
        <f t="shared" si="2"/>
        <v>999</v>
      </c>
      <c r="Q43" s="321"/>
    </row>
    <row r="44" spans="1:17" s="322" customFormat="1" ht="18.899999999999999" customHeight="1" x14ac:dyDescent="0.25">
      <c r="A44" s="311">
        <v>38</v>
      </c>
      <c r="B44" s="326"/>
      <c r="C44" s="326"/>
      <c r="D44" s="315"/>
      <c r="E44" s="327"/>
      <c r="F44" s="321"/>
      <c r="G44" s="321"/>
      <c r="H44" s="328"/>
      <c r="I44" s="323"/>
      <c r="J44" s="316" t="e">
        <f>IF(AND(Q44="",#REF!&gt;0,#REF!&lt;5),K44,)</f>
        <v>#REF!</v>
      </c>
      <c r="K44" s="317" t="str">
        <f>IF(D44="","ZZZ9",IF(AND(#REF!&gt;0,#REF!&lt;5),D44&amp;#REF!,D44&amp;"9"))</f>
        <v>ZZZ9</v>
      </c>
      <c r="L44" s="318">
        <f t="shared" si="0"/>
        <v>999</v>
      </c>
      <c r="M44" s="331">
        <f t="shared" si="1"/>
        <v>999</v>
      </c>
      <c r="N44" s="325"/>
      <c r="O44" s="321"/>
      <c r="P44" s="320">
        <f t="shared" si="2"/>
        <v>999</v>
      </c>
      <c r="Q44" s="321"/>
    </row>
    <row r="45" spans="1:17" s="322" customFormat="1" ht="18.899999999999999" customHeight="1" x14ac:dyDescent="0.25">
      <c r="A45" s="311">
        <v>39</v>
      </c>
      <c r="B45" s="326"/>
      <c r="C45" s="326"/>
      <c r="D45" s="315"/>
      <c r="E45" s="327"/>
      <c r="F45" s="321"/>
      <c r="G45" s="321"/>
      <c r="H45" s="328"/>
      <c r="I45" s="323"/>
      <c r="J45" s="316" t="e">
        <f>IF(AND(Q45="",#REF!&gt;0,#REF!&lt;5),K45,)</f>
        <v>#REF!</v>
      </c>
      <c r="K45" s="317" t="str">
        <f>IF(D45="","ZZZ9",IF(AND(#REF!&gt;0,#REF!&lt;5),D45&amp;#REF!,D45&amp;"9"))</f>
        <v>ZZZ9</v>
      </c>
      <c r="L45" s="318">
        <f t="shared" si="0"/>
        <v>999</v>
      </c>
      <c r="M45" s="331">
        <f t="shared" si="1"/>
        <v>999</v>
      </c>
      <c r="N45" s="325"/>
      <c r="O45" s="321"/>
      <c r="P45" s="320">
        <f t="shared" si="2"/>
        <v>999</v>
      </c>
      <c r="Q45" s="321"/>
    </row>
    <row r="46" spans="1:17" s="322" customFormat="1" ht="18.899999999999999" customHeight="1" x14ac:dyDescent="0.25">
      <c r="A46" s="311">
        <v>40</v>
      </c>
      <c r="B46" s="326"/>
      <c r="C46" s="326"/>
      <c r="D46" s="315"/>
      <c r="E46" s="327"/>
      <c r="F46" s="321"/>
      <c r="G46" s="321"/>
      <c r="H46" s="328"/>
      <c r="I46" s="323"/>
      <c r="J46" s="316" t="e">
        <f>IF(AND(Q46="",#REF!&gt;0,#REF!&lt;5),K46,)</f>
        <v>#REF!</v>
      </c>
      <c r="K46" s="317" t="str">
        <f>IF(D46="","ZZZ9",IF(AND(#REF!&gt;0,#REF!&lt;5),D46&amp;#REF!,D46&amp;"9"))</f>
        <v>ZZZ9</v>
      </c>
      <c r="L46" s="318">
        <f t="shared" si="0"/>
        <v>999</v>
      </c>
      <c r="M46" s="331">
        <f t="shared" si="1"/>
        <v>999</v>
      </c>
      <c r="N46" s="325"/>
      <c r="O46" s="321"/>
      <c r="P46" s="320">
        <f t="shared" si="2"/>
        <v>999</v>
      </c>
      <c r="Q46" s="321"/>
    </row>
    <row r="47" spans="1:17" s="322" customFormat="1" ht="18.899999999999999" customHeight="1" x14ac:dyDescent="0.25">
      <c r="A47" s="311">
        <v>41</v>
      </c>
      <c r="B47" s="326"/>
      <c r="C47" s="326"/>
      <c r="D47" s="315"/>
      <c r="E47" s="327"/>
      <c r="F47" s="321"/>
      <c r="G47" s="321"/>
      <c r="H47" s="328"/>
      <c r="I47" s="323"/>
      <c r="J47" s="316" t="e">
        <f>IF(AND(Q47="",#REF!&gt;0,#REF!&lt;5),K47,)</f>
        <v>#REF!</v>
      </c>
      <c r="K47" s="317" t="str">
        <f>IF(D47="","ZZZ9",IF(AND(#REF!&gt;0,#REF!&lt;5),D47&amp;#REF!,D47&amp;"9"))</f>
        <v>ZZZ9</v>
      </c>
      <c r="L47" s="318">
        <f t="shared" si="0"/>
        <v>999</v>
      </c>
      <c r="M47" s="331">
        <f t="shared" si="1"/>
        <v>999</v>
      </c>
      <c r="N47" s="325"/>
      <c r="O47" s="321"/>
      <c r="P47" s="320">
        <f t="shared" si="2"/>
        <v>999</v>
      </c>
      <c r="Q47" s="321"/>
    </row>
    <row r="48" spans="1:17" s="322" customFormat="1" ht="18.899999999999999" customHeight="1" x14ac:dyDescent="0.25">
      <c r="A48" s="311">
        <v>42</v>
      </c>
      <c r="B48" s="326"/>
      <c r="C48" s="326"/>
      <c r="D48" s="315"/>
      <c r="E48" s="327"/>
      <c r="F48" s="321"/>
      <c r="G48" s="321"/>
      <c r="H48" s="328"/>
      <c r="I48" s="323"/>
      <c r="J48" s="316" t="e">
        <f>IF(AND(Q48="",#REF!&gt;0,#REF!&lt;5),K48,)</f>
        <v>#REF!</v>
      </c>
      <c r="K48" s="317" t="str">
        <f>IF(D48="","ZZZ9",IF(AND(#REF!&gt;0,#REF!&lt;5),D48&amp;#REF!,D48&amp;"9"))</f>
        <v>ZZZ9</v>
      </c>
      <c r="L48" s="318">
        <f t="shared" si="0"/>
        <v>999</v>
      </c>
      <c r="M48" s="331">
        <f t="shared" si="1"/>
        <v>999</v>
      </c>
      <c r="N48" s="325"/>
      <c r="O48" s="321"/>
      <c r="P48" s="320">
        <f t="shared" si="2"/>
        <v>999</v>
      </c>
      <c r="Q48" s="321"/>
    </row>
    <row r="49" spans="1:17" s="322" customFormat="1" ht="18.899999999999999" customHeight="1" x14ac:dyDescent="0.25">
      <c r="A49" s="311">
        <v>43</v>
      </c>
      <c r="B49" s="326"/>
      <c r="C49" s="326"/>
      <c r="D49" s="315"/>
      <c r="E49" s="327"/>
      <c r="F49" s="321"/>
      <c r="G49" s="321"/>
      <c r="H49" s="328"/>
      <c r="I49" s="323"/>
      <c r="J49" s="316" t="e">
        <f>IF(AND(Q49="",#REF!&gt;0,#REF!&lt;5),K49,)</f>
        <v>#REF!</v>
      </c>
      <c r="K49" s="317" t="str">
        <f>IF(D49="","ZZZ9",IF(AND(#REF!&gt;0,#REF!&lt;5),D49&amp;#REF!,D49&amp;"9"))</f>
        <v>ZZZ9</v>
      </c>
      <c r="L49" s="318">
        <f t="shared" si="0"/>
        <v>999</v>
      </c>
      <c r="M49" s="331">
        <f t="shared" si="1"/>
        <v>999</v>
      </c>
      <c r="N49" s="325"/>
      <c r="O49" s="321"/>
      <c r="P49" s="320">
        <f t="shared" si="2"/>
        <v>999</v>
      </c>
      <c r="Q49" s="321"/>
    </row>
    <row r="50" spans="1:17" s="322" customFormat="1" ht="18.899999999999999" customHeight="1" x14ac:dyDescent="0.25">
      <c r="A50" s="311">
        <v>44</v>
      </c>
      <c r="B50" s="326"/>
      <c r="C50" s="326"/>
      <c r="D50" s="315"/>
      <c r="E50" s="327"/>
      <c r="F50" s="321"/>
      <c r="G50" s="321"/>
      <c r="H50" s="328"/>
      <c r="I50" s="323"/>
      <c r="J50" s="316" t="e">
        <f>IF(AND(Q50="",#REF!&gt;0,#REF!&lt;5),K50,)</f>
        <v>#REF!</v>
      </c>
      <c r="K50" s="317" t="str">
        <f>IF(D50="","ZZZ9",IF(AND(#REF!&gt;0,#REF!&lt;5),D50&amp;#REF!,D50&amp;"9"))</f>
        <v>ZZZ9</v>
      </c>
      <c r="L50" s="318">
        <f t="shared" si="0"/>
        <v>999</v>
      </c>
      <c r="M50" s="331">
        <f t="shared" si="1"/>
        <v>999</v>
      </c>
      <c r="N50" s="325"/>
      <c r="O50" s="321"/>
      <c r="P50" s="320">
        <f t="shared" si="2"/>
        <v>999</v>
      </c>
      <c r="Q50" s="321"/>
    </row>
    <row r="51" spans="1:17" s="322" customFormat="1" ht="18.899999999999999" customHeight="1" x14ac:dyDescent="0.25">
      <c r="A51" s="311">
        <v>45</v>
      </c>
      <c r="B51" s="326"/>
      <c r="C51" s="326"/>
      <c r="D51" s="315"/>
      <c r="E51" s="327"/>
      <c r="F51" s="321"/>
      <c r="G51" s="321"/>
      <c r="H51" s="328"/>
      <c r="I51" s="323"/>
      <c r="J51" s="316" t="e">
        <f>IF(AND(Q51="",#REF!&gt;0,#REF!&lt;5),K51,)</f>
        <v>#REF!</v>
      </c>
      <c r="K51" s="317" t="str">
        <f>IF(D51="","ZZZ9",IF(AND(#REF!&gt;0,#REF!&lt;5),D51&amp;#REF!,D51&amp;"9"))</f>
        <v>ZZZ9</v>
      </c>
      <c r="L51" s="318">
        <f t="shared" si="0"/>
        <v>999</v>
      </c>
      <c r="M51" s="331">
        <f t="shared" si="1"/>
        <v>999</v>
      </c>
      <c r="N51" s="325"/>
      <c r="O51" s="321"/>
      <c r="P51" s="320">
        <f t="shared" si="2"/>
        <v>999</v>
      </c>
      <c r="Q51" s="321"/>
    </row>
    <row r="52" spans="1:17" s="322" customFormat="1" ht="18.899999999999999" customHeight="1" x14ac:dyDescent="0.25">
      <c r="A52" s="311">
        <v>46</v>
      </c>
      <c r="B52" s="326"/>
      <c r="C52" s="326"/>
      <c r="D52" s="315"/>
      <c r="E52" s="327"/>
      <c r="F52" s="321"/>
      <c r="G52" s="321"/>
      <c r="H52" s="328"/>
      <c r="I52" s="323"/>
      <c r="J52" s="316" t="e">
        <f>IF(AND(Q52="",#REF!&gt;0,#REF!&lt;5),K52,)</f>
        <v>#REF!</v>
      </c>
      <c r="K52" s="317" t="str">
        <f>IF(D52="","ZZZ9",IF(AND(#REF!&gt;0,#REF!&lt;5),D52&amp;#REF!,D52&amp;"9"))</f>
        <v>ZZZ9</v>
      </c>
      <c r="L52" s="318">
        <f t="shared" si="0"/>
        <v>999</v>
      </c>
      <c r="M52" s="331">
        <f t="shared" si="1"/>
        <v>999</v>
      </c>
      <c r="N52" s="325"/>
      <c r="O52" s="321"/>
      <c r="P52" s="320">
        <f t="shared" si="2"/>
        <v>999</v>
      </c>
      <c r="Q52" s="321"/>
    </row>
    <row r="53" spans="1:17" s="322" customFormat="1" ht="18.899999999999999" customHeight="1" x14ac:dyDescent="0.25">
      <c r="A53" s="311">
        <v>47</v>
      </c>
      <c r="B53" s="326"/>
      <c r="C53" s="326"/>
      <c r="D53" s="315"/>
      <c r="E53" s="327"/>
      <c r="F53" s="321"/>
      <c r="G53" s="321"/>
      <c r="H53" s="328"/>
      <c r="I53" s="323"/>
      <c r="J53" s="316" t="e">
        <f>IF(AND(Q53="",#REF!&gt;0,#REF!&lt;5),K53,)</f>
        <v>#REF!</v>
      </c>
      <c r="K53" s="317" t="str">
        <f>IF(D53="","ZZZ9",IF(AND(#REF!&gt;0,#REF!&lt;5),D53&amp;#REF!,D53&amp;"9"))</f>
        <v>ZZZ9</v>
      </c>
      <c r="L53" s="318">
        <f t="shared" si="0"/>
        <v>999</v>
      </c>
      <c r="M53" s="331">
        <f t="shared" si="1"/>
        <v>999</v>
      </c>
      <c r="N53" s="325"/>
      <c r="O53" s="321"/>
      <c r="P53" s="320">
        <f t="shared" si="2"/>
        <v>999</v>
      </c>
      <c r="Q53" s="321"/>
    </row>
    <row r="54" spans="1:17" s="322" customFormat="1" ht="18.899999999999999" customHeight="1" x14ac:dyDescent="0.25">
      <c r="A54" s="311">
        <v>48</v>
      </c>
      <c r="B54" s="326"/>
      <c r="C54" s="326"/>
      <c r="D54" s="315"/>
      <c r="E54" s="327"/>
      <c r="F54" s="321"/>
      <c r="G54" s="321"/>
      <c r="H54" s="328"/>
      <c r="I54" s="323"/>
      <c r="J54" s="316" t="e">
        <f>IF(AND(Q54="",#REF!&gt;0,#REF!&lt;5),K54,)</f>
        <v>#REF!</v>
      </c>
      <c r="K54" s="317" t="str">
        <f>IF(D54="","ZZZ9",IF(AND(#REF!&gt;0,#REF!&lt;5),D54&amp;#REF!,D54&amp;"9"))</f>
        <v>ZZZ9</v>
      </c>
      <c r="L54" s="318">
        <f t="shared" si="0"/>
        <v>999</v>
      </c>
      <c r="M54" s="331">
        <f t="shared" si="1"/>
        <v>999</v>
      </c>
      <c r="N54" s="325"/>
      <c r="O54" s="321"/>
      <c r="P54" s="320">
        <f t="shared" si="2"/>
        <v>999</v>
      </c>
      <c r="Q54" s="321"/>
    </row>
    <row r="55" spans="1:17" s="322" customFormat="1" ht="18.899999999999999" customHeight="1" x14ac:dyDescent="0.25">
      <c r="A55" s="311">
        <v>49</v>
      </c>
      <c r="B55" s="326"/>
      <c r="C55" s="326"/>
      <c r="D55" s="315"/>
      <c r="E55" s="327"/>
      <c r="F55" s="321"/>
      <c r="G55" s="321"/>
      <c r="H55" s="328"/>
      <c r="I55" s="323"/>
      <c r="J55" s="316" t="e">
        <f>IF(AND(Q55="",#REF!&gt;0,#REF!&lt;5),K55,)</f>
        <v>#REF!</v>
      </c>
      <c r="K55" s="317" t="str">
        <f>IF(D55="","ZZZ9",IF(AND(#REF!&gt;0,#REF!&lt;5),D55&amp;#REF!,D55&amp;"9"))</f>
        <v>ZZZ9</v>
      </c>
      <c r="L55" s="318">
        <f t="shared" si="0"/>
        <v>999</v>
      </c>
      <c r="M55" s="331">
        <f t="shared" si="1"/>
        <v>999</v>
      </c>
      <c r="N55" s="325"/>
      <c r="O55" s="321"/>
      <c r="P55" s="320">
        <f t="shared" si="2"/>
        <v>999</v>
      </c>
      <c r="Q55" s="321"/>
    </row>
    <row r="56" spans="1:17" s="322" customFormat="1" ht="18.899999999999999" customHeight="1" x14ac:dyDescent="0.25">
      <c r="A56" s="311">
        <v>50</v>
      </c>
      <c r="B56" s="326"/>
      <c r="C56" s="326"/>
      <c r="D56" s="315"/>
      <c r="E56" s="327"/>
      <c r="F56" s="321"/>
      <c r="G56" s="321"/>
      <c r="H56" s="328"/>
      <c r="I56" s="323"/>
      <c r="J56" s="316" t="e">
        <f>IF(AND(Q56="",#REF!&gt;0,#REF!&lt;5),K56,)</f>
        <v>#REF!</v>
      </c>
      <c r="K56" s="317" t="str">
        <f>IF(D56="","ZZZ9",IF(AND(#REF!&gt;0,#REF!&lt;5),D56&amp;#REF!,D56&amp;"9"))</f>
        <v>ZZZ9</v>
      </c>
      <c r="L56" s="318">
        <f t="shared" si="0"/>
        <v>999</v>
      </c>
      <c r="M56" s="331">
        <f t="shared" si="1"/>
        <v>999</v>
      </c>
      <c r="N56" s="325"/>
      <c r="O56" s="321"/>
      <c r="P56" s="320">
        <f t="shared" si="2"/>
        <v>999</v>
      </c>
      <c r="Q56" s="321"/>
    </row>
    <row r="57" spans="1:17" s="322" customFormat="1" ht="18.899999999999999" customHeight="1" x14ac:dyDescent="0.25">
      <c r="A57" s="311">
        <v>51</v>
      </c>
      <c r="B57" s="326"/>
      <c r="C57" s="326"/>
      <c r="D57" s="315"/>
      <c r="E57" s="327"/>
      <c r="F57" s="321"/>
      <c r="G57" s="321"/>
      <c r="H57" s="328"/>
      <c r="I57" s="323"/>
      <c r="J57" s="316" t="e">
        <f>IF(AND(Q57="",#REF!&gt;0,#REF!&lt;5),K57,)</f>
        <v>#REF!</v>
      </c>
      <c r="K57" s="317" t="str">
        <f>IF(D57="","ZZZ9",IF(AND(#REF!&gt;0,#REF!&lt;5),D57&amp;#REF!,D57&amp;"9"))</f>
        <v>ZZZ9</v>
      </c>
      <c r="L57" s="318">
        <f t="shared" si="0"/>
        <v>999</v>
      </c>
      <c r="M57" s="331">
        <f t="shared" si="1"/>
        <v>999</v>
      </c>
      <c r="N57" s="325"/>
      <c r="O57" s="321"/>
      <c r="P57" s="320">
        <f t="shared" si="2"/>
        <v>999</v>
      </c>
      <c r="Q57" s="321"/>
    </row>
    <row r="58" spans="1:17" s="322" customFormat="1" ht="18.899999999999999" customHeight="1" x14ac:dyDescent="0.25">
      <c r="A58" s="311">
        <v>52</v>
      </c>
      <c r="B58" s="326"/>
      <c r="C58" s="326"/>
      <c r="D58" s="315"/>
      <c r="E58" s="327"/>
      <c r="F58" s="321"/>
      <c r="G58" s="321"/>
      <c r="H58" s="328"/>
      <c r="I58" s="323"/>
      <c r="J58" s="316" t="e">
        <f>IF(AND(Q58="",#REF!&gt;0,#REF!&lt;5),K58,)</f>
        <v>#REF!</v>
      </c>
      <c r="K58" s="317" t="str">
        <f>IF(D58="","ZZZ9",IF(AND(#REF!&gt;0,#REF!&lt;5),D58&amp;#REF!,D58&amp;"9"))</f>
        <v>ZZZ9</v>
      </c>
      <c r="L58" s="318">
        <f t="shared" si="0"/>
        <v>999</v>
      </c>
      <c r="M58" s="331">
        <f t="shared" si="1"/>
        <v>999</v>
      </c>
      <c r="N58" s="325"/>
      <c r="O58" s="321"/>
      <c r="P58" s="320">
        <f t="shared" si="2"/>
        <v>999</v>
      </c>
      <c r="Q58" s="321"/>
    </row>
    <row r="59" spans="1:17" s="322" customFormat="1" ht="18.899999999999999" customHeight="1" x14ac:dyDescent="0.25">
      <c r="A59" s="311">
        <v>53</v>
      </c>
      <c r="B59" s="326"/>
      <c r="C59" s="326"/>
      <c r="D59" s="315"/>
      <c r="E59" s="327"/>
      <c r="F59" s="321"/>
      <c r="G59" s="321"/>
      <c r="H59" s="328"/>
      <c r="I59" s="323"/>
      <c r="J59" s="316" t="e">
        <f>IF(AND(Q59="",#REF!&gt;0,#REF!&lt;5),K59,)</f>
        <v>#REF!</v>
      </c>
      <c r="K59" s="317" t="str">
        <f>IF(D59="","ZZZ9",IF(AND(#REF!&gt;0,#REF!&lt;5),D59&amp;#REF!,D59&amp;"9"))</f>
        <v>ZZZ9</v>
      </c>
      <c r="L59" s="318">
        <f t="shared" si="0"/>
        <v>999</v>
      </c>
      <c r="M59" s="331">
        <f t="shared" si="1"/>
        <v>999</v>
      </c>
      <c r="N59" s="325"/>
      <c r="O59" s="321"/>
      <c r="P59" s="320">
        <f t="shared" si="2"/>
        <v>999</v>
      </c>
      <c r="Q59" s="321"/>
    </row>
    <row r="60" spans="1:17" s="322" customFormat="1" ht="18.899999999999999" customHeight="1" x14ac:dyDescent="0.25">
      <c r="A60" s="311">
        <v>54</v>
      </c>
      <c r="B60" s="326"/>
      <c r="C60" s="326"/>
      <c r="D60" s="315"/>
      <c r="E60" s="327"/>
      <c r="F60" s="321"/>
      <c r="G60" s="321"/>
      <c r="H60" s="328"/>
      <c r="I60" s="323"/>
      <c r="J60" s="316" t="e">
        <f>IF(AND(Q60="",#REF!&gt;0,#REF!&lt;5),K60,)</f>
        <v>#REF!</v>
      </c>
      <c r="K60" s="317" t="str">
        <f>IF(D60="","ZZZ9",IF(AND(#REF!&gt;0,#REF!&lt;5),D60&amp;#REF!,D60&amp;"9"))</f>
        <v>ZZZ9</v>
      </c>
      <c r="L60" s="318">
        <f t="shared" si="0"/>
        <v>999</v>
      </c>
      <c r="M60" s="331">
        <f t="shared" si="1"/>
        <v>999</v>
      </c>
      <c r="N60" s="325"/>
      <c r="O60" s="321"/>
      <c r="P60" s="320">
        <f t="shared" si="2"/>
        <v>999</v>
      </c>
      <c r="Q60" s="321"/>
    </row>
    <row r="61" spans="1:17" s="322" customFormat="1" ht="18.899999999999999" customHeight="1" x14ac:dyDescent="0.25">
      <c r="A61" s="311">
        <v>55</v>
      </c>
      <c r="B61" s="326"/>
      <c r="C61" s="326"/>
      <c r="D61" s="315"/>
      <c r="E61" s="327"/>
      <c r="F61" s="321"/>
      <c r="G61" s="321"/>
      <c r="H61" s="328"/>
      <c r="I61" s="323"/>
      <c r="J61" s="316" t="e">
        <f>IF(AND(Q61="",#REF!&gt;0,#REF!&lt;5),K61,)</f>
        <v>#REF!</v>
      </c>
      <c r="K61" s="317" t="str">
        <f>IF(D61="","ZZZ9",IF(AND(#REF!&gt;0,#REF!&lt;5),D61&amp;#REF!,D61&amp;"9"))</f>
        <v>ZZZ9</v>
      </c>
      <c r="L61" s="318">
        <f t="shared" si="0"/>
        <v>999</v>
      </c>
      <c r="M61" s="331">
        <f t="shared" si="1"/>
        <v>999</v>
      </c>
      <c r="N61" s="325"/>
      <c r="O61" s="321"/>
      <c r="P61" s="320">
        <f t="shared" si="2"/>
        <v>999</v>
      </c>
      <c r="Q61" s="321"/>
    </row>
    <row r="62" spans="1:17" s="322" customFormat="1" ht="18.899999999999999" customHeight="1" x14ac:dyDescent="0.25">
      <c r="A62" s="311">
        <v>56</v>
      </c>
      <c r="B62" s="326"/>
      <c r="C62" s="326"/>
      <c r="D62" s="315"/>
      <c r="E62" s="327"/>
      <c r="F62" s="321"/>
      <c r="G62" s="321"/>
      <c r="H62" s="328"/>
      <c r="I62" s="323"/>
      <c r="J62" s="316" t="e">
        <f>IF(AND(Q62="",#REF!&gt;0,#REF!&lt;5),K62,)</f>
        <v>#REF!</v>
      </c>
      <c r="K62" s="317" t="str">
        <f>IF(D62="","ZZZ9",IF(AND(#REF!&gt;0,#REF!&lt;5),D62&amp;#REF!,D62&amp;"9"))</f>
        <v>ZZZ9</v>
      </c>
      <c r="L62" s="318">
        <f t="shared" si="0"/>
        <v>999</v>
      </c>
      <c r="M62" s="331">
        <f t="shared" si="1"/>
        <v>999</v>
      </c>
      <c r="N62" s="325"/>
      <c r="O62" s="321"/>
      <c r="P62" s="320">
        <f t="shared" si="2"/>
        <v>999</v>
      </c>
      <c r="Q62" s="321"/>
    </row>
    <row r="63" spans="1:17" s="322" customFormat="1" ht="18.899999999999999" customHeight="1" x14ac:dyDescent="0.25">
      <c r="A63" s="311">
        <v>57</v>
      </c>
      <c r="B63" s="326"/>
      <c r="C63" s="326"/>
      <c r="D63" s="315"/>
      <c r="E63" s="327"/>
      <c r="F63" s="321"/>
      <c r="G63" s="321"/>
      <c r="H63" s="328"/>
      <c r="I63" s="323"/>
      <c r="J63" s="316" t="e">
        <f>IF(AND(Q63="",#REF!&gt;0,#REF!&lt;5),K63,)</f>
        <v>#REF!</v>
      </c>
      <c r="K63" s="317" t="str">
        <f>IF(D63="","ZZZ9",IF(AND(#REF!&gt;0,#REF!&lt;5),D63&amp;#REF!,D63&amp;"9"))</f>
        <v>ZZZ9</v>
      </c>
      <c r="L63" s="318">
        <f t="shared" si="0"/>
        <v>999</v>
      </c>
      <c r="M63" s="331">
        <f t="shared" si="1"/>
        <v>999</v>
      </c>
      <c r="N63" s="325"/>
      <c r="O63" s="321"/>
      <c r="P63" s="320">
        <f t="shared" si="2"/>
        <v>999</v>
      </c>
      <c r="Q63" s="321"/>
    </row>
    <row r="64" spans="1:17" s="322" customFormat="1" ht="18.899999999999999" customHeight="1" x14ac:dyDescent="0.25">
      <c r="A64" s="311">
        <v>58</v>
      </c>
      <c r="B64" s="326"/>
      <c r="C64" s="326"/>
      <c r="D64" s="315"/>
      <c r="E64" s="327"/>
      <c r="F64" s="321"/>
      <c r="G64" s="321"/>
      <c r="H64" s="328"/>
      <c r="I64" s="323"/>
      <c r="J64" s="316" t="e">
        <f>IF(AND(Q64="",#REF!&gt;0,#REF!&lt;5),K64,)</f>
        <v>#REF!</v>
      </c>
      <c r="K64" s="317" t="str">
        <f>IF(D64="","ZZZ9",IF(AND(#REF!&gt;0,#REF!&lt;5),D64&amp;#REF!,D64&amp;"9"))</f>
        <v>ZZZ9</v>
      </c>
      <c r="L64" s="318">
        <f t="shared" si="0"/>
        <v>999</v>
      </c>
      <c r="M64" s="331">
        <f t="shared" si="1"/>
        <v>999</v>
      </c>
      <c r="N64" s="325"/>
      <c r="O64" s="321"/>
      <c r="P64" s="320">
        <f t="shared" si="2"/>
        <v>999</v>
      </c>
      <c r="Q64" s="321"/>
    </row>
    <row r="65" spans="1:17" s="322" customFormat="1" ht="18.899999999999999" customHeight="1" x14ac:dyDescent="0.25">
      <c r="A65" s="311">
        <v>59</v>
      </c>
      <c r="B65" s="326"/>
      <c r="C65" s="326"/>
      <c r="D65" s="315"/>
      <c r="E65" s="327"/>
      <c r="F65" s="321"/>
      <c r="G65" s="321"/>
      <c r="H65" s="328"/>
      <c r="I65" s="323"/>
      <c r="J65" s="316" t="e">
        <f>IF(AND(Q65="",#REF!&gt;0,#REF!&lt;5),K65,)</f>
        <v>#REF!</v>
      </c>
      <c r="K65" s="317" t="str">
        <f>IF(D65="","ZZZ9",IF(AND(#REF!&gt;0,#REF!&lt;5),D65&amp;#REF!,D65&amp;"9"))</f>
        <v>ZZZ9</v>
      </c>
      <c r="L65" s="318">
        <f t="shared" si="0"/>
        <v>999</v>
      </c>
      <c r="M65" s="331">
        <f t="shared" si="1"/>
        <v>999</v>
      </c>
      <c r="N65" s="325"/>
      <c r="O65" s="321"/>
      <c r="P65" s="320">
        <f t="shared" si="2"/>
        <v>999</v>
      </c>
      <c r="Q65" s="321"/>
    </row>
    <row r="66" spans="1:17" s="322" customFormat="1" ht="18.899999999999999" customHeight="1" x14ac:dyDescent="0.25">
      <c r="A66" s="311">
        <v>60</v>
      </c>
      <c r="B66" s="326"/>
      <c r="C66" s="326"/>
      <c r="D66" s="315"/>
      <c r="E66" s="327"/>
      <c r="F66" s="321"/>
      <c r="G66" s="321"/>
      <c r="H66" s="328"/>
      <c r="I66" s="323"/>
      <c r="J66" s="316" t="e">
        <f>IF(AND(Q66="",#REF!&gt;0,#REF!&lt;5),K66,)</f>
        <v>#REF!</v>
      </c>
      <c r="K66" s="317" t="str">
        <f>IF(D66="","ZZZ9",IF(AND(#REF!&gt;0,#REF!&lt;5),D66&amp;#REF!,D66&amp;"9"))</f>
        <v>ZZZ9</v>
      </c>
      <c r="L66" s="318">
        <f t="shared" si="0"/>
        <v>999</v>
      </c>
      <c r="M66" s="331">
        <f t="shared" si="1"/>
        <v>999</v>
      </c>
      <c r="N66" s="325"/>
      <c r="O66" s="321"/>
      <c r="P66" s="320">
        <f t="shared" si="2"/>
        <v>999</v>
      </c>
      <c r="Q66" s="321"/>
    </row>
    <row r="67" spans="1:17" s="322" customFormat="1" ht="18.899999999999999" customHeight="1" x14ac:dyDescent="0.25">
      <c r="A67" s="311">
        <v>61</v>
      </c>
      <c r="B67" s="326"/>
      <c r="C67" s="326"/>
      <c r="D67" s="315"/>
      <c r="E67" s="327"/>
      <c r="F67" s="321"/>
      <c r="G67" s="321"/>
      <c r="H67" s="328"/>
      <c r="I67" s="323"/>
      <c r="J67" s="316" t="e">
        <f>IF(AND(Q67="",#REF!&gt;0,#REF!&lt;5),K67,)</f>
        <v>#REF!</v>
      </c>
      <c r="K67" s="317" t="str">
        <f>IF(D67="","ZZZ9",IF(AND(#REF!&gt;0,#REF!&lt;5),D67&amp;#REF!,D67&amp;"9"))</f>
        <v>ZZZ9</v>
      </c>
      <c r="L67" s="318">
        <f t="shared" si="0"/>
        <v>999</v>
      </c>
      <c r="M67" s="331">
        <f t="shared" si="1"/>
        <v>999</v>
      </c>
      <c r="N67" s="325"/>
      <c r="O67" s="321"/>
      <c r="P67" s="320">
        <f t="shared" si="2"/>
        <v>999</v>
      </c>
      <c r="Q67" s="321"/>
    </row>
    <row r="68" spans="1:17" s="322" customFormat="1" ht="18.899999999999999" customHeight="1" x14ac:dyDescent="0.25">
      <c r="A68" s="311">
        <v>62</v>
      </c>
      <c r="B68" s="326"/>
      <c r="C68" s="326"/>
      <c r="D68" s="315"/>
      <c r="E68" s="327"/>
      <c r="F68" s="321"/>
      <c r="G68" s="321"/>
      <c r="H68" s="328"/>
      <c r="I68" s="323"/>
      <c r="J68" s="316" t="e">
        <f>IF(AND(Q68="",#REF!&gt;0,#REF!&lt;5),K68,)</f>
        <v>#REF!</v>
      </c>
      <c r="K68" s="317" t="str">
        <f>IF(D68="","ZZZ9",IF(AND(#REF!&gt;0,#REF!&lt;5),D68&amp;#REF!,D68&amp;"9"))</f>
        <v>ZZZ9</v>
      </c>
      <c r="L68" s="318">
        <f t="shared" si="0"/>
        <v>999</v>
      </c>
      <c r="M68" s="331">
        <f t="shared" si="1"/>
        <v>999</v>
      </c>
      <c r="N68" s="325"/>
      <c r="O68" s="321"/>
      <c r="P68" s="320">
        <f t="shared" si="2"/>
        <v>999</v>
      </c>
      <c r="Q68" s="321"/>
    </row>
    <row r="69" spans="1:17" s="322" customFormat="1" ht="18.899999999999999" customHeight="1" x14ac:dyDescent="0.25">
      <c r="A69" s="311">
        <v>63</v>
      </c>
      <c r="B69" s="326"/>
      <c r="C69" s="326"/>
      <c r="D69" s="315"/>
      <c r="E69" s="327"/>
      <c r="F69" s="321"/>
      <c r="G69" s="321"/>
      <c r="H69" s="328"/>
      <c r="I69" s="323"/>
      <c r="J69" s="316" t="e">
        <f>IF(AND(Q69="",#REF!&gt;0,#REF!&lt;5),K69,)</f>
        <v>#REF!</v>
      </c>
      <c r="K69" s="317" t="str">
        <f>IF(D69="","ZZZ9",IF(AND(#REF!&gt;0,#REF!&lt;5),D69&amp;#REF!,D69&amp;"9"))</f>
        <v>ZZZ9</v>
      </c>
      <c r="L69" s="318">
        <f t="shared" si="0"/>
        <v>999</v>
      </c>
      <c r="M69" s="331">
        <f t="shared" si="1"/>
        <v>999</v>
      </c>
      <c r="N69" s="325"/>
      <c r="O69" s="321"/>
      <c r="P69" s="320">
        <f t="shared" si="2"/>
        <v>999</v>
      </c>
      <c r="Q69" s="321"/>
    </row>
    <row r="70" spans="1:17" s="322" customFormat="1" ht="18.899999999999999" customHeight="1" x14ac:dyDescent="0.25">
      <c r="A70" s="311">
        <v>64</v>
      </c>
      <c r="B70" s="326"/>
      <c r="C70" s="326"/>
      <c r="D70" s="315"/>
      <c r="E70" s="327"/>
      <c r="F70" s="321"/>
      <c r="G70" s="321"/>
      <c r="H70" s="328"/>
      <c r="I70" s="323"/>
      <c r="J70" s="316" t="e">
        <f>IF(AND(Q70="",#REF!&gt;0,#REF!&lt;5),K70,)</f>
        <v>#REF!</v>
      </c>
      <c r="K70" s="317" t="str">
        <f>IF(D70="","ZZZ9",IF(AND(#REF!&gt;0,#REF!&lt;5),D70&amp;#REF!,D70&amp;"9"))</f>
        <v>ZZZ9</v>
      </c>
      <c r="L70" s="318">
        <f t="shared" si="0"/>
        <v>999</v>
      </c>
      <c r="M70" s="331">
        <f t="shared" si="1"/>
        <v>999</v>
      </c>
      <c r="N70" s="325"/>
      <c r="O70" s="321"/>
      <c r="P70" s="320">
        <f t="shared" si="2"/>
        <v>999</v>
      </c>
      <c r="Q70" s="321"/>
    </row>
    <row r="71" spans="1:17" s="322" customFormat="1" ht="18.899999999999999" customHeight="1" x14ac:dyDescent="0.25">
      <c r="A71" s="311">
        <v>65</v>
      </c>
      <c r="B71" s="326"/>
      <c r="C71" s="326"/>
      <c r="D71" s="315"/>
      <c r="E71" s="327"/>
      <c r="F71" s="321"/>
      <c r="G71" s="321"/>
      <c r="H71" s="328"/>
      <c r="I71" s="323"/>
      <c r="J71" s="316" t="e">
        <f>IF(AND(Q71="",#REF!&gt;0,#REF!&lt;5),K71,)</f>
        <v>#REF!</v>
      </c>
      <c r="K71" s="317" t="str">
        <f>IF(D71="","ZZZ9",IF(AND(#REF!&gt;0,#REF!&lt;5),D71&amp;#REF!,D71&amp;"9"))</f>
        <v>ZZZ9</v>
      </c>
      <c r="L71" s="318">
        <f t="shared" si="0"/>
        <v>999</v>
      </c>
      <c r="M71" s="331">
        <f t="shared" si="1"/>
        <v>999</v>
      </c>
      <c r="N71" s="325"/>
      <c r="O71" s="321"/>
      <c r="P71" s="320">
        <f t="shared" si="2"/>
        <v>999</v>
      </c>
      <c r="Q71" s="321"/>
    </row>
    <row r="72" spans="1:17" s="322" customFormat="1" ht="18.899999999999999" customHeight="1" x14ac:dyDescent="0.25">
      <c r="A72" s="311">
        <v>66</v>
      </c>
      <c r="B72" s="326"/>
      <c r="C72" s="326"/>
      <c r="D72" s="315"/>
      <c r="E72" s="327"/>
      <c r="F72" s="321"/>
      <c r="G72" s="321"/>
      <c r="H72" s="328"/>
      <c r="I72" s="323"/>
      <c r="J72" s="316" t="e">
        <f>IF(AND(Q72="",#REF!&gt;0,#REF!&lt;5),K72,)</f>
        <v>#REF!</v>
      </c>
      <c r="K72" s="317" t="str">
        <f>IF(D72="","ZZZ9",IF(AND(#REF!&gt;0,#REF!&lt;5),D72&amp;#REF!,D72&amp;"9"))</f>
        <v>ZZZ9</v>
      </c>
      <c r="L72" s="318">
        <f t="shared" si="0"/>
        <v>999</v>
      </c>
      <c r="M72" s="331">
        <f t="shared" si="1"/>
        <v>999</v>
      </c>
      <c r="N72" s="325"/>
      <c r="O72" s="321"/>
      <c r="P72" s="320">
        <f t="shared" si="2"/>
        <v>999</v>
      </c>
      <c r="Q72" s="321"/>
    </row>
    <row r="73" spans="1:17" s="322" customFormat="1" ht="18.899999999999999" customHeight="1" x14ac:dyDescent="0.25">
      <c r="A73" s="311">
        <v>67</v>
      </c>
      <c r="B73" s="326"/>
      <c r="C73" s="326"/>
      <c r="D73" s="315"/>
      <c r="E73" s="327"/>
      <c r="F73" s="321"/>
      <c r="G73" s="321"/>
      <c r="H73" s="328"/>
      <c r="I73" s="323"/>
      <c r="J73" s="316" t="e">
        <f>IF(AND(Q73="",#REF!&gt;0,#REF!&lt;5),K73,)</f>
        <v>#REF!</v>
      </c>
      <c r="K73" s="317" t="str">
        <f>IF(D73="","ZZZ9",IF(AND(#REF!&gt;0,#REF!&lt;5),D73&amp;#REF!,D73&amp;"9"))</f>
        <v>ZZZ9</v>
      </c>
      <c r="L73" s="318">
        <f t="shared" si="0"/>
        <v>999</v>
      </c>
      <c r="M73" s="331">
        <f t="shared" si="1"/>
        <v>999</v>
      </c>
      <c r="N73" s="325"/>
      <c r="O73" s="321"/>
      <c r="P73" s="320">
        <f t="shared" si="2"/>
        <v>999</v>
      </c>
      <c r="Q73" s="321"/>
    </row>
    <row r="74" spans="1:17" s="322" customFormat="1" ht="18.899999999999999" customHeight="1" x14ac:dyDescent="0.25">
      <c r="A74" s="311">
        <v>68</v>
      </c>
      <c r="B74" s="326"/>
      <c r="C74" s="326"/>
      <c r="D74" s="315"/>
      <c r="E74" s="327"/>
      <c r="F74" s="321"/>
      <c r="G74" s="321"/>
      <c r="H74" s="328"/>
      <c r="I74" s="323"/>
      <c r="J74" s="316" t="e">
        <f>IF(AND(Q74="",#REF!&gt;0,#REF!&lt;5),K74,)</f>
        <v>#REF!</v>
      </c>
      <c r="K74" s="317" t="str">
        <f>IF(D74="","ZZZ9",IF(AND(#REF!&gt;0,#REF!&lt;5),D74&amp;#REF!,D74&amp;"9"))</f>
        <v>ZZZ9</v>
      </c>
      <c r="L74" s="318">
        <f t="shared" si="0"/>
        <v>999</v>
      </c>
      <c r="M74" s="331">
        <f t="shared" si="1"/>
        <v>999</v>
      </c>
      <c r="N74" s="325"/>
      <c r="O74" s="321"/>
      <c r="P74" s="320">
        <f t="shared" si="2"/>
        <v>999</v>
      </c>
      <c r="Q74" s="321"/>
    </row>
    <row r="75" spans="1:17" s="322" customFormat="1" ht="18.899999999999999" customHeight="1" x14ac:dyDescent="0.25">
      <c r="A75" s="311">
        <v>69</v>
      </c>
      <c r="B75" s="326"/>
      <c r="C75" s="326"/>
      <c r="D75" s="315"/>
      <c r="E75" s="327"/>
      <c r="F75" s="321"/>
      <c r="G75" s="321"/>
      <c r="H75" s="328"/>
      <c r="I75" s="323"/>
      <c r="J75" s="316" t="e">
        <f>IF(AND(Q75="",#REF!&gt;0,#REF!&lt;5),K75,)</f>
        <v>#REF!</v>
      </c>
      <c r="K75" s="317" t="str">
        <f>IF(D75="","ZZZ9",IF(AND(#REF!&gt;0,#REF!&lt;5),D75&amp;#REF!,D75&amp;"9"))</f>
        <v>ZZZ9</v>
      </c>
      <c r="L75" s="318">
        <f t="shared" si="0"/>
        <v>999</v>
      </c>
      <c r="M75" s="331">
        <f t="shared" si="1"/>
        <v>999</v>
      </c>
      <c r="N75" s="325"/>
      <c r="O75" s="321"/>
      <c r="P75" s="320">
        <f t="shared" si="2"/>
        <v>999</v>
      </c>
      <c r="Q75" s="321"/>
    </row>
    <row r="76" spans="1:17" s="322" customFormat="1" ht="18.899999999999999" customHeight="1" x14ac:dyDescent="0.25">
      <c r="A76" s="311">
        <v>70</v>
      </c>
      <c r="B76" s="326"/>
      <c r="C76" s="326"/>
      <c r="D76" s="315"/>
      <c r="E76" s="327"/>
      <c r="F76" s="321"/>
      <c r="G76" s="321"/>
      <c r="H76" s="328"/>
      <c r="I76" s="323"/>
      <c r="J76" s="316" t="e">
        <f>IF(AND(Q76="",#REF!&gt;0,#REF!&lt;5),K76,)</f>
        <v>#REF!</v>
      </c>
      <c r="K76" s="317" t="str">
        <f>IF(D76="","ZZZ9",IF(AND(#REF!&gt;0,#REF!&lt;5),D76&amp;#REF!,D76&amp;"9"))</f>
        <v>ZZZ9</v>
      </c>
      <c r="L76" s="318">
        <f t="shared" si="0"/>
        <v>999</v>
      </c>
      <c r="M76" s="331">
        <f t="shared" si="1"/>
        <v>999</v>
      </c>
      <c r="N76" s="325"/>
      <c r="O76" s="321"/>
      <c r="P76" s="320">
        <f t="shared" si="2"/>
        <v>999</v>
      </c>
      <c r="Q76" s="321"/>
    </row>
    <row r="77" spans="1:17" s="322" customFormat="1" ht="18.899999999999999" customHeight="1" x14ac:dyDescent="0.25">
      <c r="A77" s="311">
        <v>71</v>
      </c>
      <c r="B77" s="326"/>
      <c r="C77" s="326"/>
      <c r="D77" s="315"/>
      <c r="E77" s="327"/>
      <c r="F77" s="321"/>
      <c r="G77" s="321"/>
      <c r="H77" s="328"/>
      <c r="I77" s="323"/>
      <c r="J77" s="316" t="e">
        <f>IF(AND(Q77="",#REF!&gt;0,#REF!&lt;5),K77,)</f>
        <v>#REF!</v>
      </c>
      <c r="K77" s="317" t="str">
        <f>IF(D77="","ZZZ9",IF(AND(#REF!&gt;0,#REF!&lt;5),D77&amp;#REF!,D77&amp;"9"))</f>
        <v>ZZZ9</v>
      </c>
      <c r="L77" s="318">
        <f t="shared" si="0"/>
        <v>999</v>
      </c>
      <c r="M77" s="331">
        <f t="shared" si="1"/>
        <v>999</v>
      </c>
      <c r="N77" s="325"/>
      <c r="O77" s="321"/>
      <c r="P77" s="320">
        <f t="shared" si="2"/>
        <v>999</v>
      </c>
      <c r="Q77" s="321"/>
    </row>
    <row r="78" spans="1:17" s="322" customFormat="1" ht="18.899999999999999" customHeight="1" x14ac:dyDescent="0.25">
      <c r="A78" s="311">
        <v>72</v>
      </c>
      <c r="B78" s="326"/>
      <c r="C78" s="326"/>
      <c r="D78" s="315"/>
      <c r="E78" s="327"/>
      <c r="F78" s="321"/>
      <c r="G78" s="321"/>
      <c r="H78" s="328"/>
      <c r="I78" s="323"/>
      <c r="J78" s="316" t="e">
        <f>IF(AND(Q78="",#REF!&gt;0,#REF!&lt;5),K78,)</f>
        <v>#REF!</v>
      </c>
      <c r="K78" s="317" t="str">
        <f>IF(D78="","ZZZ9",IF(AND(#REF!&gt;0,#REF!&lt;5),D78&amp;#REF!,D78&amp;"9"))</f>
        <v>ZZZ9</v>
      </c>
      <c r="L78" s="318">
        <f t="shared" si="0"/>
        <v>999</v>
      </c>
      <c r="M78" s="331">
        <f t="shared" si="1"/>
        <v>999</v>
      </c>
      <c r="N78" s="325"/>
      <c r="O78" s="321"/>
      <c r="P78" s="320">
        <f t="shared" si="2"/>
        <v>999</v>
      </c>
      <c r="Q78" s="321"/>
    </row>
    <row r="79" spans="1:17" s="322" customFormat="1" ht="18.899999999999999" customHeight="1" x14ac:dyDescent="0.25">
      <c r="A79" s="311">
        <v>73</v>
      </c>
      <c r="B79" s="326"/>
      <c r="C79" s="326"/>
      <c r="D79" s="315"/>
      <c r="E79" s="327"/>
      <c r="F79" s="321"/>
      <c r="G79" s="321"/>
      <c r="H79" s="328"/>
      <c r="I79" s="323"/>
      <c r="J79" s="316" t="e">
        <f>IF(AND(Q79="",#REF!&gt;0,#REF!&lt;5),K79,)</f>
        <v>#REF!</v>
      </c>
      <c r="K79" s="317" t="str">
        <f>IF(D79="","ZZZ9",IF(AND(#REF!&gt;0,#REF!&lt;5),D79&amp;#REF!,D79&amp;"9"))</f>
        <v>ZZZ9</v>
      </c>
      <c r="L79" s="318">
        <f t="shared" si="0"/>
        <v>999</v>
      </c>
      <c r="M79" s="331">
        <f t="shared" si="1"/>
        <v>999</v>
      </c>
      <c r="N79" s="325"/>
      <c r="O79" s="321"/>
      <c r="P79" s="320">
        <f t="shared" si="2"/>
        <v>999</v>
      </c>
      <c r="Q79" s="321"/>
    </row>
    <row r="80" spans="1:17" s="322" customFormat="1" ht="18.899999999999999" customHeight="1" x14ac:dyDescent="0.25">
      <c r="A80" s="311">
        <v>74</v>
      </c>
      <c r="B80" s="326"/>
      <c r="C80" s="326"/>
      <c r="D80" s="315"/>
      <c r="E80" s="327"/>
      <c r="F80" s="321"/>
      <c r="G80" s="321"/>
      <c r="H80" s="328"/>
      <c r="I80" s="323"/>
      <c r="J80" s="316" t="e">
        <f>IF(AND(Q80="",#REF!&gt;0,#REF!&lt;5),K80,)</f>
        <v>#REF!</v>
      </c>
      <c r="K80" s="317" t="str">
        <f>IF(D80="","ZZZ9",IF(AND(#REF!&gt;0,#REF!&lt;5),D80&amp;#REF!,D80&amp;"9"))</f>
        <v>ZZZ9</v>
      </c>
      <c r="L80" s="318">
        <f t="shared" si="0"/>
        <v>999</v>
      </c>
      <c r="M80" s="331">
        <f t="shared" si="1"/>
        <v>999</v>
      </c>
      <c r="N80" s="325"/>
      <c r="O80" s="321"/>
      <c r="P80" s="320">
        <f t="shared" si="2"/>
        <v>999</v>
      </c>
      <c r="Q80" s="321"/>
    </row>
    <row r="81" spans="1:17" s="322" customFormat="1" ht="18.899999999999999" customHeight="1" x14ac:dyDescent="0.25">
      <c r="A81" s="311">
        <v>75</v>
      </c>
      <c r="B81" s="326"/>
      <c r="C81" s="326"/>
      <c r="D81" s="315"/>
      <c r="E81" s="327"/>
      <c r="F81" s="321"/>
      <c r="G81" s="321"/>
      <c r="H81" s="328"/>
      <c r="I81" s="323"/>
      <c r="J81" s="316" t="e">
        <f>IF(AND(Q81="",#REF!&gt;0,#REF!&lt;5),K81,)</f>
        <v>#REF!</v>
      </c>
      <c r="K81" s="317" t="str">
        <f>IF(D81="","ZZZ9",IF(AND(#REF!&gt;0,#REF!&lt;5),D81&amp;#REF!,D81&amp;"9"))</f>
        <v>ZZZ9</v>
      </c>
      <c r="L81" s="318">
        <f t="shared" si="0"/>
        <v>999</v>
      </c>
      <c r="M81" s="331">
        <f t="shared" si="1"/>
        <v>999</v>
      </c>
      <c r="N81" s="325"/>
      <c r="O81" s="321"/>
      <c r="P81" s="320">
        <f t="shared" si="2"/>
        <v>999</v>
      </c>
      <c r="Q81" s="321"/>
    </row>
    <row r="82" spans="1:17" s="322" customFormat="1" ht="18.899999999999999" customHeight="1" x14ac:dyDescent="0.25">
      <c r="A82" s="311">
        <v>76</v>
      </c>
      <c r="B82" s="326"/>
      <c r="C82" s="326"/>
      <c r="D82" s="315"/>
      <c r="E82" s="327"/>
      <c r="F82" s="321"/>
      <c r="G82" s="321"/>
      <c r="H82" s="328"/>
      <c r="I82" s="323"/>
      <c r="J82" s="316" t="e">
        <f>IF(AND(Q82="",#REF!&gt;0,#REF!&lt;5),K82,)</f>
        <v>#REF!</v>
      </c>
      <c r="K82" s="317" t="str">
        <f>IF(D82="","ZZZ9",IF(AND(#REF!&gt;0,#REF!&lt;5),D82&amp;#REF!,D82&amp;"9"))</f>
        <v>ZZZ9</v>
      </c>
      <c r="L82" s="318">
        <f t="shared" si="0"/>
        <v>999</v>
      </c>
      <c r="M82" s="331">
        <f t="shared" si="1"/>
        <v>999</v>
      </c>
      <c r="N82" s="325"/>
      <c r="O82" s="321"/>
      <c r="P82" s="320">
        <f t="shared" si="2"/>
        <v>999</v>
      </c>
      <c r="Q82" s="321"/>
    </row>
    <row r="83" spans="1:17" s="322" customFormat="1" ht="18.899999999999999" customHeight="1" x14ac:dyDescent="0.25">
      <c r="A83" s="311">
        <v>77</v>
      </c>
      <c r="B83" s="326"/>
      <c r="C83" s="326"/>
      <c r="D83" s="315"/>
      <c r="E83" s="327"/>
      <c r="F83" s="321"/>
      <c r="G83" s="321"/>
      <c r="H83" s="328"/>
      <c r="I83" s="323"/>
      <c r="J83" s="316" t="e">
        <f>IF(AND(Q83="",#REF!&gt;0,#REF!&lt;5),K83,)</f>
        <v>#REF!</v>
      </c>
      <c r="K83" s="317" t="str">
        <f>IF(D83="","ZZZ9",IF(AND(#REF!&gt;0,#REF!&lt;5),D83&amp;#REF!,D83&amp;"9"))</f>
        <v>ZZZ9</v>
      </c>
      <c r="L83" s="318">
        <f t="shared" si="0"/>
        <v>999</v>
      </c>
      <c r="M83" s="331">
        <f t="shared" si="1"/>
        <v>999</v>
      </c>
      <c r="N83" s="325"/>
      <c r="O83" s="321"/>
      <c r="P83" s="320">
        <f t="shared" si="2"/>
        <v>999</v>
      </c>
      <c r="Q83" s="321"/>
    </row>
    <row r="84" spans="1:17" s="322" customFormat="1" ht="18.899999999999999" customHeight="1" x14ac:dyDescent="0.25">
      <c r="A84" s="311">
        <v>78</v>
      </c>
      <c r="B84" s="326"/>
      <c r="C84" s="326"/>
      <c r="D84" s="315"/>
      <c r="E84" s="327"/>
      <c r="F84" s="321"/>
      <c r="G84" s="321"/>
      <c r="H84" s="328"/>
      <c r="I84" s="323"/>
      <c r="J84" s="316" t="e">
        <f>IF(AND(Q84="",#REF!&gt;0,#REF!&lt;5),K84,)</f>
        <v>#REF!</v>
      </c>
      <c r="K84" s="317" t="str">
        <f>IF(D84="","ZZZ9",IF(AND(#REF!&gt;0,#REF!&lt;5),D84&amp;#REF!,D84&amp;"9"))</f>
        <v>ZZZ9</v>
      </c>
      <c r="L84" s="318">
        <f t="shared" si="0"/>
        <v>999</v>
      </c>
      <c r="M84" s="331">
        <f t="shared" si="1"/>
        <v>999</v>
      </c>
      <c r="N84" s="325"/>
      <c r="O84" s="321"/>
      <c r="P84" s="320">
        <f t="shared" si="2"/>
        <v>999</v>
      </c>
      <c r="Q84" s="321"/>
    </row>
    <row r="85" spans="1:17" s="322" customFormat="1" ht="18.899999999999999" customHeight="1" x14ac:dyDescent="0.25">
      <c r="A85" s="311">
        <v>79</v>
      </c>
      <c r="B85" s="326"/>
      <c r="C85" s="326"/>
      <c r="D85" s="315"/>
      <c r="E85" s="327"/>
      <c r="F85" s="321"/>
      <c r="G85" s="321"/>
      <c r="H85" s="328"/>
      <c r="I85" s="323"/>
      <c r="J85" s="316" t="e">
        <f>IF(AND(Q85="",#REF!&gt;0,#REF!&lt;5),K85,)</f>
        <v>#REF!</v>
      </c>
      <c r="K85" s="317" t="str">
        <f>IF(D85="","ZZZ9",IF(AND(#REF!&gt;0,#REF!&lt;5),D85&amp;#REF!,D85&amp;"9"))</f>
        <v>ZZZ9</v>
      </c>
      <c r="L85" s="318">
        <f t="shared" si="0"/>
        <v>999</v>
      </c>
      <c r="M85" s="331">
        <f t="shared" si="1"/>
        <v>999</v>
      </c>
      <c r="N85" s="325"/>
      <c r="O85" s="321"/>
      <c r="P85" s="320">
        <f t="shared" si="2"/>
        <v>999</v>
      </c>
      <c r="Q85" s="321"/>
    </row>
    <row r="86" spans="1:17" s="322" customFormat="1" ht="18.899999999999999" customHeight="1" x14ac:dyDescent="0.25">
      <c r="A86" s="311">
        <v>80</v>
      </c>
      <c r="B86" s="326"/>
      <c r="C86" s="326"/>
      <c r="D86" s="315"/>
      <c r="E86" s="327"/>
      <c r="F86" s="321"/>
      <c r="G86" s="321"/>
      <c r="H86" s="328"/>
      <c r="I86" s="323"/>
      <c r="J86" s="316" t="e">
        <f>IF(AND(Q86="",#REF!&gt;0,#REF!&lt;5),K86,)</f>
        <v>#REF!</v>
      </c>
      <c r="K86" s="317" t="str">
        <f>IF(D86="","ZZZ9",IF(AND(#REF!&gt;0,#REF!&lt;5),D86&amp;#REF!,D86&amp;"9"))</f>
        <v>ZZZ9</v>
      </c>
      <c r="L86" s="318">
        <f t="shared" si="0"/>
        <v>999</v>
      </c>
      <c r="M86" s="331">
        <f t="shared" si="1"/>
        <v>999</v>
      </c>
      <c r="N86" s="325"/>
      <c r="O86" s="321"/>
      <c r="P86" s="320">
        <f t="shared" si="2"/>
        <v>999</v>
      </c>
      <c r="Q86" s="321"/>
    </row>
    <row r="87" spans="1:17" s="322" customFormat="1" ht="18.899999999999999" customHeight="1" x14ac:dyDescent="0.25">
      <c r="A87" s="311">
        <v>81</v>
      </c>
      <c r="B87" s="326"/>
      <c r="C87" s="326"/>
      <c r="D87" s="315"/>
      <c r="E87" s="327"/>
      <c r="F87" s="321"/>
      <c r="G87" s="321"/>
      <c r="H87" s="328"/>
      <c r="I87" s="323"/>
      <c r="J87" s="316" t="e">
        <f>IF(AND(Q87="",#REF!&gt;0,#REF!&lt;5),K87,)</f>
        <v>#REF!</v>
      </c>
      <c r="K87" s="317" t="str">
        <f>IF(D87="","ZZZ9",IF(AND(#REF!&gt;0,#REF!&lt;5),D87&amp;#REF!,D87&amp;"9"))</f>
        <v>ZZZ9</v>
      </c>
      <c r="L87" s="318">
        <f t="shared" si="0"/>
        <v>999</v>
      </c>
      <c r="M87" s="331">
        <f t="shared" si="1"/>
        <v>999</v>
      </c>
      <c r="N87" s="325"/>
      <c r="O87" s="321"/>
      <c r="P87" s="320">
        <f t="shared" si="2"/>
        <v>999</v>
      </c>
      <c r="Q87" s="321"/>
    </row>
    <row r="88" spans="1:17" s="322" customFormat="1" ht="18.899999999999999" customHeight="1" x14ac:dyDescent="0.25">
      <c r="A88" s="311">
        <v>82</v>
      </c>
      <c r="B88" s="326"/>
      <c r="C88" s="326"/>
      <c r="D88" s="315"/>
      <c r="E88" s="327"/>
      <c r="F88" s="321"/>
      <c r="G88" s="321"/>
      <c r="H88" s="328"/>
      <c r="I88" s="323"/>
      <c r="J88" s="316" t="e">
        <f>IF(AND(Q88="",#REF!&gt;0,#REF!&lt;5),K88,)</f>
        <v>#REF!</v>
      </c>
      <c r="K88" s="317" t="str">
        <f>IF(D88="","ZZZ9",IF(AND(#REF!&gt;0,#REF!&lt;5),D88&amp;#REF!,D88&amp;"9"))</f>
        <v>ZZZ9</v>
      </c>
      <c r="L88" s="318">
        <f t="shared" si="0"/>
        <v>999</v>
      </c>
      <c r="M88" s="331">
        <f t="shared" si="1"/>
        <v>999</v>
      </c>
      <c r="N88" s="325"/>
      <c r="O88" s="321"/>
      <c r="P88" s="320">
        <f t="shared" si="2"/>
        <v>999</v>
      </c>
      <c r="Q88" s="321"/>
    </row>
    <row r="89" spans="1:17" s="322" customFormat="1" ht="18.899999999999999" customHeight="1" x14ac:dyDescent="0.25">
      <c r="A89" s="311">
        <v>83</v>
      </c>
      <c r="B89" s="326"/>
      <c r="C89" s="326"/>
      <c r="D89" s="315"/>
      <c r="E89" s="327"/>
      <c r="F89" s="321"/>
      <c r="G89" s="321"/>
      <c r="H89" s="328"/>
      <c r="I89" s="323"/>
      <c r="J89" s="316" t="e">
        <f>IF(AND(Q89="",#REF!&gt;0,#REF!&lt;5),K89,)</f>
        <v>#REF!</v>
      </c>
      <c r="K89" s="317" t="str">
        <f>IF(D89="","ZZZ9",IF(AND(#REF!&gt;0,#REF!&lt;5),D89&amp;#REF!,D89&amp;"9"))</f>
        <v>ZZZ9</v>
      </c>
      <c r="L89" s="318">
        <f t="shared" si="0"/>
        <v>999</v>
      </c>
      <c r="M89" s="331">
        <f t="shared" si="1"/>
        <v>999</v>
      </c>
      <c r="N89" s="325"/>
      <c r="O89" s="321"/>
      <c r="P89" s="320">
        <f t="shared" si="2"/>
        <v>999</v>
      </c>
      <c r="Q89" s="321"/>
    </row>
    <row r="90" spans="1:17" s="322" customFormat="1" ht="18.899999999999999" customHeight="1" x14ac:dyDescent="0.25">
      <c r="A90" s="311">
        <v>84</v>
      </c>
      <c r="B90" s="326"/>
      <c r="C90" s="326"/>
      <c r="D90" s="315"/>
      <c r="E90" s="327"/>
      <c r="F90" s="321"/>
      <c r="G90" s="321"/>
      <c r="H90" s="328"/>
      <c r="I90" s="323"/>
      <c r="J90" s="316" t="e">
        <f>IF(AND(Q90="",#REF!&gt;0,#REF!&lt;5),K90,)</f>
        <v>#REF!</v>
      </c>
      <c r="K90" s="317" t="str">
        <f>IF(D90="","ZZZ9",IF(AND(#REF!&gt;0,#REF!&lt;5),D90&amp;#REF!,D90&amp;"9"))</f>
        <v>ZZZ9</v>
      </c>
      <c r="L90" s="318">
        <f t="shared" si="0"/>
        <v>999</v>
      </c>
      <c r="M90" s="331">
        <f t="shared" si="1"/>
        <v>999</v>
      </c>
      <c r="N90" s="325"/>
      <c r="O90" s="321"/>
      <c r="P90" s="320">
        <f t="shared" si="2"/>
        <v>999</v>
      </c>
      <c r="Q90" s="321"/>
    </row>
    <row r="91" spans="1:17" s="322" customFormat="1" ht="18.899999999999999" customHeight="1" x14ac:dyDescent="0.25">
      <c r="A91" s="311">
        <v>85</v>
      </c>
      <c r="B91" s="326"/>
      <c r="C91" s="326"/>
      <c r="D91" s="315"/>
      <c r="E91" s="327"/>
      <c r="F91" s="321"/>
      <c r="G91" s="321"/>
      <c r="H91" s="328"/>
      <c r="I91" s="323"/>
      <c r="J91" s="316" t="e">
        <f>IF(AND(Q91="",#REF!&gt;0,#REF!&lt;5),K91,)</f>
        <v>#REF!</v>
      </c>
      <c r="K91" s="317" t="str">
        <f>IF(D91="","ZZZ9",IF(AND(#REF!&gt;0,#REF!&lt;5),D91&amp;#REF!,D91&amp;"9"))</f>
        <v>ZZZ9</v>
      </c>
      <c r="L91" s="318">
        <f t="shared" si="0"/>
        <v>999</v>
      </c>
      <c r="M91" s="331">
        <f t="shared" si="1"/>
        <v>999</v>
      </c>
      <c r="N91" s="325"/>
      <c r="O91" s="321"/>
      <c r="P91" s="320">
        <f t="shared" si="2"/>
        <v>999</v>
      </c>
      <c r="Q91" s="321"/>
    </row>
    <row r="92" spans="1:17" s="322" customFormat="1" ht="18.899999999999999" customHeight="1" x14ac:dyDescent="0.25">
      <c r="A92" s="311">
        <v>86</v>
      </c>
      <c r="B92" s="326"/>
      <c r="C92" s="326"/>
      <c r="D92" s="315"/>
      <c r="E92" s="327"/>
      <c r="F92" s="321"/>
      <c r="G92" s="321"/>
      <c r="H92" s="328"/>
      <c r="I92" s="323"/>
      <c r="J92" s="316" t="e">
        <f>IF(AND(Q92="",#REF!&gt;0,#REF!&lt;5),K92,)</f>
        <v>#REF!</v>
      </c>
      <c r="K92" s="317" t="str">
        <f>IF(D92="","ZZZ9",IF(AND(#REF!&gt;0,#REF!&lt;5),D92&amp;#REF!,D92&amp;"9"))</f>
        <v>ZZZ9</v>
      </c>
      <c r="L92" s="318">
        <f t="shared" si="0"/>
        <v>999</v>
      </c>
      <c r="M92" s="331">
        <f t="shared" si="1"/>
        <v>999</v>
      </c>
      <c r="N92" s="325"/>
      <c r="O92" s="321"/>
      <c r="P92" s="320">
        <f t="shared" si="2"/>
        <v>999</v>
      </c>
      <c r="Q92" s="321"/>
    </row>
    <row r="93" spans="1:17" s="322" customFormat="1" ht="18.899999999999999" customHeight="1" x14ac:dyDescent="0.25">
      <c r="A93" s="311">
        <v>87</v>
      </c>
      <c r="B93" s="326"/>
      <c r="C93" s="326"/>
      <c r="D93" s="315"/>
      <c r="E93" s="327"/>
      <c r="F93" s="321"/>
      <c r="G93" s="321"/>
      <c r="H93" s="328"/>
      <c r="I93" s="323"/>
      <c r="J93" s="316" t="e">
        <f>IF(AND(Q93="",#REF!&gt;0,#REF!&lt;5),K93,)</f>
        <v>#REF!</v>
      </c>
      <c r="K93" s="317" t="str">
        <f>IF(D93="","ZZZ9",IF(AND(#REF!&gt;0,#REF!&lt;5),D93&amp;#REF!,D93&amp;"9"))</f>
        <v>ZZZ9</v>
      </c>
      <c r="L93" s="318">
        <f t="shared" si="0"/>
        <v>999</v>
      </c>
      <c r="M93" s="331">
        <f t="shared" si="1"/>
        <v>999</v>
      </c>
      <c r="N93" s="325"/>
      <c r="O93" s="321"/>
      <c r="P93" s="320">
        <f t="shared" si="2"/>
        <v>999</v>
      </c>
      <c r="Q93" s="321"/>
    </row>
    <row r="94" spans="1:17" s="322" customFormat="1" ht="18.899999999999999" customHeight="1" x14ac:dyDescent="0.25">
      <c r="A94" s="311">
        <v>88</v>
      </c>
      <c r="B94" s="326"/>
      <c r="C94" s="326"/>
      <c r="D94" s="315"/>
      <c r="E94" s="327"/>
      <c r="F94" s="321"/>
      <c r="G94" s="321"/>
      <c r="H94" s="328"/>
      <c r="I94" s="323"/>
      <c r="J94" s="316" t="e">
        <f>IF(AND(Q94="",#REF!&gt;0,#REF!&lt;5),K94,)</f>
        <v>#REF!</v>
      </c>
      <c r="K94" s="317" t="str">
        <f>IF(D94="","ZZZ9",IF(AND(#REF!&gt;0,#REF!&lt;5),D94&amp;#REF!,D94&amp;"9"))</f>
        <v>ZZZ9</v>
      </c>
      <c r="L94" s="318">
        <f t="shared" si="0"/>
        <v>999</v>
      </c>
      <c r="M94" s="331">
        <f t="shared" si="1"/>
        <v>999</v>
      </c>
      <c r="N94" s="325"/>
      <c r="O94" s="321"/>
      <c r="P94" s="320">
        <f t="shared" si="2"/>
        <v>999</v>
      </c>
      <c r="Q94" s="321"/>
    </row>
    <row r="95" spans="1:17" s="322" customFormat="1" ht="18.899999999999999" customHeight="1" x14ac:dyDescent="0.25">
      <c r="A95" s="311">
        <v>89</v>
      </c>
      <c r="B95" s="326"/>
      <c r="C95" s="326"/>
      <c r="D95" s="315"/>
      <c r="E95" s="327"/>
      <c r="F95" s="321"/>
      <c r="G95" s="321"/>
      <c r="H95" s="328"/>
      <c r="I95" s="323"/>
      <c r="J95" s="316" t="e">
        <f>IF(AND(Q95="",#REF!&gt;0,#REF!&lt;5),K95,)</f>
        <v>#REF!</v>
      </c>
      <c r="K95" s="317" t="str">
        <f>IF(D95="","ZZZ9",IF(AND(#REF!&gt;0,#REF!&lt;5),D95&amp;#REF!,D95&amp;"9"))</f>
        <v>ZZZ9</v>
      </c>
      <c r="L95" s="318">
        <f t="shared" si="0"/>
        <v>999</v>
      </c>
      <c r="M95" s="331">
        <f t="shared" si="1"/>
        <v>999</v>
      </c>
      <c r="N95" s="325"/>
      <c r="O95" s="321"/>
      <c r="P95" s="320">
        <f t="shared" si="2"/>
        <v>999</v>
      </c>
      <c r="Q95" s="321"/>
    </row>
    <row r="96" spans="1:17" s="322" customFormat="1" ht="18.899999999999999" customHeight="1" x14ac:dyDescent="0.25">
      <c r="A96" s="311">
        <v>90</v>
      </c>
      <c r="B96" s="326"/>
      <c r="C96" s="326"/>
      <c r="D96" s="315"/>
      <c r="E96" s="327"/>
      <c r="F96" s="321"/>
      <c r="G96" s="321"/>
      <c r="H96" s="328"/>
      <c r="I96" s="323"/>
      <c r="J96" s="316" t="e">
        <f>IF(AND(Q96="",#REF!&gt;0,#REF!&lt;5),K96,)</f>
        <v>#REF!</v>
      </c>
      <c r="K96" s="317" t="str">
        <f>IF(D96="","ZZZ9",IF(AND(#REF!&gt;0,#REF!&lt;5),D96&amp;#REF!,D96&amp;"9"))</f>
        <v>ZZZ9</v>
      </c>
      <c r="L96" s="318">
        <f t="shared" si="0"/>
        <v>999</v>
      </c>
      <c r="M96" s="331">
        <f t="shared" si="1"/>
        <v>999</v>
      </c>
      <c r="N96" s="325"/>
      <c r="O96" s="321"/>
      <c r="P96" s="320">
        <f t="shared" si="2"/>
        <v>999</v>
      </c>
      <c r="Q96" s="321"/>
    </row>
    <row r="97" spans="1:17" s="322" customFormat="1" ht="18.899999999999999" customHeight="1" x14ac:dyDescent="0.25">
      <c r="A97" s="311">
        <v>91</v>
      </c>
      <c r="B97" s="326"/>
      <c r="C97" s="326"/>
      <c r="D97" s="315"/>
      <c r="E97" s="327"/>
      <c r="F97" s="321"/>
      <c r="G97" s="321"/>
      <c r="H97" s="328"/>
      <c r="I97" s="323"/>
      <c r="J97" s="316" t="e">
        <f>IF(AND(Q97="",#REF!&gt;0,#REF!&lt;5),K97,)</f>
        <v>#REF!</v>
      </c>
      <c r="K97" s="317" t="str">
        <f>IF(D97="","ZZZ9",IF(AND(#REF!&gt;0,#REF!&lt;5),D97&amp;#REF!,D97&amp;"9"))</f>
        <v>ZZZ9</v>
      </c>
      <c r="L97" s="318">
        <f t="shared" si="0"/>
        <v>999</v>
      </c>
      <c r="M97" s="331">
        <f t="shared" si="1"/>
        <v>999</v>
      </c>
      <c r="N97" s="325"/>
      <c r="O97" s="321"/>
      <c r="P97" s="320">
        <f t="shared" si="2"/>
        <v>999</v>
      </c>
      <c r="Q97" s="321"/>
    </row>
    <row r="98" spans="1:17" s="322" customFormat="1" ht="18.899999999999999" customHeight="1" x14ac:dyDescent="0.25">
      <c r="A98" s="311">
        <v>92</v>
      </c>
      <c r="B98" s="326"/>
      <c r="C98" s="326"/>
      <c r="D98" s="315"/>
      <c r="E98" s="327"/>
      <c r="F98" s="321"/>
      <c r="G98" s="321"/>
      <c r="H98" s="328"/>
      <c r="I98" s="323"/>
      <c r="J98" s="316" t="e">
        <f>IF(AND(Q98="",#REF!&gt;0,#REF!&lt;5),K98,)</f>
        <v>#REF!</v>
      </c>
      <c r="K98" s="317" t="str">
        <f>IF(D98="","ZZZ9",IF(AND(#REF!&gt;0,#REF!&lt;5),D98&amp;#REF!,D98&amp;"9"))</f>
        <v>ZZZ9</v>
      </c>
      <c r="L98" s="318">
        <f t="shared" si="0"/>
        <v>999</v>
      </c>
      <c r="M98" s="331">
        <f t="shared" si="1"/>
        <v>999</v>
      </c>
      <c r="N98" s="325"/>
      <c r="O98" s="321"/>
      <c r="P98" s="320">
        <f t="shared" si="2"/>
        <v>999</v>
      </c>
      <c r="Q98" s="321"/>
    </row>
    <row r="99" spans="1:17" s="322" customFormat="1" ht="18.899999999999999" customHeight="1" x14ac:dyDescent="0.25">
      <c r="A99" s="311">
        <v>93</v>
      </c>
      <c r="B99" s="326"/>
      <c r="C99" s="326"/>
      <c r="D99" s="315"/>
      <c r="E99" s="327"/>
      <c r="F99" s="321"/>
      <c r="G99" s="321"/>
      <c r="H99" s="328"/>
      <c r="I99" s="323"/>
      <c r="J99" s="316" t="e">
        <f>IF(AND(Q99="",#REF!&gt;0,#REF!&lt;5),K99,)</f>
        <v>#REF!</v>
      </c>
      <c r="K99" s="317" t="str">
        <f>IF(D99="","ZZZ9",IF(AND(#REF!&gt;0,#REF!&lt;5),D99&amp;#REF!,D99&amp;"9"))</f>
        <v>ZZZ9</v>
      </c>
      <c r="L99" s="318">
        <f t="shared" si="0"/>
        <v>999</v>
      </c>
      <c r="M99" s="331">
        <f t="shared" si="1"/>
        <v>999</v>
      </c>
      <c r="N99" s="325"/>
      <c r="O99" s="321"/>
      <c r="P99" s="320">
        <f t="shared" si="2"/>
        <v>999</v>
      </c>
      <c r="Q99" s="321"/>
    </row>
    <row r="100" spans="1:17" s="322" customFormat="1" ht="18.899999999999999" customHeight="1" x14ac:dyDescent="0.25">
      <c r="A100" s="311">
        <v>94</v>
      </c>
      <c r="B100" s="326"/>
      <c r="C100" s="326"/>
      <c r="D100" s="315"/>
      <c r="E100" s="327"/>
      <c r="F100" s="321"/>
      <c r="G100" s="321"/>
      <c r="H100" s="328"/>
      <c r="I100" s="323"/>
      <c r="J100" s="316" t="e">
        <f>IF(AND(Q100="",#REF!&gt;0,#REF!&lt;5),K100,)</f>
        <v>#REF!</v>
      </c>
      <c r="K100" s="317" t="str">
        <f>IF(D100="","ZZZ9",IF(AND(#REF!&gt;0,#REF!&lt;5),D100&amp;#REF!,D100&amp;"9"))</f>
        <v>ZZZ9</v>
      </c>
      <c r="L100" s="318">
        <f t="shared" si="0"/>
        <v>999</v>
      </c>
      <c r="M100" s="331">
        <f t="shared" si="1"/>
        <v>999</v>
      </c>
      <c r="N100" s="325"/>
      <c r="O100" s="321"/>
      <c r="P100" s="320">
        <f t="shared" si="2"/>
        <v>999</v>
      </c>
      <c r="Q100" s="321"/>
    </row>
    <row r="101" spans="1:17" s="322" customFormat="1" ht="18.899999999999999" customHeight="1" x14ac:dyDescent="0.25">
      <c r="A101" s="311">
        <v>95</v>
      </c>
      <c r="B101" s="326"/>
      <c r="C101" s="326"/>
      <c r="D101" s="315"/>
      <c r="E101" s="327"/>
      <c r="F101" s="321"/>
      <c r="G101" s="321"/>
      <c r="H101" s="328"/>
      <c r="I101" s="323"/>
      <c r="J101" s="316" t="e">
        <f>IF(AND(Q101="",#REF!&gt;0,#REF!&lt;5),K101,)</f>
        <v>#REF!</v>
      </c>
      <c r="K101" s="317" t="str">
        <f>IF(D101="","ZZZ9",IF(AND(#REF!&gt;0,#REF!&lt;5),D101&amp;#REF!,D101&amp;"9"))</f>
        <v>ZZZ9</v>
      </c>
      <c r="L101" s="318">
        <f t="shared" si="0"/>
        <v>999</v>
      </c>
      <c r="M101" s="331">
        <f t="shared" si="1"/>
        <v>999</v>
      </c>
      <c r="N101" s="325"/>
      <c r="O101" s="321"/>
      <c r="P101" s="320">
        <f t="shared" si="2"/>
        <v>999</v>
      </c>
      <c r="Q101" s="321"/>
    </row>
    <row r="102" spans="1:17" s="322" customFormat="1" ht="18.899999999999999" customHeight="1" x14ac:dyDescent="0.25">
      <c r="A102" s="311">
        <v>96</v>
      </c>
      <c r="B102" s="326"/>
      <c r="C102" s="326"/>
      <c r="D102" s="315"/>
      <c r="E102" s="327"/>
      <c r="F102" s="321"/>
      <c r="G102" s="321"/>
      <c r="H102" s="328"/>
      <c r="I102" s="323"/>
      <c r="J102" s="316" t="e">
        <f>IF(AND(Q102="",#REF!&gt;0,#REF!&lt;5),K102,)</f>
        <v>#REF!</v>
      </c>
      <c r="K102" s="317" t="str">
        <f>IF(D102="","ZZZ9",IF(AND(#REF!&gt;0,#REF!&lt;5),D102&amp;#REF!,D102&amp;"9"))</f>
        <v>ZZZ9</v>
      </c>
      <c r="L102" s="318">
        <f t="shared" si="0"/>
        <v>999</v>
      </c>
      <c r="M102" s="331">
        <f t="shared" si="1"/>
        <v>999</v>
      </c>
      <c r="N102" s="325"/>
      <c r="O102" s="321"/>
      <c r="P102" s="320">
        <f t="shared" si="2"/>
        <v>999</v>
      </c>
      <c r="Q102" s="321"/>
    </row>
    <row r="103" spans="1:17" s="322" customFormat="1" ht="18.899999999999999" customHeight="1" x14ac:dyDescent="0.25">
      <c r="A103" s="311">
        <v>97</v>
      </c>
      <c r="B103" s="326"/>
      <c r="C103" s="326"/>
      <c r="D103" s="315"/>
      <c r="E103" s="327"/>
      <c r="F103" s="321"/>
      <c r="G103" s="321"/>
      <c r="H103" s="328"/>
      <c r="I103" s="323"/>
      <c r="J103" s="316" t="e">
        <f>IF(AND(Q103="",#REF!&gt;0,#REF!&lt;5),K103,)</f>
        <v>#REF!</v>
      </c>
      <c r="K103" s="317" t="str">
        <f>IF(D103="","ZZZ9",IF(AND(#REF!&gt;0,#REF!&lt;5),D103&amp;#REF!,D103&amp;"9"))</f>
        <v>ZZZ9</v>
      </c>
      <c r="L103" s="318">
        <f t="shared" si="0"/>
        <v>999</v>
      </c>
      <c r="M103" s="331">
        <f t="shared" si="1"/>
        <v>999</v>
      </c>
      <c r="N103" s="325"/>
      <c r="O103" s="321"/>
      <c r="P103" s="320">
        <f t="shared" si="2"/>
        <v>999</v>
      </c>
      <c r="Q103" s="321"/>
    </row>
    <row r="104" spans="1:17" s="322" customFormat="1" ht="18.899999999999999" customHeight="1" x14ac:dyDescent="0.25">
      <c r="A104" s="311">
        <v>98</v>
      </c>
      <c r="B104" s="326"/>
      <c r="C104" s="326"/>
      <c r="D104" s="315"/>
      <c r="E104" s="327"/>
      <c r="F104" s="321"/>
      <c r="G104" s="321"/>
      <c r="H104" s="328"/>
      <c r="I104" s="323"/>
      <c r="J104" s="316" t="e">
        <f>IF(AND(Q104="",#REF!&gt;0,#REF!&lt;5),K104,)</f>
        <v>#REF!</v>
      </c>
      <c r="K104" s="317" t="str">
        <f>IF(D104="","ZZZ9",IF(AND(#REF!&gt;0,#REF!&lt;5),D104&amp;#REF!,D104&amp;"9"))</f>
        <v>ZZZ9</v>
      </c>
      <c r="L104" s="318">
        <f t="shared" ref="L104:L156" si="3">IF(Q104="",999,Q104)</f>
        <v>999</v>
      </c>
      <c r="M104" s="331">
        <f t="shared" ref="M104:M156" si="4">IF(P104=999,999,1)</f>
        <v>999</v>
      </c>
      <c r="N104" s="325"/>
      <c r="O104" s="321"/>
      <c r="P104" s="320">
        <f t="shared" ref="P104:P156" si="5">IF(N104="DA",1,IF(N104="WC",2,IF(N104="SE",3,IF(N104="Q",4,IF(N104="LL",5,999)))))</f>
        <v>999</v>
      </c>
      <c r="Q104" s="321"/>
    </row>
    <row r="105" spans="1:17" s="322" customFormat="1" ht="18.899999999999999" customHeight="1" x14ac:dyDescent="0.25">
      <c r="A105" s="311">
        <v>99</v>
      </c>
      <c r="B105" s="326"/>
      <c r="C105" s="326"/>
      <c r="D105" s="315"/>
      <c r="E105" s="327"/>
      <c r="F105" s="321"/>
      <c r="G105" s="321"/>
      <c r="H105" s="328"/>
      <c r="I105" s="323"/>
      <c r="J105" s="316" t="e">
        <f>IF(AND(Q105="",#REF!&gt;0,#REF!&lt;5),K105,)</f>
        <v>#REF!</v>
      </c>
      <c r="K105" s="317" t="str">
        <f>IF(D105="","ZZZ9",IF(AND(#REF!&gt;0,#REF!&lt;5),D105&amp;#REF!,D105&amp;"9"))</f>
        <v>ZZZ9</v>
      </c>
      <c r="L105" s="318">
        <f t="shared" si="3"/>
        <v>999</v>
      </c>
      <c r="M105" s="331">
        <f t="shared" si="4"/>
        <v>999</v>
      </c>
      <c r="N105" s="325"/>
      <c r="O105" s="321"/>
      <c r="P105" s="320">
        <f t="shared" si="5"/>
        <v>999</v>
      </c>
      <c r="Q105" s="321"/>
    </row>
    <row r="106" spans="1:17" s="322" customFormat="1" ht="18.899999999999999" customHeight="1" x14ac:dyDescent="0.25">
      <c r="A106" s="311">
        <v>100</v>
      </c>
      <c r="B106" s="326"/>
      <c r="C106" s="326"/>
      <c r="D106" s="315"/>
      <c r="E106" s="327"/>
      <c r="F106" s="321"/>
      <c r="G106" s="321"/>
      <c r="H106" s="328"/>
      <c r="I106" s="323"/>
      <c r="J106" s="316" t="e">
        <f>IF(AND(Q106="",#REF!&gt;0,#REF!&lt;5),K106,)</f>
        <v>#REF!</v>
      </c>
      <c r="K106" s="317" t="str">
        <f>IF(D106="","ZZZ9",IF(AND(#REF!&gt;0,#REF!&lt;5),D106&amp;#REF!,D106&amp;"9"))</f>
        <v>ZZZ9</v>
      </c>
      <c r="L106" s="318">
        <f t="shared" si="3"/>
        <v>999</v>
      </c>
      <c r="M106" s="331">
        <f t="shared" si="4"/>
        <v>999</v>
      </c>
      <c r="N106" s="325"/>
      <c r="O106" s="321"/>
      <c r="P106" s="320">
        <f t="shared" si="5"/>
        <v>999</v>
      </c>
      <c r="Q106" s="321"/>
    </row>
    <row r="107" spans="1:17" s="322" customFormat="1" ht="18.899999999999999" customHeight="1" x14ac:dyDescent="0.25">
      <c r="A107" s="311">
        <v>101</v>
      </c>
      <c r="B107" s="326"/>
      <c r="C107" s="326"/>
      <c r="D107" s="315"/>
      <c r="E107" s="327"/>
      <c r="F107" s="321"/>
      <c r="G107" s="321"/>
      <c r="H107" s="328"/>
      <c r="I107" s="323"/>
      <c r="J107" s="316" t="e">
        <f>IF(AND(Q107="",#REF!&gt;0,#REF!&lt;5),K107,)</f>
        <v>#REF!</v>
      </c>
      <c r="K107" s="317" t="str">
        <f>IF(D107="","ZZZ9",IF(AND(#REF!&gt;0,#REF!&lt;5),D107&amp;#REF!,D107&amp;"9"))</f>
        <v>ZZZ9</v>
      </c>
      <c r="L107" s="318">
        <f t="shared" si="3"/>
        <v>999</v>
      </c>
      <c r="M107" s="331">
        <f t="shared" si="4"/>
        <v>999</v>
      </c>
      <c r="N107" s="325"/>
      <c r="O107" s="321"/>
      <c r="P107" s="320">
        <f t="shared" si="5"/>
        <v>999</v>
      </c>
      <c r="Q107" s="321"/>
    </row>
    <row r="108" spans="1:17" s="322" customFormat="1" ht="18.899999999999999" customHeight="1" x14ac:dyDescent="0.25">
      <c r="A108" s="311">
        <v>102</v>
      </c>
      <c r="B108" s="326"/>
      <c r="C108" s="326"/>
      <c r="D108" s="315"/>
      <c r="E108" s="327"/>
      <c r="F108" s="321"/>
      <c r="G108" s="321"/>
      <c r="H108" s="328"/>
      <c r="I108" s="323"/>
      <c r="J108" s="316" t="e">
        <f>IF(AND(Q108="",#REF!&gt;0,#REF!&lt;5),K108,)</f>
        <v>#REF!</v>
      </c>
      <c r="K108" s="317" t="str">
        <f>IF(D108="","ZZZ9",IF(AND(#REF!&gt;0,#REF!&lt;5),D108&amp;#REF!,D108&amp;"9"))</f>
        <v>ZZZ9</v>
      </c>
      <c r="L108" s="318">
        <f t="shared" si="3"/>
        <v>999</v>
      </c>
      <c r="M108" s="331">
        <f t="shared" si="4"/>
        <v>999</v>
      </c>
      <c r="N108" s="325"/>
      <c r="O108" s="321"/>
      <c r="P108" s="320">
        <f t="shared" si="5"/>
        <v>999</v>
      </c>
      <c r="Q108" s="321"/>
    </row>
    <row r="109" spans="1:17" s="322" customFormat="1" ht="18.899999999999999" customHeight="1" x14ac:dyDescent="0.25">
      <c r="A109" s="311">
        <v>103</v>
      </c>
      <c r="B109" s="326"/>
      <c r="C109" s="326"/>
      <c r="D109" s="315"/>
      <c r="E109" s="327"/>
      <c r="F109" s="321"/>
      <c r="G109" s="321"/>
      <c r="H109" s="328"/>
      <c r="I109" s="323"/>
      <c r="J109" s="316" t="e">
        <f>IF(AND(Q109="",#REF!&gt;0,#REF!&lt;5),K109,)</f>
        <v>#REF!</v>
      </c>
      <c r="K109" s="317" t="str">
        <f>IF(D109="","ZZZ9",IF(AND(#REF!&gt;0,#REF!&lt;5),D109&amp;#REF!,D109&amp;"9"))</f>
        <v>ZZZ9</v>
      </c>
      <c r="L109" s="318">
        <f t="shared" si="3"/>
        <v>999</v>
      </c>
      <c r="M109" s="331">
        <f t="shared" si="4"/>
        <v>999</v>
      </c>
      <c r="N109" s="325"/>
      <c r="O109" s="321"/>
      <c r="P109" s="320">
        <f t="shared" si="5"/>
        <v>999</v>
      </c>
      <c r="Q109" s="321"/>
    </row>
    <row r="110" spans="1:17" s="322" customFormat="1" ht="18.899999999999999" customHeight="1" x14ac:dyDescent="0.25">
      <c r="A110" s="311">
        <v>104</v>
      </c>
      <c r="B110" s="326"/>
      <c r="C110" s="326"/>
      <c r="D110" s="315"/>
      <c r="E110" s="327"/>
      <c r="F110" s="321"/>
      <c r="G110" s="321"/>
      <c r="H110" s="328"/>
      <c r="I110" s="323"/>
      <c r="J110" s="316" t="e">
        <f>IF(AND(Q110="",#REF!&gt;0,#REF!&lt;5),K110,)</f>
        <v>#REF!</v>
      </c>
      <c r="K110" s="317" t="str">
        <f>IF(D110="","ZZZ9",IF(AND(#REF!&gt;0,#REF!&lt;5),D110&amp;#REF!,D110&amp;"9"))</f>
        <v>ZZZ9</v>
      </c>
      <c r="L110" s="318">
        <f t="shared" si="3"/>
        <v>999</v>
      </c>
      <c r="M110" s="331">
        <f t="shared" si="4"/>
        <v>999</v>
      </c>
      <c r="N110" s="325"/>
      <c r="O110" s="321"/>
      <c r="P110" s="320">
        <f t="shared" si="5"/>
        <v>999</v>
      </c>
      <c r="Q110" s="321"/>
    </row>
    <row r="111" spans="1:17" s="322" customFormat="1" ht="18.899999999999999" customHeight="1" x14ac:dyDescent="0.25">
      <c r="A111" s="311">
        <v>105</v>
      </c>
      <c r="B111" s="326"/>
      <c r="C111" s="326"/>
      <c r="D111" s="315"/>
      <c r="E111" s="327"/>
      <c r="F111" s="321"/>
      <c r="G111" s="321"/>
      <c r="H111" s="328"/>
      <c r="I111" s="323"/>
      <c r="J111" s="316" t="e">
        <f>IF(AND(Q111="",#REF!&gt;0,#REF!&lt;5),K111,)</f>
        <v>#REF!</v>
      </c>
      <c r="K111" s="317" t="str">
        <f>IF(D111="","ZZZ9",IF(AND(#REF!&gt;0,#REF!&lt;5),D111&amp;#REF!,D111&amp;"9"))</f>
        <v>ZZZ9</v>
      </c>
      <c r="L111" s="318">
        <f t="shared" si="3"/>
        <v>999</v>
      </c>
      <c r="M111" s="331">
        <f t="shared" si="4"/>
        <v>999</v>
      </c>
      <c r="N111" s="325"/>
      <c r="O111" s="321"/>
      <c r="P111" s="320">
        <f t="shared" si="5"/>
        <v>999</v>
      </c>
      <c r="Q111" s="321"/>
    </row>
    <row r="112" spans="1:17" s="322" customFormat="1" ht="18.899999999999999" customHeight="1" x14ac:dyDescent="0.25">
      <c r="A112" s="311">
        <v>106</v>
      </c>
      <c r="B112" s="326"/>
      <c r="C112" s="326"/>
      <c r="D112" s="315"/>
      <c r="E112" s="327"/>
      <c r="F112" s="321"/>
      <c r="G112" s="321"/>
      <c r="H112" s="328"/>
      <c r="I112" s="323"/>
      <c r="J112" s="316" t="e">
        <f>IF(AND(Q112="",#REF!&gt;0,#REF!&lt;5),K112,)</f>
        <v>#REF!</v>
      </c>
      <c r="K112" s="317" t="str">
        <f>IF(D112="","ZZZ9",IF(AND(#REF!&gt;0,#REF!&lt;5),D112&amp;#REF!,D112&amp;"9"))</f>
        <v>ZZZ9</v>
      </c>
      <c r="L112" s="318">
        <f t="shared" si="3"/>
        <v>999</v>
      </c>
      <c r="M112" s="331">
        <f t="shared" si="4"/>
        <v>999</v>
      </c>
      <c r="N112" s="325"/>
      <c r="O112" s="321"/>
      <c r="P112" s="320">
        <f t="shared" si="5"/>
        <v>999</v>
      </c>
      <c r="Q112" s="321"/>
    </row>
    <row r="113" spans="1:17" s="322" customFormat="1" ht="18.899999999999999" customHeight="1" x14ac:dyDescent="0.25">
      <c r="A113" s="311">
        <v>107</v>
      </c>
      <c r="B113" s="326"/>
      <c r="C113" s="326"/>
      <c r="D113" s="315"/>
      <c r="E113" s="327"/>
      <c r="F113" s="321"/>
      <c r="G113" s="321"/>
      <c r="H113" s="328"/>
      <c r="I113" s="323"/>
      <c r="J113" s="316" t="e">
        <f>IF(AND(Q113="",#REF!&gt;0,#REF!&lt;5),K113,)</f>
        <v>#REF!</v>
      </c>
      <c r="K113" s="317" t="str">
        <f>IF(D113="","ZZZ9",IF(AND(#REF!&gt;0,#REF!&lt;5),D113&amp;#REF!,D113&amp;"9"))</f>
        <v>ZZZ9</v>
      </c>
      <c r="L113" s="318">
        <f t="shared" si="3"/>
        <v>999</v>
      </c>
      <c r="M113" s="331">
        <f t="shared" si="4"/>
        <v>999</v>
      </c>
      <c r="N113" s="325"/>
      <c r="O113" s="321"/>
      <c r="P113" s="320">
        <f t="shared" si="5"/>
        <v>999</v>
      </c>
      <c r="Q113" s="321"/>
    </row>
    <row r="114" spans="1:17" s="322" customFormat="1" ht="18.899999999999999" customHeight="1" x14ac:dyDescent="0.25">
      <c r="A114" s="311">
        <v>108</v>
      </c>
      <c r="B114" s="326"/>
      <c r="C114" s="326"/>
      <c r="D114" s="315"/>
      <c r="E114" s="327"/>
      <c r="F114" s="321"/>
      <c r="G114" s="321"/>
      <c r="H114" s="328"/>
      <c r="I114" s="323"/>
      <c r="J114" s="316" t="e">
        <f>IF(AND(Q114="",#REF!&gt;0,#REF!&lt;5),K114,)</f>
        <v>#REF!</v>
      </c>
      <c r="K114" s="317" t="str">
        <f>IF(D114="","ZZZ9",IF(AND(#REF!&gt;0,#REF!&lt;5),D114&amp;#REF!,D114&amp;"9"))</f>
        <v>ZZZ9</v>
      </c>
      <c r="L114" s="318">
        <f t="shared" si="3"/>
        <v>999</v>
      </c>
      <c r="M114" s="331">
        <f t="shared" si="4"/>
        <v>999</v>
      </c>
      <c r="N114" s="325"/>
      <c r="O114" s="321"/>
      <c r="P114" s="320">
        <f t="shared" si="5"/>
        <v>999</v>
      </c>
      <c r="Q114" s="321"/>
    </row>
    <row r="115" spans="1:17" s="322" customFormat="1" ht="18.899999999999999" customHeight="1" x14ac:dyDescent="0.25">
      <c r="A115" s="311">
        <v>109</v>
      </c>
      <c r="B115" s="326"/>
      <c r="C115" s="326"/>
      <c r="D115" s="315"/>
      <c r="E115" s="327"/>
      <c r="F115" s="321"/>
      <c r="G115" s="321"/>
      <c r="H115" s="328"/>
      <c r="I115" s="323"/>
      <c r="J115" s="316" t="e">
        <f>IF(AND(Q115="",#REF!&gt;0,#REF!&lt;5),K115,)</f>
        <v>#REF!</v>
      </c>
      <c r="K115" s="317" t="str">
        <f>IF(D115="","ZZZ9",IF(AND(#REF!&gt;0,#REF!&lt;5),D115&amp;#REF!,D115&amp;"9"))</f>
        <v>ZZZ9</v>
      </c>
      <c r="L115" s="318">
        <f t="shared" si="3"/>
        <v>999</v>
      </c>
      <c r="M115" s="331">
        <f t="shared" si="4"/>
        <v>999</v>
      </c>
      <c r="N115" s="325"/>
      <c r="O115" s="321"/>
      <c r="P115" s="320">
        <f t="shared" si="5"/>
        <v>999</v>
      </c>
      <c r="Q115" s="321"/>
    </row>
    <row r="116" spans="1:17" s="322" customFormat="1" ht="18.899999999999999" customHeight="1" x14ac:dyDescent="0.25">
      <c r="A116" s="311">
        <v>110</v>
      </c>
      <c r="B116" s="326"/>
      <c r="C116" s="326"/>
      <c r="D116" s="315"/>
      <c r="E116" s="327"/>
      <c r="F116" s="321"/>
      <c r="G116" s="321"/>
      <c r="H116" s="328"/>
      <c r="I116" s="323"/>
      <c r="J116" s="316" t="e">
        <f>IF(AND(Q116="",#REF!&gt;0,#REF!&lt;5),K116,)</f>
        <v>#REF!</v>
      </c>
      <c r="K116" s="317" t="str">
        <f>IF(D116="","ZZZ9",IF(AND(#REF!&gt;0,#REF!&lt;5),D116&amp;#REF!,D116&amp;"9"))</f>
        <v>ZZZ9</v>
      </c>
      <c r="L116" s="318">
        <f t="shared" si="3"/>
        <v>999</v>
      </c>
      <c r="M116" s="331">
        <f t="shared" si="4"/>
        <v>999</v>
      </c>
      <c r="N116" s="325"/>
      <c r="O116" s="321"/>
      <c r="P116" s="320">
        <f t="shared" si="5"/>
        <v>999</v>
      </c>
      <c r="Q116" s="321"/>
    </row>
    <row r="117" spans="1:17" s="322" customFormat="1" ht="18.899999999999999" customHeight="1" x14ac:dyDescent="0.25">
      <c r="A117" s="311">
        <v>111</v>
      </c>
      <c r="B117" s="326"/>
      <c r="C117" s="326"/>
      <c r="D117" s="315"/>
      <c r="E117" s="327"/>
      <c r="F117" s="321"/>
      <c r="G117" s="321"/>
      <c r="H117" s="328"/>
      <c r="I117" s="323"/>
      <c r="J117" s="316" t="e">
        <f>IF(AND(Q117="",#REF!&gt;0,#REF!&lt;5),K117,)</f>
        <v>#REF!</v>
      </c>
      <c r="K117" s="317" t="str">
        <f>IF(D117="","ZZZ9",IF(AND(#REF!&gt;0,#REF!&lt;5),D117&amp;#REF!,D117&amp;"9"))</f>
        <v>ZZZ9</v>
      </c>
      <c r="L117" s="318">
        <f t="shared" si="3"/>
        <v>999</v>
      </c>
      <c r="M117" s="331">
        <f t="shared" si="4"/>
        <v>999</v>
      </c>
      <c r="N117" s="325"/>
      <c r="O117" s="321"/>
      <c r="P117" s="320">
        <f t="shared" si="5"/>
        <v>999</v>
      </c>
      <c r="Q117" s="321"/>
    </row>
    <row r="118" spans="1:17" s="322" customFormat="1" ht="18.899999999999999" customHeight="1" x14ac:dyDescent="0.25">
      <c r="A118" s="311">
        <v>112</v>
      </c>
      <c r="B118" s="326"/>
      <c r="C118" s="326"/>
      <c r="D118" s="315"/>
      <c r="E118" s="327"/>
      <c r="F118" s="321"/>
      <c r="G118" s="321"/>
      <c r="H118" s="328"/>
      <c r="I118" s="323"/>
      <c r="J118" s="316" t="e">
        <f>IF(AND(Q118="",#REF!&gt;0,#REF!&lt;5),K118,)</f>
        <v>#REF!</v>
      </c>
      <c r="K118" s="317" t="str">
        <f>IF(D118="","ZZZ9",IF(AND(#REF!&gt;0,#REF!&lt;5),D118&amp;#REF!,D118&amp;"9"))</f>
        <v>ZZZ9</v>
      </c>
      <c r="L118" s="318">
        <f t="shared" si="3"/>
        <v>999</v>
      </c>
      <c r="M118" s="331">
        <f t="shared" si="4"/>
        <v>999</v>
      </c>
      <c r="N118" s="325"/>
      <c r="O118" s="321"/>
      <c r="P118" s="320">
        <f t="shared" si="5"/>
        <v>999</v>
      </c>
      <c r="Q118" s="321"/>
    </row>
    <row r="119" spans="1:17" s="322" customFormat="1" ht="18.899999999999999" customHeight="1" x14ac:dyDescent="0.25">
      <c r="A119" s="311">
        <v>113</v>
      </c>
      <c r="B119" s="326"/>
      <c r="C119" s="326"/>
      <c r="D119" s="315"/>
      <c r="E119" s="327"/>
      <c r="F119" s="321"/>
      <c r="G119" s="321"/>
      <c r="H119" s="328"/>
      <c r="I119" s="323"/>
      <c r="J119" s="316" t="e">
        <f>IF(AND(Q119="",#REF!&gt;0,#REF!&lt;5),K119,)</f>
        <v>#REF!</v>
      </c>
      <c r="K119" s="317" t="str">
        <f>IF(D119="","ZZZ9",IF(AND(#REF!&gt;0,#REF!&lt;5),D119&amp;#REF!,D119&amp;"9"))</f>
        <v>ZZZ9</v>
      </c>
      <c r="L119" s="318">
        <f t="shared" si="3"/>
        <v>999</v>
      </c>
      <c r="M119" s="331">
        <f t="shared" si="4"/>
        <v>999</v>
      </c>
      <c r="N119" s="325"/>
      <c r="O119" s="321"/>
      <c r="P119" s="320">
        <f t="shared" si="5"/>
        <v>999</v>
      </c>
      <c r="Q119" s="321"/>
    </row>
    <row r="120" spans="1:17" s="322" customFormat="1" ht="18.899999999999999" customHeight="1" x14ac:dyDescent="0.25">
      <c r="A120" s="311">
        <v>114</v>
      </c>
      <c r="B120" s="326"/>
      <c r="C120" s="326"/>
      <c r="D120" s="315"/>
      <c r="E120" s="327"/>
      <c r="F120" s="321"/>
      <c r="G120" s="321"/>
      <c r="H120" s="328"/>
      <c r="I120" s="323"/>
      <c r="J120" s="316" t="e">
        <f>IF(AND(Q120="",#REF!&gt;0,#REF!&lt;5),K120,)</f>
        <v>#REF!</v>
      </c>
      <c r="K120" s="317" t="str">
        <f>IF(D120="","ZZZ9",IF(AND(#REF!&gt;0,#REF!&lt;5),D120&amp;#REF!,D120&amp;"9"))</f>
        <v>ZZZ9</v>
      </c>
      <c r="L120" s="318">
        <f t="shared" si="3"/>
        <v>999</v>
      </c>
      <c r="M120" s="331">
        <f t="shared" si="4"/>
        <v>999</v>
      </c>
      <c r="N120" s="325"/>
      <c r="O120" s="321"/>
      <c r="P120" s="320">
        <f t="shared" si="5"/>
        <v>999</v>
      </c>
      <c r="Q120" s="321"/>
    </row>
    <row r="121" spans="1:17" s="322" customFormat="1" ht="18.899999999999999" customHeight="1" x14ac:dyDescent="0.25">
      <c r="A121" s="311">
        <v>115</v>
      </c>
      <c r="B121" s="326"/>
      <c r="C121" s="326"/>
      <c r="D121" s="315"/>
      <c r="E121" s="327"/>
      <c r="F121" s="321"/>
      <c r="G121" s="321"/>
      <c r="H121" s="328"/>
      <c r="I121" s="323"/>
      <c r="J121" s="316" t="e">
        <f>IF(AND(Q121="",#REF!&gt;0,#REF!&lt;5),K121,)</f>
        <v>#REF!</v>
      </c>
      <c r="K121" s="317" t="str">
        <f>IF(D121="","ZZZ9",IF(AND(#REF!&gt;0,#REF!&lt;5),D121&amp;#REF!,D121&amp;"9"))</f>
        <v>ZZZ9</v>
      </c>
      <c r="L121" s="318">
        <f t="shared" si="3"/>
        <v>999</v>
      </c>
      <c r="M121" s="331">
        <f t="shared" si="4"/>
        <v>999</v>
      </c>
      <c r="N121" s="325"/>
      <c r="O121" s="321"/>
      <c r="P121" s="320">
        <f t="shared" si="5"/>
        <v>999</v>
      </c>
      <c r="Q121" s="321"/>
    </row>
    <row r="122" spans="1:17" s="322" customFormat="1" ht="18.899999999999999" customHeight="1" x14ac:dyDescent="0.25">
      <c r="A122" s="311">
        <v>116</v>
      </c>
      <c r="B122" s="326"/>
      <c r="C122" s="326"/>
      <c r="D122" s="315"/>
      <c r="E122" s="327"/>
      <c r="F122" s="321"/>
      <c r="G122" s="321"/>
      <c r="H122" s="328"/>
      <c r="I122" s="323"/>
      <c r="J122" s="316" t="e">
        <f>IF(AND(Q122="",#REF!&gt;0,#REF!&lt;5),K122,)</f>
        <v>#REF!</v>
      </c>
      <c r="K122" s="317" t="str">
        <f>IF(D122="","ZZZ9",IF(AND(#REF!&gt;0,#REF!&lt;5),D122&amp;#REF!,D122&amp;"9"))</f>
        <v>ZZZ9</v>
      </c>
      <c r="L122" s="318">
        <f t="shared" si="3"/>
        <v>999</v>
      </c>
      <c r="M122" s="331">
        <f t="shared" si="4"/>
        <v>999</v>
      </c>
      <c r="N122" s="325"/>
      <c r="O122" s="321"/>
      <c r="P122" s="320">
        <f t="shared" si="5"/>
        <v>999</v>
      </c>
      <c r="Q122" s="321"/>
    </row>
    <row r="123" spans="1:17" s="322" customFormat="1" ht="18.899999999999999" customHeight="1" x14ac:dyDescent="0.25">
      <c r="A123" s="311">
        <v>117</v>
      </c>
      <c r="B123" s="326"/>
      <c r="C123" s="326"/>
      <c r="D123" s="315"/>
      <c r="E123" s="327"/>
      <c r="F123" s="321"/>
      <c r="G123" s="321"/>
      <c r="H123" s="328"/>
      <c r="I123" s="323"/>
      <c r="J123" s="316" t="e">
        <f>IF(AND(Q123="",#REF!&gt;0,#REF!&lt;5),K123,)</f>
        <v>#REF!</v>
      </c>
      <c r="K123" s="317" t="str">
        <f>IF(D123="","ZZZ9",IF(AND(#REF!&gt;0,#REF!&lt;5),D123&amp;#REF!,D123&amp;"9"))</f>
        <v>ZZZ9</v>
      </c>
      <c r="L123" s="318">
        <f t="shared" si="3"/>
        <v>999</v>
      </c>
      <c r="M123" s="331">
        <f t="shared" si="4"/>
        <v>999</v>
      </c>
      <c r="N123" s="325"/>
      <c r="O123" s="321"/>
      <c r="P123" s="320">
        <f t="shared" si="5"/>
        <v>999</v>
      </c>
      <c r="Q123" s="321"/>
    </row>
    <row r="124" spans="1:17" s="322" customFormat="1" ht="18.899999999999999" customHeight="1" x14ac:dyDescent="0.25">
      <c r="A124" s="311">
        <v>118</v>
      </c>
      <c r="B124" s="326"/>
      <c r="C124" s="326"/>
      <c r="D124" s="315"/>
      <c r="E124" s="327"/>
      <c r="F124" s="321"/>
      <c r="G124" s="321"/>
      <c r="H124" s="328"/>
      <c r="I124" s="323"/>
      <c r="J124" s="316" t="e">
        <f>IF(AND(Q124="",#REF!&gt;0,#REF!&lt;5),K124,)</f>
        <v>#REF!</v>
      </c>
      <c r="K124" s="317" t="str">
        <f>IF(D124="","ZZZ9",IF(AND(#REF!&gt;0,#REF!&lt;5),D124&amp;#REF!,D124&amp;"9"))</f>
        <v>ZZZ9</v>
      </c>
      <c r="L124" s="318">
        <f t="shared" si="3"/>
        <v>999</v>
      </c>
      <c r="M124" s="331">
        <f t="shared" si="4"/>
        <v>999</v>
      </c>
      <c r="N124" s="325"/>
      <c r="O124" s="321"/>
      <c r="P124" s="320">
        <f t="shared" si="5"/>
        <v>999</v>
      </c>
      <c r="Q124" s="321"/>
    </row>
    <row r="125" spans="1:17" s="322" customFormat="1" ht="18.899999999999999" customHeight="1" x14ac:dyDescent="0.25">
      <c r="A125" s="311">
        <v>119</v>
      </c>
      <c r="B125" s="326"/>
      <c r="C125" s="326"/>
      <c r="D125" s="315"/>
      <c r="E125" s="327"/>
      <c r="F125" s="321"/>
      <c r="G125" s="321"/>
      <c r="H125" s="328"/>
      <c r="I125" s="323"/>
      <c r="J125" s="316" t="e">
        <f>IF(AND(Q125="",#REF!&gt;0,#REF!&lt;5),K125,)</f>
        <v>#REF!</v>
      </c>
      <c r="K125" s="317" t="str">
        <f>IF(D125="","ZZZ9",IF(AND(#REF!&gt;0,#REF!&lt;5),D125&amp;#REF!,D125&amp;"9"))</f>
        <v>ZZZ9</v>
      </c>
      <c r="L125" s="318">
        <f t="shared" si="3"/>
        <v>999</v>
      </c>
      <c r="M125" s="331">
        <f t="shared" si="4"/>
        <v>999</v>
      </c>
      <c r="N125" s="325"/>
      <c r="O125" s="321"/>
      <c r="P125" s="320">
        <f t="shared" si="5"/>
        <v>999</v>
      </c>
      <c r="Q125" s="321"/>
    </row>
    <row r="126" spans="1:17" s="322" customFormat="1" ht="18.899999999999999" customHeight="1" x14ac:dyDescent="0.25">
      <c r="A126" s="311">
        <v>120</v>
      </c>
      <c r="B126" s="326"/>
      <c r="C126" s="326"/>
      <c r="D126" s="315"/>
      <c r="E126" s="327"/>
      <c r="F126" s="321"/>
      <c r="G126" s="321"/>
      <c r="H126" s="328"/>
      <c r="I126" s="323"/>
      <c r="J126" s="316" t="e">
        <f>IF(AND(Q126="",#REF!&gt;0,#REF!&lt;5),K126,)</f>
        <v>#REF!</v>
      </c>
      <c r="K126" s="317" t="str">
        <f>IF(D126="","ZZZ9",IF(AND(#REF!&gt;0,#REF!&lt;5),D126&amp;#REF!,D126&amp;"9"))</f>
        <v>ZZZ9</v>
      </c>
      <c r="L126" s="318">
        <f t="shared" si="3"/>
        <v>999</v>
      </c>
      <c r="M126" s="331">
        <f t="shared" si="4"/>
        <v>999</v>
      </c>
      <c r="N126" s="325"/>
      <c r="O126" s="321"/>
      <c r="P126" s="320">
        <f t="shared" si="5"/>
        <v>999</v>
      </c>
      <c r="Q126" s="321"/>
    </row>
    <row r="127" spans="1:17" s="322" customFormat="1" ht="18.899999999999999" customHeight="1" x14ac:dyDescent="0.25">
      <c r="A127" s="311">
        <v>121</v>
      </c>
      <c r="B127" s="326"/>
      <c r="C127" s="326"/>
      <c r="D127" s="315"/>
      <c r="E127" s="327"/>
      <c r="F127" s="321"/>
      <c r="G127" s="321"/>
      <c r="H127" s="328"/>
      <c r="I127" s="323"/>
      <c r="J127" s="316" t="e">
        <f>IF(AND(Q127="",#REF!&gt;0,#REF!&lt;5),K127,)</f>
        <v>#REF!</v>
      </c>
      <c r="K127" s="317" t="str">
        <f>IF(D127="","ZZZ9",IF(AND(#REF!&gt;0,#REF!&lt;5),D127&amp;#REF!,D127&amp;"9"))</f>
        <v>ZZZ9</v>
      </c>
      <c r="L127" s="318">
        <f t="shared" si="3"/>
        <v>999</v>
      </c>
      <c r="M127" s="331">
        <f t="shared" si="4"/>
        <v>999</v>
      </c>
      <c r="N127" s="325"/>
      <c r="O127" s="321"/>
      <c r="P127" s="320">
        <f t="shared" si="5"/>
        <v>999</v>
      </c>
      <c r="Q127" s="321"/>
    </row>
    <row r="128" spans="1:17" s="322" customFormat="1" ht="18.899999999999999" customHeight="1" x14ac:dyDescent="0.25">
      <c r="A128" s="311">
        <v>122</v>
      </c>
      <c r="B128" s="326"/>
      <c r="C128" s="326"/>
      <c r="D128" s="315"/>
      <c r="E128" s="327"/>
      <c r="F128" s="321"/>
      <c r="G128" s="321"/>
      <c r="H128" s="328"/>
      <c r="I128" s="323"/>
      <c r="J128" s="316" t="e">
        <f>IF(AND(Q128="",#REF!&gt;0,#REF!&lt;5),K128,)</f>
        <v>#REF!</v>
      </c>
      <c r="K128" s="317" t="str">
        <f>IF(D128="","ZZZ9",IF(AND(#REF!&gt;0,#REF!&lt;5),D128&amp;#REF!,D128&amp;"9"))</f>
        <v>ZZZ9</v>
      </c>
      <c r="L128" s="318">
        <f t="shared" si="3"/>
        <v>999</v>
      </c>
      <c r="M128" s="331">
        <f t="shared" si="4"/>
        <v>999</v>
      </c>
      <c r="N128" s="325"/>
      <c r="O128" s="321"/>
      <c r="P128" s="320">
        <f t="shared" si="5"/>
        <v>999</v>
      </c>
      <c r="Q128" s="321"/>
    </row>
    <row r="129" spans="1:17" s="322" customFormat="1" ht="18.899999999999999" customHeight="1" x14ac:dyDescent="0.25">
      <c r="A129" s="311">
        <v>123</v>
      </c>
      <c r="B129" s="326"/>
      <c r="C129" s="326"/>
      <c r="D129" s="315"/>
      <c r="E129" s="327"/>
      <c r="F129" s="321"/>
      <c r="G129" s="321"/>
      <c r="H129" s="328"/>
      <c r="I129" s="323"/>
      <c r="J129" s="316" t="e">
        <f>IF(AND(Q129="",#REF!&gt;0,#REF!&lt;5),K129,)</f>
        <v>#REF!</v>
      </c>
      <c r="K129" s="317" t="str">
        <f>IF(D129="","ZZZ9",IF(AND(#REF!&gt;0,#REF!&lt;5),D129&amp;#REF!,D129&amp;"9"))</f>
        <v>ZZZ9</v>
      </c>
      <c r="L129" s="318">
        <f t="shared" si="3"/>
        <v>999</v>
      </c>
      <c r="M129" s="331">
        <f t="shared" si="4"/>
        <v>999</v>
      </c>
      <c r="N129" s="325"/>
      <c r="O129" s="321"/>
      <c r="P129" s="320">
        <f t="shared" si="5"/>
        <v>999</v>
      </c>
      <c r="Q129" s="321"/>
    </row>
    <row r="130" spans="1:17" s="322" customFormat="1" ht="18.899999999999999" customHeight="1" x14ac:dyDescent="0.25">
      <c r="A130" s="311">
        <v>124</v>
      </c>
      <c r="B130" s="326"/>
      <c r="C130" s="326"/>
      <c r="D130" s="315"/>
      <c r="E130" s="327"/>
      <c r="F130" s="321"/>
      <c r="G130" s="321"/>
      <c r="H130" s="328"/>
      <c r="I130" s="323"/>
      <c r="J130" s="316" t="e">
        <f>IF(AND(Q130="",#REF!&gt;0,#REF!&lt;5),K130,)</f>
        <v>#REF!</v>
      </c>
      <c r="K130" s="317" t="str">
        <f>IF(D130="","ZZZ9",IF(AND(#REF!&gt;0,#REF!&lt;5),D130&amp;#REF!,D130&amp;"9"))</f>
        <v>ZZZ9</v>
      </c>
      <c r="L130" s="318">
        <f t="shared" si="3"/>
        <v>999</v>
      </c>
      <c r="M130" s="331">
        <f t="shared" si="4"/>
        <v>999</v>
      </c>
      <c r="N130" s="325"/>
      <c r="O130" s="321"/>
      <c r="P130" s="320">
        <f t="shared" si="5"/>
        <v>999</v>
      </c>
      <c r="Q130" s="321"/>
    </row>
    <row r="131" spans="1:17" s="322" customFormat="1" ht="18.899999999999999" customHeight="1" x14ac:dyDescent="0.25">
      <c r="A131" s="311">
        <v>125</v>
      </c>
      <c r="B131" s="326"/>
      <c r="C131" s="326"/>
      <c r="D131" s="315"/>
      <c r="E131" s="327"/>
      <c r="F131" s="321"/>
      <c r="G131" s="321"/>
      <c r="H131" s="328"/>
      <c r="I131" s="323"/>
      <c r="J131" s="316" t="e">
        <f>IF(AND(Q131="",#REF!&gt;0,#REF!&lt;5),K131,)</f>
        <v>#REF!</v>
      </c>
      <c r="K131" s="317" t="str">
        <f>IF(D131="","ZZZ9",IF(AND(#REF!&gt;0,#REF!&lt;5),D131&amp;#REF!,D131&amp;"9"))</f>
        <v>ZZZ9</v>
      </c>
      <c r="L131" s="318">
        <f t="shared" si="3"/>
        <v>999</v>
      </c>
      <c r="M131" s="331">
        <f t="shared" si="4"/>
        <v>999</v>
      </c>
      <c r="N131" s="325"/>
      <c r="O131" s="321"/>
      <c r="P131" s="320">
        <f t="shared" si="5"/>
        <v>999</v>
      </c>
      <c r="Q131" s="321"/>
    </row>
    <row r="132" spans="1:17" s="322" customFormat="1" ht="18.899999999999999" customHeight="1" x14ac:dyDescent="0.25">
      <c r="A132" s="311">
        <v>126</v>
      </c>
      <c r="B132" s="326"/>
      <c r="C132" s="326"/>
      <c r="D132" s="315"/>
      <c r="E132" s="327"/>
      <c r="F132" s="321"/>
      <c r="G132" s="321"/>
      <c r="H132" s="328"/>
      <c r="I132" s="323"/>
      <c r="J132" s="316" t="e">
        <f>IF(AND(Q132="",#REF!&gt;0,#REF!&lt;5),K132,)</f>
        <v>#REF!</v>
      </c>
      <c r="K132" s="317" t="str">
        <f>IF(D132="","ZZZ9",IF(AND(#REF!&gt;0,#REF!&lt;5),D132&amp;#REF!,D132&amp;"9"))</f>
        <v>ZZZ9</v>
      </c>
      <c r="L132" s="318">
        <f t="shared" si="3"/>
        <v>999</v>
      </c>
      <c r="M132" s="331">
        <f t="shared" si="4"/>
        <v>999</v>
      </c>
      <c r="N132" s="325"/>
      <c r="O132" s="321"/>
      <c r="P132" s="320">
        <f t="shared" si="5"/>
        <v>999</v>
      </c>
      <c r="Q132" s="321"/>
    </row>
    <row r="133" spans="1:17" s="322" customFormat="1" ht="18.899999999999999" customHeight="1" x14ac:dyDescent="0.25">
      <c r="A133" s="311">
        <v>127</v>
      </c>
      <c r="B133" s="326"/>
      <c r="C133" s="326"/>
      <c r="D133" s="315"/>
      <c r="E133" s="327"/>
      <c r="F133" s="321"/>
      <c r="G133" s="321"/>
      <c r="H133" s="328"/>
      <c r="I133" s="323"/>
      <c r="J133" s="316" t="e">
        <f>IF(AND(Q133="",#REF!&gt;0,#REF!&lt;5),K133,)</f>
        <v>#REF!</v>
      </c>
      <c r="K133" s="317" t="str">
        <f>IF(D133="","ZZZ9",IF(AND(#REF!&gt;0,#REF!&lt;5),D133&amp;#REF!,D133&amp;"9"))</f>
        <v>ZZZ9</v>
      </c>
      <c r="L133" s="318">
        <f t="shared" si="3"/>
        <v>999</v>
      </c>
      <c r="M133" s="331">
        <f t="shared" si="4"/>
        <v>999</v>
      </c>
      <c r="N133" s="325"/>
      <c r="O133" s="321"/>
      <c r="P133" s="320">
        <f t="shared" si="5"/>
        <v>999</v>
      </c>
      <c r="Q133" s="321"/>
    </row>
    <row r="134" spans="1:17" s="322" customFormat="1" ht="18.899999999999999" customHeight="1" x14ac:dyDescent="0.25">
      <c r="A134" s="311">
        <v>128</v>
      </c>
      <c r="B134" s="326"/>
      <c r="C134" s="326"/>
      <c r="D134" s="315"/>
      <c r="E134" s="327"/>
      <c r="F134" s="321"/>
      <c r="G134" s="321"/>
      <c r="H134" s="328"/>
      <c r="I134" s="323"/>
      <c r="J134" s="316" t="e">
        <f>IF(AND(Q134="",#REF!&gt;0,#REF!&lt;5),K134,)</f>
        <v>#REF!</v>
      </c>
      <c r="K134" s="317" t="str">
        <f>IF(D134="","ZZZ9",IF(AND(#REF!&gt;0,#REF!&lt;5),D134&amp;#REF!,D134&amp;"9"))</f>
        <v>ZZZ9</v>
      </c>
      <c r="L134" s="318">
        <f t="shared" si="3"/>
        <v>999</v>
      </c>
      <c r="M134" s="331">
        <f t="shared" si="4"/>
        <v>999</v>
      </c>
      <c r="N134" s="325"/>
      <c r="O134" s="323"/>
      <c r="P134" s="337">
        <f t="shared" si="5"/>
        <v>999</v>
      </c>
      <c r="Q134" s="323"/>
    </row>
    <row r="135" spans="1:17" x14ac:dyDescent="0.25">
      <c r="A135" s="311">
        <v>129</v>
      </c>
      <c r="B135" s="326"/>
      <c r="C135" s="326"/>
      <c r="D135" s="315"/>
      <c r="E135" s="327"/>
      <c r="F135" s="321"/>
      <c r="G135" s="321"/>
      <c r="H135" s="328"/>
      <c r="I135" s="323"/>
      <c r="J135" s="316" t="e">
        <f>IF(AND(Q135="",#REF!&gt;0,#REF!&lt;5),K135,)</f>
        <v>#REF!</v>
      </c>
      <c r="K135" s="317" t="str">
        <f>IF(D135="","ZZZ9",IF(AND(#REF!&gt;0,#REF!&lt;5),D135&amp;#REF!,D135&amp;"9"))</f>
        <v>ZZZ9</v>
      </c>
      <c r="L135" s="318">
        <f t="shared" si="3"/>
        <v>999</v>
      </c>
      <c r="M135" s="331">
        <f t="shared" si="4"/>
        <v>999</v>
      </c>
      <c r="N135" s="325"/>
      <c r="O135" s="321"/>
      <c r="P135" s="320">
        <f t="shared" si="5"/>
        <v>999</v>
      </c>
      <c r="Q135" s="321"/>
    </row>
    <row r="136" spans="1:17" x14ac:dyDescent="0.25">
      <c r="A136" s="311">
        <v>130</v>
      </c>
      <c r="B136" s="326"/>
      <c r="C136" s="326"/>
      <c r="D136" s="315"/>
      <c r="E136" s="327"/>
      <c r="F136" s="321"/>
      <c r="G136" s="321"/>
      <c r="H136" s="328"/>
      <c r="I136" s="323"/>
      <c r="J136" s="316" t="e">
        <f>IF(AND(Q136="",#REF!&gt;0,#REF!&lt;5),K136,)</f>
        <v>#REF!</v>
      </c>
      <c r="K136" s="317" t="str">
        <f>IF(D136="","ZZZ9",IF(AND(#REF!&gt;0,#REF!&lt;5),D136&amp;#REF!,D136&amp;"9"))</f>
        <v>ZZZ9</v>
      </c>
      <c r="L136" s="318">
        <f t="shared" si="3"/>
        <v>999</v>
      </c>
      <c r="M136" s="331">
        <f t="shared" si="4"/>
        <v>999</v>
      </c>
      <c r="N136" s="325"/>
      <c r="O136" s="321"/>
      <c r="P136" s="320">
        <f t="shared" si="5"/>
        <v>999</v>
      </c>
      <c r="Q136" s="321"/>
    </row>
    <row r="137" spans="1:17" x14ac:dyDescent="0.25">
      <c r="A137" s="311">
        <v>131</v>
      </c>
      <c r="B137" s="326"/>
      <c r="C137" s="326"/>
      <c r="D137" s="315"/>
      <c r="E137" s="327"/>
      <c r="F137" s="321"/>
      <c r="G137" s="321"/>
      <c r="H137" s="328"/>
      <c r="I137" s="323"/>
      <c r="J137" s="316" t="e">
        <f>IF(AND(Q137="",#REF!&gt;0,#REF!&lt;5),K137,)</f>
        <v>#REF!</v>
      </c>
      <c r="K137" s="317" t="str">
        <f>IF(D137="","ZZZ9",IF(AND(#REF!&gt;0,#REF!&lt;5),D137&amp;#REF!,D137&amp;"9"))</f>
        <v>ZZZ9</v>
      </c>
      <c r="L137" s="318">
        <f t="shared" si="3"/>
        <v>999</v>
      </c>
      <c r="M137" s="331">
        <f t="shared" si="4"/>
        <v>999</v>
      </c>
      <c r="N137" s="325"/>
      <c r="O137" s="321"/>
      <c r="P137" s="320">
        <f t="shared" si="5"/>
        <v>999</v>
      </c>
      <c r="Q137" s="321"/>
    </row>
    <row r="138" spans="1:17" x14ac:dyDescent="0.25">
      <c r="A138" s="311">
        <v>132</v>
      </c>
      <c r="B138" s="326"/>
      <c r="C138" s="326"/>
      <c r="D138" s="315"/>
      <c r="E138" s="327"/>
      <c r="F138" s="321"/>
      <c r="G138" s="321"/>
      <c r="H138" s="328"/>
      <c r="I138" s="323"/>
      <c r="J138" s="316" t="e">
        <f>IF(AND(Q138="",#REF!&gt;0,#REF!&lt;5),K138,)</f>
        <v>#REF!</v>
      </c>
      <c r="K138" s="317" t="str">
        <f>IF(D138="","ZZZ9",IF(AND(#REF!&gt;0,#REF!&lt;5),D138&amp;#REF!,D138&amp;"9"))</f>
        <v>ZZZ9</v>
      </c>
      <c r="L138" s="318">
        <f t="shared" si="3"/>
        <v>999</v>
      </c>
      <c r="M138" s="331">
        <f t="shared" si="4"/>
        <v>999</v>
      </c>
      <c r="N138" s="325"/>
      <c r="O138" s="321"/>
      <c r="P138" s="320">
        <f t="shared" si="5"/>
        <v>999</v>
      </c>
      <c r="Q138" s="321"/>
    </row>
    <row r="139" spans="1:17" x14ac:dyDescent="0.25">
      <c r="A139" s="311">
        <v>133</v>
      </c>
      <c r="B139" s="326"/>
      <c r="C139" s="326"/>
      <c r="D139" s="315"/>
      <c r="E139" s="327"/>
      <c r="F139" s="321"/>
      <c r="G139" s="321"/>
      <c r="H139" s="328"/>
      <c r="I139" s="323"/>
      <c r="J139" s="316" t="e">
        <f>IF(AND(Q139="",#REF!&gt;0,#REF!&lt;5),K139,)</f>
        <v>#REF!</v>
      </c>
      <c r="K139" s="317" t="str">
        <f>IF(D139="","ZZZ9",IF(AND(#REF!&gt;0,#REF!&lt;5),D139&amp;#REF!,D139&amp;"9"))</f>
        <v>ZZZ9</v>
      </c>
      <c r="L139" s="318">
        <f t="shared" si="3"/>
        <v>999</v>
      </c>
      <c r="M139" s="331">
        <f t="shared" si="4"/>
        <v>999</v>
      </c>
      <c r="N139" s="325"/>
      <c r="O139" s="321"/>
      <c r="P139" s="320">
        <f t="shared" si="5"/>
        <v>999</v>
      </c>
      <c r="Q139" s="321"/>
    </row>
    <row r="140" spans="1:17" x14ac:dyDescent="0.25">
      <c r="A140" s="311">
        <v>134</v>
      </c>
      <c r="B140" s="326"/>
      <c r="C140" s="326"/>
      <c r="D140" s="315"/>
      <c r="E140" s="327"/>
      <c r="F140" s="321"/>
      <c r="G140" s="321"/>
      <c r="H140" s="328"/>
      <c r="I140" s="323"/>
      <c r="J140" s="316" t="e">
        <f>IF(AND(Q140="",#REF!&gt;0,#REF!&lt;5),K140,)</f>
        <v>#REF!</v>
      </c>
      <c r="K140" s="317" t="str">
        <f>IF(D140="","ZZZ9",IF(AND(#REF!&gt;0,#REF!&lt;5),D140&amp;#REF!,D140&amp;"9"))</f>
        <v>ZZZ9</v>
      </c>
      <c r="L140" s="318">
        <f t="shared" si="3"/>
        <v>999</v>
      </c>
      <c r="M140" s="331">
        <f t="shared" si="4"/>
        <v>999</v>
      </c>
      <c r="N140" s="325"/>
      <c r="O140" s="321"/>
      <c r="P140" s="320">
        <f t="shared" si="5"/>
        <v>999</v>
      </c>
      <c r="Q140" s="321"/>
    </row>
    <row r="141" spans="1:17" x14ac:dyDescent="0.25">
      <c r="A141" s="311">
        <v>135</v>
      </c>
      <c r="B141" s="326"/>
      <c r="C141" s="326"/>
      <c r="D141" s="315"/>
      <c r="E141" s="327"/>
      <c r="F141" s="321"/>
      <c r="G141" s="321"/>
      <c r="H141" s="328"/>
      <c r="I141" s="323"/>
      <c r="J141" s="316" t="e">
        <f>IF(AND(Q141="",#REF!&gt;0,#REF!&lt;5),K141,)</f>
        <v>#REF!</v>
      </c>
      <c r="K141" s="317" t="str">
        <f>IF(D141="","ZZZ9",IF(AND(#REF!&gt;0,#REF!&lt;5),D141&amp;#REF!,D141&amp;"9"))</f>
        <v>ZZZ9</v>
      </c>
      <c r="L141" s="318">
        <f t="shared" si="3"/>
        <v>999</v>
      </c>
      <c r="M141" s="331">
        <f t="shared" si="4"/>
        <v>999</v>
      </c>
      <c r="N141" s="325"/>
      <c r="O141" s="323"/>
      <c r="P141" s="337">
        <f t="shared" si="5"/>
        <v>999</v>
      </c>
      <c r="Q141" s="323"/>
    </row>
    <row r="142" spans="1:17" x14ac:dyDescent="0.25">
      <c r="A142" s="311">
        <v>136</v>
      </c>
      <c r="B142" s="326"/>
      <c r="C142" s="326"/>
      <c r="D142" s="315"/>
      <c r="E142" s="327"/>
      <c r="F142" s="321"/>
      <c r="G142" s="321"/>
      <c r="H142" s="328"/>
      <c r="I142" s="323"/>
      <c r="J142" s="316" t="e">
        <f>IF(AND(Q142="",#REF!&gt;0,#REF!&lt;5),K142,)</f>
        <v>#REF!</v>
      </c>
      <c r="K142" s="317" t="str">
        <f>IF(D142="","ZZZ9",IF(AND(#REF!&gt;0,#REF!&lt;5),D142&amp;#REF!,D142&amp;"9"))</f>
        <v>ZZZ9</v>
      </c>
      <c r="L142" s="318">
        <f t="shared" si="3"/>
        <v>999</v>
      </c>
      <c r="M142" s="331">
        <f t="shared" si="4"/>
        <v>999</v>
      </c>
      <c r="N142" s="325"/>
      <c r="O142" s="321"/>
      <c r="P142" s="320">
        <f t="shared" si="5"/>
        <v>999</v>
      </c>
      <c r="Q142" s="321"/>
    </row>
    <row r="143" spans="1:17" x14ac:dyDescent="0.25">
      <c r="A143" s="311">
        <v>137</v>
      </c>
      <c r="B143" s="326"/>
      <c r="C143" s="326"/>
      <c r="D143" s="315"/>
      <c r="E143" s="327"/>
      <c r="F143" s="321"/>
      <c r="G143" s="321"/>
      <c r="H143" s="328"/>
      <c r="I143" s="323"/>
      <c r="J143" s="316" t="e">
        <f>IF(AND(Q143="",#REF!&gt;0,#REF!&lt;5),K143,)</f>
        <v>#REF!</v>
      </c>
      <c r="K143" s="317" t="str">
        <f>IF(D143="","ZZZ9",IF(AND(#REF!&gt;0,#REF!&lt;5),D143&amp;#REF!,D143&amp;"9"))</f>
        <v>ZZZ9</v>
      </c>
      <c r="L143" s="318">
        <f t="shared" si="3"/>
        <v>999</v>
      </c>
      <c r="M143" s="331">
        <f t="shared" si="4"/>
        <v>999</v>
      </c>
      <c r="N143" s="325"/>
      <c r="O143" s="321"/>
      <c r="P143" s="320">
        <f t="shared" si="5"/>
        <v>999</v>
      </c>
      <c r="Q143" s="321"/>
    </row>
    <row r="144" spans="1:17" x14ac:dyDescent="0.25">
      <c r="A144" s="311">
        <v>138</v>
      </c>
      <c r="B144" s="326"/>
      <c r="C144" s="326"/>
      <c r="D144" s="315"/>
      <c r="E144" s="327"/>
      <c r="F144" s="321"/>
      <c r="G144" s="321"/>
      <c r="H144" s="328"/>
      <c r="I144" s="323"/>
      <c r="J144" s="316" t="e">
        <f>IF(AND(Q144="",#REF!&gt;0,#REF!&lt;5),K144,)</f>
        <v>#REF!</v>
      </c>
      <c r="K144" s="317" t="str">
        <f>IF(D144="","ZZZ9",IF(AND(#REF!&gt;0,#REF!&lt;5),D144&amp;#REF!,D144&amp;"9"))</f>
        <v>ZZZ9</v>
      </c>
      <c r="L144" s="318">
        <f t="shared" si="3"/>
        <v>999</v>
      </c>
      <c r="M144" s="331">
        <f t="shared" si="4"/>
        <v>999</v>
      </c>
      <c r="N144" s="325"/>
      <c r="O144" s="321"/>
      <c r="P144" s="320">
        <f t="shared" si="5"/>
        <v>999</v>
      </c>
      <c r="Q144" s="321"/>
    </row>
    <row r="145" spans="1:17" x14ac:dyDescent="0.25">
      <c r="A145" s="311">
        <v>139</v>
      </c>
      <c r="B145" s="326"/>
      <c r="C145" s="326"/>
      <c r="D145" s="315"/>
      <c r="E145" s="327"/>
      <c r="F145" s="321"/>
      <c r="G145" s="321"/>
      <c r="H145" s="328"/>
      <c r="I145" s="323"/>
      <c r="J145" s="316" t="e">
        <f>IF(AND(Q145="",#REF!&gt;0,#REF!&lt;5),K145,)</f>
        <v>#REF!</v>
      </c>
      <c r="K145" s="317" t="str">
        <f>IF(D145="","ZZZ9",IF(AND(#REF!&gt;0,#REF!&lt;5),D145&amp;#REF!,D145&amp;"9"))</f>
        <v>ZZZ9</v>
      </c>
      <c r="L145" s="318">
        <f t="shared" si="3"/>
        <v>999</v>
      </c>
      <c r="M145" s="331">
        <f t="shared" si="4"/>
        <v>999</v>
      </c>
      <c r="N145" s="325"/>
      <c r="O145" s="321"/>
      <c r="P145" s="320">
        <f t="shared" si="5"/>
        <v>999</v>
      </c>
      <c r="Q145" s="321"/>
    </row>
    <row r="146" spans="1:17" x14ac:dyDescent="0.25">
      <c r="A146" s="311">
        <v>140</v>
      </c>
      <c r="B146" s="326"/>
      <c r="C146" s="326"/>
      <c r="D146" s="315"/>
      <c r="E146" s="327"/>
      <c r="F146" s="321"/>
      <c r="G146" s="321"/>
      <c r="H146" s="328"/>
      <c r="I146" s="323"/>
      <c r="J146" s="316" t="e">
        <f>IF(AND(Q146="",#REF!&gt;0,#REF!&lt;5),K146,)</f>
        <v>#REF!</v>
      </c>
      <c r="K146" s="317" t="str">
        <f>IF(D146="","ZZZ9",IF(AND(#REF!&gt;0,#REF!&lt;5),D146&amp;#REF!,D146&amp;"9"))</f>
        <v>ZZZ9</v>
      </c>
      <c r="L146" s="318">
        <f t="shared" si="3"/>
        <v>999</v>
      </c>
      <c r="M146" s="331">
        <f t="shared" si="4"/>
        <v>999</v>
      </c>
      <c r="N146" s="325"/>
      <c r="O146" s="321"/>
      <c r="P146" s="320">
        <f t="shared" si="5"/>
        <v>999</v>
      </c>
      <c r="Q146" s="321"/>
    </row>
    <row r="147" spans="1:17" x14ac:dyDescent="0.25">
      <c r="A147" s="311">
        <v>141</v>
      </c>
      <c r="B147" s="326"/>
      <c r="C147" s="326"/>
      <c r="D147" s="315"/>
      <c r="E147" s="327"/>
      <c r="F147" s="321"/>
      <c r="G147" s="321"/>
      <c r="H147" s="328"/>
      <c r="I147" s="323"/>
      <c r="J147" s="316" t="e">
        <f>IF(AND(Q147="",#REF!&gt;0,#REF!&lt;5),K147,)</f>
        <v>#REF!</v>
      </c>
      <c r="K147" s="317" t="str">
        <f>IF(D147="","ZZZ9",IF(AND(#REF!&gt;0,#REF!&lt;5),D147&amp;#REF!,D147&amp;"9"))</f>
        <v>ZZZ9</v>
      </c>
      <c r="L147" s="318">
        <f t="shared" si="3"/>
        <v>999</v>
      </c>
      <c r="M147" s="331">
        <f t="shared" si="4"/>
        <v>999</v>
      </c>
      <c r="N147" s="325"/>
      <c r="O147" s="321"/>
      <c r="P147" s="320">
        <f t="shared" si="5"/>
        <v>999</v>
      </c>
      <c r="Q147" s="321"/>
    </row>
    <row r="148" spans="1:17" x14ac:dyDescent="0.25">
      <c r="A148" s="311">
        <v>142</v>
      </c>
      <c r="B148" s="326"/>
      <c r="C148" s="326"/>
      <c r="D148" s="315"/>
      <c r="E148" s="327"/>
      <c r="F148" s="321"/>
      <c r="G148" s="321"/>
      <c r="H148" s="328"/>
      <c r="I148" s="323"/>
      <c r="J148" s="316" t="e">
        <f>IF(AND(Q148="",#REF!&gt;0,#REF!&lt;5),K148,)</f>
        <v>#REF!</v>
      </c>
      <c r="K148" s="317" t="str">
        <f>IF(D148="","ZZZ9",IF(AND(#REF!&gt;0,#REF!&lt;5),D148&amp;#REF!,D148&amp;"9"))</f>
        <v>ZZZ9</v>
      </c>
      <c r="L148" s="318">
        <f t="shared" si="3"/>
        <v>999</v>
      </c>
      <c r="M148" s="331">
        <f t="shared" si="4"/>
        <v>999</v>
      </c>
      <c r="N148" s="325"/>
      <c r="O148" s="323"/>
      <c r="P148" s="337">
        <f t="shared" si="5"/>
        <v>999</v>
      </c>
      <c r="Q148" s="323"/>
    </row>
    <row r="149" spans="1:17" x14ac:dyDescent="0.25">
      <c r="A149" s="311">
        <v>143</v>
      </c>
      <c r="B149" s="326"/>
      <c r="C149" s="326"/>
      <c r="D149" s="315"/>
      <c r="E149" s="327"/>
      <c r="F149" s="321"/>
      <c r="G149" s="321"/>
      <c r="H149" s="328"/>
      <c r="I149" s="323"/>
      <c r="J149" s="316" t="e">
        <f>IF(AND(Q149="",#REF!&gt;0,#REF!&lt;5),K149,)</f>
        <v>#REF!</v>
      </c>
      <c r="K149" s="317" t="str">
        <f>IF(D149="","ZZZ9",IF(AND(#REF!&gt;0,#REF!&lt;5),D149&amp;#REF!,D149&amp;"9"))</f>
        <v>ZZZ9</v>
      </c>
      <c r="L149" s="318">
        <f t="shared" si="3"/>
        <v>999</v>
      </c>
      <c r="M149" s="331">
        <f t="shared" si="4"/>
        <v>999</v>
      </c>
      <c r="N149" s="325"/>
      <c r="O149" s="321"/>
      <c r="P149" s="320">
        <f t="shared" si="5"/>
        <v>999</v>
      </c>
      <c r="Q149" s="321"/>
    </row>
    <row r="150" spans="1:17" x14ac:dyDescent="0.25">
      <c r="A150" s="311">
        <v>144</v>
      </c>
      <c r="B150" s="326"/>
      <c r="C150" s="326"/>
      <c r="D150" s="315"/>
      <c r="E150" s="327"/>
      <c r="F150" s="321"/>
      <c r="G150" s="321"/>
      <c r="H150" s="328"/>
      <c r="I150" s="323"/>
      <c r="J150" s="316" t="e">
        <f>IF(AND(Q150="",#REF!&gt;0,#REF!&lt;5),K150,)</f>
        <v>#REF!</v>
      </c>
      <c r="K150" s="317" t="str">
        <f>IF(D150="","ZZZ9",IF(AND(#REF!&gt;0,#REF!&lt;5),D150&amp;#REF!,D150&amp;"9"))</f>
        <v>ZZZ9</v>
      </c>
      <c r="L150" s="318">
        <f t="shared" si="3"/>
        <v>999</v>
      </c>
      <c r="M150" s="331">
        <f t="shared" si="4"/>
        <v>999</v>
      </c>
      <c r="N150" s="325"/>
      <c r="O150" s="321"/>
      <c r="P150" s="320">
        <f t="shared" si="5"/>
        <v>999</v>
      </c>
      <c r="Q150" s="321"/>
    </row>
    <row r="151" spans="1:17" x14ac:dyDescent="0.25">
      <c r="A151" s="311">
        <v>145</v>
      </c>
      <c r="B151" s="326"/>
      <c r="C151" s="326"/>
      <c r="D151" s="315"/>
      <c r="E151" s="327"/>
      <c r="F151" s="321"/>
      <c r="G151" s="321"/>
      <c r="H151" s="328"/>
      <c r="I151" s="323"/>
      <c r="J151" s="316" t="e">
        <f>IF(AND(Q151="",#REF!&gt;0,#REF!&lt;5),K151,)</f>
        <v>#REF!</v>
      </c>
      <c r="K151" s="317" t="str">
        <f>IF(D151="","ZZZ9",IF(AND(#REF!&gt;0,#REF!&lt;5),D151&amp;#REF!,D151&amp;"9"))</f>
        <v>ZZZ9</v>
      </c>
      <c r="L151" s="318">
        <f t="shared" si="3"/>
        <v>999</v>
      </c>
      <c r="M151" s="331">
        <f t="shared" si="4"/>
        <v>999</v>
      </c>
      <c r="N151" s="325"/>
      <c r="O151" s="321"/>
      <c r="P151" s="320">
        <f t="shared" si="5"/>
        <v>999</v>
      </c>
      <c r="Q151" s="321"/>
    </row>
    <row r="152" spans="1:17" x14ac:dyDescent="0.25">
      <c r="A152" s="311">
        <v>146</v>
      </c>
      <c r="B152" s="326"/>
      <c r="C152" s="326"/>
      <c r="D152" s="315"/>
      <c r="E152" s="327"/>
      <c r="F152" s="321"/>
      <c r="G152" s="321"/>
      <c r="H152" s="328"/>
      <c r="I152" s="323"/>
      <c r="J152" s="316" t="e">
        <f>IF(AND(Q152="",#REF!&gt;0,#REF!&lt;5),K152,)</f>
        <v>#REF!</v>
      </c>
      <c r="K152" s="317" t="str">
        <f>IF(D152="","ZZZ9",IF(AND(#REF!&gt;0,#REF!&lt;5),D152&amp;#REF!,D152&amp;"9"))</f>
        <v>ZZZ9</v>
      </c>
      <c r="L152" s="318">
        <f t="shared" si="3"/>
        <v>999</v>
      </c>
      <c r="M152" s="331">
        <f t="shared" si="4"/>
        <v>999</v>
      </c>
      <c r="N152" s="325"/>
      <c r="O152" s="321"/>
      <c r="P152" s="320">
        <f t="shared" si="5"/>
        <v>999</v>
      </c>
      <c r="Q152" s="321"/>
    </row>
    <row r="153" spans="1:17" x14ac:dyDescent="0.25">
      <c r="A153" s="311">
        <v>147</v>
      </c>
      <c r="B153" s="326"/>
      <c r="C153" s="326"/>
      <c r="D153" s="315"/>
      <c r="E153" s="327"/>
      <c r="F153" s="321"/>
      <c r="G153" s="321"/>
      <c r="H153" s="328"/>
      <c r="I153" s="323"/>
      <c r="J153" s="316" t="e">
        <f>IF(AND(Q153="",#REF!&gt;0,#REF!&lt;5),K153,)</f>
        <v>#REF!</v>
      </c>
      <c r="K153" s="317" t="str">
        <f>IF(D153="","ZZZ9",IF(AND(#REF!&gt;0,#REF!&lt;5),D153&amp;#REF!,D153&amp;"9"))</f>
        <v>ZZZ9</v>
      </c>
      <c r="L153" s="318">
        <f t="shared" si="3"/>
        <v>999</v>
      </c>
      <c r="M153" s="331">
        <f t="shared" si="4"/>
        <v>999</v>
      </c>
      <c r="N153" s="325"/>
      <c r="O153" s="321"/>
      <c r="P153" s="320">
        <f t="shared" si="5"/>
        <v>999</v>
      </c>
      <c r="Q153" s="321"/>
    </row>
    <row r="154" spans="1:17" x14ac:dyDescent="0.25">
      <c r="A154" s="311">
        <v>148</v>
      </c>
      <c r="B154" s="326"/>
      <c r="C154" s="326"/>
      <c r="D154" s="315"/>
      <c r="E154" s="327"/>
      <c r="F154" s="321"/>
      <c r="G154" s="321"/>
      <c r="H154" s="328"/>
      <c r="I154" s="323"/>
      <c r="J154" s="316" t="e">
        <f>IF(AND(Q154="",#REF!&gt;0,#REF!&lt;5),K154,)</f>
        <v>#REF!</v>
      </c>
      <c r="K154" s="317" t="str">
        <f>IF(D154="","ZZZ9",IF(AND(#REF!&gt;0,#REF!&lt;5),D154&amp;#REF!,D154&amp;"9"))</f>
        <v>ZZZ9</v>
      </c>
      <c r="L154" s="318">
        <f t="shared" si="3"/>
        <v>999</v>
      </c>
      <c r="M154" s="331">
        <f t="shared" si="4"/>
        <v>999</v>
      </c>
      <c r="N154" s="325"/>
      <c r="O154" s="321"/>
      <c r="P154" s="320">
        <f t="shared" si="5"/>
        <v>999</v>
      </c>
      <c r="Q154" s="321"/>
    </row>
    <row r="155" spans="1:17" x14ac:dyDescent="0.25">
      <c r="A155" s="311">
        <v>149</v>
      </c>
      <c r="B155" s="326"/>
      <c r="C155" s="326"/>
      <c r="D155" s="315"/>
      <c r="E155" s="327"/>
      <c r="F155" s="321"/>
      <c r="G155" s="321"/>
      <c r="H155" s="328"/>
      <c r="I155" s="323"/>
      <c r="J155" s="316" t="e">
        <f>IF(AND(Q155="",#REF!&gt;0,#REF!&lt;5),K155,)</f>
        <v>#REF!</v>
      </c>
      <c r="K155" s="317" t="str">
        <f>IF(D155="","ZZZ9",IF(AND(#REF!&gt;0,#REF!&lt;5),D155&amp;#REF!,D155&amp;"9"))</f>
        <v>ZZZ9</v>
      </c>
      <c r="L155" s="318">
        <f t="shared" si="3"/>
        <v>999</v>
      </c>
      <c r="M155" s="331">
        <f t="shared" si="4"/>
        <v>999</v>
      </c>
      <c r="N155" s="325"/>
      <c r="O155" s="321"/>
      <c r="P155" s="320">
        <f t="shared" si="5"/>
        <v>999</v>
      </c>
      <c r="Q155" s="321"/>
    </row>
    <row r="156" spans="1:17" x14ac:dyDescent="0.25">
      <c r="A156" s="311">
        <v>150</v>
      </c>
      <c r="B156" s="326"/>
      <c r="C156" s="326"/>
      <c r="D156" s="315"/>
      <c r="E156" s="327"/>
      <c r="F156" s="321"/>
      <c r="G156" s="321"/>
      <c r="H156" s="328"/>
      <c r="I156" s="323"/>
      <c r="J156" s="316" t="e">
        <f>IF(AND(Q156="",#REF!&gt;0,#REF!&lt;5),K156,)</f>
        <v>#REF!</v>
      </c>
      <c r="K156" s="317" t="str">
        <f>IF(D156="","ZZZ9",IF(AND(#REF!&gt;0,#REF!&lt;5),D156&amp;#REF!,D156&amp;"9"))</f>
        <v>ZZZ9</v>
      </c>
      <c r="L156" s="318">
        <f t="shared" si="3"/>
        <v>999</v>
      </c>
      <c r="M156" s="331">
        <f t="shared" si="4"/>
        <v>999</v>
      </c>
      <c r="N156" s="325"/>
      <c r="O156" s="321"/>
      <c r="P156" s="320">
        <f t="shared" si="5"/>
        <v>999</v>
      </c>
      <c r="Q156" s="321"/>
    </row>
  </sheetData>
  <conditionalFormatting sqref="A7:D156">
    <cfRule type="expression" dxfId="336" priority="14" stopIfTrue="1">
      <formula>$Q7&gt;=1</formula>
    </cfRule>
  </conditionalFormatting>
  <conditionalFormatting sqref="B7:D37">
    <cfRule type="expression" dxfId="335" priority="1" stopIfTrue="1">
      <formula>$Q7&gt;=1</formula>
    </cfRule>
  </conditionalFormatting>
  <conditionalFormatting sqref="E7:E14">
    <cfRule type="expression" dxfId="334" priority="6" stopIfTrue="1">
      <formula>AND(ROUNDDOWN(($A$4-E7)/365.25,0)&lt;=13,G7&lt;&gt;"OK")</formula>
    </cfRule>
    <cfRule type="expression" dxfId="333" priority="7" stopIfTrue="1">
      <formula>AND(ROUNDDOWN(($A$4-E7)/365.25,0)&lt;=14,G7&lt;&gt;"OK")</formula>
    </cfRule>
    <cfRule type="expression" dxfId="332" priority="8" stopIfTrue="1">
      <formula>AND(ROUNDDOWN(($A$4-E7)/365.25,0)&lt;=17,G7&lt;&gt;"OK")</formula>
    </cfRule>
    <cfRule type="expression" dxfId="331" priority="11" stopIfTrue="1">
      <formula>AND(ROUNDDOWN(($A$4-E7)/365.25,0)&lt;=13,G7&lt;&gt;"OK")</formula>
    </cfRule>
    <cfRule type="expression" dxfId="330" priority="12" stopIfTrue="1">
      <formula>AND(ROUNDDOWN(($A$4-E7)/365.25,0)&lt;=14,G7&lt;&gt;"OK")</formula>
    </cfRule>
    <cfRule type="expression" dxfId="329" priority="13" stopIfTrue="1">
      <formula>AND(ROUNDDOWN(($A$4-E7)/365.25,0)&lt;=17,G7&lt;&gt;"OK")</formula>
    </cfRule>
  </conditionalFormatting>
  <conditionalFormatting sqref="E7:E27 E29:E37">
    <cfRule type="expression" dxfId="328" priority="2" stopIfTrue="1">
      <formula>AND(ROUNDDOWN(($A$4-E7)/365.25,0)&lt;=13,G7&lt;&gt;"OK")</formula>
    </cfRule>
    <cfRule type="expression" dxfId="327" priority="3" stopIfTrue="1">
      <formula>AND(ROUNDDOWN(($A$4-E7)/365.25,0)&lt;=14,G7&lt;&gt;"OK")</formula>
    </cfRule>
    <cfRule type="expression" dxfId="326" priority="4" stopIfTrue="1">
      <formula>AND(ROUNDDOWN(($A$4-E7)/365.25,0)&lt;=17,G7&lt;&gt;"OK")</formula>
    </cfRule>
  </conditionalFormatting>
  <conditionalFormatting sqref="E7:E156">
    <cfRule type="expression" dxfId="325" priority="16" stopIfTrue="1">
      <formula>AND(ROUNDDOWN(($A$4-E7)/365.25,0)&lt;=13,G7&lt;&gt;"OK")</formula>
    </cfRule>
    <cfRule type="expression" dxfId="324" priority="17" stopIfTrue="1">
      <formula>AND(ROUNDDOWN(($A$4-E7)/365.25,0)&lt;=14,G7&lt;&gt;"OK")</formula>
    </cfRule>
    <cfRule type="expression" dxfId="323" priority="18" stopIfTrue="1">
      <formula>AND(ROUNDDOWN(($A$4-E7)/365.25,0)&lt;=17,G7&lt;&gt;"OK")</formula>
    </cfRule>
  </conditionalFormatting>
  <conditionalFormatting sqref="J7:J156">
    <cfRule type="cellIs" dxfId="322"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70049"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12B61-DF86-4ABA-B467-E6EEB828B0CC}">
  <sheetPr codeName="Munka34">
    <tabColor indexed="11"/>
  </sheetPr>
  <dimension ref="A1:AK41"/>
  <sheetViews>
    <sheetView workbookViewId="0">
      <selection activeCell="K10" sqref="K10"/>
    </sheetView>
  </sheetViews>
  <sheetFormatPr defaultRowHeight="13.2" x14ac:dyDescent="0.25"/>
  <cols>
    <col min="1" max="1" width="5.44140625" style="265" customWidth="1"/>
    <col min="2" max="2" width="4.44140625" style="265" customWidth="1"/>
    <col min="3" max="3" width="8.33203125" style="265" customWidth="1"/>
    <col min="4" max="4" width="7.109375" style="265" customWidth="1"/>
    <col min="5" max="5" width="9.33203125" style="265" customWidth="1"/>
    <col min="6" max="6" width="7.109375" style="265" customWidth="1"/>
    <col min="7" max="7" width="9.33203125" style="265" customWidth="1"/>
    <col min="8" max="8" width="7.109375" style="265" customWidth="1"/>
    <col min="9" max="9" width="9.33203125" style="265" customWidth="1"/>
    <col min="10" max="10" width="23.33203125" style="265" customWidth="1"/>
    <col min="11" max="13" width="8.5546875" style="265" customWidth="1"/>
    <col min="14" max="14" width="8.88671875" style="265"/>
    <col min="15" max="15" width="5.5546875" style="265" customWidth="1"/>
    <col min="16" max="16" width="4.5546875" style="265" customWidth="1"/>
    <col min="17" max="17" width="11.6640625" style="265" customWidth="1"/>
    <col min="18" max="24" width="8.88671875" style="265"/>
    <col min="25" max="25" width="10.33203125" style="265" hidden="1" customWidth="1"/>
    <col min="26" max="37" width="0" style="265" hidden="1" customWidth="1"/>
    <col min="38" max="16384" width="8.88671875" style="265"/>
  </cols>
  <sheetData>
    <row r="1" spans="1:37" ht="24.6" x14ac:dyDescent="0.25">
      <c r="A1" s="1082" t="e">
        <f>[2]Altalanos!$A$6</f>
        <v>#REF!</v>
      </c>
      <c r="B1" s="1082"/>
      <c r="C1" s="1082"/>
      <c r="D1" s="1082"/>
      <c r="E1" s="1082"/>
      <c r="F1" s="1082"/>
      <c r="G1" s="341"/>
      <c r="H1" s="342" t="s">
        <v>44</v>
      </c>
      <c r="I1" s="343"/>
      <c r="J1" s="344"/>
      <c r="L1" s="345"/>
      <c r="M1" s="346"/>
      <c r="N1" s="347"/>
      <c r="O1" s="347" t="s">
        <v>11</v>
      </c>
      <c r="P1" s="347"/>
      <c r="Q1" s="348"/>
      <c r="R1" s="347"/>
      <c r="AB1" s="349" t="e">
        <f>IF(Y5=1,CONCATENATE(VLOOKUP(Y3,AA16:AH27,2)),CONCATENATE(VLOOKUP(Y3,AA2:AK13,2)))</f>
        <v>#REF!</v>
      </c>
      <c r="AC1" s="349" t="e">
        <f>IF(Y5=1,CONCATENATE(VLOOKUP(Y3,AA16:AK27,3)),CONCATENATE(VLOOKUP(Y3,AA2:AK13,3)))</f>
        <v>#REF!</v>
      </c>
      <c r="AD1" s="349" t="e">
        <f>IF(Y5=1,CONCATENATE(VLOOKUP(Y3,AA16:AK27,4)),CONCATENATE(VLOOKUP(Y3,AA2:AK13,4)))</f>
        <v>#REF!</v>
      </c>
      <c r="AE1" s="349" t="e">
        <f>IF(Y5=1,CONCATENATE(VLOOKUP(Y3,AA16:AK27,5)),CONCATENATE(VLOOKUP(Y3,AA2:AK13,5)))</f>
        <v>#REF!</v>
      </c>
      <c r="AF1" s="349" t="e">
        <f>IF(Y5=1,CONCATENATE(VLOOKUP(Y3,AA16:AK27,6)),CONCATENATE(VLOOKUP(Y3,AA2:AK13,6)))</f>
        <v>#REF!</v>
      </c>
      <c r="AG1" s="349" t="e">
        <f>IF(Y5=1,CONCATENATE(VLOOKUP(Y3,AA16:AK27,7)),CONCATENATE(VLOOKUP(Y3,AA2:AK13,7)))</f>
        <v>#REF!</v>
      </c>
      <c r="AH1" s="349" t="e">
        <f>IF(Y5=1,CONCATENATE(VLOOKUP(Y3,AA16:AK27,8)),CONCATENATE(VLOOKUP(Y3,AA2:AK13,8)))</f>
        <v>#REF!</v>
      </c>
      <c r="AI1" s="349" t="e">
        <f>IF(Y5=1,CONCATENATE(VLOOKUP(Y3,AA16:AK27,9)),CONCATENATE(VLOOKUP(Y3,AA2:AK13,9)))</f>
        <v>#REF!</v>
      </c>
      <c r="AJ1" s="349" t="e">
        <f>IF(Y5=1,CONCATENATE(VLOOKUP(Y3,AA16:AK27,10)),CONCATENATE(VLOOKUP(Y3,AA2:AK13,10)))</f>
        <v>#REF!</v>
      </c>
      <c r="AK1" s="349" t="e">
        <f>IF(Y5=1,CONCATENATE(VLOOKUP(Y3,AA16:AK27,11)),CONCATENATE(VLOOKUP(Y3,AA2:AK13,11)))</f>
        <v>#REF!</v>
      </c>
    </row>
    <row r="2" spans="1:37" x14ac:dyDescent="0.25">
      <c r="A2" s="350" t="s">
        <v>43</v>
      </c>
      <c r="B2" s="351"/>
      <c r="C2" s="351"/>
      <c r="D2" s="351"/>
      <c r="E2" s="452" t="e">
        <f>[2]Altalanos!$D$8</f>
        <v>#REF!</v>
      </c>
      <c r="F2" s="351"/>
      <c r="G2" s="352"/>
      <c r="H2" s="353"/>
      <c r="I2" s="353"/>
      <c r="J2" s="354"/>
      <c r="K2" s="345"/>
      <c r="L2" s="345"/>
      <c r="M2" s="345"/>
      <c r="N2" s="355"/>
      <c r="O2" s="356"/>
      <c r="P2" s="355"/>
      <c r="Q2" s="356"/>
      <c r="R2" s="355"/>
      <c r="Y2" s="357"/>
      <c r="Z2" s="358"/>
      <c r="AA2" s="358" t="s">
        <v>53</v>
      </c>
      <c r="AB2" s="359">
        <v>150</v>
      </c>
      <c r="AC2" s="359">
        <v>120</v>
      </c>
      <c r="AD2" s="359">
        <v>100</v>
      </c>
      <c r="AE2" s="359">
        <v>80</v>
      </c>
      <c r="AF2" s="359">
        <v>70</v>
      </c>
      <c r="AG2" s="359">
        <v>60</v>
      </c>
      <c r="AH2" s="359">
        <v>55</v>
      </c>
      <c r="AI2" s="359">
        <v>50</v>
      </c>
      <c r="AJ2" s="359">
        <v>45</v>
      </c>
      <c r="AK2" s="359">
        <v>40</v>
      </c>
    </row>
    <row r="3" spans="1:37" x14ac:dyDescent="0.25">
      <c r="A3" s="281" t="s">
        <v>21</v>
      </c>
      <c r="B3" s="281"/>
      <c r="C3" s="281"/>
      <c r="D3" s="281"/>
      <c r="E3" s="281" t="s">
        <v>19</v>
      </c>
      <c r="F3" s="281"/>
      <c r="G3" s="281"/>
      <c r="H3" s="281" t="s">
        <v>24</v>
      </c>
      <c r="I3" s="281"/>
      <c r="J3" s="360"/>
      <c r="K3" s="281"/>
      <c r="L3" s="361" t="s">
        <v>25</v>
      </c>
      <c r="M3" s="281"/>
      <c r="N3" s="362"/>
      <c r="O3" s="363"/>
      <c r="P3" s="362"/>
      <c r="Q3" s="364" t="s">
        <v>66</v>
      </c>
      <c r="R3" s="359" t="s">
        <v>72</v>
      </c>
      <c r="Y3" s="358">
        <f>IF(H4="OB","A",IF(H4="IX","W",H4))</f>
        <v>0</v>
      </c>
      <c r="Z3" s="358"/>
      <c r="AA3" s="358" t="s">
        <v>76</v>
      </c>
      <c r="AB3" s="359">
        <v>120</v>
      </c>
      <c r="AC3" s="359">
        <v>90</v>
      </c>
      <c r="AD3" s="359">
        <v>65</v>
      </c>
      <c r="AE3" s="359">
        <v>55</v>
      </c>
      <c r="AF3" s="359">
        <v>50</v>
      </c>
      <c r="AG3" s="359">
        <v>45</v>
      </c>
      <c r="AH3" s="359">
        <v>40</v>
      </c>
      <c r="AI3" s="359">
        <v>35</v>
      </c>
      <c r="AJ3" s="359">
        <v>25</v>
      </c>
      <c r="AK3" s="359">
        <v>20</v>
      </c>
    </row>
    <row r="4" spans="1:37" ht="13.8" thickBot="1" x14ac:dyDescent="0.3">
      <c r="A4" s="1083" t="e">
        <f>[2]Altalanos!$A$10</f>
        <v>#REF!</v>
      </c>
      <c r="B4" s="1083"/>
      <c r="C4" s="1083"/>
      <c r="D4" s="365"/>
      <c r="E4" s="366" t="e">
        <f>[2]Altalanos!$C$10</f>
        <v>#REF!</v>
      </c>
      <c r="F4" s="366"/>
      <c r="G4" s="366"/>
      <c r="H4" s="140"/>
      <c r="I4" s="366"/>
      <c r="J4" s="367"/>
      <c r="K4" s="140"/>
      <c r="L4" s="368" t="e">
        <f>[2]Altalanos!$E$10</f>
        <v>#REF!</v>
      </c>
      <c r="M4" s="140"/>
      <c r="N4" s="369"/>
      <c r="O4" s="370"/>
      <c r="P4" s="369"/>
      <c r="Q4" s="371" t="s">
        <v>73</v>
      </c>
      <c r="R4" s="372" t="s">
        <v>68</v>
      </c>
      <c r="Y4" s="358"/>
      <c r="Z4" s="358"/>
      <c r="AA4" s="358" t="s">
        <v>77</v>
      </c>
      <c r="AB4" s="359">
        <v>90</v>
      </c>
      <c r="AC4" s="359">
        <v>60</v>
      </c>
      <c r="AD4" s="359">
        <v>45</v>
      </c>
      <c r="AE4" s="359">
        <v>34</v>
      </c>
      <c r="AF4" s="359">
        <v>27</v>
      </c>
      <c r="AG4" s="359">
        <v>22</v>
      </c>
      <c r="AH4" s="359">
        <v>18</v>
      </c>
      <c r="AI4" s="359">
        <v>15</v>
      </c>
      <c r="AJ4" s="359">
        <v>12</v>
      </c>
      <c r="AK4" s="359">
        <v>9</v>
      </c>
    </row>
    <row r="5" spans="1:37" x14ac:dyDescent="0.25">
      <c r="A5" s="373"/>
      <c r="B5" s="373" t="s">
        <v>41</v>
      </c>
      <c r="C5" s="373" t="s">
        <v>51</v>
      </c>
      <c r="D5" s="373" t="s">
        <v>35</v>
      </c>
      <c r="E5" s="373" t="s">
        <v>56</v>
      </c>
      <c r="F5" s="373"/>
      <c r="G5" s="373" t="s">
        <v>23</v>
      </c>
      <c r="H5" s="373"/>
      <c r="I5" s="373" t="s">
        <v>26</v>
      </c>
      <c r="J5" s="373"/>
      <c r="K5" s="374" t="s">
        <v>57</v>
      </c>
      <c r="L5" s="374" t="s">
        <v>58</v>
      </c>
      <c r="M5" s="374" t="s">
        <v>59</v>
      </c>
      <c r="Q5" s="375" t="s">
        <v>74</v>
      </c>
      <c r="R5" s="376" t="s">
        <v>70</v>
      </c>
      <c r="Y5" s="358" t="e">
        <f>IF(OR([2]Altalanos!$A$8="F1",[2]Altalanos!$A$8="F2",[2]Altalanos!$A$8="N1",[2]Altalanos!$A$8="N2"),1,2)</f>
        <v>#REF!</v>
      </c>
      <c r="Z5" s="358"/>
      <c r="AA5" s="358" t="s">
        <v>78</v>
      </c>
      <c r="AB5" s="359">
        <v>60</v>
      </c>
      <c r="AC5" s="359">
        <v>40</v>
      </c>
      <c r="AD5" s="359">
        <v>30</v>
      </c>
      <c r="AE5" s="359">
        <v>20</v>
      </c>
      <c r="AF5" s="359">
        <v>18</v>
      </c>
      <c r="AG5" s="359">
        <v>15</v>
      </c>
      <c r="AH5" s="359">
        <v>12</v>
      </c>
      <c r="AI5" s="359">
        <v>10</v>
      </c>
      <c r="AJ5" s="359">
        <v>8</v>
      </c>
      <c r="AK5" s="359">
        <v>6</v>
      </c>
    </row>
    <row r="6" spans="1:37" x14ac:dyDescent="0.25">
      <c r="A6" s="377"/>
      <c r="B6" s="377"/>
      <c r="C6" s="377"/>
      <c r="D6" s="377"/>
      <c r="E6" s="377"/>
      <c r="F6" s="377"/>
      <c r="G6" s="377"/>
      <c r="H6" s="377"/>
      <c r="I6" s="377"/>
      <c r="J6" s="377"/>
      <c r="K6" s="377"/>
      <c r="L6" s="377"/>
      <c r="M6" s="377"/>
      <c r="Y6" s="358"/>
      <c r="Z6" s="358"/>
      <c r="AA6" s="358" t="s">
        <v>79</v>
      </c>
      <c r="AB6" s="359">
        <v>40</v>
      </c>
      <c r="AC6" s="359">
        <v>25</v>
      </c>
      <c r="AD6" s="359">
        <v>18</v>
      </c>
      <c r="AE6" s="359">
        <v>13</v>
      </c>
      <c r="AF6" s="359">
        <v>10</v>
      </c>
      <c r="AG6" s="359">
        <v>8</v>
      </c>
      <c r="AH6" s="359">
        <v>6</v>
      </c>
      <c r="AI6" s="359">
        <v>5</v>
      </c>
      <c r="AJ6" s="359">
        <v>4</v>
      </c>
      <c r="AK6" s="359">
        <v>3</v>
      </c>
    </row>
    <row r="7" spans="1:37" x14ac:dyDescent="0.25">
      <c r="A7" s="378" t="s">
        <v>53</v>
      </c>
      <c r="B7" s="379">
        <v>2</v>
      </c>
      <c r="C7" s="380" t="str">
        <f>IF($B7="","",VLOOKUP($B7,'A-V.kcs.-U14-L elo'!$A$7:$O$22,5))</f>
        <v>130612</v>
      </c>
      <c r="D7" s="380">
        <f>IF($B7="","",VLOOKUP($B7,'A-V.kcs.-U14-L elo'!$A$7:$O$22,15))</f>
        <v>57</v>
      </c>
      <c r="E7" s="381" t="str">
        <f>UPPER(IF($B7="","",VLOOKUP($B7,'A-V.kcs.-U14-L elo'!$A$7:$O$22,2)))</f>
        <v>FÁSKERTI</v>
      </c>
      <c r="F7" s="382"/>
      <c r="G7" s="381" t="str">
        <f>IF($B7="","",VLOOKUP($B7,'A-V.kcs.-U14-L elo'!$A$7:$O$22,3))</f>
        <v>Lujza</v>
      </c>
      <c r="H7" s="382"/>
      <c r="I7" s="381" t="str">
        <f>IF($B7="","",VLOOKUP($B7,'A-V.kcs.-U14-L elo'!$A$7:$O$22,4))</f>
        <v>PTE Gyakorló Ált. Isk., Gimn. és Óvoda</v>
      </c>
      <c r="J7" s="377"/>
      <c r="K7" s="1051" t="s">
        <v>575</v>
      </c>
      <c r="L7" s="384"/>
      <c r="M7" s="385"/>
      <c r="Y7" s="358"/>
      <c r="Z7" s="358"/>
      <c r="AA7" s="358" t="s">
        <v>80</v>
      </c>
      <c r="AB7" s="359">
        <v>25</v>
      </c>
      <c r="AC7" s="359">
        <v>15</v>
      </c>
      <c r="AD7" s="359">
        <v>13</v>
      </c>
      <c r="AE7" s="359">
        <v>8</v>
      </c>
      <c r="AF7" s="359">
        <v>6</v>
      </c>
      <c r="AG7" s="359">
        <v>4</v>
      </c>
      <c r="AH7" s="359">
        <v>3</v>
      </c>
      <c r="AI7" s="359">
        <v>2</v>
      </c>
      <c r="AJ7" s="359">
        <v>1</v>
      </c>
      <c r="AK7" s="359">
        <v>0</v>
      </c>
    </row>
    <row r="8" spans="1:37" x14ac:dyDescent="0.25">
      <c r="A8" s="378"/>
      <c r="B8" s="386"/>
      <c r="C8" s="377"/>
      <c r="D8" s="377"/>
      <c r="E8" s="377"/>
      <c r="F8" s="377"/>
      <c r="G8" s="377"/>
      <c r="H8" s="377"/>
      <c r="I8" s="377"/>
      <c r="J8" s="377"/>
      <c r="K8" s="378"/>
      <c r="L8" s="378"/>
      <c r="M8" s="387"/>
      <c r="Y8" s="358"/>
      <c r="Z8" s="358"/>
      <c r="AA8" s="358" t="s">
        <v>81</v>
      </c>
      <c r="AB8" s="359">
        <v>15</v>
      </c>
      <c r="AC8" s="359">
        <v>10</v>
      </c>
      <c r="AD8" s="359">
        <v>7</v>
      </c>
      <c r="AE8" s="359">
        <v>5</v>
      </c>
      <c r="AF8" s="359">
        <v>4</v>
      </c>
      <c r="AG8" s="359">
        <v>3</v>
      </c>
      <c r="AH8" s="359">
        <v>2</v>
      </c>
      <c r="AI8" s="359">
        <v>1</v>
      </c>
      <c r="AJ8" s="359">
        <v>0</v>
      </c>
      <c r="AK8" s="359">
        <v>0</v>
      </c>
    </row>
    <row r="9" spans="1:37" x14ac:dyDescent="0.25">
      <c r="A9" s="378" t="s">
        <v>54</v>
      </c>
      <c r="B9" s="379">
        <v>1</v>
      </c>
      <c r="C9" s="380" t="str">
        <f>IF($B9="","",VLOOKUP($B9,'A-V.kcs.-U14-L elo'!$A$7:$O$22,5))</f>
        <v>120221</v>
      </c>
      <c r="D9" s="380">
        <f>IF($B9="","",VLOOKUP($B9,'A-V.kcs.-U14-L elo'!$A$7:$O$22,15))</f>
        <v>33</v>
      </c>
      <c r="E9" s="381" t="str">
        <f>UPPER(IF($B9="","",VLOOKUP($B9,'A-V.kcs.-U14-L elo'!$A$7:$O$22,2)))</f>
        <v>BENOVICS</v>
      </c>
      <c r="F9" s="382"/>
      <c r="G9" s="381" t="str">
        <f>IF($B9="","",VLOOKUP($B9,'A-V.kcs.-U14-L elo'!$A$7:$O$22,3))</f>
        <v>Málna</v>
      </c>
      <c r="H9" s="382"/>
      <c r="I9" s="381" t="str">
        <f>IF($B9="","",VLOOKUP($B9,'A-V.kcs.-U14-L elo'!$A$7:$O$22,4))</f>
        <v>Miroslav Krleža Horvát Ó, Ált.Isk.,Gimn. és Koll.</v>
      </c>
      <c r="J9" s="377"/>
      <c r="K9" s="1051" t="s">
        <v>574</v>
      </c>
      <c r="L9" s="384"/>
      <c r="M9" s="385"/>
      <c r="Y9" s="358"/>
      <c r="Z9" s="358"/>
      <c r="AA9" s="358" t="s">
        <v>82</v>
      </c>
      <c r="AB9" s="359">
        <v>10</v>
      </c>
      <c r="AC9" s="359">
        <v>6</v>
      </c>
      <c r="AD9" s="359">
        <v>4</v>
      </c>
      <c r="AE9" s="359">
        <v>2</v>
      </c>
      <c r="AF9" s="359">
        <v>1</v>
      </c>
      <c r="AG9" s="359">
        <v>0</v>
      </c>
      <c r="AH9" s="359">
        <v>0</v>
      </c>
      <c r="AI9" s="359">
        <v>0</v>
      </c>
      <c r="AJ9" s="359">
        <v>0</v>
      </c>
      <c r="AK9" s="359">
        <v>0</v>
      </c>
    </row>
    <row r="10" spans="1:37" x14ac:dyDescent="0.25">
      <c r="A10" s="378"/>
      <c r="B10" s="386"/>
      <c r="C10" s="377"/>
      <c r="D10" s="377"/>
      <c r="E10" s="377"/>
      <c r="F10" s="377"/>
      <c r="G10" s="377"/>
      <c r="H10" s="377"/>
      <c r="I10" s="377"/>
      <c r="J10" s="377"/>
      <c r="K10" s="378"/>
      <c r="L10" s="378"/>
      <c r="M10" s="387"/>
      <c r="Y10" s="358"/>
      <c r="Z10" s="358"/>
      <c r="AA10" s="358" t="s">
        <v>83</v>
      </c>
      <c r="AB10" s="359">
        <v>6</v>
      </c>
      <c r="AC10" s="359">
        <v>3</v>
      </c>
      <c r="AD10" s="359">
        <v>2</v>
      </c>
      <c r="AE10" s="359">
        <v>1</v>
      </c>
      <c r="AF10" s="359">
        <v>0</v>
      </c>
      <c r="AG10" s="359">
        <v>0</v>
      </c>
      <c r="AH10" s="359">
        <v>0</v>
      </c>
      <c r="AI10" s="359">
        <v>0</v>
      </c>
      <c r="AJ10" s="359">
        <v>0</v>
      </c>
      <c r="AK10" s="359">
        <v>0</v>
      </c>
    </row>
    <row r="11" spans="1:37" x14ac:dyDescent="0.25">
      <c r="A11" s="378" t="s">
        <v>55</v>
      </c>
      <c r="B11" s="379">
        <v>3</v>
      </c>
      <c r="C11" s="380" t="str">
        <f>IF($B11="","",VLOOKUP($B11,'A-V.kcs.-U14-L elo'!$A$7:$O$22,5))</f>
        <v>130520</v>
      </c>
      <c r="D11" s="380">
        <f>IF($B11="","",VLOOKUP($B11,'A-V.kcs.-U14-L elo'!$A$7:$O$22,15))</f>
        <v>22</v>
      </c>
      <c r="E11" s="381" t="str">
        <f>UPPER(IF($B11="","",VLOOKUP($B11,'A-V.kcs.-U14-L elo'!$A$7:$O$22,2)))</f>
        <v>VARGA</v>
      </c>
      <c r="F11" s="382"/>
      <c r="G11" s="381" t="str">
        <f>IF($B11="","",VLOOKUP($B11,'A-V.kcs.-U14-L elo'!$A$7:$O$22,3))</f>
        <v>Hanna Lilien</v>
      </c>
      <c r="H11" s="382"/>
      <c r="I11" s="381" t="str">
        <f>IF($B11="","",VLOOKUP($B11,'A-V.kcs.-U14-L elo'!$A$7:$O$22,4))</f>
        <v>Sztárai Mihály Ált.Isk., Óvoda és AMI</v>
      </c>
      <c r="J11" s="377"/>
      <c r="K11" s="1051" t="s">
        <v>573</v>
      </c>
      <c r="L11" s="384"/>
      <c r="M11" s="385"/>
      <c r="Y11" s="358"/>
      <c r="Z11" s="358"/>
      <c r="AA11" s="358" t="s">
        <v>88</v>
      </c>
      <c r="AB11" s="359">
        <v>3</v>
      </c>
      <c r="AC11" s="359">
        <v>2</v>
      </c>
      <c r="AD11" s="359">
        <v>1</v>
      </c>
      <c r="AE11" s="359">
        <v>0</v>
      </c>
      <c r="AF11" s="359">
        <v>0</v>
      </c>
      <c r="AG11" s="359">
        <v>0</v>
      </c>
      <c r="AH11" s="359">
        <v>0</v>
      </c>
      <c r="AI11" s="359">
        <v>0</v>
      </c>
      <c r="AJ11" s="359">
        <v>0</v>
      </c>
      <c r="AK11" s="359">
        <v>0</v>
      </c>
    </row>
    <row r="12" spans="1:37" x14ac:dyDescent="0.25">
      <c r="A12" s="377"/>
      <c r="B12" s="377"/>
      <c r="C12" s="377"/>
      <c r="D12" s="377"/>
      <c r="E12" s="377"/>
      <c r="F12" s="377"/>
      <c r="G12" s="377"/>
      <c r="H12" s="377"/>
      <c r="I12" s="377"/>
      <c r="J12" s="377"/>
      <c r="K12" s="377"/>
      <c r="L12" s="377"/>
      <c r="M12" s="377"/>
      <c r="Y12" s="358"/>
      <c r="Z12" s="358"/>
      <c r="AA12" s="358" t="s">
        <v>84</v>
      </c>
      <c r="AB12" s="388">
        <v>0</v>
      </c>
      <c r="AC12" s="388">
        <v>0</v>
      </c>
      <c r="AD12" s="388">
        <v>0</v>
      </c>
      <c r="AE12" s="388">
        <v>0</v>
      </c>
      <c r="AF12" s="388">
        <v>0</v>
      </c>
      <c r="AG12" s="388">
        <v>0</v>
      </c>
      <c r="AH12" s="388">
        <v>0</v>
      </c>
      <c r="AI12" s="388">
        <v>0</v>
      </c>
      <c r="AJ12" s="388">
        <v>0</v>
      </c>
      <c r="AK12" s="388">
        <v>0</v>
      </c>
    </row>
    <row r="13" spans="1:37" x14ac:dyDescent="0.25">
      <c r="A13" s="377"/>
      <c r="B13" s="377"/>
      <c r="C13" s="377"/>
      <c r="D13" s="377"/>
      <c r="E13" s="377"/>
      <c r="F13" s="377"/>
      <c r="G13" s="377"/>
      <c r="H13" s="377"/>
      <c r="I13" s="377"/>
      <c r="J13" s="377"/>
      <c r="K13" s="377"/>
      <c r="L13" s="377"/>
      <c r="M13" s="377"/>
      <c r="Y13" s="358"/>
      <c r="Z13" s="358"/>
      <c r="AA13" s="358" t="s">
        <v>85</v>
      </c>
      <c r="AB13" s="388">
        <v>0</v>
      </c>
      <c r="AC13" s="388">
        <v>0</v>
      </c>
      <c r="AD13" s="388">
        <v>0</v>
      </c>
      <c r="AE13" s="388">
        <v>0</v>
      </c>
      <c r="AF13" s="388">
        <v>0</v>
      </c>
      <c r="AG13" s="388">
        <v>0</v>
      </c>
      <c r="AH13" s="388">
        <v>0</v>
      </c>
      <c r="AI13" s="388">
        <v>0</v>
      </c>
      <c r="AJ13" s="388">
        <v>0</v>
      </c>
      <c r="AK13" s="388">
        <v>0</v>
      </c>
    </row>
    <row r="14" spans="1:37" x14ac:dyDescent="0.25">
      <c r="A14" s="377"/>
      <c r="B14" s="377"/>
      <c r="C14" s="377"/>
      <c r="D14" s="377"/>
      <c r="E14" s="377"/>
      <c r="F14" s="377"/>
      <c r="G14" s="377"/>
      <c r="H14" s="377"/>
      <c r="I14" s="377"/>
      <c r="J14" s="377"/>
      <c r="K14" s="377"/>
      <c r="L14" s="377"/>
      <c r="M14" s="377"/>
      <c r="Y14" s="358"/>
      <c r="Z14" s="358"/>
      <c r="AA14" s="358"/>
      <c r="AB14" s="358"/>
      <c r="AC14" s="358"/>
      <c r="AD14" s="358"/>
      <c r="AE14" s="358"/>
      <c r="AF14" s="358"/>
      <c r="AG14" s="358"/>
      <c r="AH14" s="358"/>
      <c r="AI14" s="358"/>
      <c r="AJ14" s="358"/>
      <c r="AK14" s="358"/>
    </row>
    <row r="15" spans="1:37" x14ac:dyDescent="0.25">
      <c r="A15" s="377"/>
      <c r="B15" s="377"/>
      <c r="C15" s="377"/>
      <c r="D15" s="377"/>
      <c r="E15" s="377"/>
      <c r="F15" s="377"/>
      <c r="G15" s="377"/>
      <c r="H15" s="377"/>
      <c r="I15" s="377"/>
      <c r="J15" s="377"/>
      <c r="K15" s="377"/>
      <c r="L15" s="377"/>
      <c r="M15" s="377"/>
      <c r="Y15" s="358"/>
      <c r="Z15" s="358"/>
      <c r="AA15" s="358"/>
      <c r="AB15" s="358"/>
      <c r="AC15" s="358"/>
      <c r="AD15" s="358"/>
      <c r="AE15" s="358"/>
      <c r="AF15" s="358"/>
      <c r="AG15" s="358"/>
      <c r="AH15" s="358"/>
      <c r="AI15" s="358"/>
      <c r="AJ15" s="358"/>
      <c r="AK15" s="358"/>
    </row>
    <row r="16" spans="1:37" x14ac:dyDescent="0.25">
      <c r="A16" s="377"/>
      <c r="B16" s="377"/>
      <c r="C16" s="377"/>
      <c r="D16" s="377"/>
      <c r="E16" s="377"/>
      <c r="F16" s="377"/>
      <c r="G16" s="377"/>
      <c r="H16" s="377"/>
      <c r="I16" s="377"/>
      <c r="J16" s="377"/>
      <c r="K16" s="377"/>
      <c r="L16" s="377"/>
      <c r="M16" s="377"/>
      <c r="Y16" s="358"/>
      <c r="Z16" s="358"/>
      <c r="AA16" s="358" t="s">
        <v>53</v>
      </c>
      <c r="AB16" s="358">
        <v>300</v>
      </c>
      <c r="AC16" s="358">
        <v>250</v>
      </c>
      <c r="AD16" s="358">
        <v>220</v>
      </c>
      <c r="AE16" s="358">
        <v>180</v>
      </c>
      <c r="AF16" s="358">
        <v>160</v>
      </c>
      <c r="AG16" s="358">
        <v>150</v>
      </c>
      <c r="AH16" s="358">
        <v>140</v>
      </c>
      <c r="AI16" s="358">
        <v>130</v>
      </c>
      <c r="AJ16" s="358">
        <v>120</v>
      </c>
      <c r="AK16" s="358">
        <v>110</v>
      </c>
    </row>
    <row r="17" spans="1:37" x14ac:dyDescent="0.25">
      <c r="A17" s="377"/>
      <c r="B17" s="377"/>
      <c r="C17" s="377"/>
      <c r="D17" s="377"/>
      <c r="E17" s="377"/>
      <c r="F17" s="377"/>
      <c r="G17" s="377"/>
      <c r="H17" s="377"/>
      <c r="I17" s="377"/>
      <c r="J17" s="377"/>
      <c r="K17" s="377"/>
      <c r="L17" s="377"/>
      <c r="M17" s="377"/>
      <c r="Y17" s="358"/>
      <c r="Z17" s="358"/>
      <c r="AA17" s="358" t="s">
        <v>76</v>
      </c>
      <c r="AB17" s="358">
        <v>250</v>
      </c>
      <c r="AC17" s="358">
        <v>200</v>
      </c>
      <c r="AD17" s="358">
        <v>160</v>
      </c>
      <c r="AE17" s="358">
        <v>140</v>
      </c>
      <c r="AF17" s="358">
        <v>120</v>
      </c>
      <c r="AG17" s="358">
        <v>110</v>
      </c>
      <c r="AH17" s="358">
        <v>100</v>
      </c>
      <c r="AI17" s="358">
        <v>90</v>
      </c>
      <c r="AJ17" s="358">
        <v>80</v>
      </c>
      <c r="AK17" s="358">
        <v>70</v>
      </c>
    </row>
    <row r="18" spans="1:37" ht="18.75" customHeight="1" x14ac:dyDescent="0.25">
      <c r="A18" s="377"/>
      <c r="B18" s="1084"/>
      <c r="C18" s="1084"/>
      <c r="D18" s="1081" t="str">
        <f>E7</f>
        <v>FÁSKERTI</v>
      </c>
      <c r="E18" s="1081"/>
      <c r="F18" s="1081" t="str">
        <f>E9</f>
        <v>BENOVICS</v>
      </c>
      <c r="G18" s="1081"/>
      <c r="H18" s="1081" t="str">
        <f>E11</f>
        <v>VARGA</v>
      </c>
      <c r="I18" s="1081"/>
      <c r="J18" s="377"/>
      <c r="K18" s="377"/>
      <c r="L18" s="377"/>
      <c r="M18" s="377"/>
      <c r="Y18" s="358"/>
      <c r="Z18" s="358"/>
      <c r="AA18" s="358" t="s">
        <v>77</v>
      </c>
      <c r="AB18" s="358">
        <v>200</v>
      </c>
      <c r="AC18" s="358">
        <v>150</v>
      </c>
      <c r="AD18" s="358">
        <v>130</v>
      </c>
      <c r="AE18" s="358">
        <v>110</v>
      </c>
      <c r="AF18" s="358">
        <v>95</v>
      </c>
      <c r="AG18" s="358">
        <v>80</v>
      </c>
      <c r="AH18" s="358">
        <v>70</v>
      </c>
      <c r="AI18" s="358">
        <v>60</v>
      </c>
      <c r="AJ18" s="358">
        <v>55</v>
      </c>
      <c r="AK18" s="358">
        <v>50</v>
      </c>
    </row>
    <row r="19" spans="1:37" ht="18.75" customHeight="1" x14ac:dyDescent="0.25">
      <c r="A19" s="389" t="s">
        <v>53</v>
      </c>
      <c r="B19" s="1076" t="str">
        <f>E7</f>
        <v>FÁSKERTI</v>
      </c>
      <c r="C19" s="1076"/>
      <c r="D19" s="1085"/>
      <c r="E19" s="1085"/>
      <c r="F19" s="1087" t="s">
        <v>652</v>
      </c>
      <c r="G19" s="1086"/>
      <c r="H19" s="1087" t="s">
        <v>627</v>
      </c>
      <c r="I19" s="1086"/>
      <c r="J19" s="377"/>
      <c r="K19" s="377"/>
      <c r="L19" s="377"/>
      <c r="M19" s="377"/>
      <c r="Y19" s="358"/>
      <c r="Z19" s="358"/>
      <c r="AA19" s="358" t="s">
        <v>78</v>
      </c>
      <c r="AB19" s="358">
        <v>150</v>
      </c>
      <c r="AC19" s="358">
        <v>120</v>
      </c>
      <c r="AD19" s="358">
        <v>100</v>
      </c>
      <c r="AE19" s="358">
        <v>80</v>
      </c>
      <c r="AF19" s="358">
        <v>70</v>
      </c>
      <c r="AG19" s="358">
        <v>60</v>
      </c>
      <c r="AH19" s="358">
        <v>55</v>
      </c>
      <c r="AI19" s="358">
        <v>50</v>
      </c>
      <c r="AJ19" s="358">
        <v>45</v>
      </c>
      <c r="AK19" s="358">
        <v>40</v>
      </c>
    </row>
    <row r="20" spans="1:37" ht="18.75" customHeight="1" x14ac:dyDescent="0.25">
      <c r="A20" s="389" t="s">
        <v>54</v>
      </c>
      <c r="B20" s="1076" t="str">
        <f>E9</f>
        <v>BENOVICS</v>
      </c>
      <c r="C20" s="1076"/>
      <c r="D20" s="1087" t="s">
        <v>648</v>
      </c>
      <c r="E20" s="1086"/>
      <c r="F20" s="1085"/>
      <c r="G20" s="1085"/>
      <c r="H20" s="1087" t="s">
        <v>665</v>
      </c>
      <c r="I20" s="1086"/>
      <c r="J20" s="377"/>
      <c r="K20" s="377"/>
      <c r="L20" s="377"/>
      <c r="M20" s="377"/>
      <c r="Y20" s="358"/>
      <c r="Z20" s="358"/>
      <c r="AA20" s="358" t="s">
        <v>79</v>
      </c>
      <c r="AB20" s="358">
        <v>120</v>
      </c>
      <c r="AC20" s="358">
        <v>90</v>
      </c>
      <c r="AD20" s="358">
        <v>65</v>
      </c>
      <c r="AE20" s="358">
        <v>55</v>
      </c>
      <c r="AF20" s="358">
        <v>50</v>
      </c>
      <c r="AG20" s="358">
        <v>45</v>
      </c>
      <c r="AH20" s="358">
        <v>40</v>
      </c>
      <c r="AI20" s="358">
        <v>35</v>
      </c>
      <c r="AJ20" s="358">
        <v>25</v>
      </c>
      <c r="AK20" s="358">
        <v>20</v>
      </c>
    </row>
    <row r="21" spans="1:37" ht="18.75" customHeight="1" x14ac:dyDescent="0.25">
      <c r="A21" s="389" t="s">
        <v>55</v>
      </c>
      <c r="B21" s="1076" t="str">
        <f>E11</f>
        <v>VARGA</v>
      </c>
      <c r="C21" s="1076"/>
      <c r="D21" s="1087" t="s">
        <v>626</v>
      </c>
      <c r="E21" s="1086"/>
      <c r="F21" s="1087" t="s">
        <v>664</v>
      </c>
      <c r="G21" s="1086"/>
      <c r="H21" s="1085"/>
      <c r="I21" s="1085"/>
      <c r="J21" s="377"/>
      <c r="K21" s="377"/>
      <c r="L21" s="377"/>
      <c r="M21" s="377"/>
      <c r="Y21" s="358"/>
      <c r="Z21" s="358"/>
      <c r="AA21" s="358" t="s">
        <v>80</v>
      </c>
      <c r="AB21" s="358">
        <v>90</v>
      </c>
      <c r="AC21" s="358">
        <v>60</v>
      </c>
      <c r="AD21" s="358">
        <v>45</v>
      </c>
      <c r="AE21" s="358">
        <v>34</v>
      </c>
      <c r="AF21" s="358">
        <v>27</v>
      </c>
      <c r="AG21" s="358">
        <v>22</v>
      </c>
      <c r="AH21" s="358">
        <v>18</v>
      </c>
      <c r="AI21" s="358">
        <v>15</v>
      </c>
      <c r="AJ21" s="358">
        <v>12</v>
      </c>
      <c r="AK21" s="358">
        <v>9</v>
      </c>
    </row>
    <row r="22" spans="1:37" x14ac:dyDescent="0.25">
      <c r="A22" s="377"/>
      <c r="B22" s="377"/>
      <c r="C22" s="377"/>
      <c r="D22" s="377"/>
      <c r="E22" s="377"/>
      <c r="F22" s="377"/>
      <c r="G22" s="377"/>
      <c r="H22" s="377"/>
      <c r="I22" s="377"/>
      <c r="J22" s="377"/>
      <c r="K22" s="377"/>
      <c r="L22" s="377"/>
      <c r="M22" s="377"/>
      <c r="Y22" s="358"/>
      <c r="Z22" s="358"/>
      <c r="AA22" s="358" t="s">
        <v>81</v>
      </c>
      <c r="AB22" s="358">
        <v>60</v>
      </c>
      <c r="AC22" s="358">
        <v>40</v>
      </c>
      <c r="AD22" s="358">
        <v>30</v>
      </c>
      <c r="AE22" s="358">
        <v>20</v>
      </c>
      <c r="AF22" s="358">
        <v>18</v>
      </c>
      <c r="AG22" s="358">
        <v>15</v>
      </c>
      <c r="AH22" s="358">
        <v>12</v>
      </c>
      <c r="AI22" s="358">
        <v>10</v>
      </c>
      <c r="AJ22" s="358">
        <v>8</v>
      </c>
      <c r="AK22" s="358">
        <v>6</v>
      </c>
    </row>
    <row r="23" spans="1:37" x14ac:dyDescent="0.25">
      <c r="A23" s="377"/>
      <c r="B23" s="377"/>
      <c r="C23" s="377"/>
      <c r="D23" s="377"/>
      <c r="E23" s="377"/>
      <c r="F23" s="377"/>
      <c r="G23" s="377"/>
      <c r="H23" s="377"/>
      <c r="I23" s="377"/>
      <c r="J23" s="377"/>
      <c r="K23" s="377"/>
      <c r="L23" s="377"/>
      <c r="M23" s="377"/>
      <c r="Y23" s="358"/>
      <c r="Z23" s="358"/>
      <c r="AA23" s="358" t="s">
        <v>82</v>
      </c>
      <c r="AB23" s="358">
        <v>40</v>
      </c>
      <c r="AC23" s="358">
        <v>25</v>
      </c>
      <c r="AD23" s="358">
        <v>18</v>
      </c>
      <c r="AE23" s="358">
        <v>13</v>
      </c>
      <c r="AF23" s="358">
        <v>8</v>
      </c>
      <c r="AG23" s="358">
        <v>7</v>
      </c>
      <c r="AH23" s="358">
        <v>6</v>
      </c>
      <c r="AI23" s="358">
        <v>5</v>
      </c>
      <c r="AJ23" s="358">
        <v>4</v>
      </c>
      <c r="AK23" s="358">
        <v>3</v>
      </c>
    </row>
    <row r="24" spans="1:37" x14ac:dyDescent="0.25">
      <c r="A24" s="377"/>
      <c r="B24" s="377"/>
      <c r="C24" s="377"/>
      <c r="D24" s="377"/>
      <c r="E24" s="377"/>
      <c r="F24" s="377"/>
      <c r="G24" s="377"/>
      <c r="H24" s="377"/>
      <c r="I24" s="377"/>
      <c r="J24" s="377"/>
      <c r="K24" s="377"/>
      <c r="L24" s="377"/>
      <c r="M24" s="377"/>
      <c r="Y24" s="358"/>
      <c r="Z24" s="358"/>
      <c r="AA24" s="358" t="s">
        <v>83</v>
      </c>
      <c r="AB24" s="358">
        <v>25</v>
      </c>
      <c r="AC24" s="358">
        <v>15</v>
      </c>
      <c r="AD24" s="358">
        <v>13</v>
      </c>
      <c r="AE24" s="358">
        <v>7</v>
      </c>
      <c r="AF24" s="358">
        <v>6</v>
      </c>
      <c r="AG24" s="358">
        <v>5</v>
      </c>
      <c r="AH24" s="358">
        <v>4</v>
      </c>
      <c r="AI24" s="358">
        <v>3</v>
      </c>
      <c r="AJ24" s="358">
        <v>2</v>
      </c>
      <c r="AK24" s="358">
        <v>1</v>
      </c>
    </row>
    <row r="25" spans="1:37" x14ac:dyDescent="0.25">
      <c r="A25" s="377"/>
      <c r="B25" s="377"/>
      <c r="C25" s="377"/>
      <c r="D25" s="377"/>
      <c r="E25" s="377"/>
      <c r="F25" s="377"/>
      <c r="G25" s="377"/>
      <c r="H25" s="377"/>
      <c r="I25" s="377"/>
      <c r="J25" s="377"/>
      <c r="K25" s="377"/>
      <c r="L25" s="377"/>
      <c r="M25" s="377"/>
      <c r="Y25" s="358"/>
      <c r="Z25" s="358"/>
      <c r="AA25" s="358" t="s">
        <v>88</v>
      </c>
      <c r="AB25" s="358">
        <v>15</v>
      </c>
      <c r="AC25" s="358">
        <v>10</v>
      </c>
      <c r="AD25" s="358">
        <v>8</v>
      </c>
      <c r="AE25" s="358">
        <v>4</v>
      </c>
      <c r="AF25" s="358">
        <v>3</v>
      </c>
      <c r="AG25" s="358">
        <v>2</v>
      </c>
      <c r="AH25" s="358">
        <v>1</v>
      </c>
      <c r="AI25" s="358">
        <v>0</v>
      </c>
      <c r="AJ25" s="358">
        <v>0</v>
      </c>
      <c r="AK25" s="358">
        <v>0</v>
      </c>
    </row>
    <row r="26" spans="1:37" x14ac:dyDescent="0.25">
      <c r="A26" s="377"/>
      <c r="B26" s="377"/>
      <c r="C26" s="377"/>
      <c r="D26" s="377"/>
      <c r="E26" s="377"/>
      <c r="F26" s="377"/>
      <c r="G26" s="377"/>
      <c r="H26" s="377"/>
      <c r="I26" s="377"/>
      <c r="J26" s="377"/>
      <c r="K26" s="377"/>
      <c r="L26" s="377"/>
      <c r="M26" s="377"/>
      <c r="Y26" s="358"/>
      <c r="Z26" s="358"/>
      <c r="AA26" s="358" t="s">
        <v>84</v>
      </c>
      <c r="AB26" s="358">
        <v>10</v>
      </c>
      <c r="AC26" s="358">
        <v>6</v>
      </c>
      <c r="AD26" s="358">
        <v>4</v>
      </c>
      <c r="AE26" s="358">
        <v>2</v>
      </c>
      <c r="AF26" s="358">
        <v>1</v>
      </c>
      <c r="AG26" s="358">
        <v>0</v>
      </c>
      <c r="AH26" s="358">
        <v>0</v>
      </c>
      <c r="AI26" s="358">
        <v>0</v>
      </c>
      <c r="AJ26" s="358">
        <v>0</v>
      </c>
      <c r="AK26" s="358">
        <v>0</v>
      </c>
    </row>
    <row r="27" spans="1:37" x14ac:dyDescent="0.25">
      <c r="A27" s="377"/>
      <c r="B27" s="377"/>
      <c r="C27" s="377"/>
      <c r="D27" s="377"/>
      <c r="E27" s="377"/>
      <c r="F27" s="377"/>
      <c r="G27" s="377"/>
      <c r="H27" s="377"/>
      <c r="I27" s="377"/>
      <c r="J27" s="377"/>
      <c r="K27" s="377"/>
      <c r="L27" s="377"/>
      <c r="M27" s="377"/>
      <c r="Y27" s="358"/>
      <c r="Z27" s="358"/>
      <c r="AA27" s="358" t="s">
        <v>85</v>
      </c>
      <c r="AB27" s="358">
        <v>3</v>
      </c>
      <c r="AC27" s="358">
        <v>2</v>
      </c>
      <c r="AD27" s="358">
        <v>1</v>
      </c>
      <c r="AE27" s="358">
        <v>0</v>
      </c>
      <c r="AF27" s="358">
        <v>0</v>
      </c>
      <c r="AG27" s="358">
        <v>0</v>
      </c>
      <c r="AH27" s="358">
        <v>0</v>
      </c>
      <c r="AI27" s="358">
        <v>0</v>
      </c>
      <c r="AJ27" s="358">
        <v>0</v>
      </c>
      <c r="AK27" s="358">
        <v>0</v>
      </c>
    </row>
    <row r="28" spans="1:37" x14ac:dyDescent="0.25">
      <c r="A28" s="377"/>
      <c r="B28" s="377"/>
      <c r="C28" s="377"/>
      <c r="D28" s="377"/>
      <c r="E28" s="377"/>
      <c r="F28" s="377"/>
      <c r="G28" s="377"/>
      <c r="H28" s="377"/>
      <c r="I28" s="377"/>
      <c r="J28" s="377"/>
      <c r="K28" s="377"/>
      <c r="L28" s="377"/>
      <c r="M28" s="377"/>
    </row>
    <row r="29" spans="1:37" x14ac:dyDescent="0.25">
      <c r="A29" s="377"/>
      <c r="B29" s="377"/>
      <c r="C29" s="377"/>
      <c r="D29" s="377"/>
      <c r="E29" s="377"/>
      <c r="F29" s="377"/>
      <c r="G29" s="377"/>
      <c r="H29" s="377"/>
      <c r="I29" s="377"/>
      <c r="J29" s="377"/>
      <c r="K29" s="377"/>
      <c r="L29" s="377"/>
      <c r="M29" s="377"/>
    </row>
    <row r="30" spans="1:37" x14ac:dyDescent="0.25">
      <c r="A30" s="377"/>
      <c r="B30" s="377"/>
      <c r="C30" s="377"/>
      <c r="D30" s="377"/>
      <c r="E30" s="377"/>
      <c r="F30" s="377"/>
      <c r="G30" s="377"/>
      <c r="H30" s="377"/>
      <c r="I30" s="377"/>
      <c r="J30" s="377"/>
      <c r="K30" s="377"/>
      <c r="L30" s="377"/>
      <c r="M30" s="377"/>
    </row>
    <row r="31" spans="1:37" x14ac:dyDescent="0.25">
      <c r="A31" s="377"/>
      <c r="B31" s="377"/>
      <c r="C31" s="377"/>
      <c r="D31" s="377"/>
      <c r="E31" s="377"/>
      <c r="F31" s="377"/>
      <c r="G31" s="377"/>
      <c r="H31" s="377"/>
      <c r="I31" s="377"/>
      <c r="J31" s="377"/>
      <c r="K31" s="377"/>
      <c r="L31" s="377"/>
      <c r="M31" s="377"/>
    </row>
    <row r="32" spans="1:37" x14ac:dyDescent="0.25">
      <c r="A32" s="377"/>
      <c r="B32" s="377"/>
      <c r="C32" s="377"/>
      <c r="D32" s="377"/>
      <c r="E32" s="377"/>
      <c r="F32" s="377"/>
      <c r="G32" s="377"/>
      <c r="H32" s="377"/>
      <c r="I32" s="377"/>
      <c r="J32" s="377"/>
      <c r="K32" s="377"/>
      <c r="L32" s="382"/>
      <c r="M32" s="382"/>
    </row>
    <row r="33" spans="1:18" x14ac:dyDescent="0.25">
      <c r="A33" s="390" t="s">
        <v>35</v>
      </c>
      <c r="B33" s="391"/>
      <c r="C33" s="392"/>
      <c r="D33" s="393" t="s">
        <v>2</v>
      </c>
      <c r="E33" s="394" t="s">
        <v>37</v>
      </c>
      <c r="F33" s="395"/>
      <c r="G33" s="393" t="s">
        <v>2</v>
      </c>
      <c r="H33" s="394" t="s">
        <v>46</v>
      </c>
      <c r="I33" s="396"/>
      <c r="J33" s="394" t="s">
        <v>47</v>
      </c>
      <c r="K33" s="397" t="s">
        <v>48</v>
      </c>
      <c r="L33" s="373"/>
      <c r="M33" s="398"/>
      <c r="N33" s="399"/>
      <c r="P33" s="400"/>
      <c r="Q33" s="400"/>
      <c r="R33" s="401"/>
    </row>
    <row r="34" spans="1:18" x14ac:dyDescent="0.25">
      <c r="A34" s="402" t="s">
        <v>36</v>
      </c>
      <c r="B34" s="403"/>
      <c r="C34" s="404"/>
      <c r="D34" s="405"/>
      <c r="E34" s="1080"/>
      <c r="F34" s="1080"/>
      <c r="G34" s="406" t="s">
        <v>3</v>
      </c>
      <c r="H34" s="403"/>
      <c r="I34" s="407"/>
      <c r="J34" s="408"/>
      <c r="K34" s="409" t="s">
        <v>38</v>
      </c>
      <c r="L34" s="410"/>
      <c r="M34" s="411"/>
      <c r="P34" s="412"/>
      <c r="Q34" s="412"/>
      <c r="R34" s="413"/>
    </row>
    <row r="35" spans="1:18" x14ac:dyDescent="0.25">
      <c r="A35" s="414" t="s">
        <v>45</v>
      </c>
      <c r="B35" s="415"/>
      <c r="C35" s="416"/>
      <c r="D35" s="417"/>
      <c r="E35" s="1075"/>
      <c r="F35" s="1075"/>
      <c r="G35" s="418" t="s">
        <v>4</v>
      </c>
      <c r="H35" s="419"/>
      <c r="I35" s="420"/>
      <c r="J35" s="421"/>
      <c r="K35" s="422"/>
      <c r="L35" s="382"/>
      <c r="M35" s="423"/>
      <c r="P35" s="413"/>
      <c r="Q35" s="424"/>
      <c r="R35" s="413"/>
    </row>
    <row r="36" spans="1:18" x14ac:dyDescent="0.25">
      <c r="A36" s="425"/>
      <c r="B36" s="426"/>
      <c r="C36" s="427"/>
      <c r="D36" s="417"/>
      <c r="E36" s="428"/>
      <c r="F36" s="377"/>
      <c r="G36" s="418" t="s">
        <v>5</v>
      </c>
      <c r="H36" s="419"/>
      <c r="I36" s="420"/>
      <c r="J36" s="421"/>
      <c r="K36" s="409" t="s">
        <v>39</v>
      </c>
      <c r="L36" s="410"/>
      <c r="M36" s="429"/>
      <c r="P36" s="412"/>
      <c r="Q36" s="412"/>
      <c r="R36" s="413"/>
    </row>
    <row r="37" spans="1:18" x14ac:dyDescent="0.25">
      <c r="A37" s="430"/>
      <c r="B37" s="431"/>
      <c r="C37" s="432"/>
      <c r="D37" s="417"/>
      <c r="E37" s="428"/>
      <c r="F37" s="377"/>
      <c r="G37" s="418" t="s">
        <v>6</v>
      </c>
      <c r="H37" s="419"/>
      <c r="I37" s="420"/>
      <c r="J37" s="421"/>
      <c r="K37" s="433"/>
      <c r="L37" s="377"/>
      <c r="M37" s="411"/>
      <c r="P37" s="413"/>
      <c r="Q37" s="424"/>
      <c r="R37" s="413"/>
    </row>
    <row r="38" spans="1:18" x14ac:dyDescent="0.25">
      <c r="A38" s="434"/>
      <c r="B38" s="435"/>
      <c r="C38" s="436"/>
      <c r="D38" s="417"/>
      <c r="E38" s="428"/>
      <c r="F38" s="377"/>
      <c r="G38" s="418" t="s">
        <v>7</v>
      </c>
      <c r="H38" s="419"/>
      <c r="I38" s="420"/>
      <c r="J38" s="421"/>
      <c r="K38" s="414"/>
      <c r="L38" s="382"/>
      <c r="M38" s="423"/>
      <c r="P38" s="413"/>
      <c r="Q38" s="424"/>
      <c r="R38" s="413"/>
    </row>
    <row r="39" spans="1:18" x14ac:dyDescent="0.25">
      <c r="A39" s="437"/>
      <c r="B39" s="438"/>
      <c r="C39" s="432"/>
      <c r="D39" s="417"/>
      <c r="E39" s="428"/>
      <c r="F39" s="377"/>
      <c r="G39" s="418" t="s">
        <v>8</v>
      </c>
      <c r="H39" s="419"/>
      <c r="I39" s="420"/>
      <c r="J39" s="421"/>
      <c r="K39" s="409" t="s">
        <v>28</v>
      </c>
      <c r="L39" s="410"/>
      <c r="M39" s="429"/>
      <c r="P39" s="412"/>
      <c r="Q39" s="412"/>
      <c r="R39" s="413"/>
    </row>
    <row r="40" spans="1:18" x14ac:dyDescent="0.25">
      <c r="A40" s="437"/>
      <c r="B40" s="438"/>
      <c r="C40" s="439"/>
      <c r="D40" s="417"/>
      <c r="E40" s="428"/>
      <c r="F40" s="377"/>
      <c r="G40" s="418" t="s">
        <v>9</v>
      </c>
      <c r="H40" s="419"/>
      <c r="I40" s="420"/>
      <c r="J40" s="421"/>
      <c r="K40" s="433"/>
      <c r="L40" s="377"/>
      <c r="M40" s="411"/>
      <c r="P40" s="413"/>
      <c r="Q40" s="424"/>
      <c r="R40" s="413"/>
    </row>
    <row r="41" spans="1:18" x14ac:dyDescent="0.25">
      <c r="A41" s="440"/>
      <c r="B41" s="441"/>
      <c r="C41" s="442"/>
      <c r="D41" s="443"/>
      <c r="E41" s="444"/>
      <c r="F41" s="382"/>
      <c r="G41" s="445" t="s">
        <v>10</v>
      </c>
      <c r="H41" s="415"/>
      <c r="I41" s="446"/>
      <c r="J41" s="447"/>
      <c r="K41" s="414" t="e">
        <f>L4</f>
        <v>#REF!</v>
      </c>
      <c r="L41" s="382"/>
      <c r="M41" s="423"/>
      <c r="P41" s="413"/>
      <c r="Q41" s="424"/>
      <c r="R41" s="448"/>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321" priority="2" stopIfTrue="1" operator="equal">
      <formula>"Bye"</formula>
    </cfRule>
  </conditionalFormatting>
  <conditionalFormatting sqref="R41">
    <cfRule type="expression" dxfId="320"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tabColor indexed="42"/>
  </sheetPr>
  <dimension ref="A1:Q156"/>
  <sheetViews>
    <sheetView showGridLines="0" showZeros="0" workbookViewId="0">
      <pane ySplit="6" topLeftCell="A7" activePane="bottomLeft" state="frozen"/>
      <selection activeCell="C12" sqref="C12"/>
      <selection pane="bottomLeft" activeCell="B7" sqref="B7:E7"/>
    </sheetView>
  </sheetViews>
  <sheetFormatPr defaultRowHeight="13.2" x14ac:dyDescent="0.25"/>
  <cols>
    <col min="1" max="1" width="3.88671875" customWidth="1"/>
    <col min="2" max="2" width="13" customWidth="1"/>
    <col min="3" max="3" width="14.33203125" customWidth="1"/>
    <col min="4" max="4" width="37.5546875" style="34" bestFit="1" customWidth="1"/>
    <col min="5" max="5" width="10.5546875" style="236" customWidth="1"/>
    <col min="6" max="6" width="6.109375" style="47" hidden="1" customWidth="1"/>
    <col min="7" max="7" width="28.664062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7" ht="24.6" x14ac:dyDescent="0.4">
      <c r="A1" s="455" t="str">
        <f>Altalanos!$A$6</f>
        <v>Baranya Vármegyei Tenisz DO A kategória</v>
      </c>
      <c r="B1" s="42"/>
      <c r="C1" s="42"/>
      <c r="D1" s="92"/>
      <c r="E1" s="110" t="s">
        <v>44</v>
      </c>
      <c r="F1" s="58"/>
      <c r="G1" s="101"/>
      <c r="H1" s="43"/>
      <c r="I1" s="43"/>
      <c r="J1" s="102"/>
      <c r="K1" s="102"/>
      <c r="L1" s="102"/>
      <c r="M1" s="102"/>
      <c r="N1" s="102"/>
      <c r="O1" s="102"/>
      <c r="P1" s="102"/>
      <c r="Q1" s="103"/>
    </row>
    <row r="2" spans="1:17" ht="13.8" thickBot="1" x14ac:dyDescent="0.3">
      <c r="B2" s="44" t="s">
        <v>43</v>
      </c>
      <c r="C2" s="44" t="str">
        <f>Altalanos!$A$8</f>
        <v>A-VI.kcs-U16-F</v>
      </c>
      <c r="D2" s="58"/>
      <c r="E2" s="110" t="s">
        <v>29</v>
      </c>
      <c r="F2" s="48"/>
      <c r="G2" s="48"/>
      <c r="H2" s="229"/>
      <c r="I2" s="229"/>
      <c r="J2" s="43"/>
      <c r="K2" s="43"/>
      <c r="L2" s="43"/>
      <c r="M2" s="43"/>
      <c r="N2" s="52"/>
      <c r="O2" s="38"/>
      <c r="P2" s="38"/>
      <c r="Q2" s="52"/>
    </row>
    <row r="3" spans="1:17" s="2" customFormat="1" ht="13.8" thickBot="1" x14ac:dyDescent="0.3">
      <c r="A3" s="223" t="s">
        <v>42</v>
      </c>
      <c r="B3" s="227"/>
      <c r="C3" s="227"/>
      <c r="D3" s="227"/>
      <c r="E3" s="227"/>
      <c r="F3" s="227"/>
      <c r="G3" s="227"/>
      <c r="H3" s="227"/>
      <c r="I3" s="228"/>
      <c r="J3" s="53"/>
      <c r="K3" s="59"/>
      <c r="L3" s="59"/>
      <c r="M3" s="59"/>
      <c r="N3" s="126" t="s">
        <v>28</v>
      </c>
      <c r="O3" s="54"/>
      <c r="P3" s="60"/>
      <c r="Q3" s="111"/>
    </row>
    <row r="4" spans="1:17" s="2" customFormat="1" x14ac:dyDescent="0.25">
      <c r="A4" s="36" t="s">
        <v>21</v>
      </c>
      <c r="B4" s="36"/>
      <c r="C4" s="35" t="s">
        <v>19</v>
      </c>
      <c r="D4" s="36" t="s">
        <v>24</v>
      </c>
      <c r="E4" s="39"/>
      <c r="G4" s="61"/>
      <c r="H4" s="238" t="s">
        <v>25</v>
      </c>
      <c r="I4" s="233"/>
      <c r="J4" s="62"/>
      <c r="K4" s="63"/>
      <c r="L4" s="63"/>
      <c r="M4" s="63"/>
      <c r="N4" s="62"/>
      <c r="O4" s="112"/>
      <c r="P4" s="112"/>
      <c r="Q4" s="64"/>
    </row>
    <row r="5" spans="1:17" s="2" customFormat="1" ht="13.8" thickBot="1" x14ac:dyDescent="0.3">
      <c r="A5" s="104" t="str">
        <f>Altalanos!$A$10</f>
        <v>2026.05.14-15.</v>
      </c>
      <c r="B5" s="104"/>
      <c r="C5" s="45" t="str">
        <f>Altalanos!$C$10</f>
        <v>Pécs</v>
      </c>
      <c r="D5" s="46" t="str">
        <f>Altalanos!$D$10</f>
        <v xml:space="preserve">  </v>
      </c>
      <c r="E5" s="46"/>
      <c r="F5" s="46"/>
      <c r="G5" s="46"/>
      <c r="H5" s="123" t="str">
        <f>Altalanos!$E$10</f>
        <v>Nagyistók-Nádasi Judit</v>
      </c>
      <c r="I5" s="239"/>
      <c r="J5" s="65"/>
      <c r="K5" s="40"/>
      <c r="L5" s="40"/>
      <c r="M5" s="40"/>
      <c r="N5" s="65"/>
      <c r="O5" s="46"/>
      <c r="P5" s="46"/>
      <c r="Q5" s="241"/>
    </row>
    <row r="6" spans="1:17" ht="30" customHeight="1" thickBot="1" x14ac:dyDescent="0.3">
      <c r="A6" s="94" t="s">
        <v>30</v>
      </c>
      <c r="B6" s="55" t="s">
        <v>22</v>
      </c>
      <c r="C6" s="55" t="s">
        <v>23</v>
      </c>
      <c r="D6" s="55" t="s">
        <v>26</v>
      </c>
      <c r="E6" s="56" t="s">
        <v>27</v>
      </c>
      <c r="F6" s="56" t="s">
        <v>31</v>
      </c>
      <c r="G6" s="56" t="s">
        <v>95</v>
      </c>
      <c r="H6" s="230" t="s">
        <v>32</v>
      </c>
      <c r="I6" s="231"/>
      <c r="J6" s="96" t="s">
        <v>14</v>
      </c>
      <c r="K6" s="57" t="s">
        <v>12</v>
      </c>
      <c r="L6" s="98" t="s">
        <v>0</v>
      </c>
      <c r="M6" s="74" t="s">
        <v>13</v>
      </c>
      <c r="N6" s="117" t="s">
        <v>40</v>
      </c>
      <c r="O6" s="108" t="s">
        <v>33</v>
      </c>
      <c r="P6" s="109" t="s">
        <v>1</v>
      </c>
      <c r="Q6" s="56" t="s">
        <v>34</v>
      </c>
    </row>
    <row r="7" spans="1:17" s="11" customFormat="1" ht="18.899999999999999" customHeight="1" x14ac:dyDescent="0.25">
      <c r="A7" s="100">
        <v>1</v>
      </c>
      <c r="B7" s="49"/>
      <c r="C7" s="49"/>
      <c r="D7" s="50"/>
      <c r="E7" s="113"/>
      <c r="F7" s="224"/>
      <c r="G7" s="225"/>
      <c r="H7" s="50" t="s">
        <v>126</v>
      </c>
      <c r="I7" s="50"/>
      <c r="J7" s="97"/>
      <c r="K7" s="95"/>
      <c r="L7" s="99"/>
      <c r="M7" s="95"/>
      <c r="N7" s="93"/>
      <c r="O7" s="50"/>
      <c r="P7" s="66"/>
      <c r="Q7" s="51"/>
    </row>
    <row r="8" spans="1:17" s="11" customFormat="1" ht="18.899999999999999" customHeight="1" x14ac:dyDescent="0.25">
      <c r="A8" s="100">
        <v>2</v>
      </c>
      <c r="B8" s="49" t="s">
        <v>106</v>
      </c>
      <c r="C8" s="49" t="s">
        <v>107</v>
      </c>
      <c r="D8" s="50" t="s">
        <v>108</v>
      </c>
      <c r="E8" s="113" t="s">
        <v>121</v>
      </c>
      <c r="F8" s="226"/>
      <c r="G8" s="121"/>
      <c r="H8" s="50" t="s">
        <v>126</v>
      </c>
      <c r="I8" s="50"/>
      <c r="J8" s="97"/>
      <c r="K8" s="95"/>
      <c r="L8" s="99"/>
      <c r="M8" s="95"/>
      <c r="N8" s="93"/>
      <c r="O8" s="50"/>
      <c r="P8" s="66"/>
      <c r="Q8" s="51"/>
    </row>
    <row r="9" spans="1:17" s="11" customFormat="1" ht="18.899999999999999" customHeight="1" x14ac:dyDescent="0.25">
      <c r="A9" s="100">
        <v>3</v>
      </c>
      <c r="B9" s="49" t="s">
        <v>109</v>
      </c>
      <c r="C9" s="49" t="s">
        <v>110</v>
      </c>
      <c r="D9" s="50" t="s">
        <v>108</v>
      </c>
      <c r="E9" s="113" t="s">
        <v>142</v>
      </c>
      <c r="F9" s="226"/>
      <c r="G9" s="121"/>
      <c r="H9" s="50">
        <v>156</v>
      </c>
      <c r="I9" s="50"/>
      <c r="J9" s="97"/>
      <c r="K9" s="95"/>
      <c r="L9" s="99"/>
      <c r="M9" s="95"/>
      <c r="N9" s="93"/>
      <c r="O9" s="50">
        <v>156</v>
      </c>
      <c r="P9" s="235"/>
      <c r="Q9" s="118"/>
    </row>
    <row r="10" spans="1:17" s="11" customFormat="1" ht="18.899999999999999" customHeight="1" x14ac:dyDescent="0.25">
      <c r="A10" s="100">
        <v>4</v>
      </c>
      <c r="B10" s="49" t="s">
        <v>111</v>
      </c>
      <c r="C10" s="49" t="s">
        <v>112</v>
      </c>
      <c r="D10" s="50" t="s">
        <v>113</v>
      </c>
      <c r="E10" s="113" t="s">
        <v>122</v>
      </c>
      <c r="F10" s="226"/>
      <c r="G10" s="121"/>
      <c r="H10" s="50" t="s">
        <v>126</v>
      </c>
      <c r="I10" s="50"/>
      <c r="J10" s="97"/>
      <c r="K10" s="95"/>
      <c r="L10" s="99"/>
      <c r="M10" s="95"/>
      <c r="N10" s="93"/>
      <c r="O10" s="50"/>
      <c r="P10" s="234"/>
      <c r="Q10" s="232"/>
    </row>
    <row r="11" spans="1:17" s="11" customFormat="1" ht="18.899999999999999" customHeight="1" x14ac:dyDescent="0.25">
      <c r="A11" s="100">
        <v>5</v>
      </c>
      <c r="B11" s="49" t="s">
        <v>114</v>
      </c>
      <c r="C11" s="49" t="s">
        <v>115</v>
      </c>
      <c r="D11" s="50" t="s">
        <v>116</v>
      </c>
      <c r="E11" s="113" t="s">
        <v>123</v>
      </c>
      <c r="F11" s="226"/>
      <c r="G11" s="121"/>
      <c r="H11" s="50">
        <v>11</v>
      </c>
      <c r="I11" s="50"/>
      <c r="J11" s="97"/>
      <c r="K11" s="95"/>
      <c r="L11" s="99"/>
      <c r="M11" s="95"/>
      <c r="N11" s="93"/>
      <c r="O11" s="50">
        <v>11</v>
      </c>
      <c r="P11" s="234"/>
      <c r="Q11" s="232"/>
    </row>
    <row r="12" spans="1:17" s="11" customFormat="1" ht="18.899999999999999" customHeight="1" x14ac:dyDescent="0.25">
      <c r="A12" s="100">
        <v>6</v>
      </c>
      <c r="B12" s="49" t="s">
        <v>117</v>
      </c>
      <c r="C12" s="49" t="s">
        <v>118</v>
      </c>
      <c r="D12" s="50" t="s">
        <v>119</v>
      </c>
      <c r="E12" s="113" t="s">
        <v>124</v>
      </c>
      <c r="F12" s="226"/>
      <c r="G12" s="121"/>
      <c r="H12" s="50"/>
      <c r="I12" s="50"/>
      <c r="J12" s="97"/>
      <c r="K12" s="95"/>
      <c r="L12" s="99"/>
      <c r="M12" s="95"/>
      <c r="N12" s="93"/>
      <c r="O12" s="50"/>
      <c r="P12" s="234"/>
      <c r="Q12" s="232"/>
    </row>
    <row r="13" spans="1:17" s="11" customFormat="1" ht="18.899999999999999" customHeight="1" x14ac:dyDescent="0.25">
      <c r="A13" s="100">
        <v>7</v>
      </c>
      <c r="B13" s="49"/>
      <c r="C13" s="49"/>
      <c r="D13" s="50"/>
      <c r="E13" s="113"/>
      <c r="F13" s="226"/>
      <c r="G13" s="121"/>
      <c r="H13" s="50"/>
      <c r="I13" s="50"/>
      <c r="J13" s="97"/>
      <c r="K13" s="95"/>
      <c r="L13" s="99"/>
      <c r="M13" s="95"/>
      <c r="N13" s="93"/>
      <c r="O13" s="50"/>
      <c r="P13" s="234"/>
      <c r="Q13" s="232"/>
    </row>
    <row r="14" spans="1:17" s="11" customFormat="1" ht="18.899999999999999" customHeight="1" x14ac:dyDescent="0.25">
      <c r="A14" s="100">
        <v>8</v>
      </c>
      <c r="B14" s="49"/>
      <c r="C14" s="49"/>
      <c r="D14" s="50"/>
      <c r="E14" s="113"/>
      <c r="F14" s="226"/>
      <c r="G14" s="121"/>
      <c r="H14" s="50"/>
      <c r="I14" s="50"/>
      <c r="J14" s="97"/>
      <c r="K14" s="95"/>
      <c r="L14" s="99"/>
      <c r="M14" s="95"/>
      <c r="N14" s="93"/>
      <c r="O14" s="50"/>
      <c r="P14" s="234"/>
      <c r="Q14" s="232"/>
    </row>
    <row r="15" spans="1:17" s="11" customFormat="1" ht="18.899999999999999" customHeight="1" x14ac:dyDescent="0.25">
      <c r="A15" s="100">
        <v>9</v>
      </c>
      <c r="B15" s="49"/>
      <c r="C15" s="49"/>
      <c r="D15" s="50"/>
      <c r="E15" s="113"/>
      <c r="F15" s="51"/>
      <c r="G15" s="51"/>
      <c r="H15" s="50"/>
      <c r="I15" s="50"/>
      <c r="J15" s="97"/>
      <c r="K15" s="95"/>
      <c r="L15" s="99"/>
      <c r="M15" s="120"/>
      <c r="N15" s="93"/>
      <c r="O15" s="50"/>
      <c r="P15" s="51"/>
      <c r="Q15" s="51"/>
    </row>
    <row r="16" spans="1:17" s="11" customFormat="1" ht="18.899999999999999" customHeight="1" x14ac:dyDescent="0.25">
      <c r="A16" s="100">
        <v>10</v>
      </c>
      <c r="B16" s="245"/>
      <c r="C16" s="49"/>
      <c r="D16" s="50"/>
      <c r="E16" s="113"/>
      <c r="F16" s="51"/>
      <c r="G16" s="51"/>
      <c r="H16" s="50"/>
      <c r="I16" s="50"/>
      <c r="J16" s="97"/>
      <c r="K16" s="95"/>
      <c r="L16" s="99"/>
      <c r="M16" s="120"/>
      <c r="N16" s="93"/>
      <c r="O16" s="50"/>
      <c r="P16" s="66"/>
      <c r="Q16" s="51"/>
    </row>
    <row r="17" spans="1:17" s="11" customFormat="1" ht="18.899999999999999" customHeight="1" x14ac:dyDescent="0.25">
      <c r="A17" s="100">
        <v>11</v>
      </c>
      <c r="B17" s="49"/>
      <c r="C17" s="49"/>
      <c r="D17" s="50"/>
      <c r="E17" s="113"/>
      <c r="F17" s="51"/>
      <c r="G17" s="51"/>
      <c r="H17" s="50"/>
      <c r="I17" s="50"/>
      <c r="J17" s="97"/>
      <c r="K17" s="95"/>
      <c r="L17" s="99"/>
      <c r="M17" s="120"/>
      <c r="N17" s="93"/>
      <c r="O17" s="50"/>
      <c r="P17" s="66"/>
      <c r="Q17" s="51"/>
    </row>
    <row r="18" spans="1:17" s="11" customFormat="1" ht="18.899999999999999" customHeight="1" x14ac:dyDescent="0.25">
      <c r="A18" s="100">
        <v>12</v>
      </c>
      <c r="B18" s="49"/>
      <c r="C18" s="49"/>
      <c r="D18" s="50"/>
      <c r="E18" s="113"/>
      <c r="F18" s="51"/>
      <c r="G18" s="51"/>
      <c r="H18" s="50"/>
      <c r="I18" s="50"/>
      <c r="J18" s="97"/>
      <c r="K18" s="95"/>
      <c r="L18" s="99"/>
      <c r="M18" s="120"/>
      <c r="N18" s="93"/>
      <c r="O18" s="50"/>
      <c r="P18" s="66"/>
      <c r="Q18" s="51"/>
    </row>
    <row r="19" spans="1:17" s="11" customFormat="1" ht="18.899999999999999" customHeight="1" x14ac:dyDescent="0.25">
      <c r="A19" s="100">
        <v>13</v>
      </c>
      <c r="B19" s="49"/>
      <c r="C19" s="49"/>
      <c r="D19" s="50"/>
      <c r="E19" s="113"/>
      <c r="F19" s="51"/>
      <c r="G19" s="51"/>
      <c r="H19" s="50"/>
      <c r="I19" s="50"/>
      <c r="J19" s="97"/>
      <c r="K19" s="95"/>
      <c r="L19" s="99"/>
      <c r="M19" s="120"/>
      <c r="N19" s="93"/>
      <c r="O19" s="50"/>
      <c r="P19" s="66"/>
      <c r="Q19" s="51"/>
    </row>
    <row r="20" spans="1:17" s="11" customFormat="1" ht="18.899999999999999" customHeight="1" x14ac:dyDescent="0.25">
      <c r="A20" s="100">
        <v>14</v>
      </c>
      <c r="B20" s="49"/>
      <c r="C20" s="49"/>
      <c r="D20" s="50"/>
      <c r="E20" s="113"/>
      <c r="F20" s="51"/>
      <c r="G20" s="51"/>
      <c r="H20" s="50"/>
      <c r="I20" s="50"/>
      <c r="J20" s="97"/>
      <c r="K20" s="95"/>
      <c r="L20" s="99"/>
      <c r="M20" s="120"/>
      <c r="N20" s="93"/>
      <c r="O20" s="50"/>
      <c r="P20" s="66"/>
      <c r="Q20" s="51"/>
    </row>
    <row r="21" spans="1:17" s="11" customFormat="1" ht="18.899999999999999" customHeight="1" x14ac:dyDescent="0.25">
      <c r="A21" s="100">
        <v>15</v>
      </c>
      <c r="B21" s="49"/>
      <c r="C21" s="49"/>
      <c r="D21" s="50"/>
      <c r="E21" s="113"/>
      <c r="F21" s="51"/>
      <c r="G21" s="51"/>
      <c r="H21" s="50"/>
      <c r="I21" s="50"/>
      <c r="J21" s="97"/>
      <c r="K21" s="95"/>
      <c r="L21" s="99"/>
      <c r="M21" s="120"/>
      <c r="N21" s="93"/>
      <c r="O21" s="50"/>
      <c r="P21" s="66"/>
      <c r="Q21" s="51"/>
    </row>
    <row r="22" spans="1:17" s="11" customFormat="1" ht="18.899999999999999" customHeight="1" x14ac:dyDescent="0.25">
      <c r="A22" s="100">
        <v>16</v>
      </c>
      <c r="B22" s="49"/>
      <c r="C22" s="49"/>
      <c r="D22" s="50"/>
      <c r="E22" s="113"/>
      <c r="F22" s="51"/>
      <c r="G22" s="51"/>
      <c r="H22" s="50"/>
      <c r="I22" s="50"/>
      <c r="J22" s="97"/>
      <c r="K22" s="95"/>
      <c r="L22" s="99"/>
      <c r="M22" s="120"/>
      <c r="N22" s="93"/>
      <c r="O22" s="50"/>
      <c r="P22" s="66"/>
      <c r="Q22" s="51"/>
    </row>
    <row r="23" spans="1:17" s="11" customFormat="1" ht="18.899999999999999" customHeight="1" x14ac:dyDescent="0.25">
      <c r="A23" s="100">
        <v>17</v>
      </c>
      <c r="B23" s="49"/>
      <c r="C23" s="49"/>
      <c r="D23" s="50"/>
      <c r="E23" s="113"/>
      <c r="F23" s="51"/>
      <c r="G23" s="51"/>
      <c r="H23" s="50"/>
      <c r="I23" s="50"/>
      <c r="J23" s="97"/>
      <c r="K23" s="95"/>
      <c r="L23" s="99"/>
      <c r="M23" s="120"/>
      <c r="N23" s="93"/>
      <c r="O23" s="50"/>
      <c r="P23" s="66"/>
      <c r="Q23" s="51"/>
    </row>
    <row r="24" spans="1:17" s="11" customFormat="1" ht="18.899999999999999" customHeight="1" x14ac:dyDescent="0.25">
      <c r="A24" s="100">
        <v>18</v>
      </c>
      <c r="B24" s="49"/>
      <c r="C24" s="49"/>
      <c r="D24" s="50"/>
      <c r="E24" s="113"/>
      <c r="F24" s="51"/>
      <c r="G24" s="51"/>
      <c r="H24" s="50"/>
      <c r="I24" s="50"/>
      <c r="J24" s="97"/>
      <c r="K24" s="95"/>
      <c r="L24" s="99"/>
      <c r="M24" s="120"/>
      <c r="N24" s="93"/>
      <c r="O24" s="50"/>
      <c r="P24" s="66"/>
      <c r="Q24" s="51"/>
    </row>
    <row r="25" spans="1:17" s="11" customFormat="1" ht="18.899999999999999" customHeight="1" x14ac:dyDescent="0.25">
      <c r="A25" s="100">
        <v>19</v>
      </c>
      <c r="B25" s="49"/>
      <c r="C25" s="49"/>
      <c r="D25" s="50"/>
      <c r="E25" s="113"/>
      <c r="F25" s="51"/>
      <c r="G25" s="51"/>
      <c r="H25" s="50"/>
      <c r="I25" s="50"/>
      <c r="J25" s="97"/>
      <c r="K25" s="95"/>
      <c r="L25" s="99"/>
      <c r="M25" s="120"/>
      <c r="N25" s="93"/>
      <c r="O25" s="50"/>
      <c r="P25" s="66"/>
      <c r="Q25" s="51"/>
    </row>
    <row r="26" spans="1:17" s="11" customFormat="1" ht="18.899999999999999" customHeight="1" x14ac:dyDescent="0.25">
      <c r="A26" s="100">
        <v>20</v>
      </c>
      <c r="B26" s="49"/>
      <c r="C26" s="49"/>
      <c r="D26" s="50"/>
      <c r="E26" s="113"/>
      <c r="F26" s="51"/>
      <c r="G26" s="51"/>
      <c r="H26" s="50"/>
      <c r="I26" s="50"/>
      <c r="J26" s="97"/>
      <c r="K26" s="95"/>
      <c r="L26" s="99"/>
      <c r="M26" s="120"/>
      <c r="N26" s="93"/>
      <c r="O26" s="50"/>
      <c r="P26" s="66"/>
      <c r="Q26" s="51"/>
    </row>
    <row r="27" spans="1:17" s="11" customFormat="1" ht="18.899999999999999" customHeight="1" x14ac:dyDescent="0.25">
      <c r="A27" s="100">
        <v>21</v>
      </c>
      <c r="B27" s="49"/>
      <c r="C27" s="49"/>
      <c r="D27" s="50"/>
      <c r="E27" s="113"/>
      <c r="F27" s="51"/>
      <c r="G27" s="51"/>
      <c r="H27" s="50"/>
      <c r="I27" s="50"/>
      <c r="J27" s="97"/>
      <c r="K27" s="95"/>
      <c r="L27" s="99"/>
      <c r="M27" s="120"/>
      <c r="N27" s="93"/>
      <c r="O27" s="50"/>
      <c r="P27" s="66"/>
      <c r="Q27" s="51"/>
    </row>
    <row r="28" spans="1:17" s="11" customFormat="1" ht="18.899999999999999" customHeight="1" x14ac:dyDescent="0.25">
      <c r="A28" s="100">
        <v>22</v>
      </c>
      <c r="B28" s="49"/>
      <c r="C28" s="49"/>
      <c r="D28" s="50"/>
      <c r="E28" s="246"/>
      <c r="F28" s="240"/>
      <c r="G28" s="118"/>
      <c r="H28" s="50"/>
      <c r="I28" s="50"/>
      <c r="J28" s="97"/>
      <c r="K28" s="95"/>
      <c r="L28" s="99"/>
      <c r="M28" s="120"/>
      <c r="N28" s="93"/>
      <c r="O28" s="50"/>
      <c r="P28" s="66"/>
      <c r="Q28" s="51"/>
    </row>
    <row r="29" spans="1:17" s="11" customFormat="1" ht="18.899999999999999" customHeight="1" x14ac:dyDescent="0.25">
      <c r="A29" s="100">
        <v>23</v>
      </c>
      <c r="B29" s="49"/>
      <c r="C29" s="49"/>
      <c r="D29" s="50"/>
      <c r="E29" s="247"/>
      <c r="F29" s="51"/>
      <c r="G29" s="51"/>
      <c r="H29" s="50"/>
      <c r="I29" s="50"/>
      <c r="J29" s="97"/>
      <c r="K29" s="95"/>
      <c r="L29" s="99"/>
      <c r="M29" s="120"/>
      <c r="N29" s="93"/>
      <c r="O29" s="50"/>
      <c r="P29" s="66"/>
      <c r="Q29" s="51"/>
    </row>
    <row r="30" spans="1:17" s="11" customFormat="1" ht="18.899999999999999" customHeight="1" x14ac:dyDescent="0.25">
      <c r="A30" s="100">
        <v>24</v>
      </c>
      <c r="B30" s="49"/>
      <c r="C30" s="49"/>
      <c r="D30" s="50"/>
      <c r="E30" s="113"/>
      <c r="F30" s="51"/>
      <c r="G30" s="51"/>
      <c r="H30" s="50"/>
      <c r="I30" s="50"/>
      <c r="J30" s="97"/>
      <c r="K30" s="95"/>
      <c r="L30" s="99"/>
      <c r="M30" s="120"/>
      <c r="N30" s="93"/>
      <c r="O30" s="50"/>
      <c r="P30" s="66"/>
      <c r="Q30" s="51"/>
    </row>
    <row r="31" spans="1:17" s="11" customFormat="1" ht="18.899999999999999" customHeight="1" x14ac:dyDescent="0.25">
      <c r="A31" s="100">
        <v>25</v>
      </c>
      <c r="B31" s="49"/>
      <c r="C31" s="49"/>
      <c r="D31" s="50"/>
      <c r="E31" s="113"/>
      <c r="F31" s="51"/>
      <c r="G31" s="51"/>
      <c r="H31" s="50"/>
      <c r="I31" s="50"/>
      <c r="J31" s="97"/>
      <c r="K31" s="95"/>
      <c r="L31" s="99"/>
      <c r="M31" s="120"/>
      <c r="N31" s="93"/>
      <c r="O31" s="50"/>
      <c r="P31" s="66"/>
      <c r="Q31" s="51"/>
    </row>
    <row r="32" spans="1:17" s="11" customFormat="1" ht="18.899999999999999" customHeight="1" x14ac:dyDescent="0.25">
      <c r="A32" s="100">
        <v>26</v>
      </c>
      <c r="B32" s="49"/>
      <c r="C32" s="49"/>
      <c r="D32" s="50"/>
      <c r="E32" s="237"/>
      <c r="F32" s="51"/>
      <c r="G32" s="51"/>
      <c r="H32" s="50"/>
      <c r="I32" s="50"/>
      <c r="J32" s="97"/>
      <c r="K32" s="95"/>
      <c r="L32" s="99"/>
      <c r="M32" s="120"/>
      <c r="N32" s="93"/>
      <c r="O32" s="50"/>
      <c r="P32" s="66"/>
      <c r="Q32" s="51"/>
    </row>
    <row r="33" spans="1:17" s="11" customFormat="1" ht="18.899999999999999" customHeight="1" x14ac:dyDescent="0.25">
      <c r="A33" s="100">
        <v>27</v>
      </c>
      <c r="B33" s="49"/>
      <c r="C33" s="49"/>
      <c r="D33" s="50"/>
      <c r="E33" s="113"/>
      <c r="F33" s="51"/>
      <c r="G33" s="51"/>
      <c r="H33" s="50"/>
      <c r="I33" s="50"/>
      <c r="J33" s="97"/>
      <c r="K33" s="95"/>
      <c r="L33" s="99"/>
      <c r="M33" s="120"/>
      <c r="N33" s="93"/>
      <c r="O33" s="50"/>
      <c r="P33" s="66"/>
      <c r="Q33" s="51"/>
    </row>
    <row r="34" spans="1:17" s="11" customFormat="1" ht="18.899999999999999" customHeight="1" x14ac:dyDescent="0.25">
      <c r="A34" s="100">
        <v>28</v>
      </c>
      <c r="B34" s="49"/>
      <c r="C34" s="49"/>
      <c r="D34" s="50"/>
      <c r="E34" s="113"/>
      <c r="F34" s="51"/>
      <c r="G34" s="51"/>
      <c r="H34" s="50"/>
      <c r="I34" s="50"/>
      <c r="J34" s="97"/>
      <c r="K34" s="95"/>
      <c r="L34" s="99"/>
      <c r="M34" s="120"/>
      <c r="N34" s="93"/>
      <c r="O34" s="50"/>
      <c r="P34" s="66"/>
      <c r="Q34" s="51"/>
    </row>
    <row r="35" spans="1:17" s="11" customFormat="1" ht="18.899999999999999" customHeight="1" x14ac:dyDescent="0.25">
      <c r="A35" s="100">
        <v>29</v>
      </c>
      <c r="B35" s="49"/>
      <c r="C35" s="49"/>
      <c r="D35" s="50"/>
      <c r="E35" s="113"/>
      <c r="F35" s="51"/>
      <c r="G35" s="51"/>
      <c r="H35" s="50"/>
      <c r="I35" s="50"/>
      <c r="J35" s="97"/>
      <c r="K35" s="95"/>
      <c r="L35" s="99"/>
      <c r="M35" s="120"/>
      <c r="N35" s="93"/>
      <c r="O35" s="50"/>
      <c r="P35" s="66"/>
      <c r="Q35" s="51"/>
    </row>
    <row r="36" spans="1:17" s="11" customFormat="1" ht="18.899999999999999" customHeight="1" x14ac:dyDescent="0.25">
      <c r="A36" s="100">
        <v>30</v>
      </c>
      <c r="B36" s="49"/>
      <c r="C36" s="49"/>
      <c r="D36" s="50"/>
      <c r="E36" s="113"/>
      <c r="F36" s="51"/>
      <c r="G36" s="51"/>
      <c r="H36" s="50"/>
      <c r="I36" s="50"/>
      <c r="J36" s="97"/>
      <c r="K36" s="95"/>
      <c r="L36" s="99"/>
      <c r="M36" s="120"/>
      <c r="N36" s="93"/>
      <c r="O36" s="50"/>
      <c r="P36" s="66"/>
      <c r="Q36" s="51"/>
    </row>
    <row r="37" spans="1:17" s="11" customFormat="1" ht="18.899999999999999" customHeight="1" x14ac:dyDescent="0.25">
      <c r="A37" s="100">
        <v>31</v>
      </c>
      <c r="B37" s="49"/>
      <c r="C37" s="49"/>
      <c r="D37" s="50"/>
      <c r="E37" s="113"/>
      <c r="F37" s="51"/>
      <c r="G37" s="51"/>
      <c r="H37" s="50"/>
      <c r="I37" s="50"/>
      <c r="J37" s="97"/>
      <c r="K37" s="95"/>
      <c r="L37" s="99"/>
      <c r="M37" s="120"/>
      <c r="N37" s="93"/>
      <c r="O37" s="50"/>
      <c r="P37" s="66"/>
      <c r="Q37" s="51"/>
    </row>
    <row r="38" spans="1:17" s="11" customFormat="1" ht="18.899999999999999" customHeight="1" x14ac:dyDescent="0.25">
      <c r="A38" s="100">
        <v>32</v>
      </c>
      <c r="B38" s="49"/>
      <c r="C38" s="49"/>
      <c r="D38" s="50"/>
      <c r="E38" s="113"/>
      <c r="F38" s="51"/>
      <c r="G38" s="51"/>
      <c r="H38" s="226"/>
      <c r="I38" s="121"/>
      <c r="J38" s="97"/>
      <c r="K38" s="95"/>
      <c r="L38" s="99"/>
      <c r="M38" s="120"/>
      <c r="N38" s="93"/>
      <c r="O38" s="51"/>
      <c r="P38" s="66"/>
      <c r="Q38" s="51"/>
    </row>
    <row r="39" spans="1:17" s="11" customFormat="1" ht="18.899999999999999" customHeight="1" x14ac:dyDescent="0.25">
      <c r="A39" s="100">
        <v>33</v>
      </c>
      <c r="B39" s="49"/>
      <c r="C39" s="49"/>
      <c r="D39" s="50"/>
      <c r="E39" s="113"/>
      <c r="F39" s="51"/>
      <c r="G39" s="51"/>
      <c r="H39" s="226"/>
      <c r="I39" s="121"/>
      <c r="J39" s="97"/>
      <c r="K39" s="95"/>
      <c r="L39" s="99"/>
      <c r="M39" s="120"/>
      <c r="N39" s="118"/>
      <c r="O39" s="51"/>
      <c r="P39" s="66"/>
      <c r="Q39" s="51"/>
    </row>
    <row r="40" spans="1:17" s="11" customFormat="1" ht="18.899999999999999" customHeight="1" x14ac:dyDescent="0.25">
      <c r="A40" s="100">
        <v>34</v>
      </c>
      <c r="B40" s="49"/>
      <c r="C40" s="49"/>
      <c r="D40" s="50"/>
      <c r="E40" s="113"/>
      <c r="F40" s="51"/>
      <c r="G40" s="51"/>
      <c r="H40" s="226"/>
      <c r="I40" s="121"/>
      <c r="J40" s="97" t="e">
        <f>IF(AND(Q40="",#REF!&gt;0,#REF!&lt;5),K40,)</f>
        <v>#REF!</v>
      </c>
      <c r="K40" s="95" t="str">
        <f>IF(D40="","ZZZ9",IF(AND(#REF!&gt;0,#REF!&lt;5),D40&amp;#REF!,D40&amp;"9"))</f>
        <v>ZZZ9</v>
      </c>
      <c r="L40" s="99">
        <f t="shared" ref="L40:L71" si="0">IF(Q40="",999,Q40)</f>
        <v>999</v>
      </c>
      <c r="M40" s="120">
        <f t="shared" ref="M40:M71" si="1">IF(P40=999,999,1)</f>
        <v>999</v>
      </c>
      <c r="N40" s="118"/>
      <c r="O40" s="51"/>
      <c r="P40" s="66">
        <f t="shared" ref="P40:P71" si="2">IF(N40="DA",1,IF(N40="WC",2,IF(N40="SE",3,IF(N40="Q",4,IF(N40="LL",5,999)))))</f>
        <v>999</v>
      </c>
      <c r="Q40" s="51"/>
    </row>
    <row r="41" spans="1:17" s="11" customFormat="1" ht="18.899999999999999" customHeight="1" x14ac:dyDescent="0.25">
      <c r="A41" s="100">
        <v>35</v>
      </c>
      <c r="B41" s="49"/>
      <c r="C41" s="49"/>
      <c r="D41" s="50"/>
      <c r="E41" s="113"/>
      <c r="F41" s="51"/>
      <c r="G41" s="51"/>
      <c r="H41" s="226"/>
      <c r="I41" s="121"/>
      <c r="J41" s="97" t="e">
        <f>IF(AND(Q41="",#REF!&gt;0,#REF!&lt;5),K41,)</f>
        <v>#REF!</v>
      </c>
      <c r="K41" s="95" t="str">
        <f>IF(D41="","ZZZ9",IF(AND(#REF!&gt;0,#REF!&lt;5),D41&amp;#REF!,D41&amp;"9"))</f>
        <v>ZZZ9</v>
      </c>
      <c r="L41" s="99">
        <f t="shared" si="0"/>
        <v>999</v>
      </c>
      <c r="M41" s="120">
        <f t="shared" si="1"/>
        <v>999</v>
      </c>
      <c r="N41" s="118"/>
      <c r="O41" s="51"/>
      <c r="P41" s="66">
        <f t="shared" si="2"/>
        <v>999</v>
      </c>
      <c r="Q41" s="51"/>
    </row>
    <row r="42" spans="1:17" s="11" customFormat="1" ht="18.899999999999999" customHeight="1" x14ac:dyDescent="0.25">
      <c r="A42" s="100">
        <v>36</v>
      </c>
      <c r="B42" s="49"/>
      <c r="C42" s="49"/>
      <c r="D42" s="50"/>
      <c r="E42" s="113"/>
      <c r="F42" s="51"/>
      <c r="G42" s="51"/>
      <c r="H42" s="226"/>
      <c r="I42" s="121"/>
      <c r="J42" s="97" t="e">
        <f>IF(AND(Q42="",#REF!&gt;0,#REF!&lt;5),K42,)</f>
        <v>#REF!</v>
      </c>
      <c r="K42" s="95" t="str">
        <f>IF(D42="","ZZZ9",IF(AND(#REF!&gt;0,#REF!&lt;5),D42&amp;#REF!,D42&amp;"9"))</f>
        <v>ZZZ9</v>
      </c>
      <c r="L42" s="99">
        <f t="shared" si="0"/>
        <v>999</v>
      </c>
      <c r="M42" s="120">
        <f t="shared" si="1"/>
        <v>999</v>
      </c>
      <c r="N42" s="118"/>
      <c r="O42" s="51"/>
      <c r="P42" s="66">
        <f t="shared" si="2"/>
        <v>999</v>
      </c>
      <c r="Q42" s="51"/>
    </row>
    <row r="43" spans="1:17" s="11" customFormat="1" ht="18.899999999999999" customHeight="1" x14ac:dyDescent="0.25">
      <c r="A43" s="100">
        <v>37</v>
      </c>
      <c r="B43" s="49"/>
      <c r="C43" s="49"/>
      <c r="D43" s="50"/>
      <c r="E43" s="113"/>
      <c r="F43" s="51"/>
      <c r="G43" s="51"/>
      <c r="H43" s="226"/>
      <c r="I43" s="121"/>
      <c r="J43" s="97" t="e">
        <f>IF(AND(Q43="",#REF!&gt;0,#REF!&lt;5),K43,)</f>
        <v>#REF!</v>
      </c>
      <c r="K43" s="95" t="str">
        <f>IF(D43="","ZZZ9",IF(AND(#REF!&gt;0,#REF!&lt;5),D43&amp;#REF!,D43&amp;"9"))</f>
        <v>ZZZ9</v>
      </c>
      <c r="L43" s="99">
        <f t="shared" si="0"/>
        <v>999</v>
      </c>
      <c r="M43" s="120">
        <f t="shared" si="1"/>
        <v>999</v>
      </c>
      <c r="N43" s="118"/>
      <c r="O43" s="51"/>
      <c r="P43" s="66">
        <f t="shared" si="2"/>
        <v>999</v>
      </c>
      <c r="Q43" s="51"/>
    </row>
    <row r="44" spans="1:17" s="11" customFormat="1" ht="18.899999999999999" customHeight="1" x14ac:dyDescent="0.25">
      <c r="A44" s="100">
        <v>38</v>
      </c>
      <c r="B44" s="49"/>
      <c r="C44" s="49"/>
      <c r="D44" s="50"/>
      <c r="E44" s="113"/>
      <c r="F44" s="51"/>
      <c r="G44" s="51"/>
      <c r="H44" s="226"/>
      <c r="I44" s="121"/>
      <c r="J44" s="97" t="e">
        <f>IF(AND(Q44="",#REF!&gt;0,#REF!&lt;5),K44,)</f>
        <v>#REF!</v>
      </c>
      <c r="K44" s="95" t="str">
        <f>IF(D44="","ZZZ9",IF(AND(#REF!&gt;0,#REF!&lt;5),D44&amp;#REF!,D44&amp;"9"))</f>
        <v>ZZZ9</v>
      </c>
      <c r="L44" s="99">
        <f t="shared" si="0"/>
        <v>999</v>
      </c>
      <c r="M44" s="120">
        <f t="shared" si="1"/>
        <v>999</v>
      </c>
      <c r="N44" s="118"/>
      <c r="O44" s="51"/>
      <c r="P44" s="66">
        <f t="shared" si="2"/>
        <v>999</v>
      </c>
      <c r="Q44" s="51"/>
    </row>
    <row r="45" spans="1:17" s="11" customFormat="1" ht="18.899999999999999" customHeight="1" x14ac:dyDescent="0.25">
      <c r="A45" s="100">
        <v>39</v>
      </c>
      <c r="B45" s="49"/>
      <c r="C45" s="49"/>
      <c r="D45" s="50"/>
      <c r="E45" s="113"/>
      <c r="F45" s="51"/>
      <c r="G45" s="51"/>
      <c r="H45" s="226"/>
      <c r="I45" s="121"/>
      <c r="J45" s="97" t="e">
        <f>IF(AND(Q45="",#REF!&gt;0,#REF!&lt;5),K45,)</f>
        <v>#REF!</v>
      </c>
      <c r="K45" s="95" t="str">
        <f>IF(D45="","ZZZ9",IF(AND(#REF!&gt;0,#REF!&lt;5),D45&amp;#REF!,D45&amp;"9"))</f>
        <v>ZZZ9</v>
      </c>
      <c r="L45" s="99">
        <f t="shared" si="0"/>
        <v>999</v>
      </c>
      <c r="M45" s="120">
        <f t="shared" si="1"/>
        <v>999</v>
      </c>
      <c r="N45" s="118"/>
      <c r="O45" s="51"/>
      <c r="P45" s="66">
        <f t="shared" si="2"/>
        <v>999</v>
      </c>
      <c r="Q45" s="51"/>
    </row>
    <row r="46" spans="1:17" s="11" customFormat="1" ht="18.899999999999999" customHeight="1" x14ac:dyDescent="0.25">
      <c r="A46" s="100">
        <v>40</v>
      </c>
      <c r="B46" s="49"/>
      <c r="C46" s="49"/>
      <c r="D46" s="50"/>
      <c r="E46" s="113"/>
      <c r="F46" s="51"/>
      <c r="G46" s="51"/>
      <c r="H46" s="226"/>
      <c r="I46" s="121"/>
      <c r="J46" s="97" t="e">
        <f>IF(AND(Q46="",#REF!&gt;0,#REF!&lt;5),K46,)</f>
        <v>#REF!</v>
      </c>
      <c r="K46" s="95" t="str">
        <f>IF(D46="","ZZZ9",IF(AND(#REF!&gt;0,#REF!&lt;5),D46&amp;#REF!,D46&amp;"9"))</f>
        <v>ZZZ9</v>
      </c>
      <c r="L46" s="99">
        <f t="shared" si="0"/>
        <v>999</v>
      </c>
      <c r="M46" s="120">
        <f t="shared" si="1"/>
        <v>999</v>
      </c>
      <c r="N46" s="118"/>
      <c r="O46" s="51"/>
      <c r="P46" s="66">
        <f t="shared" si="2"/>
        <v>999</v>
      </c>
      <c r="Q46" s="51"/>
    </row>
    <row r="47" spans="1:17" s="11" customFormat="1" ht="18.899999999999999" customHeight="1" x14ac:dyDescent="0.25">
      <c r="A47" s="100">
        <v>41</v>
      </c>
      <c r="B47" s="49"/>
      <c r="C47" s="49"/>
      <c r="D47" s="50"/>
      <c r="E47" s="113"/>
      <c r="F47" s="51"/>
      <c r="G47" s="51"/>
      <c r="H47" s="226"/>
      <c r="I47" s="121"/>
      <c r="J47" s="97" t="e">
        <f>IF(AND(Q47="",#REF!&gt;0,#REF!&lt;5),K47,)</f>
        <v>#REF!</v>
      </c>
      <c r="K47" s="95" t="str">
        <f>IF(D47="","ZZZ9",IF(AND(#REF!&gt;0,#REF!&lt;5),D47&amp;#REF!,D47&amp;"9"))</f>
        <v>ZZZ9</v>
      </c>
      <c r="L47" s="99">
        <f t="shared" si="0"/>
        <v>999</v>
      </c>
      <c r="M47" s="120">
        <f t="shared" si="1"/>
        <v>999</v>
      </c>
      <c r="N47" s="118"/>
      <c r="O47" s="51"/>
      <c r="P47" s="66">
        <f t="shared" si="2"/>
        <v>999</v>
      </c>
      <c r="Q47" s="51"/>
    </row>
    <row r="48" spans="1:17" s="11" customFormat="1" ht="18.899999999999999" customHeight="1" x14ac:dyDescent="0.25">
      <c r="A48" s="100">
        <v>42</v>
      </c>
      <c r="B48" s="49"/>
      <c r="C48" s="49"/>
      <c r="D48" s="50"/>
      <c r="E48" s="113"/>
      <c r="F48" s="51"/>
      <c r="G48" s="51"/>
      <c r="H48" s="226"/>
      <c r="I48" s="121"/>
      <c r="J48" s="97" t="e">
        <f>IF(AND(Q48="",#REF!&gt;0,#REF!&lt;5),K48,)</f>
        <v>#REF!</v>
      </c>
      <c r="K48" s="95" t="str">
        <f>IF(D48="","ZZZ9",IF(AND(#REF!&gt;0,#REF!&lt;5),D48&amp;#REF!,D48&amp;"9"))</f>
        <v>ZZZ9</v>
      </c>
      <c r="L48" s="99">
        <f t="shared" si="0"/>
        <v>999</v>
      </c>
      <c r="M48" s="120">
        <f t="shared" si="1"/>
        <v>999</v>
      </c>
      <c r="N48" s="118"/>
      <c r="O48" s="51"/>
      <c r="P48" s="66">
        <f t="shared" si="2"/>
        <v>999</v>
      </c>
      <c r="Q48" s="51"/>
    </row>
    <row r="49" spans="1:17" s="11" customFormat="1" ht="18.899999999999999" customHeight="1" x14ac:dyDescent="0.25">
      <c r="A49" s="100">
        <v>43</v>
      </c>
      <c r="B49" s="49"/>
      <c r="C49" s="49"/>
      <c r="D49" s="50"/>
      <c r="E49" s="113"/>
      <c r="F49" s="51"/>
      <c r="G49" s="51"/>
      <c r="H49" s="226"/>
      <c r="I49" s="121"/>
      <c r="J49" s="97" t="e">
        <f>IF(AND(Q49="",#REF!&gt;0,#REF!&lt;5),K49,)</f>
        <v>#REF!</v>
      </c>
      <c r="K49" s="95" t="str">
        <f>IF(D49="","ZZZ9",IF(AND(#REF!&gt;0,#REF!&lt;5),D49&amp;#REF!,D49&amp;"9"))</f>
        <v>ZZZ9</v>
      </c>
      <c r="L49" s="99">
        <f t="shared" si="0"/>
        <v>999</v>
      </c>
      <c r="M49" s="120">
        <f t="shared" si="1"/>
        <v>999</v>
      </c>
      <c r="N49" s="118"/>
      <c r="O49" s="51"/>
      <c r="P49" s="66">
        <f t="shared" si="2"/>
        <v>999</v>
      </c>
      <c r="Q49" s="51"/>
    </row>
    <row r="50" spans="1:17" s="11" customFormat="1" ht="18.899999999999999" customHeight="1" x14ac:dyDescent="0.25">
      <c r="A50" s="100">
        <v>44</v>
      </c>
      <c r="B50" s="49"/>
      <c r="C50" s="49"/>
      <c r="D50" s="50"/>
      <c r="E50" s="113"/>
      <c r="F50" s="51"/>
      <c r="G50" s="51"/>
      <c r="H50" s="226"/>
      <c r="I50" s="121"/>
      <c r="J50" s="97" t="e">
        <f>IF(AND(Q50="",#REF!&gt;0,#REF!&lt;5),K50,)</f>
        <v>#REF!</v>
      </c>
      <c r="K50" s="95" t="str">
        <f>IF(D50="","ZZZ9",IF(AND(#REF!&gt;0,#REF!&lt;5),D50&amp;#REF!,D50&amp;"9"))</f>
        <v>ZZZ9</v>
      </c>
      <c r="L50" s="99">
        <f t="shared" si="0"/>
        <v>999</v>
      </c>
      <c r="M50" s="120">
        <f t="shared" si="1"/>
        <v>999</v>
      </c>
      <c r="N50" s="118"/>
      <c r="O50" s="51"/>
      <c r="P50" s="66">
        <f t="shared" si="2"/>
        <v>999</v>
      </c>
      <c r="Q50" s="51"/>
    </row>
    <row r="51" spans="1:17" s="11" customFormat="1" ht="18.899999999999999" customHeight="1" x14ac:dyDescent="0.25">
      <c r="A51" s="100">
        <v>45</v>
      </c>
      <c r="B51" s="49"/>
      <c r="C51" s="49"/>
      <c r="D51" s="50"/>
      <c r="E51" s="113"/>
      <c r="F51" s="51"/>
      <c r="G51" s="51"/>
      <c r="H51" s="226"/>
      <c r="I51" s="121"/>
      <c r="J51" s="97" t="e">
        <f>IF(AND(Q51="",#REF!&gt;0,#REF!&lt;5),K51,)</f>
        <v>#REF!</v>
      </c>
      <c r="K51" s="95" t="str">
        <f>IF(D51="","ZZZ9",IF(AND(#REF!&gt;0,#REF!&lt;5),D51&amp;#REF!,D51&amp;"9"))</f>
        <v>ZZZ9</v>
      </c>
      <c r="L51" s="99">
        <f t="shared" si="0"/>
        <v>999</v>
      </c>
      <c r="M51" s="120">
        <f t="shared" si="1"/>
        <v>999</v>
      </c>
      <c r="N51" s="118"/>
      <c r="O51" s="51"/>
      <c r="P51" s="66">
        <f t="shared" si="2"/>
        <v>999</v>
      </c>
      <c r="Q51" s="51"/>
    </row>
    <row r="52" spans="1:17" s="11" customFormat="1" ht="18.899999999999999" customHeight="1" x14ac:dyDescent="0.25">
      <c r="A52" s="100">
        <v>46</v>
      </c>
      <c r="B52" s="49"/>
      <c r="C52" s="49"/>
      <c r="D52" s="50"/>
      <c r="E52" s="113"/>
      <c r="F52" s="51"/>
      <c r="G52" s="51"/>
      <c r="H52" s="226"/>
      <c r="I52" s="121"/>
      <c r="J52" s="97" t="e">
        <f>IF(AND(Q52="",#REF!&gt;0,#REF!&lt;5),K52,)</f>
        <v>#REF!</v>
      </c>
      <c r="K52" s="95" t="str">
        <f>IF(D52="","ZZZ9",IF(AND(#REF!&gt;0,#REF!&lt;5),D52&amp;#REF!,D52&amp;"9"))</f>
        <v>ZZZ9</v>
      </c>
      <c r="L52" s="99">
        <f t="shared" si="0"/>
        <v>999</v>
      </c>
      <c r="M52" s="120">
        <f t="shared" si="1"/>
        <v>999</v>
      </c>
      <c r="N52" s="118"/>
      <c r="O52" s="51"/>
      <c r="P52" s="66">
        <f t="shared" si="2"/>
        <v>999</v>
      </c>
      <c r="Q52" s="51"/>
    </row>
    <row r="53" spans="1:17" s="11" customFormat="1" ht="18.899999999999999" customHeight="1" x14ac:dyDescent="0.25">
      <c r="A53" s="100">
        <v>47</v>
      </c>
      <c r="B53" s="49"/>
      <c r="C53" s="49"/>
      <c r="D53" s="50"/>
      <c r="E53" s="113"/>
      <c r="F53" s="51"/>
      <c r="G53" s="51"/>
      <c r="H53" s="226"/>
      <c r="I53" s="121"/>
      <c r="J53" s="97" t="e">
        <f>IF(AND(Q53="",#REF!&gt;0,#REF!&lt;5),K53,)</f>
        <v>#REF!</v>
      </c>
      <c r="K53" s="95" t="str">
        <f>IF(D53="","ZZZ9",IF(AND(#REF!&gt;0,#REF!&lt;5),D53&amp;#REF!,D53&amp;"9"))</f>
        <v>ZZZ9</v>
      </c>
      <c r="L53" s="99">
        <f t="shared" si="0"/>
        <v>999</v>
      </c>
      <c r="M53" s="120">
        <f t="shared" si="1"/>
        <v>999</v>
      </c>
      <c r="N53" s="118"/>
      <c r="O53" s="51"/>
      <c r="P53" s="66">
        <f t="shared" si="2"/>
        <v>999</v>
      </c>
      <c r="Q53" s="51"/>
    </row>
    <row r="54" spans="1:17" s="11" customFormat="1" ht="18.899999999999999" customHeight="1" x14ac:dyDescent="0.25">
      <c r="A54" s="100">
        <v>48</v>
      </c>
      <c r="B54" s="49"/>
      <c r="C54" s="49"/>
      <c r="D54" s="50"/>
      <c r="E54" s="113"/>
      <c r="F54" s="51"/>
      <c r="G54" s="51"/>
      <c r="H54" s="226"/>
      <c r="I54" s="121"/>
      <c r="J54" s="97" t="e">
        <f>IF(AND(Q54="",#REF!&gt;0,#REF!&lt;5),K54,)</f>
        <v>#REF!</v>
      </c>
      <c r="K54" s="95" t="str">
        <f>IF(D54="","ZZZ9",IF(AND(#REF!&gt;0,#REF!&lt;5),D54&amp;#REF!,D54&amp;"9"))</f>
        <v>ZZZ9</v>
      </c>
      <c r="L54" s="99">
        <f t="shared" si="0"/>
        <v>999</v>
      </c>
      <c r="M54" s="120">
        <f t="shared" si="1"/>
        <v>999</v>
      </c>
      <c r="N54" s="118"/>
      <c r="O54" s="51"/>
      <c r="P54" s="66">
        <f t="shared" si="2"/>
        <v>999</v>
      </c>
      <c r="Q54" s="51"/>
    </row>
    <row r="55" spans="1:17" s="11" customFormat="1" ht="18.899999999999999" customHeight="1" x14ac:dyDescent="0.25">
      <c r="A55" s="100">
        <v>49</v>
      </c>
      <c r="B55" s="49"/>
      <c r="C55" s="49"/>
      <c r="D55" s="50"/>
      <c r="E55" s="113"/>
      <c r="F55" s="51"/>
      <c r="G55" s="51"/>
      <c r="H55" s="226"/>
      <c r="I55" s="121"/>
      <c r="J55" s="97" t="e">
        <f>IF(AND(Q55="",#REF!&gt;0,#REF!&lt;5),K55,)</f>
        <v>#REF!</v>
      </c>
      <c r="K55" s="95" t="str">
        <f>IF(D55="","ZZZ9",IF(AND(#REF!&gt;0,#REF!&lt;5),D55&amp;#REF!,D55&amp;"9"))</f>
        <v>ZZZ9</v>
      </c>
      <c r="L55" s="99">
        <f t="shared" si="0"/>
        <v>999</v>
      </c>
      <c r="M55" s="120">
        <f t="shared" si="1"/>
        <v>999</v>
      </c>
      <c r="N55" s="118"/>
      <c r="O55" s="51"/>
      <c r="P55" s="66">
        <f t="shared" si="2"/>
        <v>999</v>
      </c>
      <c r="Q55" s="51"/>
    </row>
    <row r="56" spans="1:17" s="11" customFormat="1" ht="18.899999999999999" customHeight="1" x14ac:dyDescent="0.25">
      <c r="A56" s="100">
        <v>50</v>
      </c>
      <c r="B56" s="49"/>
      <c r="C56" s="49"/>
      <c r="D56" s="50"/>
      <c r="E56" s="113"/>
      <c r="F56" s="51"/>
      <c r="G56" s="51"/>
      <c r="H56" s="226"/>
      <c r="I56" s="121"/>
      <c r="J56" s="97" t="e">
        <f>IF(AND(Q56="",#REF!&gt;0,#REF!&lt;5),K56,)</f>
        <v>#REF!</v>
      </c>
      <c r="K56" s="95" t="str">
        <f>IF(D56="","ZZZ9",IF(AND(#REF!&gt;0,#REF!&lt;5),D56&amp;#REF!,D56&amp;"9"))</f>
        <v>ZZZ9</v>
      </c>
      <c r="L56" s="99">
        <f t="shared" si="0"/>
        <v>999</v>
      </c>
      <c r="M56" s="120">
        <f t="shared" si="1"/>
        <v>999</v>
      </c>
      <c r="N56" s="118"/>
      <c r="O56" s="51"/>
      <c r="P56" s="66">
        <f t="shared" si="2"/>
        <v>999</v>
      </c>
      <c r="Q56" s="51"/>
    </row>
    <row r="57" spans="1:17" s="11" customFormat="1" ht="18.899999999999999" customHeight="1" x14ac:dyDescent="0.25">
      <c r="A57" s="100">
        <v>51</v>
      </c>
      <c r="B57" s="49"/>
      <c r="C57" s="49"/>
      <c r="D57" s="50"/>
      <c r="E57" s="113"/>
      <c r="F57" s="51"/>
      <c r="G57" s="51"/>
      <c r="H57" s="226"/>
      <c r="I57" s="121"/>
      <c r="J57" s="97" t="e">
        <f>IF(AND(Q57="",#REF!&gt;0,#REF!&lt;5),K57,)</f>
        <v>#REF!</v>
      </c>
      <c r="K57" s="95" t="str">
        <f>IF(D57="","ZZZ9",IF(AND(#REF!&gt;0,#REF!&lt;5),D57&amp;#REF!,D57&amp;"9"))</f>
        <v>ZZZ9</v>
      </c>
      <c r="L57" s="99">
        <f t="shared" si="0"/>
        <v>999</v>
      </c>
      <c r="M57" s="120">
        <f t="shared" si="1"/>
        <v>999</v>
      </c>
      <c r="N57" s="118"/>
      <c r="O57" s="51"/>
      <c r="P57" s="66">
        <f t="shared" si="2"/>
        <v>999</v>
      </c>
      <c r="Q57" s="51"/>
    </row>
    <row r="58" spans="1:17" s="11" customFormat="1" ht="18.899999999999999" customHeight="1" x14ac:dyDescent="0.25">
      <c r="A58" s="100">
        <v>52</v>
      </c>
      <c r="B58" s="49"/>
      <c r="C58" s="49"/>
      <c r="D58" s="50"/>
      <c r="E58" s="113"/>
      <c r="F58" s="51"/>
      <c r="G58" s="51"/>
      <c r="H58" s="226"/>
      <c r="I58" s="121"/>
      <c r="J58" s="97" t="e">
        <f>IF(AND(Q58="",#REF!&gt;0,#REF!&lt;5),K58,)</f>
        <v>#REF!</v>
      </c>
      <c r="K58" s="95" t="str">
        <f>IF(D58="","ZZZ9",IF(AND(#REF!&gt;0,#REF!&lt;5),D58&amp;#REF!,D58&amp;"9"))</f>
        <v>ZZZ9</v>
      </c>
      <c r="L58" s="99">
        <f t="shared" si="0"/>
        <v>999</v>
      </c>
      <c r="M58" s="120">
        <f t="shared" si="1"/>
        <v>999</v>
      </c>
      <c r="N58" s="118"/>
      <c r="O58" s="51"/>
      <c r="P58" s="66">
        <f t="shared" si="2"/>
        <v>999</v>
      </c>
      <c r="Q58" s="51"/>
    </row>
    <row r="59" spans="1:17" s="11" customFormat="1" ht="18.899999999999999" customHeight="1" x14ac:dyDescent="0.25">
      <c r="A59" s="100">
        <v>53</v>
      </c>
      <c r="B59" s="49"/>
      <c r="C59" s="49"/>
      <c r="D59" s="50"/>
      <c r="E59" s="113"/>
      <c r="F59" s="51"/>
      <c r="G59" s="51"/>
      <c r="H59" s="226"/>
      <c r="I59" s="121"/>
      <c r="J59" s="97" t="e">
        <f>IF(AND(Q59="",#REF!&gt;0,#REF!&lt;5),K59,)</f>
        <v>#REF!</v>
      </c>
      <c r="K59" s="95" t="str">
        <f>IF(D59="","ZZZ9",IF(AND(#REF!&gt;0,#REF!&lt;5),D59&amp;#REF!,D59&amp;"9"))</f>
        <v>ZZZ9</v>
      </c>
      <c r="L59" s="99">
        <f t="shared" si="0"/>
        <v>999</v>
      </c>
      <c r="M59" s="120">
        <f t="shared" si="1"/>
        <v>999</v>
      </c>
      <c r="N59" s="118"/>
      <c r="O59" s="51"/>
      <c r="P59" s="66">
        <f t="shared" si="2"/>
        <v>999</v>
      </c>
      <c r="Q59" s="51"/>
    </row>
    <row r="60" spans="1:17" s="11" customFormat="1" ht="18.899999999999999" customHeight="1" x14ac:dyDescent="0.25">
      <c r="A60" s="100">
        <v>54</v>
      </c>
      <c r="B60" s="49"/>
      <c r="C60" s="49"/>
      <c r="D60" s="50"/>
      <c r="E60" s="113"/>
      <c r="F60" s="51"/>
      <c r="G60" s="51"/>
      <c r="H60" s="226"/>
      <c r="I60" s="121"/>
      <c r="J60" s="97" t="e">
        <f>IF(AND(Q60="",#REF!&gt;0,#REF!&lt;5),K60,)</f>
        <v>#REF!</v>
      </c>
      <c r="K60" s="95" t="str">
        <f>IF(D60="","ZZZ9",IF(AND(#REF!&gt;0,#REF!&lt;5),D60&amp;#REF!,D60&amp;"9"))</f>
        <v>ZZZ9</v>
      </c>
      <c r="L60" s="99">
        <f t="shared" si="0"/>
        <v>999</v>
      </c>
      <c r="M60" s="120">
        <f t="shared" si="1"/>
        <v>999</v>
      </c>
      <c r="N60" s="118"/>
      <c r="O60" s="51"/>
      <c r="P60" s="66">
        <f t="shared" si="2"/>
        <v>999</v>
      </c>
      <c r="Q60" s="51"/>
    </row>
    <row r="61" spans="1:17" s="11" customFormat="1" ht="18.899999999999999" customHeight="1" x14ac:dyDescent="0.25">
      <c r="A61" s="100">
        <v>55</v>
      </c>
      <c r="B61" s="49"/>
      <c r="C61" s="49"/>
      <c r="D61" s="50"/>
      <c r="E61" s="113"/>
      <c r="F61" s="51"/>
      <c r="G61" s="51"/>
      <c r="H61" s="226"/>
      <c r="I61" s="121"/>
      <c r="J61" s="97" t="e">
        <f>IF(AND(Q61="",#REF!&gt;0,#REF!&lt;5),K61,)</f>
        <v>#REF!</v>
      </c>
      <c r="K61" s="95" t="str">
        <f>IF(D61="","ZZZ9",IF(AND(#REF!&gt;0,#REF!&lt;5),D61&amp;#REF!,D61&amp;"9"))</f>
        <v>ZZZ9</v>
      </c>
      <c r="L61" s="99">
        <f t="shared" si="0"/>
        <v>999</v>
      </c>
      <c r="M61" s="120">
        <f t="shared" si="1"/>
        <v>999</v>
      </c>
      <c r="N61" s="118"/>
      <c r="O61" s="51"/>
      <c r="P61" s="66">
        <f t="shared" si="2"/>
        <v>999</v>
      </c>
      <c r="Q61" s="51"/>
    </row>
    <row r="62" spans="1:17" s="11" customFormat="1" ht="18.899999999999999" customHeight="1" x14ac:dyDescent="0.25">
      <c r="A62" s="100">
        <v>56</v>
      </c>
      <c r="B62" s="49"/>
      <c r="C62" s="49"/>
      <c r="D62" s="50"/>
      <c r="E62" s="113"/>
      <c r="F62" s="51"/>
      <c r="G62" s="51"/>
      <c r="H62" s="226"/>
      <c r="I62" s="121"/>
      <c r="J62" s="97" t="e">
        <f>IF(AND(Q62="",#REF!&gt;0,#REF!&lt;5),K62,)</f>
        <v>#REF!</v>
      </c>
      <c r="K62" s="95" t="str">
        <f>IF(D62="","ZZZ9",IF(AND(#REF!&gt;0,#REF!&lt;5),D62&amp;#REF!,D62&amp;"9"))</f>
        <v>ZZZ9</v>
      </c>
      <c r="L62" s="99">
        <f t="shared" si="0"/>
        <v>999</v>
      </c>
      <c r="M62" s="120">
        <f t="shared" si="1"/>
        <v>999</v>
      </c>
      <c r="N62" s="118"/>
      <c r="O62" s="51"/>
      <c r="P62" s="66">
        <f t="shared" si="2"/>
        <v>999</v>
      </c>
      <c r="Q62" s="51"/>
    </row>
    <row r="63" spans="1:17" s="11" customFormat="1" ht="18.899999999999999" customHeight="1" x14ac:dyDescent="0.25">
      <c r="A63" s="100">
        <v>57</v>
      </c>
      <c r="B63" s="49"/>
      <c r="C63" s="49"/>
      <c r="D63" s="50"/>
      <c r="E63" s="113"/>
      <c r="F63" s="51"/>
      <c r="G63" s="51"/>
      <c r="H63" s="226"/>
      <c r="I63" s="121"/>
      <c r="J63" s="97" t="e">
        <f>IF(AND(Q63="",#REF!&gt;0,#REF!&lt;5),K63,)</f>
        <v>#REF!</v>
      </c>
      <c r="K63" s="95" t="str">
        <f>IF(D63="","ZZZ9",IF(AND(#REF!&gt;0,#REF!&lt;5),D63&amp;#REF!,D63&amp;"9"))</f>
        <v>ZZZ9</v>
      </c>
      <c r="L63" s="99">
        <f t="shared" si="0"/>
        <v>999</v>
      </c>
      <c r="M63" s="120">
        <f t="shared" si="1"/>
        <v>999</v>
      </c>
      <c r="N63" s="118"/>
      <c r="O63" s="51"/>
      <c r="P63" s="66">
        <f t="shared" si="2"/>
        <v>999</v>
      </c>
      <c r="Q63" s="51"/>
    </row>
    <row r="64" spans="1:17" s="11" customFormat="1" ht="18.899999999999999" customHeight="1" x14ac:dyDescent="0.25">
      <c r="A64" s="100">
        <v>58</v>
      </c>
      <c r="B64" s="49"/>
      <c r="C64" s="49"/>
      <c r="D64" s="50"/>
      <c r="E64" s="113"/>
      <c r="F64" s="51"/>
      <c r="G64" s="51"/>
      <c r="H64" s="226"/>
      <c r="I64" s="121"/>
      <c r="J64" s="97" t="e">
        <f>IF(AND(Q64="",#REF!&gt;0,#REF!&lt;5),K64,)</f>
        <v>#REF!</v>
      </c>
      <c r="K64" s="95" t="str">
        <f>IF(D64="","ZZZ9",IF(AND(#REF!&gt;0,#REF!&lt;5),D64&amp;#REF!,D64&amp;"9"))</f>
        <v>ZZZ9</v>
      </c>
      <c r="L64" s="99">
        <f t="shared" si="0"/>
        <v>999</v>
      </c>
      <c r="M64" s="120">
        <f t="shared" si="1"/>
        <v>999</v>
      </c>
      <c r="N64" s="118"/>
      <c r="O64" s="51"/>
      <c r="P64" s="66">
        <f t="shared" si="2"/>
        <v>999</v>
      </c>
      <c r="Q64" s="51"/>
    </row>
    <row r="65" spans="1:17" s="11" customFormat="1" ht="18.899999999999999" customHeight="1" x14ac:dyDescent="0.25">
      <c r="A65" s="100">
        <v>59</v>
      </c>
      <c r="B65" s="49"/>
      <c r="C65" s="49"/>
      <c r="D65" s="50"/>
      <c r="E65" s="113"/>
      <c r="F65" s="51"/>
      <c r="G65" s="51"/>
      <c r="H65" s="226"/>
      <c r="I65" s="121"/>
      <c r="J65" s="97" t="e">
        <f>IF(AND(Q65="",#REF!&gt;0,#REF!&lt;5),K65,)</f>
        <v>#REF!</v>
      </c>
      <c r="K65" s="95" t="str">
        <f>IF(D65="","ZZZ9",IF(AND(#REF!&gt;0,#REF!&lt;5),D65&amp;#REF!,D65&amp;"9"))</f>
        <v>ZZZ9</v>
      </c>
      <c r="L65" s="99">
        <f t="shared" si="0"/>
        <v>999</v>
      </c>
      <c r="M65" s="120">
        <f t="shared" si="1"/>
        <v>999</v>
      </c>
      <c r="N65" s="118"/>
      <c r="O65" s="51"/>
      <c r="P65" s="66">
        <f t="shared" si="2"/>
        <v>999</v>
      </c>
      <c r="Q65" s="51"/>
    </row>
    <row r="66" spans="1:17" s="11" customFormat="1" ht="18.899999999999999" customHeight="1" x14ac:dyDescent="0.25">
      <c r="A66" s="100">
        <v>60</v>
      </c>
      <c r="B66" s="49"/>
      <c r="C66" s="49"/>
      <c r="D66" s="50"/>
      <c r="E66" s="113"/>
      <c r="F66" s="51"/>
      <c r="G66" s="51"/>
      <c r="H66" s="226"/>
      <c r="I66" s="121"/>
      <c r="J66" s="97" t="e">
        <f>IF(AND(Q66="",#REF!&gt;0,#REF!&lt;5),K66,)</f>
        <v>#REF!</v>
      </c>
      <c r="K66" s="95" t="str">
        <f>IF(D66="","ZZZ9",IF(AND(#REF!&gt;0,#REF!&lt;5),D66&amp;#REF!,D66&amp;"9"))</f>
        <v>ZZZ9</v>
      </c>
      <c r="L66" s="99">
        <f t="shared" si="0"/>
        <v>999</v>
      </c>
      <c r="M66" s="120">
        <f t="shared" si="1"/>
        <v>999</v>
      </c>
      <c r="N66" s="118"/>
      <c r="O66" s="51"/>
      <c r="P66" s="66">
        <f t="shared" si="2"/>
        <v>999</v>
      </c>
      <c r="Q66" s="51"/>
    </row>
    <row r="67" spans="1:17" s="11" customFormat="1" ht="18.899999999999999" customHeight="1" x14ac:dyDescent="0.25">
      <c r="A67" s="100">
        <v>61</v>
      </c>
      <c r="B67" s="49"/>
      <c r="C67" s="49"/>
      <c r="D67" s="50"/>
      <c r="E67" s="113"/>
      <c r="F67" s="51"/>
      <c r="G67" s="51"/>
      <c r="H67" s="226"/>
      <c r="I67" s="121"/>
      <c r="J67" s="97" t="e">
        <f>IF(AND(Q67="",#REF!&gt;0,#REF!&lt;5),K67,)</f>
        <v>#REF!</v>
      </c>
      <c r="K67" s="95" t="str">
        <f>IF(D67="","ZZZ9",IF(AND(#REF!&gt;0,#REF!&lt;5),D67&amp;#REF!,D67&amp;"9"))</f>
        <v>ZZZ9</v>
      </c>
      <c r="L67" s="99">
        <f t="shared" si="0"/>
        <v>999</v>
      </c>
      <c r="M67" s="120">
        <f t="shared" si="1"/>
        <v>999</v>
      </c>
      <c r="N67" s="118"/>
      <c r="O67" s="51"/>
      <c r="P67" s="66">
        <f t="shared" si="2"/>
        <v>999</v>
      </c>
      <c r="Q67" s="51"/>
    </row>
    <row r="68" spans="1:17" s="11" customFormat="1" ht="18.899999999999999" customHeight="1" x14ac:dyDescent="0.25">
      <c r="A68" s="100">
        <v>62</v>
      </c>
      <c r="B68" s="49"/>
      <c r="C68" s="49"/>
      <c r="D68" s="50"/>
      <c r="E68" s="113"/>
      <c r="F68" s="51"/>
      <c r="G68" s="51"/>
      <c r="H68" s="226"/>
      <c r="I68" s="121"/>
      <c r="J68" s="97" t="e">
        <f>IF(AND(Q68="",#REF!&gt;0,#REF!&lt;5),K68,)</f>
        <v>#REF!</v>
      </c>
      <c r="K68" s="95" t="str">
        <f>IF(D68="","ZZZ9",IF(AND(#REF!&gt;0,#REF!&lt;5),D68&amp;#REF!,D68&amp;"9"))</f>
        <v>ZZZ9</v>
      </c>
      <c r="L68" s="99">
        <f t="shared" si="0"/>
        <v>999</v>
      </c>
      <c r="M68" s="120">
        <f t="shared" si="1"/>
        <v>999</v>
      </c>
      <c r="N68" s="118"/>
      <c r="O68" s="51"/>
      <c r="P68" s="66">
        <f t="shared" si="2"/>
        <v>999</v>
      </c>
      <c r="Q68" s="51"/>
    </row>
    <row r="69" spans="1:17" s="11" customFormat="1" ht="18.899999999999999" customHeight="1" x14ac:dyDescent="0.25">
      <c r="A69" s="100">
        <v>63</v>
      </c>
      <c r="B69" s="49"/>
      <c r="C69" s="49"/>
      <c r="D69" s="50"/>
      <c r="E69" s="113"/>
      <c r="F69" s="51"/>
      <c r="G69" s="51"/>
      <c r="H69" s="226"/>
      <c r="I69" s="121"/>
      <c r="J69" s="97" t="e">
        <f>IF(AND(Q69="",#REF!&gt;0,#REF!&lt;5),K69,)</f>
        <v>#REF!</v>
      </c>
      <c r="K69" s="95" t="str">
        <f>IF(D69="","ZZZ9",IF(AND(#REF!&gt;0,#REF!&lt;5),D69&amp;#REF!,D69&amp;"9"))</f>
        <v>ZZZ9</v>
      </c>
      <c r="L69" s="99">
        <f t="shared" si="0"/>
        <v>999</v>
      </c>
      <c r="M69" s="120">
        <f t="shared" si="1"/>
        <v>999</v>
      </c>
      <c r="N69" s="118"/>
      <c r="O69" s="51"/>
      <c r="P69" s="66">
        <f t="shared" si="2"/>
        <v>999</v>
      </c>
      <c r="Q69" s="51"/>
    </row>
    <row r="70" spans="1:17" s="11" customFormat="1" ht="18.899999999999999" customHeight="1" x14ac:dyDescent="0.25">
      <c r="A70" s="100">
        <v>64</v>
      </c>
      <c r="B70" s="49"/>
      <c r="C70" s="49"/>
      <c r="D70" s="50"/>
      <c r="E70" s="113"/>
      <c r="F70" s="51"/>
      <c r="G70" s="51"/>
      <c r="H70" s="226"/>
      <c r="I70" s="121"/>
      <c r="J70" s="97" t="e">
        <f>IF(AND(Q70="",#REF!&gt;0,#REF!&lt;5),K70,)</f>
        <v>#REF!</v>
      </c>
      <c r="K70" s="95" t="str">
        <f>IF(D70="","ZZZ9",IF(AND(#REF!&gt;0,#REF!&lt;5),D70&amp;#REF!,D70&amp;"9"))</f>
        <v>ZZZ9</v>
      </c>
      <c r="L70" s="99">
        <f t="shared" si="0"/>
        <v>999</v>
      </c>
      <c r="M70" s="120">
        <f t="shared" si="1"/>
        <v>999</v>
      </c>
      <c r="N70" s="118"/>
      <c r="O70" s="51"/>
      <c r="P70" s="66">
        <f t="shared" si="2"/>
        <v>999</v>
      </c>
      <c r="Q70" s="51"/>
    </row>
    <row r="71" spans="1:17" s="11" customFormat="1" ht="18.899999999999999" customHeight="1" x14ac:dyDescent="0.25">
      <c r="A71" s="100">
        <v>65</v>
      </c>
      <c r="B71" s="49"/>
      <c r="C71" s="49"/>
      <c r="D71" s="50"/>
      <c r="E71" s="113"/>
      <c r="F71" s="51"/>
      <c r="G71" s="51"/>
      <c r="H71" s="226"/>
      <c r="I71" s="121"/>
      <c r="J71" s="97" t="e">
        <f>IF(AND(Q71="",#REF!&gt;0,#REF!&lt;5),K71,)</f>
        <v>#REF!</v>
      </c>
      <c r="K71" s="95" t="str">
        <f>IF(D71="","ZZZ9",IF(AND(#REF!&gt;0,#REF!&lt;5),D71&amp;#REF!,D71&amp;"9"))</f>
        <v>ZZZ9</v>
      </c>
      <c r="L71" s="99">
        <f t="shared" si="0"/>
        <v>999</v>
      </c>
      <c r="M71" s="120">
        <f t="shared" si="1"/>
        <v>999</v>
      </c>
      <c r="N71" s="118"/>
      <c r="O71" s="51"/>
      <c r="P71" s="66">
        <f t="shared" si="2"/>
        <v>999</v>
      </c>
      <c r="Q71" s="51"/>
    </row>
    <row r="72" spans="1:17" s="11" customFormat="1" ht="18.899999999999999" customHeight="1" x14ac:dyDescent="0.25">
      <c r="A72" s="100">
        <v>66</v>
      </c>
      <c r="B72" s="49"/>
      <c r="C72" s="49"/>
      <c r="D72" s="50"/>
      <c r="E72" s="113"/>
      <c r="F72" s="51"/>
      <c r="G72" s="51"/>
      <c r="H72" s="226"/>
      <c r="I72" s="121"/>
      <c r="J72" s="97" t="e">
        <f>IF(AND(Q72="",#REF!&gt;0,#REF!&lt;5),K72,)</f>
        <v>#REF!</v>
      </c>
      <c r="K72" s="95" t="str">
        <f>IF(D72="","ZZZ9",IF(AND(#REF!&gt;0,#REF!&lt;5),D72&amp;#REF!,D72&amp;"9"))</f>
        <v>ZZZ9</v>
      </c>
      <c r="L72" s="99">
        <f t="shared" ref="L72:L100" si="3">IF(Q72="",999,Q72)</f>
        <v>999</v>
      </c>
      <c r="M72" s="120">
        <f t="shared" ref="M72:M100" si="4">IF(P72=999,999,1)</f>
        <v>999</v>
      </c>
      <c r="N72" s="118"/>
      <c r="O72" s="51"/>
      <c r="P72" s="66">
        <f t="shared" ref="P72:P100" si="5">IF(N72="DA",1,IF(N72="WC",2,IF(N72="SE",3,IF(N72="Q",4,IF(N72="LL",5,999)))))</f>
        <v>999</v>
      </c>
      <c r="Q72" s="51"/>
    </row>
    <row r="73" spans="1:17" s="11" customFormat="1" ht="18.899999999999999" customHeight="1" x14ac:dyDescent="0.25">
      <c r="A73" s="100">
        <v>67</v>
      </c>
      <c r="B73" s="49"/>
      <c r="C73" s="49"/>
      <c r="D73" s="50"/>
      <c r="E73" s="113"/>
      <c r="F73" s="51"/>
      <c r="G73" s="51"/>
      <c r="H73" s="226"/>
      <c r="I73" s="121"/>
      <c r="J73" s="97" t="e">
        <f>IF(AND(Q73="",#REF!&gt;0,#REF!&lt;5),K73,)</f>
        <v>#REF!</v>
      </c>
      <c r="K73" s="95" t="str">
        <f>IF(D73="","ZZZ9",IF(AND(#REF!&gt;0,#REF!&lt;5),D73&amp;#REF!,D73&amp;"9"))</f>
        <v>ZZZ9</v>
      </c>
      <c r="L73" s="99">
        <f t="shared" si="3"/>
        <v>999</v>
      </c>
      <c r="M73" s="120">
        <f t="shared" si="4"/>
        <v>999</v>
      </c>
      <c r="N73" s="118"/>
      <c r="O73" s="51"/>
      <c r="P73" s="66">
        <f t="shared" si="5"/>
        <v>999</v>
      </c>
      <c r="Q73" s="51"/>
    </row>
    <row r="74" spans="1:17" s="11" customFormat="1" ht="18.899999999999999" customHeight="1" x14ac:dyDescent="0.25">
      <c r="A74" s="100">
        <v>68</v>
      </c>
      <c r="B74" s="49"/>
      <c r="C74" s="49"/>
      <c r="D74" s="50"/>
      <c r="E74" s="113"/>
      <c r="F74" s="51"/>
      <c r="G74" s="51"/>
      <c r="H74" s="226"/>
      <c r="I74" s="121"/>
      <c r="J74" s="97" t="e">
        <f>IF(AND(Q74="",#REF!&gt;0,#REF!&lt;5),K74,)</f>
        <v>#REF!</v>
      </c>
      <c r="K74" s="95" t="str">
        <f>IF(D74="","ZZZ9",IF(AND(#REF!&gt;0,#REF!&lt;5),D74&amp;#REF!,D74&amp;"9"))</f>
        <v>ZZZ9</v>
      </c>
      <c r="L74" s="99">
        <f t="shared" si="3"/>
        <v>999</v>
      </c>
      <c r="M74" s="120">
        <f t="shared" si="4"/>
        <v>999</v>
      </c>
      <c r="N74" s="118"/>
      <c r="O74" s="51"/>
      <c r="P74" s="66">
        <f t="shared" si="5"/>
        <v>999</v>
      </c>
      <c r="Q74" s="51"/>
    </row>
    <row r="75" spans="1:17" s="11" customFormat="1" ht="18.899999999999999" customHeight="1" x14ac:dyDescent="0.25">
      <c r="A75" s="100">
        <v>69</v>
      </c>
      <c r="B75" s="49"/>
      <c r="C75" s="49"/>
      <c r="D75" s="50"/>
      <c r="E75" s="113"/>
      <c r="F75" s="51"/>
      <c r="G75" s="51"/>
      <c r="H75" s="226"/>
      <c r="I75" s="121"/>
      <c r="J75" s="97" t="e">
        <f>IF(AND(Q75="",#REF!&gt;0,#REF!&lt;5),K75,)</f>
        <v>#REF!</v>
      </c>
      <c r="K75" s="95" t="str">
        <f>IF(D75="","ZZZ9",IF(AND(#REF!&gt;0,#REF!&lt;5),D75&amp;#REF!,D75&amp;"9"))</f>
        <v>ZZZ9</v>
      </c>
      <c r="L75" s="99">
        <f t="shared" si="3"/>
        <v>999</v>
      </c>
      <c r="M75" s="120">
        <f t="shared" si="4"/>
        <v>999</v>
      </c>
      <c r="N75" s="118"/>
      <c r="O75" s="51"/>
      <c r="P75" s="66">
        <f t="shared" si="5"/>
        <v>999</v>
      </c>
      <c r="Q75" s="51"/>
    </row>
    <row r="76" spans="1:17" s="11" customFormat="1" ht="18.899999999999999" customHeight="1" x14ac:dyDescent="0.25">
      <c r="A76" s="100">
        <v>70</v>
      </c>
      <c r="B76" s="49"/>
      <c r="C76" s="49"/>
      <c r="D76" s="50"/>
      <c r="E76" s="113"/>
      <c r="F76" s="51"/>
      <c r="G76" s="51"/>
      <c r="H76" s="226"/>
      <c r="I76" s="121"/>
      <c r="J76" s="97" t="e">
        <f>IF(AND(Q76="",#REF!&gt;0,#REF!&lt;5),K76,)</f>
        <v>#REF!</v>
      </c>
      <c r="K76" s="95" t="str">
        <f>IF(D76="","ZZZ9",IF(AND(#REF!&gt;0,#REF!&lt;5),D76&amp;#REF!,D76&amp;"9"))</f>
        <v>ZZZ9</v>
      </c>
      <c r="L76" s="99">
        <f t="shared" si="3"/>
        <v>999</v>
      </c>
      <c r="M76" s="120">
        <f t="shared" si="4"/>
        <v>999</v>
      </c>
      <c r="N76" s="118"/>
      <c r="O76" s="51"/>
      <c r="P76" s="66">
        <f t="shared" si="5"/>
        <v>999</v>
      </c>
      <c r="Q76" s="51"/>
    </row>
    <row r="77" spans="1:17" s="11" customFormat="1" ht="18.899999999999999" customHeight="1" x14ac:dyDescent="0.25">
      <c r="A77" s="100">
        <v>71</v>
      </c>
      <c r="B77" s="49"/>
      <c r="C77" s="49"/>
      <c r="D77" s="50"/>
      <c r="E77" s="113"/>
      <c r="F77" s="51"/>
      <c r="G77" s="51"/>
      <c r="H77" s="226"/>
      <c r="I77" s="121"/>
      <c r="J77" s="97" t="e">
        <f>IF(AND(Q77="",#REF!&gt;0,#REF!&lt;5),K77,)</f>
        <v>#REF!</v>
      </c>
      <c r="K77" s="95" t="str">
        <f>IF(D77="","ZZZ9",IF(AND(#REF!&gt;0,#REF!&lt;5),D77&amp;#REF!,D77&amp;"9"))</f>
        <v>ZZZ9</v>
      </c>
      <c r="L77" s="99">
        <f t="shared" si="3"/>
        <v>999</v>
      </c>
      <c r="M77" s="120">
        <f t="shared" si="4"/>
        <v>999</v>
      </c>
      <c r="N77" s="118"/>
      <c r="O77" s="51"/>
      <c r="P77" s="66">
        <f t="shared" si="5"/>
        <v>999</v>
      </c>
      <c r="Q77" s="51"/>
    </row>
    <row r="78" spans="1:17" s="11" customFormat="1" ht="18.899999999999999" customHeight="1" x14ac:dyDescent="0.25">
      <c r="A78" s="100">
        <v>72</v>
      </c>
      <c r="B78" s="49"/>
      <c r="C78" s="49"/>
      <c r="D78" s="50"/>
      <c r="E78" s="113"/>
      <c r="F78" s="51"/>
      <c r="G78" s="51"/>
      <c r="H78" s="226"/>
      <c r="I78" s="121"/>
      <c r="J78" s="97" t="e">
        <f>IF(AND(Q78="",#REF!&gt;0,#REF!&lt;5),K78,)</f>
        <v>#REF!</v>
      </c>
      <c r="K78" s="95" t="str">
        <f>IF(D78="","ZZZ9",IF(AND(#REF!&gt;0,#REF!&lt;5),D78&amp;#REF!,D78&amp;"9"))</f>
        <v>ZZZ9</v>
      </c>
      <c r="L78" s="99">
        <f t="shared" si="3"/>
        <v>999</v>
      </c>
      <c r="M78" s="120">
        <f t="shared" si="4"/>
        <v>999</v>
      </c>
      <c r="N78" s="118"/>
      <c r="O78" s="51"/>
      <c r="P78" s="66">
        <f t="shared" si="5"/>
        <v>999</v>
      </c>
      <c r="Q78" s="51"/>
    </row>
    <row r="79" spans="1:17" s="11" customFormat="1" ht="18.899999999999999" customHeight="1" x14ac:dyDescent="0.25">
      <c r="A79" s="100">
        <v>73</v>
      </c>
      <c r="B79" s="49"/>
      <c r="C79" s="49"/>
      <c r="D79" s="50"/>
      <c r="E79" s="113"/>
      <c r="F79" s="51"/>
      <c r="G79" s="51"/>
      <c r="H79" s="226"/>
      <c r="I79" s="121"/>
      <c r="J79" s="97" t="e">
        <f>IF(AND(Q79="",#REF!&gt;0,#REF!&lt;5),K79,)</f>
        <v>#REF!</v>
      </c>
      <c r="K79" s="95" t="str">
        <f>IF(D79="","ZZZ9",IF(AND(#REF!&gt;0,#REF!&lt;5),D79&amp;#REF!,D79&amp;"9"))</f>
        <v>ZZZ9</v>
      </c>
      <c r="L79" s="99">
        <f t="shared" si="3"/>
        <v>999</v>
      </c>
      <c r="M79" s="120">
        <f t="shared" si="4"/>
        <v>999</v>
      </c>
      <c r="N79" s="118"/>
      <c r="O79" s="51"/>
      <c r="P79" s="66">
        <f t="shared" si="5"/>
        <v>999</v>
      </c>
      <c r="Q79" s="51"/>
    </row>
    <row r="80" spans="1:17" s="11" customFormat="1" ht="18.899999999999999" customHeight="1" x14ac:dyDescent="0.25">
      <c r="A80" s="100">
        <v>74</v>
      </c>
      <c r="B80" s="49"/>
      <c r="C80" s="49"/>
      <c r="D80" s="50"/>
      <c r="E80" s="113"/>
      <c r="F80" s="51"/>
      <c r="G80" s="51"/>
      <c r="H80" s="226"/>
      <c r="I80" s="121"/>
      <c r="J80" s="97" t="e">
        <f>IF(AND(Q80="",#REF!&gt;0,#REF!&lt;5),K80,)</f>
        <v>#REF!</v>
      </c>
      <c r="K80" s="95" t="str">
        <f>IF(D80="","ZZZ9",IF(AND(#REF!&gt;0,#REF!&lt;5),D80&amp;#REF!,D80&amp;"9"))</f>
        <v>ZZZ9</v>
      </c>
      <c r="L80" s="99">
        <f t="shared" si="3"/>
        <v>999</v>
      </c>
      <c r="M80" s="120">
        <f t="shared" si="4"/>
        <v>999</v>
      </c>
      <c r="N80" s="118"/>
      <c r="O80" s="51"/>
      <c r="P80" s="66">
        <f t="shared" si="5"/>
        <v>999</v>
      </c>
      <c r="Q80" s="51"/>
    </row>
    <row r="81" spans="1:17" s="11" customFormat="1" ht="18.899999999999999" customHeight="1" x14ac:dyDescent="0.25">
      <c r="A81" s="100">
        <v>75</v>
      </c>
      <c r="B81" s="49"/>
      <c r="C81" s="49"/>
      <c r="D81" s="50"/>
      <c r="E81" s="113"/>
      <c r="F81" s="51"/>
      <c r="G81" s="51"/>
      <c r="H81" s="226"/>
      <c r="I81" s="121"/>
      <c r="J81" s="97" t="e">
        <f>IF(AND(Q81="",#REF!&gt;0,#REF!&lt;5),K81,)</f>
        <v>#REF!</v>
      </c>
      <c r="K81" s="95" t="str">
        <f>IF(D81="","ZZZ9",IF(AND(#REF!&gt;0,#REF!&lt;5),D81&amp;#REF!,D81&amp;"9"))</f>
        <v>ZZZ9</v>
      </c>
      <c r="L81" s="99">
        <f t="shared" si="3"/>
        <v>999</v>
      </c>
      <c r="M81" s="120">
        <f t="shared" si="4"/>
        <v>999</v>
      </c>
      <c r="N81" s="118"/>
      <c r="O81" s="51"/>
      <c r="P81" s="66">
        <f t="shared" si="5"/>
        <v>999</v>
      </c>
      <c r="Q81" s="51"/>
    </row>
    <row r="82" spans="1:17" s="11" customFormat="1" ht="18.899999999999999" customHeight="1" x14ac:dyDescent="0.25">
      <c r="A82" s="100">
        <v>76</v>
      </c>
      <c r="B82" s="49"/>
      <c r="C82" s="49"/>
      <c r="D82" s="50"/>
      <c r="E82" s="113"/>
      <c r="F82" s="51"/>
      <c r="G82" s="51"/>
      <c r="H82" s="226"/>
      <c r="I82" s="121"/>
      <c r="J82" s="97" t="e">
        <f>IF(AND(Q82="",#REF!&gt;0,#REF!&lt;5),K82,)</f>
        <v>#REF!</v>
      </c>
      <c r="K82" s="95" t="str">
        <f>IF(D82="","ZZZ9",IF(AND(#REF!&gt;0,#REF!&lt;5),D82&amp;#REF!,D82&amp;"9"))</f>
        <v>ZZZ9</v>
      </c>
      <c r="L82" s="99">
        <f t="shared" si="3"/>
        <v>999</v>
      </c>
      <c r="M82" s="120">
        <f t="shared" si="4"/>
        <v>999</v>
      </c>
      <c r="N82" s="118"/>
      <c r="O82" s="51"/>
      <c r="P82" s="66">
        <f t="shared" si="5"/>
        <v>999</v>
      </c>
      <c r="Q82" s="51"/>
    </row>
    <row r="83" spans="1:17" s="11" customFormat="1" ht="18.899999999999999" customHeight="1" x14ac:dyDescent="0.25">
      <c r="A83" s="100">
        <v>77</v>
      </c>
      <c r="B83" s="49"/>
      <c r="C83" s="49"/>
      <c r="D83" s="50"/>
      <c r="E83" s="113"/>
      <c r="F83" s="51"/>
      <c r="G83" s="51"/>
      <c r="H83" s="226"/>
      <c r="I83" s="121"/>
      <c r="J83" s="97" t="e">
        <f>IF(AND(Q83="",#REF!&gt;0,#REF!&lt;5),K83,)</f>
        <v>#REF!</v>
      </c>
      <c r="K83" s="95" t="str">
        <f>IF(D83="","ZZZ9",IF(AND(#REF!&gt;0,#REF!&lt;5),D83&amp;#REF!,D83&amp;"9"))</f>
        <v>ZZZ9</v>
      </c>
      <c r="L83" s="99">
        <f t="shared" si="3"/>
        <v>999</v>
      </c>
      <c r="M83" s="120">
        <f t="shared" si="4"/>
        <v>999</v>
      </c>
      <c r="N83" s="118"/>
      <c r="O83" s="51"/>
      <c r="P83" s="66">
        <f t="shared" si="5"/>
        <v>999</v>
      </c>
      <c r="Q83" s="51"/>
    </row>
    <row r="84" spans="1:17" s="11" customFormat="1" ht="18.899999999999999" customHeight="1" x14ac:dyDescent="0.25">
      <c r="A84" s="100">
        <v>78</v>
      </c>
      <c r="B84" s="49"/>
      <c r="C84" s="49"/>
      <c r="D84" s="50"/>
      <c r="E84" s="113"/>
      <c r="F84" s="51"/>
      <c r="G84" s="51"/>
      <c r="H84" s="226"/>
      <c r="I84" s="121"/>
      <c r="J84" s="97" t="e">
        <f>IF(AND(Q84="",#REF!&gt;0,#REF!&lt;5),K84,)</f>
        <v>#REF!</v>
      </c>
      <c r="K84" s="95" t="str">
        <f>IF(D84="","ZZZ9",IF(AND(#REF!&gt;0,#REF!&lt;5),D84&amp;#REF!,D84&amp;"9"))</f>
        <v>ZZZ9</v>
      </c>
      <c r="L84" s="99">
        <f t="shared" si="3"/>
        <v>999</v>
      </c>
      <c r="M84" s="120">
        <f t="shared" si="4"/>
        <v>999</v>
      </c>
      <c r="N84" s="118"/>
      <c r="O84" s="51"/>
      <c r="P84" s="66">
        <f t="shared" si="5"/>
        <v>999</v>
      </c>
      <c r="Q84" s="51"/>
    </row>
    <row r="85" spans="1:17" s="11" customFormat="1" ht="18.899999999999999" customHeight="1" x14ac:dyDescent="0.25">
      <c r="A85" s="100">
        <v>79</v>
      </c>
      <c r="B85" s="49"/>
      <c r="C85" s="49"/>
      <c r="D85" s="50"/>
      <c r="E85" s="113"/>
      <c r="F85" s="51"/>
      <c r="G85" s="51"/>
      <c r="H85" s="226"/>
      <c r="I85" s="121"/>
      <c r="J85" s="97" t="e">
        <f>IF(AND(Q85="",#REF!&gt;0,#REF!&lt;5),K85,)</f>
        <v>#REF!</v>
      </c>
      <c r="K85" s="95" t="str">
        <f>IF(D85="","ZZZ9",IF(AND(#REF!&gt;0,#REF!&lt;5),D85&amp;#REF!,D85&amp;"9"))</f>
        <v>ZZZ9</v>
      </c>
      <c r="L85" s="99">
        <f t="shared" si="3"/>
        <v>999</v>
      </c>
      <c r="M85" s="120">
        <f t="shared" si="4"/>
        <v>999</v>
      </c>
      <c r="N85" s="118"/>
      <c r="O85" s="51"/>
      <c r="P85" s="66">
        <f t="shared" si="5"/>
        <v>999</v>
      </c>
      <c r="Q85" s="51"/>
    </row>
    <row r="86" spans="1:17" s="11" customFormat="1" ht="18.899999999999999" customHeight="1" x14ac:dyDescent="0.25">
      <c r="A86" s="100">
        <v>80</v>
      </c>
      <c r="B86" s="49"/>
      <c r="C86" s="49"/>
      <c r="D86" s="50"/>
      <c r="E86" s="113"/>
      <c r="F86" s="51"/>
      <c r="G86" s="51"/>
      <c r="H86" s="226"/>
      <c r="I86" s="121"/>
      <c r="J86" s="97" t="e">
        <f>IF(AND(Q86="",#REF!&gt;0,#REF!&lt;5),K86,)</f>
        <v>#REF!</v>
      </c>
      <c r="K86" s="95" t="str">
        <f>IF(D86="","ZZZ9",IF(AND(#REF!&gt;0,#REF!&lt;5),D86&amp;#REF!,D86&amp;"9"))</f>
        <v>ZZZ9</v>
      </c>
      <c r="L86" s="99">
        <f t="shared" si="3"/>
        <v>999</v>
      </c>
      <c r="M86" s="120">
        <f t="shared" si="4"/>
        <v>999</v>
      </c>
      <c r="N86" s="118"/>
      <c r="O86" s="51"/>
      <c r="P86" s="66">
        <f t="shared" si="5"/>
        <v>999</v>
      </c>
      <c r="Q86" s="51"/>
    </row>
    <row r="87" spans="1:17" s="11" customFormat="1" ht="18.899999999999999" customHeight="1" x14ac:dyDescent="0.25">
      <c r="A87" s="100">
        <v>81</v>
      </c>
      <c r="B87" s="49"/>
      <c r="C87" s="49"/>
      <c r="D87" s="50"/>
      <c r="E87" s="113"/>
      <c r="F87" s="51"/>
      <c r="G87" s="51"/>
      <c r="H87" s="226"/>
      <c r="I87" s="121"/>
      <c r="J87" s="97" t="e">
        <f>IF(AND(Q87="",#REF!&gt;0,#REF!&lt;5),K87,)</f>
        <v>#REF!</v>
      </c>
      <c r="K87" s="95" t="str">
        <f>IF(D87="","ZZZ9",IF(AND(#REF!&gt;0,#REF!&lt;5),D87&amp;#REF!,D87&amp;"9"))</f>
        <v>ZZZ9</v>
      </c>
      <c r="L87" s="99">
        <f t="shared" si="3"/>
        <v>999</v>
      </c>
      <c r="M87" s="120">
        <f t="shared" si="4"/>
        <v>999</v>
      </c>
      <c r="N87" s="118"/>
      <c r="O87" s="51"/>
      <c r="P87" s="66">
        <f t="shared" si="5"/>
        <v>999</v>
      </c>
      <c r="Q87" s="51"/>
    </row>
    <row r="88" spans="1:17" s="11" customFormat="1" ht="18.899999999999999" customHeight="1" x14ac:dyDescent="0.25">
      <c r="A88" s="100">
        <v>82</v>
      </c>
      <c r="B88" s="49"/>
      <c r="C88" s="49"/>
      <c r="D88" s="50"/>
      <c r="E88" s="113"/>
      <c r="F88" s="51"/>
      <c r="G88" s="51"/>
      <c r="H88" s="226"/>
      <c r="I88" s="121"/>
      <c r="J88" s="97" t="e">
        <f>IF(AND(Q88="",#REF!&gt;0,#REF!&lt;5),K88,)</f>
        <v>#REF!</v>
      </c>
      <c r="K88" s="95" t="str">
        <f>IF(D88="","ZZZ9",IF(AND(#REF!&gt;0,#REF!&lt;5),D88&amp;#REF!,D88&amp;"9"))</f>
        <v>ZZZ9</v>
      </c>
      <c r="L88" s="99">
        <f t="shared" si="3"/>
        <v>999</v>
      </c>
      <c r="M88" s="120">
        <f t="shared" si="4"/>
        <v>999</v>
      </c>
      <c r="N88" s="118"/>
      <c r="O88" s="51"/>
      <c r="P88" s="66">
        <f t="shared" si="5"/>
        <v>999</v>
      </c>
      <c r="Q88" s="51"/>
    </row>
    <row r="89" spans="1:17" s="11" customFormat="1" ht="18.899999999999999" customHeight="1" x14ac:dyDescent="0.25">
      <c r="A89" s="100">
        <v>83</v>
      </c>
      <c r="B89" s="49"/>
      <c r="C89" s="49"/>
      <c r="D89" s="50"/>
      <c r="E89" s="113"/>
      <c r="F89" s="51"/>
      <c r="G89" s="51"/>
      <c r="H89" s="226"/>
      <c r="I89" s="121"/>
      <c r="J89" s="97" t="e">
        <f>IF(AND(Q89="",#REF!&gt;0,#REF!&lt;5),K89,)</f>
        <v>#REF!</v>
      </c>
      <c r="K89" s="95" t="str">
        <f>IF(D89="","ZZZ9",IF(AND(#REF!&gt;0,#REF!&lt;5),D89&amp;#REF!,D89&amp;"9"))</f>
        <v>ZZZ9</v>
      </c>
      <c r="L89" s="99">
        <f t="shared" si="3"/>
        <v>999</v>
      </c>
      <c r="M89" s="120">
        <f t="shared" si="4"/>
        <v>999</v>
      </c>
      <c r="N89" s="118"/>
      <c r="O89" s="51"/>
      <c r="P89" s="66">
        <f t="shared" si="5"/>
        <v>999</v>
      </c>
      <c r="Q89" s="51"/>
    </row>
    <row r="90" spans="1:17" s="11" customFormat="1" ht="18.899999999999999" customHeight="1" x14ac:dyDescent="0.25">
      <c r="A90" s="100">
        <v>84</v>
      </c>
      <c r="B90" s="49"/>
      <c r="C90" s="49"/>
      <c r="D90" s="50"/>
      <c r="E90" s="113"/>
      <c r="F90" s="51"/>
      <c r="G90" s="51"/>
      <c r="H90" s="226"/>
      <c r="I90" s="121"/>
      <c r="J90" s="97" t="e">
        <f>IF(AND(Q90="",#REF!&gt;0,#REF!&lt;5),K90,)</f>
        <v>#REF!</v>
      </c>
      <c r="K90" s="95" t="str">
        <f>IF(D90="","ZZZ9",IF(AND(#REF!&gt;0,#REF!&lt;5),D90&amp;#REF!,D90&amp;"9"))</f>
        <v>ZZZ9</v>
      </c>
      <c r="L90" s="99">
        <f t="shared" si="3"/>
        <v>999</v>
      </c>
      <c r="M90" s="120">
        <f t="shared" si="4"/>
        <v>999</v>
      </c>
      <c r="N90" s="118"/>
      <c r="O90" s="51"/>
      <c r="P90" s="66">
        <f t="shared" si="5"/>
        <v>999</v>
      </c>
      <c r="Q90" s="51"/>
    </row>
    <row r="91" spans="1:17" s="11" customFormat="1" ht="18.899999999999999" customHeight="1" x14ac:dyDescent="0.25">
      <c r="A91" s="100">
        <v>85</v>
      </c>
      <c r="B91" s="49"/>
      <c r="C91" s="49"/>
      <c r="D91" s="50"/>
      <c r="E91" s="113"/>
      <c r="F91" s="51"/>
      <c r="G91" s="51"/>
      <c r="H91" s="226"/>
      <c r="I91" s="121"/>
      <c r="J91" s="97" t="e">
        <f>IF(AND(Q91="",#REF!&gt;0,#REF!&lt;5),K91,)</f>
        <v>#REF!</v>
      </c>
      <c r="K91" s="95" t="str">
        <f>IF(D91="","ZZZ9",IF(AND(#REF!&gt;0,#REF!&lt;5),D91&amp;#REF!,D91&amp;"9"))</f>
        <v>ZZZ9</v>
      </c>
      <c r="L91" s="99">
        <f t="shared" si="3"/>
        <v>999</v>
      </c>
      <c r="M91" s="120">
        <f t="shared" si="4"/>
        <v>999</v>
      </c>
      <c r="N91" s="118"/>
      <c r="O91" s="51"/>
      <c r="P91" s="66">
        <f t="shared" si="5"/>
        <v>999</v>
      </c>
      <c r="Q91" s="51"/>
    </row>
    <row r="92" spans="1:17" s="11" customFormat="1" ht="18.899999999999999" customHeight="1" x14ac:dyDescent="0.25">
      <c r="A92" s="100">
        <v>86</v>
      </c>
      <c r="B92" s="49"/>
      <c r="C92" s="49"/>
      <c r="D92" s="50"/>
      <c r="E92" s="113"/>
      <c r="F92" s="51"/>
      <c r="G92" s="51"/>
      <c r="H92" s="226"/>
      <c r="I92" s="121"/>
      <c r="J92" s="97" t="e">
        <f>IF(AND(Q92="",#REF!&gt;0,#REF!&lt;5),K92,)</f>
        <v>#REF!</v>
      </c>
      <c r="K92" s="95" t="str">
        <f>IF(D92="","ZZZ9",IF(AND(#REF!&gt;0,#REF!&lt;5),D92&amp;#REF!,D92&amp;"9"))</f>
        <v>ZZZ9</v>
      </c>
      <c r="L92" s="99">
        <f t="shared" si="3"/>
        <v>999</v>
      </c>
      <c r="M92" s="120">
        <f t="shared" si="4"/>
        <v>999</v>
      </c>
      <c r="N92" s="118"/>
      <c r="O92" s="51"/>
      <c r="P92" s="66">
        <f t="shared" si="5"/>
        <v>999</v>
      </c>
      <c r="Q92" s="51"/>
    </row>
    <row r="93" spans="1:17" s="11" customFormat="1" ht="18.899999999999999" customHeight="1" x14ac:dyDescent="0.25">
      <c r="A93" s="100">
        <v>87</v>
      </c>
      <c r="B93" s="49"/>
      <c r="C93" s="49"/>
      <c r="D93" s="50"/>
      <c r="E93" s="113"/>
      <c r="F93" s="51"/>
      <c r="G93" s="51"/>
      <c r="H93" s="226"/>
      <c r="I93" s="121"/>
      <c r="J93" s="97" t="e">
        <f>IF(AND(Q93="",#REF!&gt;0,#REF!&lt;5),K93,)</f>
        <v>#REF!</v>
      </c>
      <c r="K93" s="95" t="str">
        <f>IF(D93="","ZZZ9",IF(AND(#REF!&gt;0,#REF!&lt;5),D93&amp;#REF!,D93&amp;"9"))</f>
        <v>ZZZ9</v>
      </c>
      <c r="L93" s="99">
        <f t="shared" si="3"/>
        <v>999</v>
      </c>
      <c r="M93" s="120">
        <f t="shared" si="4"/>
        <v>999</v>
      </c>
      <c r="N93" s="118"/>
      <c r="O93" s="51"/>
      <c r="P93" s="66">
        <f t="shared" si="5"/>
        <v>999</v>
      </c>
      <c r="Q93" s="51"/>
    </row>
    <row r="94" spans="1:17" s="11" customFormat="1" ht="18.899999999999999" customHeight="1" x14ac:dyDescent="0.25">
      <c r="A94" s="100">
        <v>88</v>
      </c>
      <c r="B94" s="49"/>
      <c r="C94" s="49"/>
      <c r="D94" s="50"/>
      <c r="E94" s="113"/>
      <c r="F94" s="51"/>
      <c r="G94" s="51"/>
      <c r="H94" s="226"/>
      <c r="I94" s="121"/>
      <c r="J94" s="97" t="e">
        <f>IF(AND(Q94="",#REF!&gt;0,#REF!&lt;5),K94,)</f>
        <v>#REF!</v>
      </c>
      <c r="K94" s="95" t="str">
        <f>IF(D94="","ZZZ9",IF(AND(#REF!&gt;0,#REF!&lt;5),D94&amp;#REF!,D94&amp;"9"))</f>
        <v>ZZZ9</v>
      </c>
      <c r="L94" s="99">
        <f t="shared" si="3"/>
        <v>999</v>
      </c>
      <c r="M94" s="120">
        <f t="shared" si="4"/>
        <v>999</v>
      </c>
      <c r="N94" s="118"/>
      <c r="O94" s="51"/>
      <c r="P94" s="66">
        <f t="shared" si="5"/>
        <v>999</v>
      </c>
      <c r="Q94" s="51"/>
    </row>
    <row r="95" spans="1:17" s="11" customFormat="1" ht="18.899999999999999" customHeight="1" x14ac:dyDescent="0.25">
      <c r="A95" s="100">
        <v>89</v>
      </c>
      <c r="B95" s="49"/>
      <c r="C95" s="49"/>
      <c r="D95" s="50"/>
      <c r="E95" s="113"/>
      <c r="F95" s="51"/>
      <c r="G95" s="51"/>
      <c r="H95" s="226"/>
      <c r="I95" s="121"/>
      <c r="J95" s="97" t="e">
        <f>IF(AND(Q95="",#REF!&gt;0,#REF!&lt;5),K95,)</f>
        <v>#REF!</v>
      </c>
      <c r="K95" s="95" t="str">
        <f>IF(D95="","ZZZ9",IF(AND(#REF!&gt;0,#REF!&lt;5),D95&amp;#REF!,D95&amp;"9"))</f>
        <v>ZZZ9</v>
      </c>
      <c r="L95" s="99">
        <f t="shared" si="3"/>
        <v>999</v>
      </c>
      <c r="M95" s="120">
        <f t="shared" si="4"/>
        <v>999</v>
      </c>
      <c r="N95" s="118"/>
      <c r="O95" s="51"/>
      <c r="P95" s="66">
        <f t="shared" si="5"/>
        <v>999</v>
      </c>
      <c r="Q95" s="51"/>
    </row>
    <row r="96" spans="1:17" s="11" customFormat="1" ht="18.899999999999999" customHeight="1" x14ac:dyDescent="0.25">
      <c r="A96" s="100">
        <v>90</v>
      </c>
      <c r="B96" s="49"/>
      <c r="C96" s="49"/>
      <c r="D96" s="50"/>
      <c r="E96" s="113"/>
      <c r="F96" s="51"/>
      <c r="G96" s="51"/>
      <c r="H96" s="226"/>
      <c r="I96" s="121"/>
      <c r="J96" s="97" t="e">
        <f>IF(AND(Q96="",#REF!&gt;0,#REF!&lt;5),K96,)</f>
        <v>#REF!</v>
      </c>
      <c r="K96" s="95" t="str">
        <f>IF(D96="","ZZZ9",IF(AND(#REF!&gt;0,#REF!&lt;5),D96&amp;#REF!,D96&amp;"9"))</f>
        <v>ZZZ9</v>
      </c>
      <c r="L96" s="99">
        <f t="shared" si="3"/>
        <v>999</v>
      </c>
      <c r="M96" s="120">
        <f t="shared" si="4"/>
        <v>999</v>
      </c>
      <c r="N96" s="118"/>
      <c r="O96" s="51"/>
      <c r="P96" s="66">
        <f t="shared" si="5"/>
        <v>999</v>
      </c>
      <c r="Q96" s="51"/>
    </row>
    <row r="97" spans="1:17" s="11" customFormat="1" ht="18.899999999999999" customHeight="1" x14ac:dyDescent="0.25">
      <c r="A97" s="100">
        <v>91</v>
      </c>
      <c r="B97" s="49"/>
      <c r="C97" s="49"/>
      <c r="D97" s="50"/>
      <c r="E97" s="113"/>
      <c r="F97" s="51"/>
      <c r="G97" s="51"/>
      <c r="H97" s="226"/>
      <c r="I97" s="121"/>
      <c r="J97" s="97" t="e">
        <f>IF(AND(Q97="",#REF!&gt;0,#REF!&lt;5),K97,)</f>
        <v>#REF!</v>
      </c>
      <c r="K97" s="95" t="str">
        <f>IF(D97="","ZZZ9",IF(AND(#REF!&gt;0,#REF!&lt;5),D97&amp;#REF!,D97&amp;"9"))</f>
        <v>ZZZ9</v>
      </c>
      <c r="L97" s="99">
        <f t="shared" si="3"/>
        <v>999</v>
      </c>
      <c r="M97" s="120">
        <f t="shared" si="4"/>
        <v>999</v>
      </c>
      <c r="N97" s="118"/>
      <c r="O97" s="51"/>
      <c r="P97" s="66">
        <f t="shared" si="5"/>
        <v>999</v>
      </c>
      <c r="Q97" s="51"/>
    </row>
    <row r="98" spans="1:17" s="11" customFormat="1" ht="18.899999999999999" customHeight="1" x14ac:dyDescent="0.25">
      <c r="A98" s="100">
        <v>92</v>
      </c>
      <c r="B98" s="49"/>
      <c r="C98" s="49"/>
      <c r="D98" s="50"/>
      <c r="E98" s="113"/>
      <c r="F98" s="51"/>
      <c r="G98" s="51"/>
      <c r="H98" s="226"/>
      <c r="I98" s="121"/>
      <c r="J98" s="97" t="e">
        <f>IF(AND(Q98="",#REF!&gt;0,#REF!&lt;5),K98,)</f>
        <v>#REF!</v>
      </c>
      <c r="K98" s="95" t="str">
        <f>IF(D98="","ZZZ9",IF(AND(#REF!&gt;0,#REF!&lt;5),D98&amp;#REF!,D98&amp;"9"))</f>
        <v>ZZZ9</v>
      </c>
      <c r="L98" s="99">
        <f t="shared" si="3"/>
        <v>999</v>
      </c>
      <c r="M98" s="120">
        <f t="shared" si="4"/>
        <v>999</v>
      </c>
      <c r="N98" s="118"/>
      <c r="O98" s="51"/>
      <c r="P98" s="66">
        <f t="shared" si="5"/>
        <v>999</v>
      </c>
      <c r="Q98" s="51"/>
    </row>
    <row r="99" spans="1:17" s="11" customFormat="1" ht="18.899999999999999" customHeight="1" x14ac:dyDescent="0.25">
      <c r="A99" s="100">
        <v>93</v>
      </c>
      <c r="B99" s="49"/>
      <c r="C99" s="49"/>
      <c r="D99" s="50"/>
      <c r="E99" s="113"/>
      <c r="F99" s="51"/>
      <c r="G99" s="51"/>
      <c r="H99" s="226"/>
      <c r="I99" s="121"/>
      <c r="J99" s="97" t="e">
        <f>IF(AND(Q99="",#REF!&gt;0,#REF!&lt;5),K99,)</f>
        <v>#REF!</v>
      </c>
      <c r="K99" s="95" t="str">
        <f>IF(D99="","ZZZ9",IF(AND(#REF!&gt;0,#REF!&lt;5),D99&amp;#REF!,D99&amp;"9"))</f>
        <v>ZZZ9</v>
      </c>
      <c r="L99" s="99">
        <f t="shared" si="3"/>
        <v>999</v>
      </c>
      <c r="M99" s="120">
        <f t="shared" si="4"/>
        <v>999</v>
      </c>
      <c r="N99" s="118"/>
      <c r="O99" s="51"/>
      <c r="P99" s="66">
        <f t="shared" si="5"/>
        <v>999</v>
      </c>
      <c r="Q99" s="51"/>
    </row>
    <row r="100" spans="1:17" s="11" customFormat="1" ht="18.899999999999999" customHeight="1" x14ac:dyDescent="0.25">
      <c r="A100" s="100">
        <v>94</v>
      </c>
      <c r="B100" s="49"/>
      <c r="C100" s="49"/>
      <c r="D100" s="50"/>
      <c r="E100" s="113"/>
      <c r="F100" s="51"/>
      <c r="G100" s="51"/>
      <c r="H100" s="226"/>
      <c r="I100" s="121"/>
      <c r="J100" s="97" t="e">
        <f>IF(AND(Q100="",#REF!&gt;0,#REF!&lt;5),K100,)</f>
        <v>#REF!</v>
      </c>
      <c r="K100" s="95" t="str">
        <f>IF(D100="","ZZZ9",IF(AND(#REF!&gt;0,#REF!&lt;5),D100&amp;#REF!,D100&amp;"9"))</f>
        <v>ZZZ9</v>
      </c>
      <c r="L100" s="99">
        <f t="shared" si="3"/>
        <v>999</v>
      </c>
      <c r="M100" s="120">
        <f t="shared" si="4"/>
        <v>999</v>
      </c>
      <c r="N100" s="118"/>
      <c r="O100" s="51"/>
      <c r="P100" s="66">
        <f t="shared" si="5"/>
        <v>999</v>
      </c>
      <c r="Q100" s="51"/>
    </row>
    <row r="101" spans="1:17" s="11" customFormat="1" ht="18.899999999999999" customHeight="1" x14ac:dyDescent="0.25">
      <c r="A101" s="100">
        <v>95</v>
      </c>
      <c r="B101" s="49"/>
      <c r="C101" s="49"/>
      <c r="D101" s="50"/>
      <c r="E101" s="113"/>
      <c r="F101" s="51"/>
      <c r="G101" s="51"/>
      <c r="H101" s="226"/>
      <c r="I101" s="121"/>
      <c r="J101" s="97" t="e">
        <f>IF(AND(Q101="",#REF!&gt;0,#REF!&lt;5),K101,)</f>
        <v>#REF!</v>
      </c>
      <c r="K101" s="95" t="str">
        <f>IF(D101="","ZZZ9",IF(AND(#REF!&gt;0,#REF!&lt;5),D101&amp;#REF!,D101&amp;"9"))</f>
        <v>ZZZ9</v>
      </c>
      <c r="L101" s="99">
        <f t="shared" ref="L101:L134" si="6">IF(Q101="",999,Q101)</f>
        <v>999</v>
      </c>
      <c r="M101" s="120">
        <f t="shared" ref="M101:M134" si="7">IF(P101=999,999,1)</f>
        <v>999</v>
      </c>
      <c r="N101" s="118"/>
      <c r="O101" s="51"/>
      <c r="P101" s="66">
        <f t="shared" ref="P101:P134" si="8">IF(N101="DA",1,IF(N101="WC",2,IF(N101="SE",3,IF(N101="Q",4,IF(N101="LL",5,999)))))</f>
        <v>999</v>
      </c>
      <c r="Q101" s="51"/>
    </row>
    <row r="102" spans="1:17" s="11" customFormat="1" ht="18.899999999999999" customHeight="1" x14ac:dyDescent="0.25">
      <c r="A102" s="100">
        <v>96</v>
      </c>
      <c r="B102" s="49"/>
      <c r="C102" s="49"/>
      <c r="D102" s="50"/>
      <c r="E102" s="113"/>
      <c r="F102" s="51"/>
      <c r="G102" s="51"/>
      <c r="H102" s="226"/>
      <c r="I102" s="121"/>
      <c r="J102" s="97" t="e">
        <f>IF(AND(Q102="",#REF!&gt;0,#REF!&lt;5),K102,)</f>
        <v>#REF!</v>
      </c>
      <c r="K102" s="95" t="str">
        <f>IF(D102="","ZZZ9",IF(AND(#REF!&gt;0,#REF!&lt;5),D102&amp;#REF!,D102&amp;"9"))</f>
        <v>ZZZ9</v>
      </c>
      <c r="L102" s="99">
        <f t="shared" si="6"/>
        <v>999</v>
      </c>
      <c r="M102" s="120">
        <f t="shared" si="7"/>
        <v>999</v>
      </c>
      <c r="N102" s="118"/>
      <c r="O102" s="51"/>
      <c r="P102" s="66">
        <f t="shared" si="8"/>
        <v>999</v>
      </c>
      <c r="Q102" s="51"/>
    </row>
    <row r="103" spans="1:17" s="11" customFormat="1" ht="18.899999999999999" customHeight="1" x14ac:dyDescent="0.25">
      <c r="A103" s="100">
        <v>97</v>
      </c>
      <c r="B103" s="49"/>
      <c r="C103" s="49"/>
      <c r="D103" s="50"/>
      <c r="E103" s="113"/>
      <c r="F103" s="51"/>
      <c r="G103" s="51"/>
      <c r="H103" s="226"/>
      <c r="I103" s="121"/>
      <c r="J103" s="97" t="e">
        <f>IF(AND(Q103="",#REF!&gt;0,#REF!&lt;5),K103,)</f>
        <v>#REF!</v>
      </c>
      <c r="K103" s="95" t="str">
        <f>IF(D103="","ZZZ9",IF(AND(#REF!&gt;0,#REF!&lt;5),D103&amp;#REF!,D103&amp;"9"))</f>
        <v>ZZZ9</v>
      </c>
      <c r="L103" s="99">
        <f t="shared" si="6"/>
        <v>999</v>
      </c>
      <c r="M103" s="120">
        <f t="shared" si="7"/>
        <v>999</v>
      </c>
      <c r="N103" s="118"/>
      <c r="O103" s="51"/>
      <c r="P103" s="66">
        <f t="shared" si="8"/>
        <v>999</v>
      </c>
      <c r="Q103" s="51"/>
    </row>
    <row r="104" spans="1:17" s="11" customFormat="1" ht="18.899999999999999" customHeight="1" x14ac:dyDescent="0.25">
      <c r="A104" s="100">
        <v>98</v>
      </c>
      <c r="B104" s="49"/>
      <c r="C104" s="49"/>
      <c r="D104" s="50"/>
      <c r="E104" s="113"/>
      <c r="F104" s="51"/>
      <c r="G104" s="51"/>
      <c r="H104" s="226"/>
      <c r="I104" s="121"/>
      <c r="J104" s="97" t="e">
        <f>IF(AND(Q104="",#REF!&gt;0,#REF!&lt;5),K104,)</f>
        <v>#REF!</v>
      </c>
      <c r="K104" s="95" t="str">
        <f>IF(D104="","ZZZ9",IF(AND(#REF!&gt;0,#REF!&lt;5),D104&amp;#REF!,D104&amp;"9"))</f>
        <v>ZZZ9</v>
      </c>
      <c r="L104" s="99">
        <f t="shared" si="6"/>
        <v>999</v>
      </c>
      <c r="M104" s="120">
        <f t="shared" si="7"/>
        <v>999</v>
      </c>
      <c r="N104" s="118"/>
      <c r="O104" s="51"/>
      <c r="P104" s="66">
        <f t="shared" si="8"/>
        <v>999</v>
      </c>
      <c r="Q104" s="51"/>
    </row>
    <row r="105" spans="1:17" s="11" customFormat="1" ht="18.899999999999999" customHeight="1" x14ac:dyDescent="0.25">
      <c r="A105" s="100">
        <v>99</v>
      </c>
      <c r="B105" s="49"/>
      <c r="C105" s="49"/>
      <c r="D105" s="50"/>
      <c r="E105" s="113"/>
      <c r="F105" s="51"/>
      <c r="G105" s="51"/>
      <c r="H105" s="226"/>
      <c r="I105" s="121"/>
      <c r="J105" s="97" t="e">
        <f>IF(AND(Q105="",#REF!&gt;0,#REF!&lt;5),K105,)</f>
        <v>#REF!</v>
      </c>
      <c r="K105" s="95" t="str">
        <f>IF(D105="","ZZZ9",IF(AND(#REF!&gt;0,#REF!&lt;5),D105&amp;#REF!,D105&amp;"9"))</f>
        <v>ZZZ9</v>
      </c>
      <c r="L105" s="99">
        <f t="shared" si="6"/>
        <v>999</v>
      </c>
      <c r="M105" s="120">
        <f t="shared" si="7"/>
        <v>999</v>
      </c>
      <c r="N105" s="118"/>
      <c r="O105" s="51"/>
      <c r="P105" s="66">
        <f t="shared" si="8"/>
        <v>999</v>
      </c>
      <c r="Q105" s="51"/>
    </row>
    <row r="106" spans="1:17" s="11" customFormat="1" ht="18.899999999999999" customHeight="1" x14ac:dyDescent="0.25">
      <c r="A106" s="100">
        <v>100</v>
      </c>
      <c r="B106" s="49"/>
      <c r="C106" s="49"/>
      <c r="D106" s="50"/>
      <c r="E106" s="113"/>
      <c r="F106" s="51"/>
      <c r="G106" s="51"/>
      <c r="H106" s="226"/>
      <c r="I106" s="121"/>
      <c r="J106" s="97" t="e">
        <f>IF(AND(Q106="",#REF!&gt;0,#REF!&lt;5),K106,)</f>
        <v>#REF!</v>
      </c>
      <c r="K106" s="95" t="str">
        <f>IF(D106="","ZZZ9",IF(AND(#REF!&gt;0,#REF!&lt;5),D106&amp;#REF!,D106&amp;"9"))</f>
        <v>ZZZ9</v>
      </c>
      <c r="L106" s="99">
        <f t="shared" si="6"/>
        <v>999</v>
      </c>
      <c r="M106" s="120">
        <f t="shared" si="7"/>
        <v>999</v>
      </c>
      <c r="N106" s="118"/>
      <c r="O106" s="51"/>
      <c r="P106" s="66">
        <f t="shared" si="8"/>
        <v>999</v>
      </c>
      <c r="Q106" s="51"/>
    </row>
    <row r="107" spans="1:17" s="11" customFormat="1" ht="18.899999999999999" customHeight="1" x14ac:dyDescent="0.25">
      <c r="A107" s="100">
        <v>101</v>
      </c>
      <c r="B107" s="49"/>
      <c r="C107" s="49"/>
      <c r="D107" s="50"/>
      <c r="E107" s="113"/>
      <c r="F107" s="51"/>
      <c r="G107" s="51"/>
      <c r="H107" s="226"/>
      <c r="I107" s="121"/>
      <c r="J107" s="97" t="e">
        <f>IF(AND(Q107="",#REF!&gt;0,#REF!&lt;5),K107,)</f>
        <v>#REF!</v>
      </c>
      <c r="K107" s="95" t="str">
        <f>IF(D107="","ZZZ9",IF(AND(#REF!&gt;0,#REF!&lt;5),D107&amp;#REF!,D107&amp;"9"))</f>
        <v>ZZZ9</v>
      </c>
      <c r="L107" s="99">
        <f t="shared" si="6"/>
        <v>999</v>
      </c>
      <c r="M107" s="120">
        <f t="shared" si="7"/>
        <v>999</v>
      </c>
      <c r="N107" s="118"/>
      <c r="O107" s="51"/>
      <c r="P107" s="66">
        <f t="shared" si="8"/>
        <v>999</v>
      </c>
      <c r="Q107" s="51"/>
    </row>
    <row r="108" spans="1:17" s="11" customFormat="1" ht="18.899999999999999" customHeight="1" x14ac:dyDescent="0.25">
      <c r="A108" s="100">
        <v>102</v>
      </c>
      <c r="B108" s="49"/>
      <c r="C108" s="49"/>
      <c r="D108" s="50"/>
      <c r="E108" s="113"/>
      <c r="F108" s="51"/>
      <c r="G108" s="51"/>
      <c r="H108" s="226"/>
      <c r="I108" s="121"/>
      <c r="J108" s="97" t="e">
        <f>IF(AND(Q108="",#REF!&gt;0,#REF!&lt;5),K108,)</f>
        <v>#REF!</v>
      </c>
      <c r="K108" s="95" t="str">
        <f>IF(D108="","ZZZ9",IF(AND(#REF!&gt;0,#REF!&lt;5),D108&amp;#REF!,D108&amp;"9"))</f>
        <v>ZZZ9</v>
      </c>
      <c r="L108" s="99">
        <f t="shared" si="6"/>
        <v>999</v>
      </c>
      <c r="M108" s="120">
        <f t="shared" si="7"/>
        <v>999</v>
      </c>
      <c r="N108" s="118"/>
      <c r="O108" s="51"/>
      <c r="P108" s="66">
        <f t="shared" si="8"/>
        <v>999</v>
      </c>
      <c r="Q108" s="51"/>
    </row>
    <row r="109" spans="1:17" s="11" customFormat="1" ht="18.899999999999999" customHeight="1" x14ac:dyDescent="0.25">
      <c r="A109" s="100">
        <v>103</v>
      </c>
      <c r="B109" s="49"/>
      <c r="C109" s="49"/>
      <c r="D109" s="50"/>
      <c r="E109" s="113"/>
      <c r="F109" s="51"/>
      <c r="G109" s="51"/>
      <c r="H109" s="226"/>
      <c r="I109" s="121"/>
      <c r="J109" s="97" t="e">
        <f>IF(AND(Q109="",#REF!&gt;0,#REF!&lt;5),K109,)</f>
        <v>#REF!</v>
      </c>
      <c r="K109" s="95" t="str">
        <f>IF(D109="","ZZZ9",IF(AND(#REF!&gt;0,#REF!&lt;5),D109&amp;#REF!,D109&amp;"9"))</f>
        <v>ZZZ9</v>
      </c>
      <c r="L109" s="99">
        <f t="shared" si="6"/>
        <v>999</v>
      </c>
      <c r="M109" s="120">
        <f t="shared" si="7"/>
        <v>999</v>
      </c>
      <c r="N109" s="118"/>
      <c r="O109" s="51"/>
      <c r="P109" s="66">
        <f t="shared" si="8"/>
        <v>999</v>
      </c>
      <c r="Q109" s="51"/>
    </row>
    <row r="110" spans="1:17" s="11" customFormat="1" ht="18.899999999999999" customHeight="1" x14ac:dyDescent="0.25">
      <c r="A110" s="100">
        <v>104</v>
      </c>
      <c r="B110" s="49"/>
      <c r="C110" s="49"/>
      <c r="D110" s="50"/>
      <c r="E110" s="113"/>
      <c r="F110" s="51"/>
      <c r="G110" s="51"/>
      <c r="H110" s="226"/>
      <c r="I110" s="121"/>
      <c r="J110" s="97" t="e">
        <f>IF(AND(Q110="",#REF!&gt;0,#REF!&lt;5),K110,)</f>
        <v>#REF!</v>
      </c>
      <c r="K110" s="95" t="str">
        <f>IF(D110="","ZZZ9",IF(AND(#REF!&gt;0,#REF!&lt;5),D110&amp;#REF!,D110&amp;"9"))</f>
        <v>ZZZ9</v>
      </c>
      <c r="L110" s="99">
        <f t="shared" si="6"/>
        <v>999</v>
      </c>
      <c r="M110" s="120">
        <f t="shared" si="7"/>
        <v>999</v>
      </c>
      <c r="N110" s="118"/>
      <c r="O110" s="51"/>
      <c r="P110" s="66">
        <f t="shared" si="8"/>
        <v>999</v>
      </c>
      <c r="Q110" s="51"/>
    </row>
    <row r="111" spans="1:17" s="11" customFormat="1" ht="18.899999999999999" customHeight="1" x14ac:dyDescent="0.25">
      <c r="A111" s="100">
        <v>105</v>
      </c>
      <c r="B111" s="49"/>
      <c r="C111" s="49"/>
      <c r="D111" s="50"/>
      <c r="E111" s="113"/>
      <c r="F111" s="51"/>
      <c r="G111" s="51"/>
      <c r="H111" s="226"/>
      <c r="I111" s="121"/>
      <c r="J111" s="97" t="e">
        <f>IF(AND(Q111="",#REF!&gt;0,#REF!&lt;5),K111,)</f>
        <v>#REF!</v>
      </c>
      <c r="K111" s="95" t="str">
        <f>IF(D111="","ZZZ9",IF(AND(#REF!&gt;0,#REF!&lt;5),D111&amp;#REF!,D111&amp;"9"))</f>
        <v>ZZZ9</v>
      </c>
      <c r="L111" s="99">
        <f t="shared" si="6"/>
        <v>999</v>
      </c>
      <c r="M111" s="120">
        <f t="shared" si="7"/>
        <v>999</v>
      </c>
      <c r="N111" s="118"/>
      <c r="O111" s="51"/>
      <c r="P111" s="66">
        <f t="shared" si="8"/>
        <v>999</v>
      </c>
      <c r="Q111" s="51"/>
    </row>
    <row r="112" spans="1:17" s="11" customFormat="1" ht="18.899999999999999" customHeight="1" x14ac:dyDescent="0.25">
      <c r="A112" s="100">
        <v>106</v>
      </c>
      <c r="B112" s="49"/>
      <c r="C112" s="49"/>
      <c r="D112" s="50"/>
      <c r="E112" s="113"/>
      <c r="F112" s="51"/>
      <c r="G112" s="51"/>
      <c r="H112" s="226"/>
      <c r="I112" s="121"/>
      <c r="J112" s="97" t="e">
        <f>IF(AND(Q112="",#REF!&gt;0,#REF!&lt;5),K112,)</f>
        <v>#REF!</v>
      </c>
      <c r="K112" s="95" t="str">
        <f>IF(D112="","ZZZ9",IF(AND(#REF!&gt;0,#REF!&lt;5),D112&amp;#REF!,D112&amp;"9"))</f>
        <v>ZZZ9</v>
      </c>
      <c r="L112" s="99">
        <f t="shared" si="6"/>
        <v>999</v>
      </c>
      <c r="M112" s="120">
        <f t="shared" si="7"/>
        <v>999</v>
      </c>
      <c r="N112" s="118"/>
      <c r="O112" s="51"/>
      <c r="P112" s="66">
        <f t="shared" si="8"/>
        <v>999</v>
      </c>
      <c r="Q112" s="51"/>
    </row>
    <row r="113" spans="1:17" s="11" customFormat="1" ht="18.899999999999999" customHeight="1" x14ac:dyDescent="0.25">
      <c r="A113" s="100">
        <v>107</v>
      </c>
      <c r="B113" s="49"/>
      <c r="C113" s="49"/>
      <c r="D113" s="50"/>
      <c r="E113" s="113"/>
      <c r="F113" s="51"/>
      <c r="G113" s="51"/>
      <c r="H113" s="226"/>
      <c r="I113" s="121"/>
      <c r="J113" s="97" t="e">
        <f>IF(AND(Q113="",#REF!&gt;0,#REF!&lt;5),K113,)</f>
        <v>#REF!</v>
      </c>
      <c r="K113" s="95" t="str">
        <f>IF(D113="","ZZZ9",IF(AND(#REF!&gt;0,#REF!&lt;5),D113&amp;#REF!,D113&amp;"9"))</f>
        <v>ZZZ9</v>
      </c>
      <c r="L113" s="99">
        <f t="shared" si="6"/>
        <v>999</v>
      </c>
      <c r="M113" s="120">
        <f t="shared" si="7"/>
        <v>999</v>
      </c>
      <c r="N113" s="118"/>
      <c r="O113" s="51"/>
      <c r="P113" s="66">
        <f t="shared" si="8"/>
        <v>999</v>
      </c>
      <c r="Q113" s="51"/>
    </row>
    <row r="114" spans="1:17" s="11" customFormat="1" ht="18.899999999999999" customHeight="1" x14ac:dyDescent="0.25">
      <c r="A114" s="100">
        <v>108</v>
      </c>
      <c r="B114" s="49"/>
      <c r="C114" s="49"/>
      <c r="D114" s="50"/>
      <c r="E114" s="113"/>
      <c r="F114" s="51"/>
      <c r="G114" s="51"/>
      <c r="H114" s="226"/>
      <c r="I114" s="121"/>
      <c r="J114" s="97" t="e">
        <f>IF(AND(Q114="",#REF!&gt;0,#REF!&lt;5),K114,)</f>
        <v>#REF!</v>
      </c>
      <c r="K114" s="95" t="str">
        <f>IF(D114="","ZZZ9",IF(AND(#REF!&gt;0,#REF!&lt;5),D114&amp;#REF!,D114&amp;"9"))</f>
        <v>ZZZ9</v>
      </c>
      <c r="L114" s="99">
        <f t="shared" si="6"/>
        <v>999</v>
      </c>
      <c r="M114" s="120">
        <f t="shared" si="7"/>
        <v>999</v>
      </c>
      <c r="N114" s="118"/>
      <c r="O114" s="51"/>
      <c r="P114" s="66">
        <f t="shared" si="8"/>
        <v>999</v>
      </c>
      <c r="Q114" s="51"/>
    </row>
    <row r="115" spans="1:17" s="11" customFormat="1" ht="18.899999999999999" customHeight="1" x14ac:dyDescent="0.25">
      <c r="A115" s="100">
        <v>109</v>
      </c>
      <c r="B115" s="49"/>
      <c r="C115" s="49"/>
      <c r="D115" s="50"/>
      <c r="E115" s="113"/>
      <c r="F115" s="51"/>
      <c r="G115" s="51"/>
      <c r="H115" s="226"/>
      <c r="I115" s="121"/>
      <c r="J115" s="97" t="e">
        <f>IF(AND(Q115="",#REF!&gt;0,#REF!&lt;5),K115,)</f>
        <v>#REF!</v>
      </c>
      <c r="K115" s="95" t="str">
        <f>IF(D115="","ZZZ9",IF(AND(#REF!&gt;0,#REF!&lt;5),D115&amp;#REF!,D115&amp;"9"))</f>
        <v>ZZZ9</v>
      </c>
      <c r="L115" s="99">
        <f t="shared" si="6"/>
        <v>999</v>
      </c>
      <c r="M115" s="120">
        <f t="shared" si="7"/>
        <v>999</v>
      </c>
      <c r="N115" s="118"/>
      <c r="O115" s="51"/>
      <c r="P115" s="66">
        <f t="shared" si="8"/>
        <v>999</v>
      </c>
      <c r="Q115" s="51"/>
    </row>
    <row r="116" spans="1:17" s="11" customFormat="1" ht="18.899999999999999" customHeight="1" x14ac:dyDescent="0.25">
      <c r="A116" s="100">
        <v>110</v>
      </c>
      <c r="B116" s="49"/>
      <c r="C116" s="49"/>
      <c r="D116" s="50"/>
      <c r="E116" s="113"/>
      <c r="F116" s="51"/>
      <c r="G116" s="51"/>
      <c r="H116" s="226"/>
      <c r="I116" s="121"/>
      <c r="J116" s="97" t="e">
        <f>IF(AND(Q116="",#REF!&gt;0,#REF!&lt;5),K116,)</f>
        <v>#REF!</v>
      </c>
      <c r="K116" s="95" t="str">
        <f>IF(D116="","ZZZ9",IF(AND(#REF!&gt;0,#REF!&lt;5),D116&amp;#REF!,D116&amp;"9"))</f>
        <v>ZZZ9</v>
      </c>
      <c r="L116" s="99">
        <f t="shared" si="6"/>
        <v>999</v>
      </c>
      <c r="M116" s="120">
        <f t="shared" si="7"/>
        <v>999</v>
      </c>
      <c r="N116" s="118"/>
      <c r="O116" s="51"/>
      <c r="P116" s="66">
        <f t="shared" si="8"/>
        <v>999</v>
      </c>
      <c r="Q116" s="51"/>
    </row>
    <row r="117" spans="1:17" s="11" customFormat="1" ht="18.899999999999999" customHeight="1" x14ac:dyDescent="0.25">
      <c r="A117" s="100">
        <v>111</v>
      </c>
      <c r="B117" s="49"/>
      <c r="C117" s="49"/>
      <c r="D117" s="50"/>
      <c r="E117" s="113"/>
      <c r="F117" s="51"/>
      <c r="G117" s="51"/>
      <c r="H117" s="226"/>
      <c r="I117" s="121"/>
      <c r="J117" s="97" t="e">
        <f>IF(AND(Q117="",#REF!&gt;0,#REF!&lt;5),K117,)</f>
        <v>#REF!</v>
      </c>
      <c r="K117" s="95" t="str">
        <f>IF(D117="","ZZZ9",IF(AND(#REF!&gt;0,#REF!&lt;5),D117&amp;#REF!,D117&amp;"9"))</f>
        <v>ZZZ9</v>
      </c>
      <c r="L117" s="99">
        <f t="shared" si="6"/>
        <v>999</v>
      </c>
      <c r="M117" s="120">
        <f t="shared" si="7"/>
        <v>999</v>
      </c>
      <c r="N117" s="118"/>
      <c r="O117" s="51"/>
      <c r="P117" s="66">
        <f t="shared" si="8"/>
        <v>999</v>
      </c>
      <c r="Q117" s="51"/>
    </row>
    <row r="118" spans="1:17" s="11" customFormat="1" ht="18.899999999999999" customHeight="1" x14ac:dyDescent="0.25">
      <c r="A118" s="100">
        <v>112</v>
      </c>
      <c r="B118" s="49"/>
      <c r="C118" s="49"/>
      <c r="D118" s="50"/>
      <c r="E118" s="113"/>
      <c r="F118" s="51"/>
      <c r="G118" s="51"/>
      <c r="H118" s="226"/>
      <c r="I118" s="121"/>
      <c r="J118" s="97" t="e">
        <f>IF(AND(Q118="",#REF!&gt;0,#REF!&lt;5),K118,)</f>
        <v>#REF!</v>
      </c>
      <c r="K118" s="95" t="str">
        <f>IF(D118="","ZZZ9",IF(AND(#REF!&gt;0,#REF!&lt;5),D118&amp;#REF!,D118&amp;"9"))</f>
        <v>ZZZ9</v>
      </c>
      <c r="L118" s="99">
        <f t="shared" si="6"/>
        <v>999</v>
      </c>
      <c r="M118" s="120">
        <f t="shared" si="7"/>
        <v>999</v>
      </c>
      <c r="N118" s="118"/>
      <c r="O118" s="51"/>
      <c r="P118" s="66">
        <f t="shared" si="8"/>
        <v>999</v>
      </c>
      <c r="Q118" s="51"/>
    </row>
    <row r="119" spans="1:17" s="11" customFormat="1" ht="18.899999999999999" customHeight="1" x14ac:dyDescent="0.25">
      <c r="A119" s="100">
        <v>113</v>
      </c>
      <c r="B119" s="49"/>
      <c r="C119" s="49"/>
      <c r="D119" s="50"/>
      <c r="E119" s="113"/>
      <c r="F119" s="51"/>
      <c r="G119" s="51"/>
      <c r="H119" s="226"/>
      <c r="I119" s="121"/>
      <c r="J119" s="97" t="e">
        <f>IF(AND(Q119="",#REF!&gt;0,#REF!&lt;5),K119,)</f>
        <v>#REF!</v>
      </c>
      <c r="K119" s="95" t="str">
        <f>IF(D119="","ZZZ9",IF(AND(#REF!&gt;0,#REF!&lt;5),D119&amp;#REF!,D119&amp;"9"))</f>
        <v>ZZZ9</v>
      </c>
      <c r="L119" s="99">
        <f t="shared" si="6"/>
        <v>999</v>
      </c>
      <c r="M119" s="120">
        <f t="shared" si="7"/>
        <v>999</v>
      </c>
      <c r="N119" s="118"/>
      <c r="O119" s="51"/>
      <c r="P119" s="66">
        <f t="shared" si="8"/>
        <v>999</v>
      </c>
      <c r="Q119" s="51"/>
    </row>
    <row r="120" spans="1:17" s="11" customFormat="1" ht="18.899999999999999" customHeight="1" x14ac:dyDescent="0.25">
      <c r="A120" s="100">
        <v>114</v>
      </c>
      <c r="B120" s="49"/>
      <c r="C120" s="49"/>
      <c r="D120" s="50"/>
      <c r="E120" s="113"/>
      <c r="F120" s="51"/>
      <c r="G120" s="51"/>
      <c r="H120" s="226"/>
      <c r="I120" s="121"/>
      <c r="J120" s="97" t="e">
        <f>IF(AND(Q120="",#REF!&gt;0,#REF!&lt;5),K120,)</f>
        <v>#REF!</v>
      </c>
      <c r="K120" s="95" t="str">
        <f>IF(D120="","ZZZ9",IF(AND(#REF!&gt;0,#REF!&lt;5),D120&amp;#REF!,D120&amp;"9"))</f>
        <v>ZZZ9</v>
      </c>
      <c r="L120" s="99">
        <f t="shared" si="6"/>
        <v>999</v>
      </c>
      <c r="M120" s="120">
        <f t="shared" si="7"/>
        <v>999</v>
      </c>
      <c r="N120" s="118"/>
      <c r="O120" s="51"/>
      <c r="P120" s="66">
        <f t="shared" si="8"/>
        <v>999</v>
      </c>
      <c r="Q120" s="51"/>
    </row>
    <row r="121" spans="1:17" s="11" customFormat="1" ht="18.899999999999999" customHeight="1" x14ac:dyDescent="0.25">
      <c r="A121" s="100">
        <v>115</v>
      </c>
      <c r="B121" s="49"/>
      <c r="C121" s="49"/>
      <c r="D121" s="50"/>
      <c r="E121" s="113"/>
      <c r="F121" s="51"/>
      <c r="G121" s="51"/>
      <c r="H121" s="226"/>
      <c r="I121" s="121"/>
      <c r="J121" s="97" t="e">
        <f>IF(AND(Q121="",#REF!&gt;0,#REF!&lt;5),K121,)</f>
        <v>#REF!</v>
      </c>
      <c r="K121" s="95" t="str">
        <f>IF(D121="","ZZZ9",IF(AND(#REF!&gt;0,#REF!&lt;5),D121&amp;#REF!,D121&amp;"9"))</f>
        <v>ZZZ9</v>
      </c>
      <c r="L121" s="99">
        <f t="shared" si="6"/>
        <v>999</v>
      </c>
      <c r="M121" s="120">
        <f t="shared" si="7"/>
        <v>999</v>
      </c>
      <c r="N121" s="118"/>
      <c r="O121" s="51"/>
      <c r="P121" s="66">
        <f t="shared" si="8"/>
        <v>999</v>
      </c>
      <c r="Q121" s="51"/>
    </row>
    <row r="122" spans="1:17" s="11" customFormat="1" ht="18.899999999999999" customHeight="1" x14ac:dyDescent="0.25">
      <c r="A122" s="100">
        <v>116</v>
      </c>
      <c r="B122" s="49"/>
      <c r="C122" s="49"/>
      <c r="D122" s="50"/>
      <c r="E122" s="113"/>
      <c r="F122" s="51"/>
      <c r="G122" s="51"/>
      <c r="H122" s="226"/>
      <c r="I122" s="121"/>
      <c r="J122" s="97" t="e">
        <f>IF(AND(Q122="",#REF!&gt;0,#REF!&lt;5),K122,)</f>
        <v>#REF!</v>
      </c>
      <c r="K122" s="95" t="str">
        <f>IF(D122="","ZZZ9",IF(AND(#REF!&gt;0,#REF!&lt;5),D122&amp;#REF!,D122&amp;"9"))</f>
        <v>ZZZ9</v>
      </c>
      <c r="L122" s="99">
        <f t="shared" si="6"/>
        <v>999</v>
      </c>
      <c r="M122" s="120">
        <f t="shared" si="7"/>
        <v>999</v>
      </c>
      <c r="N122" s="118"/>
      <c r="O122" s="51"/>
      <c r="P122" s="66">
        <f t="shared" si="8"/>
        <v>999</v>
      </c>
      <c r="Q122" s="51"/>
    </row>
    <row r="123" spans="1:17" s="11" customFormat="1" ht="18.899999999999999" customHeight="1" x14ac:dyDescent="0.25">
      <c r="A123" s="100">
        <v>117</v>
      </c>
      <c r="B123" s="49"/>
      <c r="C123" s="49"/>
      <c r="D123" s="50"/>
      <c r="E123" s="113"/>
      <c r="F123" s="51"/>
      <c r="G123" s="51"/>
      <c r="H123" s="226"/>
      <c r="I123" s="121"/>
      <c r="J123" s="97" t="e">
        <f>IF(AND(Q123="",#REF!&gt;0,#REF!&lt;5),K123,)</f>
        <v>#REF!</v>
      </c>
      <c r="K123" s="95" t="str">
        <f>IF(D123="","ZZZ9",IF(AND(#REF!&gt;0,#REF!&lt;5),D123&amp;#REF!,D123&amp;"9"))</f>
        <v>ZZZ9</v>
      </c>
      <c r="L123" s="99">
        <f t="shared" si="6"/>
        <v>999</v>
      </c>
      <c r="M123" s="120">
        <f t="shared" si="7"/>
        <v>999</v>
      </c>
      <c r="N123" s="118"/>
      <c r="O123" s="51"/>
      <c r="P123" s="66">
        <f t="shared" si="8"/>
        <v>999</v>
      </c>
      <c r="Q123" s="51"/>
    </row>
    <row r="124" spans="1:17" s="11" customFormat="1" ht="18.899999999999999" customHeight="1" x14ac:dyDescent="0.25">
      <c r="A124" s="100">
        <v>118</v>
      </c>
      <c r="B124" s="49"/>
      <c r="C124" s="49"/>
      <c r="D124" s="50"/>
      <c r="E124" s="113"/>
      <c r="F124" s="51"/>
      <c r="G124" s="51"/>
      <c r="H124" s="226"/>
      <c r="I124" s="121"/>
      <c r="J124" s="97" t="e">
        <f>IF(AND(Q124="",#REF!&gt;0,#REF!&lt;5),K124,)</f>
        <v>#REF!</v>
      </c>
      <c r="K124" s="95" t="str">
        <f>IF(D124="","ZZZ9",IF(AND(#REF!&gt;0,#REF!&lt;5),D124&amp;#REF!,D124&amp;"9"))</f>
        <v>ZZZ9</v>
      </c>
      <c r="L124" s="99">
        <f t="shared" si="6"/>
        <v>999</v>
      </c>
      <c r="M124" s="120">
        <f t="shared" si="7"/>
        <v>999</v>
      </c>
      <c r="N124" s="118"/>
      <c r="O124" s="51"/>
      <c r="P124" s="66">
        <f t="shared" si="8"/>
        <v>999</v>
      </c>
      <c r="Q124" s="51"/>
    </row>
    <row r="125" spans="1:17" s="11" customFormat="1" ht="18.899999999999999" customHeight="1" x14ac:dyDescent="0.25">
      <c r="A125" s="100">
        <v>119</v>
      </c>
      <c r="B125" s="49"/>
      <c r="C125" s="49"/>
      <c r="D125" s="50"/>
      <c r="E125" s="113"/>
      <c r="F125" s="51"/>
      <c r="G125" s="51"/>
      <c r="H125" s="226"/>
      <c r="I125" s="121"/>
      <c r="J125" s="97" t="e">
        <f>IF(AND(Q125="",#REF!&gt;0,#REF!&lt;5),K125,)</f>
        <v>#REF!</v>
      </c>
      <c r="K125" s="95" t="str">
        <f>IF(D125="","ZZZ9",IF(AND(#REF!&gt;0,#REF!&lt;5),D125&amp;#REF!,D125&amp;"9"))</f>
        <v>ZZZ9</v>
      </c>
      <c r="L125" s="99">
        <f t="shared" si="6"/>
        <v>999</v>
      </c>
      <c r="M125" s="120">
        <f t="shared" si="7"/>
        <v>999</v>
      </c>
      <c r="N125" s="118"/>
      <c r="O125" s="51"/>
      <c r="P125" s="66">
        <f t="shared" si="8"/>
        <v>999</v>
      </c>
      <c r="Q125" s="51"/>
    </row>
    <row r="126" spans="1:17" s="11" customFormat="1" ht="18.899999999999999" customHeight="1" x14ac:dyDescent="0.25">
      <c r="A126" s="100">
        <v>120</v>
      </c>
      <c r="B126" s="49"/>
      <c r="C126" s="49"/>
      <c r="D126" s="50"/>
      <c r="E126" s="113"/>
      <c r="F126" s="51"/>
      <c r="G126" s="51"/>
      <c r="H126" s="226"/>
      <c r="I126" s="121"/>
      <c r="J126" s="97" t="e">
        <f>IF(AND(Q126="",#REF!&gt;0,#REF!&lt;5),K126,)</f>
        <v>#REF!</v>
      </c>
      <c r="K126" s="95" t="str">
        <f>IF(D126="","ZZZ9",IF(AND(#REF!&gt;0,#REF!&lt;5),D126&amp;#REF!,D126&amp;"9"))</f>
        <v>ZZZ9</v>
      </c>
      <c r="L126" s="99">
        <f t="shared" si="6"/>
        <v>999</v>
      </c>
      <c r="M126" s="120">
        <f t="shared" si="7"/>
        <v>999</v>
      </c>
      <c r="N126" s="118"/>
      <c r="O126" s="51"/>
      <c r="P126" s="66">
        <f t="shared" si="8"/>
        <v>999</v>
      </c>
      <c r="Q126" s="51"/>
    </row>
    <row r="127" spans="1:17" s="11" customFormat="1" ht="18.899999999999999" customHeight="1" x14ac:dyDescent="0.25">
      <c r="A127" s="100">
        <v>121</v>
      </c>
      <c r="B127" s="49"/>
      <c r="C127" s="49"/>
      <c r="D127" s="50"/>
      <c r="E127" s="113"/>
      <c r="F127" s="51"/>
      <c r="G127" s="51"/>
      <c r="H127" s="226"/>
      <c r="I127" s="121"/>
      <c r="J127" s="97" t="e">
        <f>IF(AND(Q127="",#REF!&gt;0,#REF!&lt;5),K127,)</f>
        <v>#REF!</v>
      </c>
      <c r="K127" s="95" t="str">
        <f>IF(D127="","ZZZ9",IF(AND(#REF!&gt;0,#REF!&lt;5),D127&amp;#REF!,D127&amp;"9"))</f>
        <v>ZZZ9</v>
      </c>
      <c r="L127" s="99">
        <f t="shared" si="6"/>
        <v>999</v>
      </c>
      <c r="M127" s="120">
        <f t="shared" si="7"/>
        <v>999</v>
      </c>
      <c r="N127" s="118"/>
      <c r="O127" s="51"/>
      <c r="P127" s="66">
        <f t="shared" si="8"/>
        <v>999</v>
      </c>
      <c r="Q127" s="51"/>
    </row>
    <row r="128" spans="1:17" s="11" customFormat="1" ht="18.899999999999999" customHeight="1" x14ac:dyDescent="0.25">
      <c r="A128" s="100">
        <v>122</v>
      </c>
      <c r="B128" s="49"/>
      <c r="C128" s="49"/>
      <c r="D128" s="50"/>
      <c r="E128" s="113"/>
      <c r="F128" s="51"/>
      <c r="G128" s="51"/>
      <c r="H128" s="226"/>
      <c r="I128" s="121"/>
      <c r="J128" s="97" t="e">
        <f>IF(AND(Q128="",#REF!&gt;0,#REF!&lt;5),K128,)</f>
        <v>#REF!</v>
      </c>
      <c r="K128" s="95" t="str">
        <f>IF(D128="","ZZZ9",IF(AND(#REF!&gt;0,#REF!&lt;5),D128&amp;#REF!,D128&amp;"9"))</f>
        <v>ZZZ9</v>
      </c>
      <c r="L128" s="99">
        <f t="shared" si="6"/>
        <v>999</v>
      </c>
      <c r="M128" s="120">
        <f t="shared" si="7"/>
        <v>999</v>
      </c>
      <c r="N128" s="118"/>
      <c r="O128" s="51"/>
      <c r="P128" s="66">
        <f t="shared" si="8"/>
        <v>999</v>
      </c>
      <c r="Q128" s="51"/>
    </row>
    <row r="129" spans="1:17" s="11" customFormat="1" ht="18.899999999999999" customHeight="1" x14ac:dyDescent="0.25">
      <c r="A129" s="100">
        <v>123</v>
      </c>
      <c r="B129" s="49"/>
      <c r="C129" s="49"/>
      <c r="D129" s="50"/>
      <c r="E129" s="113"/>
      <c r="F129" s="51"/>
      <c r="G129" s="51"/>
      <c r="H129" s="226"/>
      <c r="I129" s="121"/>
      <c r="J129" s="97" t="e">
        <f>IF(AND(Q129="",#REF!&gt;0,#REF!&lt;5),K129,)</f>
        <v>#REF!</v>
      </c>
      <c r="K129" s="95" t="str">
        <f>IF(D129="","ZZZ9",IF(AND(#REF!&gt;0,#REF!&lt;5),D129&amp;#REF!,D129&amp;"9"))</f>
        <v>ZZZ9</v>
      </c>
      <c r="L129" s="99">
        <f t="shared" si="6"/>
        <v>999</v>
      </c>
      <c r="M129" s="120">
        <f t="shared" si="7"/>
        <v>999</v>
      </c>
      <c r="N129" s="118"/>
      <c r="O129" s="51"/>
      <c r="P129" s="66">
        <f t="shared" si="8"/>
        <v>999</v>
      </c>
      <c r="Q129" s="51"/>
    </row>
    <row r="130" spans="1:17" s="11" customFormat="1" ht="18.899999999999999" customHeight="1" x14ac:dyDescent="0.25">
      <c r="A130" s="100">
        <v>124</v>
      </c>
      <c r="B130" s="49"/>
      <c r="C130" s="49"/>
      <c r="D130" s="50"/>
      <c r="E130" s="113"/>
      <c r="F130" s="51"/>
      <c r="G130" s="51"/>
      <c r="H130" s="226"/>
      <c r="I130" s="121"/>
      <c r="J130" s="97" t="e">
        <f>IF(AND(Q130="",#REF!&gt;0,#REF!&lt;5),K130,)</f>
        <v>#REF!</v>
      </c>
      <c r="K130" s="95" t="str">
        <f>IF(D130="","ZZZ9",IF(AND(#REF!&gt;0,#REF!&lt;5),D130&amp;#REF!,D130&amp;"9"))</f>
        <v>ZZZ9</v>
      </c>
      <c r="L130" s="99">
        <f t="shared" si="6"/>
        <v>999</v>
      </c>
      <c r="M130" s="120">
        <f t="shared" si="7"/>
        <v>999</v>
      </c>
      <c r="N130" s="118"/>
      <c r="O130" s="51"/>
      <c r="P130" s="66">
        <f t="shared" si="8"/>
        <v>999</v>
      </c>
      <c r="Q130" s="51"/>
    </row>
    <row r="131" spans="1:17" s="11" customFormat="1" ht="18.899999999999999" customHeight="1" x14ac:dyDescent="0.25">
      <c r="A131" s="100">
        <v>125</v>
      </c>
      <c r="B131" s="49"/>
      <c r="C131" s="49"/>
      <c r="D131" s="50"/>
      <c r="E131" s="113"/>
      <c r="F131" s="51"/>
      <c r="G131" s="51"/>
      <c r="H131" s="226"/>
      <c r="I131" s="121"/>
      <c r="J131" s="97" t="e">
        <f>IF(AND(Q131="",#REF!&gt;0,#REF!&lt;5),K131,)</f>
        <v>#REF!</v>
      </c>
      <c r="K131" s="95" t="str">
        <f>IF(D131="","ZZZ9",IF(AND(#REF!&gt;0,#REF!&lt;5),D131&amp;#REF!,D131&amp;"9"))</f>
        <v>ZZZ9</v>
      </c>
      <c r="L131" s="99">
        <f t="shared" si="6"/>
        <v>999</v>
      </c>
      <c r="M131" s="120">
        <f t="shared" si="7"/>
        <v>999</v>
      </c>
      <c r="N131" s="118"/>
      <c r="O131" s="51"/>
      <c r="P131" s="66">
        <f t="shared" si="8"/>
        <v>999</v>
      </c>
      <c r="Q131" s="51"/>
    </row>
    <row r="132" spans="1:17" s="11" customFormat="1" ht="18.899999999999999" customHeight="1" x14ac:dyDescent="0.25">
      <c r="A132" s="100">
        <v>126</v>
      </c>
      <c r="B132" s="49"/>
      <c r="C132" s="49"/>
      <c r="D132" s="50"/>
      <c r="E132" s="113"/>
      <c r="F132" s="51"/>
      <c r="G132" s="51"/>
      <c r="H132" s="226"/>
      <c r="I132" s="121"/>
      <c r="J132" s="97" t="e">
        <f>IF(AND(Q132="",#REF!&gt;0,#REF!&lt;5),K132,)</f>
        <v>#REF!</v>
      </c>
      <c r="K132" s="95" t="str">
        <f>IF(D132="","ZZZ9",IF(AND(#REF!&gt;0,#REF!&lt;5),D132&amp;#REF!,D132&amp;"9"))</f>
        <v>ZZZ9</v>
      </c>
      <c r="L132" s="99">
        <f t="shared" si="6"/>
        <v>999</v>
      </c>
      <c r="M132" s="120">
        <f t="shared" si="7"/>
        <v>999</v>
      </c>
      <c r="N132" s="118"/>
      <c r="O132" s="51"/>
      <c r="P132" s="66">
        <f t="shared" si="8"/>
        <v>999</v>
      </c>
      <c r="Q132" s="51"/>
    </row>
    <row r="133" spans="1:17" s="11" customFormat="1" ht="18.899999999999999" customHeight="1" x14ac:dyDescent="0.25">
      <c r="A133" s="100">
        <v>127</v>
      </c>
      <c r="B133" s="49"/>
      <c r="C133" s="49"/>
      <c r="D133" s="50"/>
      <c r="E133" s="113"/>
      <c r="F133" s="51"/>
      <c r="G133" s="51"/>
      <c r="H133" s="226"/>
      <c r="I133" s="121"/>
      <c r="J133" s="97" t="e">
        <f>IF(AND(Q133="",#REF!&gt;0,#REF!&lt;5),K133,)</f>
        <v>#REF!</v>
      </c>
      <c r="K133" s="95" t="str">
        <f>IF(D133="","ZZZ9",IF(AND(#REF!&gt;0,#REF!&lt;5),D133&amp;#REF!,D133&amp;"9"))</f>
        <v>ZZZ9</v>
      </c>
      <c r="L133" s="99">
        <f t="shared" si="6"/>
        <v>999</v>
      </c>
      <c r="M133" s="120">
        <f t="shared" si="7"/>
        <v>999</v>
      </c>
      <c r="N133" s="118"/>
      <c r="O133" s="51"/>
      <c r="P133" s="66">
        <f t="shared" si="8"/>
        <v>999</v>
      </c>
      <c r="Q133" s="51"/>
    </row>
    <row r="134" spans="1:17" s="11" customFormat="1" ht="18.899999999999999" customHeight="1" x14ac:dyDescent="0.25">
      <c r="A134" s="100">
        <v>128</v>
      </c>
      <c r="B134" s="49"/>
      <c r="C134" s="49"/>
      <c r="D134" s="50"/>
      <c r="E134" s="113"/>
      <c r="F134" s="51"/>
      <c r="G134" s="51"/>
      <c r="H134" s="226"/>
      <c r="I134" s="121"/>
      <c r="J134" s="97" t="e">
        <f>IF(AND(Q134="",#REF!&gt;0,#REF!&lt;5),K134,)</f>
        <v>#REF!</v>
      </c>
      <c r="K134" s="95" t="str">
        <f>IF(D134="","ZZZ9",IF(AND(#REF!&gt;0,#REF!&lt;5),D134&amp;#REF!,D134&amp;"9"))</f>
        <v>ZZZ9</v>
      </c>
      <c r="L134" s="99">
        <f t="shared" si="6"/>
        <v>999</v>
      </c>
      <c r="M134" s="120">
        <f t="shared" si="7"/>
        <v>999</v>
      </c>
      <c r="N134" s="118"/>
      <c r="O134" s="121"/>
      <c r="P134" s="122">
        <f t="shared" si="8"/>
        <v>999</v>
      </c>
      <c r="Q134" s="121"/>
    </row>
    <row r="135" spans="1:17" x14ac:dyDescent="0.25">
      <c r="A135" s="100">
        <v>129</v>
      </c>
      <c r="B135" s="49"/>
      <c r="C135" s="49"/>
      <c r="D135" s="50"/>
      <c r="E135" s="113"/>
      <c r="F135" s="51"/>
      <c r="G135" s="51"/>
      <c r="H135" s="226"/>
      <c r="I135" s="121"/>
      <c r="J135" s="97" t="e">
        <f>IF(AND(Q135="",#REF!&gt;0,#REF!&lt;5),K135,)</f>
        <v>#REF!</v>
      </c>
      <c r="K135" s="95" t="str">
        <f>IF(D135="","ZZZ9",IF(AND(#REF!&gt;0,#REF!&lt;5),D135&amp;#REF!,D135&amp;"9"))</f>
        <v>ZZZ9</v>
      </c>
      <c r="L135" s="99">
        <f t="shared" ref="L135:L156" si="9">IF(Q135="",999,Q135)</f>
        <v>999</v>
      </c>
      <c r="M135" s="120">
        <f t="shared" ref="M135:M156" si="10">IF(P135=999,999,1)</f>
        <v>999</v>
      </c>
      <c r="N135" s="118"/>
      <c r="O135" s="51"/>
      <c r="P135" s="66">
        <f t="shared" ref="P135:P156" si="11">IF(N135="DA",1,IF(N135="WC",2,IF(N135="SE",3,IF(N135="Q",4,IF(N135="LL",5,999)))))</f>
        <v>999</v>
      </c>
      <c r="Q135" s="51"/>
    </row>
    <row r="136" spans="1:17" x14ac:dyDescent="0.25">
      <c r="A136" s="100">
        <v>130</v>
      </c>
      <c r="B136" s="49"/>
      <c r="C136" s="49"/>
      <c r="D136" s="50"/>
      <c r="E136" s="113"/>
      <c r="F136" s="51"/>
      <c r="G136" s="51"/>
      <c r="H136" s="226"/>
      <c r="I136" s="121"/>
      <c r="J136" s="97" t="e">
        <f>IF(AND(Q136="",#REF!&gt;0,#REF!&lt;5),K136,)</f>
        <v>#REF!</v>
      </c>
      <c r="K136" s="95" t="str">
        <f>IF(D136="","ZZZ9",IF(AND(#REF!&gt;0,#REF!&lt;5),D136&amp;#REF!,D136&amp;"9"))</f>
        <v>ZZZ9</v>
      </c>
      <c r="L136" s="99">
        <f t="shared" si="9"/>
        <v>999</v>
      </c>
      <c r="M136" s="120">
        <f t="shared" si="10"/>
        <v>999</v>
      </c>
      <c r="N136" s="118"/>
      <c r="O136" s="51"/>
      <c r="P136" s="66">
        <f t="shared" si="11"/>
        <v>999</v>
      </c>
      <c r="Q136" s="51"/>
    </row>
    <row r="137" spans="1:17" x14ac:dyDescent="0.25">
      <c r="A137" s="100">
        <v>131</v>
      </c>
      <c r="B137" s="49"/>
      <c r="C137" s="49"/>
      <c r="D137" s="50"/>
      <c r="E137" s="113"/>
      <c r="F137" s="51"/>
      <c r="G137" s="51"/>
      <c r="H137" s="226"/>
      <c r="I137" s="121"/>
      <c r="J137" s="97" t="e">
        <f>IF(AND(Q137="",#REF!&gt;0,#REF!&lt;5),K137,)</f>
        <v>#REF!</v>
      </c>
      <c r="K137" s="95" t="str">
        <f>IF(D137="","ZZZ9",IF(AND(#REF!&gt;0,#REF!&lt;5),D137&amp;#REF!,D137&amp;"9"))</f>
        <v>ZZZ9</v>
      </c>
      <c r="L137" s="99">
        <f t="shared" si="9"/>
        <v>999</v>
      </c>
      <c r="M137" s="120">
        <f t="shared" si="10"/>
        <v>999</v>
      </c>
      <c r="N137" s="118"/>
      <c r="O137" s="51"/>
      <c r="P137" s="66">
        <f t="shared" si="11"/>
        <v>999</v>
      </c>
      <c r="Q137" s="51"/>
    </row>
    <row r="138" spans="1:17" x14ac:dyDescent="0.25">
      <c r="A138" s="100">
        <v>132</v>
      </c>
      <c r="B138" s="49"/>
      <c r="C138" s="49"/>
      <c r="D138" s="50"/>
      <c r="E138" s="113"/>
      <c r="F138" s="51"/>
      <c r="G138" s="51"/>
      <c r="H138" s="226"/>
      <c r="I138" s="121"/>
      <c r="J138" s="97" t="e">
        <f>IF(AND(Q138="",#REF!&gt;0,#REF!&lt;5),K138,)</f>
        <v>#REF!</v>
      </c>
      <c r="K138" s="95" t="str">
        <f>IF(D138="","ZZZ9",IF(AND(#REF!&gt;0,#REF!&lt;5),D138&amp;#REF!,D138&amp;"9"))</f>
        <v>ZZZ9</v>
      </c>
      <c r="L138" s="99">
        <f t="shared" si="9"/>
        <v>999</v>
      </c>
      <c r="M138" s="120">
        <f t="shared" si="10"/>
        <v>999</v>
      </c>
      <c r="N138" s="118"/>
      <c r="O138" s="51"/>
      <c r="P138" s="66">
        <f t="shared" si="11"/>
        <v>999</v>
      </c>
      <c r="Q138" s="51"/>
    </row>
    <row r="139" spans="1:17" x14ac:dyDescent="0.25">
      <c r="A139" s="100">
        <v>133</v>
      </c>
      <c r="B139" s="49"/>
      <c r="C139" s="49"/>
      <c r="D139" s="50"/>
      <c r="E139" s="113"/>
      <c r="F139" s="51"/>
      <c r="G139" s="51"/>
      <c r="H139" s="226"/>
      <c r="I139" s="121"/>
      <c r="J139" s="97" t="e">
        <f>IF(AND(Q139="",#REF!&gt;0,#REF!&lt;5),K139,)</f>
        <v>#REF!</v>
      </c>
      <c r="K139" s="95" t="str">
        <f>IF(D139="","ZZZ9",IF(AND(#REF!&gt;0,#REF!&lt;5),D139&amp;#REF!,D139&amp;"9"))</f>
        <v>ZZZ9</v>
      </c>
      <c r="L139" s="99">
        <f t="shared" si="9"/>
        <v>999</v>
      </c>
      <c r="M139" s="120">
        <f t="shared" si="10"/>
        <v>999</v>
      </c>
      <c r="N139" s="118"/>
      <c r="O139" s="51"/>
      <c r="P139" s="66">
        <f t="shared" si="11"/>
        <v>999</v>
      </c>
      <c r="Q139" s="51"/>
    </row>
    <row r="140" spans="1:17" x14ac:dyDescent="0.25">
      <c r="A140" s="100">
        <v>134</v>
      </c>
      <c r="B140" s="49"/>
      <c r="C140" s="49"/>
      <c r="D140" s="50"/>
      <c r="E140" s="113"/>
      <c r="F140" s="51"/>
      <c r="G140" s="51"/>
      <c r="H140" s="226"/>
      <c r="I140" s="121"/>
      <c r="J140" s="97" t="e">
        <f>IF(AND(Q140="",#REF!&gt;0,#REF!&lt;5),K140,)</f>
        <v>#REF!</v>
      </c>
      <c r="K140" s="95" t="str">
        <f>IF(D140="","ZZZ9",IF(AND(#REF!&gt;0,#REF!&lt;5),D140&amp;#REF!,D140&amp;"9"))</f>
        <v>ZZZ9</v>
      </c>
      <c r="L140" s="99">
        <f t="shared" si="9"/>
        <v>999</v>
      </c>
      <c r="M140" s="120">
        <f t="shared" si="10"/>
        <v>999</v>
      </c>
      <c r="N140" s="118"/>
      <c r="O140" s="51"/>
      <c r="P140" s="66">
        <f t="shared" si="11"/>
        <v>999</v>
      </c>
      <c r="Q140" s="51"/>
    </row>
    <row r="141" spans="1:17" x14ac:dyDescent="0.25">
      <c r="A141" s="100">
        <v>135</v>
      </c>
      <c r="B141" s="49"/>
      <c r="C141" s="49"/>
      <c r="D141" s="50"/>
      <c r="E141" s="113"/>
      <c r="F141" s="51"/>
      <c r="G141" s="51"/>
      <c r="H141" s="226"/>
      <c r="I141" s="121"/>
      <c r="J141" s="97" t="e">
        <f>IF(AND(Q141="",#REF!&gt;0,#REF!&lt;5),K141,)</f>
        <v>#REF!</v>
      </c>
      <c r="K141" s="95" t="str">
        <f>IF(D141="","ZZZ9",IF(AND(#REF!&gt;0,#REF!&lt;5),D141&amp;#REF!,D141&amp;"9"))</f>
        <v>ZZZ9</v>
      </c>
      <c r="L141" s="99">
        <f t="shared" si="9"/>
        <v>999</v>
      </c>
      <c r="M141" s="120">
        <f t="shared" si="10"/>
        <v>999</v>
      </c>
      <c r="N141" s="118"/>
      <c r="O141" s="121"/>
      <c r="P141" s="122">
        <f t="shared" si="11"/>
        <v>999</v>
      </c>
      <c r="Q141" s="121"/>
    </row>
    <row r="142" spans="1:17" x14ac:dyDescent="0.25">
      <c r="A142" s="100">
        <v>136</v>
      </c>
      <c r="B142" s="49"/>
      <c r="C142" s="49"/>
      <c r="D142" s="50"/>
      <c r="E142" s="113"/>
      <c r="F142" s="51"/>
      <c r="G142" s="51"/>
      <c r="H142" s="226"/>
      <c r="I142" s="121"/>
      <c r="J142" s="97" t="e">
        <f>IF(AND(Q142="",#REF!&gt;0,#REF!&lt;5),K142,)</f>
        <v>#REF!</v>
      </c>
      <c r="K142" s="95" t="str">
        <f>IF(D142="","ZZZ9",IF(AND(#REF!&gt;0,#REF!&lt;5),D142&amp;#REF!,D142&amp;"9"))</f>
        <v>ZZZ9</v>
      </c>
      <c r="L142" s="99">
        <f t="shared" si="9"/>
        <v>999</v>
      </c>
      <c r="M142" s="120">
        <f t="shared" si="10"/>
        <v>999</v>
      </c>
      <c r="N142" s="118"/>
      <c r="O142" s="51"/>
      <c r="P142" s="66">
        <f t="shared" si="11"/>
        <v>999</v>
      </c>
      <c r="Q142" s="51"/>
    </row>
    <row r="143" spans="1:17" x14ac:dyDescent="0.25">
      <c r="A143" s="100">
        <v>137</v>
      </c>
      <c r="B143" s="49"/>
      <c r="C143" s="49"/>
      <c r="D143" s="50"/>
      <c r="E143" s="113"/>
      <c r="F143" s="51"/>
      <c r="G143" s="51"/>
      <c r="H143" s="226"/>
      <c r="I143" s="121"/>
      <c r="J143" s="97" t="e">
        <f>IF(AND(Q143="",#REF!&gt;0,#REF!&lt;5),K143,)</f>
        <v>#REF!</v>
      </c>
      <c r="K143" s="95" t="str">
        <f>IF(D143="","ZZZ9",IF(AND(#REF!&gt;0,#REF!&lt;5),D143&amp;#REF!,D143&amp;"9"))</f>
        <v>ZZZ9</v>
      </c>
      <c r="L143" s="99">
        <f t="shared" si="9"/>
        <v>999</v>
      </c>
      <c r="M143" s="120">
        <f t="shared" si="10"/>
        <v>999</v>
      </c>
      <c r="N143" s="118"/>
      <c r="O143" s="51"/>
      <c r="P143" s="66">
        <f t="shared" si="11"/>
        <v>999</v>
      </c>
      <c r="Q143" s="51"/>
    </row>
    <row r="144" spans="1:17" x14ac:dyDescent="0.25">
      <c r="A144" s="100">
        <v>138</v>
      </c>
      <c r="B144" s="49"/>
      <c r="C144" s="49"/>
      <c r="D144" s="50"/>
      <c r="E144" s="113"/>
      <c r="F144" s="51"/>
      <c r="G144" s="51"/>
      <c r="H144" s="226"/>
      <c r="I144" s="121"/>
      <c r="J144" s="97" t="e">
        <f>IF(AND(Q144="",#REF!&gt;0,#REF!&lt;5),K144,)</f>
        <v>#REF!</v>
      </c>
      <c r="K144" s="95" t="str">
        <f>IF(D144="","ZZZ9",IF(AND(#REF!&gt;0,#REF!&lt;5),D144&amp;#REF!,D144&amp;"9"))</f>
        <v>ZZZ9</v>
      </c>
      <c r="L144" s="99">
        <f t="shared" si="9"/>
        <v>999</v>
      </c>
      <c r="M144" s="120">
        <f t="shared" si="10"/>
        <v>999</v>
      </c>
      <c r="N144" s="118"/>
      <c r="O144" s="51"/>
      <c r="P144" s="66">
        <f t="shared" si="11"/>
        <v>999</v>
      </c>
      <c r="Q144" s="51"/>
    </row>
    <row r="145" spans="1:17" x14ac:dyDescent="0.25">
      <c r="A145" s="100">
        <v>139</v>
      </c>
      <c r="B145" s="49"/>
      <c r="C145" s="49"/>
      <c r="D145" s="50"/>
      <c r="E145" s="113"/>
      <c r="F145" s="51"/>
      <c r="G145" s="51"/>
      <c r="H145" s="226"/>
      <c r="I145" s="121"/>
      <c r="J145" s="97" t="e">
        <f>IF(AND(Q145="",#REF!&gt;0,#REF!&lt;5),K145,)</f>
        <v>#REF!</v>
      </c>
      <c r="K145" s="95" t="str">
        <f>IF(D145="","ZZZ9",IF(AND(#REF!&gt;0,#REF!&lt;5),D145&amp;#REF!,D145&amp;"9"))</f>
        <v>ZZZ9</v>
      </c>
      <c r="L145" s="99">
        <f t="shared" si="9"/>
        <v>999</v>
      </c>
      <c r="M145" s="120">
        <f t="shared" si="10"/>
        <v>999</v>
      </c>
      <c r="N145" s="118"/>
      <c r="O145" s="51"/>
      <c r="P145" s="66">
        <f t="shared" si="11"/>
        <v>999</v>
      </c>
      <c r="Q145" s="51"/>
    </row>
    <row r="146" spans="1:17" x14ac:dyDescent="0.25">
      <c r="A146" s="100">
        <v>140</v>
      </c>
      <c r="B146" s="49"/>
      <c r="C146" s="49"/>
      <c r="D146" s="50"/>
      <c r="E146" s="113"/>
      <c r="F146" s="51"/>
      <c r="G146" s="51"/>
      <c r="H146" s="226"/>
      <c r="I146" s="121"/>
      <c r="J146" s="97" t="e">
        <f>IF(AND(Q146="",#REF!&gt;0,#REF!&lt;5),K146,)</f>
        <v>#REF!</v>
      </c>
      <c r="K146" s="95" t="str">
        <f>IF(D146="","ZZZ9",IF(AND(#REF!&gt;0,#REF!&lt;5),D146&amp;#REF!,D146&amp;"9"))</f>
        <v>ZZZ9</v>
      </c>
      <c r="L146" s="99">
        <f t="shared" si="9"/>
        <v>999</v>
      </c>
      <c r="M146" s="120">
        <f t="shared" si="10"/>
        <v>999</v>
      </c>
      <c r="N146" s="118"/>
      <c r="O146" s="51"/>
      <c r="P146" s="66">
        <f t="shared" si="11"/>
        <v>999</v>
      </c>
      <c r="Q146" s="51"/>
    </row>
    <row r="147" spans="1:17" x14ac:dyDescent="0.25">
      <c r="A147" s="100">
        <v>141</v>
      </c>
      <c r="B147" s="49"/>
      <c r="C147" s="49"/>
      <c r="D147" s="50"/>
      <c r="E147" s="113"/>
      <c r="F147" s="51"/>
      <c r="G147" s="51"/>
      <c r="H147" s="226"/>
      <c r="I147" s="121"/>
      <c r="J147" s="97" t="e">
        <f>IF(AND(Q147="",#REF!&gt;0,#REF!&lt;5),K147,)</f>
        <v>#REF!</v>
      </c>
      <c r="K147" s="95" t="str">
        <f>IF(D147="","ZZZ9",IF(AND(#REF!&gt;0,#REF!&lt;5),D147&amp;#REF!,D147&amp;"9"))</f>
        <v>ZZZ9</v>
      </c>
      <c r="L147" s="99">
        <f t="shared" si="9"/>
        <v>999</v>
      </c>
      <c r="M147" s="120">
        <f t="shared" si="10"/>
        <v>999</v>
      </c>
      <c r="N147" s="118"/>
      <c r="O147" s="51"/>
      <c r="P147" s="66">
        <f t="shared" si="11"/>
        <v>999</v>
      </c>
      <c r="Q147" s="51"/>
    </row>
    <row r="148" spans="1:17" x14ac:dyDescent="0.25">
      <c r="A148" s="100">
        <v>142</v>
      </c>
      <c r="B148" s="49"/>
      <c r="C148" s="49"/>
      <c r="D148" s="50"/>
      <c r="E148" s="113"/>
      <c r="F148" s="51"/>
      <c r="G148" s="51"/>
      <c r="H148" s="226"/>
      <c r="I148" s="121"/>
      <c r="J148" s="97" t="e">
        <f>IF(AND(Q148="",#REF!&gt;0,#REF!&lt;5),K148,)</f>
        <v>#REF!</v>
      </c>
      <c r="K148" s="95" t="str">
        <f>IF(D148="","ZZZ9",IF(AND(#REF!&gt;0,#REF!&lt;5),D148&amp;#REF!,D148&amp;"9"))</f>
        <v>ZZZ9</v>
      </c>
      <c r="L148" s="99">
        <f t="shared" si="9"/>
        <v>999</v>
      </c>
      <c r="M148" s="120">
        <f t="shared" si="10"/>
        <v>999</v>
      </c>
      <c r="N148" s="118"/>
      <c r="O148" s="121"/>
      <c r="P148" s="122">
        <f t="shared" si="11"/>
        <v>999</v>
      </c>
      <c r="Q148" s="121"/>
    </row>
    <row r="149" spans="1:17" x14ac:dyDescent="0.25">
      <c r="A149" s="100">
        <v>143</v>
      </c>
      <c r="B149" s="49"/>
      <c r="C149" s="49"/>
      <c r="D149" s="50"/>
      <c r="E149" s="113"/>
      <c r="F149" s="51"/>
      <c r="G149" s="51"/>
      <c r="H149" s="226"/>
      <c r="I149" s="121"/>
      <c r="J149" s="97" t="e">
        <f>IF(AND(Q149="",#REF!&gt;0,#REF!&lt;5),K149,)</f>
        <v>#REF!</v>
      </c>
      <c r="K149" s="95" t="str">
        <f>IF(D149="","ZZZ9",IF(AND(#REF!&gt;0,#REF!&lt;5),D149&amp;#REF!,D149&amp;"9"))</f>
        <v>ZZZ9</v>
      </c>
      <c r="L149" s="99">
        <f t="shared" si="9"/>
        <v>999</v>
      </c>
      <c r="M149" s="120">
        <f t="shared" si="10"/>
        <v>999</v>
      </c>
      <c r="N149" s="118"/>
      <c r="O149" s="51"/>
      <c r="P149" s="66">
        <f t="shared" si="11"/>
        <v>999</v>
      </c>
      <c r="Q149" s="51"/>
    </row>
    <row r="150" spans="1:17" x14ac:dyDescent="0.25">
      <c r="A150" s="100">
        <v>144</v>
      </c>
      <c r="B150" s="49"/>
      <c r="C150" s="49"/>
      <c r="D150" s="50"/>
      <c r="E150" s="113"/>
      <c r="F150" s="51"/>
      <c r="G150" s="51"/>
      <c r="H150" s="226"/>
      <c r="I150" s="121"/>
      <c r="J150" s="97" t="e">
        <f>IF(AND(Q150="",#REF!&gt;0,#REF!&lt;5),K150,)</f>
        <v>#REF!</v>
      </c>
      <c r="K150" s="95" t="str">
        <f>IF(D150="","ZZZ9",IF(AND(#REF!&gt;0,#REF!&lt;5),D150&amp;#REF!,D150&amp;"9"))</f>
        <v>ZZZ9</v>
      </c>
      <c r="L150" s="99">
        <f t="shared" si="9"/>
        <v>999</v>
      </c>
      <c r="M150" s="120">
        <f t="shared" si="10"/>
        <v>999</v>
      </c>
      <c r="N150" s="118"/>
      <c r="O150" s="51"/>
      <c r="P150" s="66">
        <f t="shared" si="11"/>
        <v>999</v>
      </c>
      <c r="Q150" s="51"/>
    </row>
    <row r="151" spans="1:17" x14ac:dyDescent="0.25">
      <c r="A151" s="100">
        <v>145</v>
      </c>
      <c r="B151" s="49"/>
      <c r="C151" s="49"/>
      <c r="D151" s="50"/>
      <c r="E151" s="113"/>
      <c r="F151" s="51"/>
      <c r="G151" s="51"/>
      <c r="H151" s="226"/>
      <c r="I151" s="121"/>
      <c r="J151" s="97" t="e">
        <f>IF(AND(Q151="",#REF!&gt;0,#REF!&lt;5),K151,)</f>
        <v>#REF!</v>
      </c>
      <c r="K151" s="95" t="str">
        <f>IF(D151="","ZZZ9",IF(AND(#REF!&gt;0,#REF!&lt;5),D151&amp;#REF!,D151&amp;"9"))</f>
        <v>ZZZ9</v>
      </c>
      <c r="L151" s="99">
        <f t="shared" si="9"/>
        <v>999</v>
      </c>
      <c r="M151" s="120">
        <f t="shared" si="10"/>
        <v>999</v>
      </c>
      <c r="N151" s="118"/>
      <c r="O151" s="51"/>
      <c r="P151" s="66">
        <f t="shared" si="11"/>
        <v>999</v>
      </c>
      <c r="Q151" s="51"/>
    </row>
    <row r="152" spans="1:17" x14ac:dyDescent="0.25">
      <c r="A152" s="100">
        <v>146</v>
      </c>
      <c r="B152" s="49"/>
      <c r="C152" s="49"/>
      <c r="D152" s="50"/>
      <c r="E152" s="113"/>
      <c r="F152" s="51"/>
      <c r="G152" s="51"/>
      <c r="H152" s="226"/>
      <c r="I152" s="121"/>
      <c r="J152" s="97" t="e">
        <f>IF(AND(Q152="",#REF!&gt;0,#REF!&lt;5),K152,)</f>
        <v>#REF!</v>
      </c>
      <c r="K152" s="95" t="str">
        <f>IF(D152="","ZZZ9",IF(AND(#REF!&gt;0,#REF!&lt;5),D152&amp;#REF!,D152&amp;"9"))</f>
        <v>ZZZ9</v>
      </c>
      <c r="L152" s="99">
        <f t="shared" si="9"/>
        <v>999</v>
      </c>
      <c r="M152" s="120">
        <f t="shared" si="10"/>
        <v>999</v>
      </c>
      <c r="N152" s="118"/>
      <c r="O152" s="51"/>
      <c r="P152" s="66">
        <f t="shared" si="11"/>
        <v>999</v>
      </c>
      <c r="Q152" s="51"/>
    </row>
    <row r="153" spans="1:17" x14ac:dyDescent="0.25">
      <c r="A153" s="100">
        <v>147</v>
      </c>
      <c r="B153" s="49"/>
      <c r="C153" s="49"/>
      <c r="D153" s="50"/>
      <c r="E153" s="113"/>
      <c r="F153" s="51"/>
      <c r="G153" s="51"/>
      <c r="H153" s="226"/>
      <c r="I153" s="121"/>
      <c r="J153" s="97" t="e">
        <f>IF(AND(Q153="",#REF!&gt;0,#REF!&lt;5),K153,)</f>
        <v>#REF!</v>
      </c>
      <c r="K153" s="95" t="str">
        <f>IF(D153="","ZZZ9",IF(AND(#REF!&gt;0,#REF!&lt;5),D153&amp;#REF!,D153&amp;"9"))</f>
        <v>ZZZ9</v>
      </c>
      <c r="L153" s="99">
        <f t="shared" si="9"/>
        <v>999</v>
      </c>
      <c r="M153" s="120">
        <f t="shared" si="10"/>
        <v>999</v>
      </c>
      <c r="N153" s="118"/>
      <c r="O153" s="51"/>
      <c r="P153" s="66">
        <f t="shared" si="11"/>
        <v>999</v>
      </c>
      <c r="Q153" s="51"/>
    </row>
    <row r="154" spans="1:17" x14ac:dyDescent="0.25">
      <c r="A154" s="100">
        <v>148</v>
      </c>
      <c r="B154" s="49"/>
      <c r="C154" s="49"/>
      <c r="D154" s="50"/>
      <c r="E154" s="113"/>
      <c r="F154" s="51"/>
      <c r="G154" s="51"/>
      <c r="H154" s="226"/>
      <c r="I154" s="121"/>
      <c r="J154" s="97" t="e">
        <f>IF(AND(Q154="",#REF!&gt;0,#REF!&lt;5),K154,)</f>
        <v>#REF!</v>
      </c>
      <c r="K154" s="95" t="str">
        <f>IF(D154="","ZZZ9",IF(AND(#REF!&gt;0,#REF!&lt;5),D154&amp;#REF!,D154&amp;"9"))</f>
        <v>ZZZ9</v>
      </c>
      <c r="L154" s="99">
        <f t="shared" si="9"/>
        <v>999</v>
      </c>
      <c r="M154" s="120">
        <f t="shared" si="10"/>
        <v>999</v>
      </c>
      <c r="N154" s="118"/>
      <c r="O154" s="51"/>
      <c r="P154" s="66">
        <f t="shared" si="11"/>
        <v>999</v>
      </c>
      <c r="Q154" s="51"/>
    </row>
    <row r="155" spans="1:17" x14ac:dyDescent="0.25">
      <c r="A155" s="100">
        <v>149</v>
      </c>
      <c r="B155" s="49"/>
      <c r="C155" s="49"/>
      <c r="D155" s="50"/>
      <c r="E155" s="113"/>
      <c r="F155" s="51"/>
      <c r="G155" s="51"/>
      <c r="H155" s="226"/>
      <c r="I155" s="121"/>
      <c r="J155" s="97" t="e">
        <f>IF(AND(Q155="",#REF!&gt;0,#REF!&lt;5),K155,)</f>
        <v>#REF!</v>
      </c>
      <c r="K155" s="95" t="str">
        <f>IF(D155="","ZZZ9",IF(AND(#REF!&gt;0,#REF!&lt;5),D155&amp;#REF!,D155&amp;"9"))</f>
        <v>ZZZ9</v>
      </c>
      <c r="L155" s="99">
        <f t="shared" si="9"/>
        <v>999</v>
      </c>
      <c r="M155" s="120">
        <f t="shared" si="10"/>
        <v>999</v>
      </c>
      <c r="N155" s="118"/>
      <c r="O155" s="51"/>
      <c r="P155" s="66">
        <f t="shared" si="11"/>
        <v>999</v>
      </c>
      <c r="Q155" s="51"/>
    </row>
    <row r="156" spans="1:17" x14ac:dyDescent="0.25">
      <c r="A156" s="100">
        <v>150</v>
      </c>
      <c r="B156" s="49"/>
      <c r="C156" s="49"/>
      <c r="D156" s="50"/>
      <c r="E156" s="113"/>
      <c r="F156" s="51"/>
      <c r="G156" s="51"/>
      <c r="H156" s="226"/>
      <c r="I156" s="121"/>
      <c r="J156" s="97" t="e">
        <f>IF(AND(Q156="",#REF!&gt;0,#REF!&lt;5),K156,)</f>
        <v>#REF!</v>
      </c>
      <c r="K156" s="95" t="str">
        <f>IF(D156="","ZZZ9",IF(AND(#REF!&gt;0,#REF!&lt;5),D156&amp;#REF!,D156&amp;"9"))</f>
        <v>ZZZ9</v>
      </c>
      <c r="L156" s="99">
        <f t="shared" si="9"/>
        <v>999</v>
      </c>
      <c r="M156" s="120">
        <f t="shared" si="10"/>
        <v>999</v>
      </c>
      <c r="N156" s="118"/>
      <c r="O156" s="51"/>
      <c r="P156" s="66">
        <f t="shared" si="11"/>
        <v>999</v>
      </c>
      <c r="Q156" s="51"/>
    </row>
  </sheetData>
  <phoneticPr fontId="44" type="noConversion"/>
  <conditionalFormatting sqref="A7:D156">
    <cfRule type="expression" dxfId="319" priority="18" stopIfTrue="1">
      <formula>$Q7&gt;=1</formula>
    </cfRule>
  </conditionalFormatting>
  <conditionalFormatting sqref="B7:D37">
    <cfRule type="expression" dxfId="318" priority="1" stopIfTrue="1">
      <formula>$Q7&gt;=1</formula>
    </cfRule>
  </conditionalFormatting>
  <conditionalFormatting sqref="E7:E14">
    <cfRule type="expression" dxfId="317" priority="6" stopIfTrue="1">
      <formula>AND(ROUNDDOWN(($A$4-E7)/365.25,0)&lt;=13,G7&lt;&gt;"OK")</formula>
    </cfRule>
    <cfRule type="expression" dxfId="316" priority="7" stopIfTrue="1">
      <formula>AND(ROUNDDOWN(($A$4-E7)/365.25,0)&lt;=14,G7&lt;&gt;"OK")</formula>
    </cfRule>
    <cfRule type="expression" dxfId="315" priority="8" stopIfTrue="1">
      <formula>AND(ROUNDDOWN(($A$4-E7)/365.25,0)&lt;=17,G7&lt;&gt;"OK")</formula>
    </cfRule>
    <cfRule type="expression" dxfId="314" priority="11" stopIfTrue="1">
      <formula>AND(ROUNDDOWN(($A$4-E7)/365.25,0)&lt;=13,G7&lt;&gt;"OK")</formula>
    </cfRule>
    <cfRule type="expression" dxfId="313" priority="12" stopIfTrue="1">
      <formula>AND(ROUNDDOWN(($A$4-E7)/365.25,0)&lt;=14,G7&lt;&gt;"OK")</formula>
    </cfRule>
    <cfRule type="expression" dxfId="312" priority="13" stopIfTrue="1">
      <formula>AND(ROUNDDOWN(($A$4-E7)/365.25,0)&lt;=17,G7&lt;&gt;"OK")</formula>
    </cfRule>
  </conditionalFormatting>
  <conditionalFormatting sqref="E7:E27 E29:E37">
    <cfRule type="expression" dxfId="311" priority="2" stopIfTrue="1">
      <formula>AND(ROUNDDOWN(($A$4-E7)/365.25,0)&lt;=13,G7&lt;&gt;"OK")</formula>
    </cfRule>
    <cfRule type="expression" dxfId="310" priority="3" stopIfTrue="1">
      <formula>AND(ROUNDDOWN(($A$4-E7)/365.25,0)&lt;=14,G7&lt;&gt;"OK")</formula>
    </cfRule>
    <cfRule type="expression" dxfId="309" priority="4" stopIfTrue="1">
      <formula>AND(ROUNDDOWN(($A$4-E7)/365.25,0)&lt;=17,G7&lt;&gt;"OK")</formula>
    </cfRule>
  </conditionalFormatting>
  <conditionalFormatting sqref="E7:E156">
    <cfRule type="expression" dxfId="308" priority="14" stopIfTrue="1">
      <formula>AND(ROUNDDOWN(($A$4-E7)/365.25,0)&lt;=13,G7&lt;&gt;"OK")</formula>
    </cfRule>
    <cfRule type="expression" dxfId="307" priority="15" stopIfTrue="1">
      <formula>AND(ROUNDDOWN(($A$4-E7)/365.25,0)&lt;=14,G7&lt;&gt;"OK")</formula>
    </cfRule>
    <cfRule type="expression" dxfId="306" priority="16" stopIfTrue="1">
      <formula>AND(ROUNDDOWN(($A$4-E7)/365.25,0)&lt;=17,G7&lt;&gt;"OK")</formula>
    </cfRule>
  </conditionalFormatting>
  <conditionalFormatting sqref="J7:J156">
    <cfRule type="cellIs" dxfId="305"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82" r:id="rId4" name="Button 82">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Munka4">
    <tabColor indexed="11"/>
  </sheetPr>
  <dimension ref="A1:AK47"/>
  <sheetViews>
    <sheetView topLeftCell="A17" workbookViewId="0">
      <selection activeCell="H30" sqref="H30:I30"/>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19.88671875" customWidth="1"/>
    <col min="11" max="11" width="10.77734375" customWidth="1"/>
    <col min="12"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1100" t="str">
        <f>Altalanos!$A$6</f>
        <v>Baranya Vármegyei Tenisz DO A kategória</v>
      </c>
      <c r="B1" s="1100"/>
      <c r="C1" s="1100"/>
      <c r="D1" s="1100"/>
      <c r="E1" s="1100"/>
      <c r="F1" s="1100"/>
      <c r="G1" s="127"/>
      <c r="H1" s="130" t="s">
        <v>44</v>
      </c>
      <c r="I1" s="128"/>
      <c r="J1" s="129"/>
      <c r="L1" s="131"/>
      <c r="M1" s="155"/>
      <c r="N1" s="156"/>
      <c r="O1" s="156" t="s">
        <v>11</v>
      </c>
      <c r="P1" s="156"/>
      <c r="Q1" s="157"/>
      <c r="R1" s="156"/>
      <c r="AB1" s="218" t="e">
        <f>IF(Y5=1,CONCATENATE(VLOOKUP(Y3,AA16:AH27,2)),CONCATENATE(VLOOKUP(Y3,AA2:AK13,2)))</f>
        <v>#N/A</v>
      </c>
      <c r="AC1" s="218" t="e">
        <f>IF(Y5=1,CONCATENATE(VLOOKUP(Y3,AA16:AK27,3)),CONCATENATE(VLOOKUP(Y3,AA2:AK13,3)))</f>
        <v>#N/A</v>
      </c>
      <c r="AD1" s="218" t="e">
        <f>IF(Y5=1,CONCATENATE(VLOOKUP(Y3,AA16:AK27,4)),CONCATENATE(VLOOKUP(Y3,AA2:AK13,4)))</f>
        <v>#N/A</v>
      </c>
      <c r="AE1" s="218" t="e">
        <f>IF(Y5=1,CONCATENATE(VLOOKUP(Y3,AA16:AK27,5)),CONCATENATE(VLOOKUP(Y3,AA2:AK13,5)))</f>
        <v>#N/A</v>
      </c>
      <c r="AF1" s="218" t="e">
        <f>IF(Y5=1,CONCATENATE(VLOOKUP(Y3,AA16:AK27,6)),CONCATENATE(VLOOKUP(Y3,AA2:AK13,6)))</f>
        <v>#N/A</v>
      </c>
      <c r="AG1" s="218" t="e">
        <f>IF(Y5=1,CONCATENATE(VLOOKUP(Y3,AA16:AK27,7)),CONCATENATE(VLOOKUP(Y3,AA2:AK13,7)))</f>
        <v>#N/A</v>
      </c>
      <c r="AH1" s="218" t="e">
        <f>IF(Y5=1,CONCATENATE(VLOOKUP(Y3,AA16:AK27,8)),CONCATENATE(VLOOKUP(Y3,AA2:AK13,8)))</f>
        <v>#N/A</v>
      </c>
      <c r="AI1" s="218" t="e">
        <f>IF(Y5=1,CONCATENATE(VLOOKUP(Y3,AA16:AK27,9)),CONCATENATE(VLOOKUP(Y3,AA2:AK13,9)))</f>
        <v>#N/A</v>
      </c>
      <c r="AJ1" s="218" t="e">
        <f>IF(Y5=1,CONCATENATE(VLOOKUP(Y3,AA16:AK27,10)),CONCATENATE(VLOOKUP(Y3,AA2:AK13,10)))</f>
        <v>#N/A</v>
      </c>
      <c r="AK1" s="218" t="e">
        <f>IF(Y5=1,CONCATENATE(VLOOKUP(Y3,AA16:AK27,11)),CONCATENATE(VLOOKUP(Y3,AA2:AK13,11)))</f>
        <v>#N/A</v>
      </c>
    </row>
    <row r="2" spans="1:37" x14ac:dyDescent="0.25">
      <c r="A2" s="132" t="s">
        <v>43</v>
      </c>
      <c r="B2" s="133"/>
      <c r="C2" s="133"/>
      <c r="D2" s="133"/>
      <c r="E2" s="133" t="str">
        <f>Altalanos!$A$8</f>
        <v>A-VI.kcs-U16-F</v>
      </c>
      <c r="F2" s="133"/>
      <c r="G2" s="134"/>
      <c r="H2" s="135"/>
      <c r="I2" s="135"/>
      <c r="J2" s="136"/>
      <c r="K2" s="131"/>
      <c r="L2" s="131"/>
      <c r="M2" s="131"/>
      <c r="N2" s="158"/>
      <c r="O2" s="159"/>
      <c r="P2" s="158"/>
      <c r="Q2" s="159"/>
      <c r="R2" s="158"/>
      <c r="Y2" s="213"/>
      <c r="Z2" s="212"/>
      <c r="AA2" s="212" t="s">
        <v>53</v>
      </c>
      <c r="AB2" s="204">
        <v>150</v>
      </c>
      <c r="AC2" s="204">
        <v>120</v>
      </c>
      <c r="AD2" s="204">
        <v>100</v>
      </c>
      <c r="AE2" s="204">
        <v>80</v>
      </c>
      <c r="AF2" s="204">
        <v>70</v>
      </c>
      <c r="AG2" s="204">
        <v>60</v>
      </c>
      <c r="AH2" s="204">
        <v>55</v>
      </c>
      <c r="AI2" s="204">
        <v>50</v>
      </c>
      <c r="AJ2" s="204">
        <v>45</v>
      </c>
      <c r="AK2" s="204">
        <v>40</v>
      </c>
    </row>
    <row r="3" spans="1:37" x14ac:dyDescent="0.25">
      <c r="A3" s="36" t="s">
        <v>21</v>
      </c>
      <c r="B3" s="36"/>
      <c r="C3" s="36"/>
      <c r="D3" s="36"/>
      <c r="E3" s="36" t="s">
        <v>19</v>
      </c>
      <c r="F3" s="36"/>
      <c r="G3" s="36"/>
      <c r="H3" s="36" t="s">
        <v>24</v>
      </c>
      <c r="I3" s="36"/>
      <c r="J3" s="67"/>
      <c r="K3" s="36"/>
      <c r="L3" s="37" t="s">
        <v>25</v>
      </c>
      <c r="M3" s="36"/>
      <c r="N3" s="161"/>
      <c r="O3" s="160"/>
      <c r="P3" s="161"/>
      <c r="Y3" s="212">
        <f>IF(H4="OB","A",IF(H4="IX","W",H4))</f>
        <v>0</v>
      </c>
      <c r="Z3" s="212"/>
      <c r="AA3" s="212" t="s">
        <v>76</v>
      </c>
      <c r="AB3" s="204">
        <v>120</v>
      </c>
      <c r="AC3" s="204">
        <v>90</v>
      </c>
      <c r="AD3" s="204">
        <v>65</v>
      </c>
      <c r="AE3" s="204">
        <v>55</v>
      </c>
      <c r="AF3" s="204">
        <v>50</v>
      </c>
      <c r="AG3" s="204">
        <v>45</v>
      </c>
      <c r="AH3" s="204">
        <v>40</v>
      </c>
      <c r="AI3" s="204">
        <v>35</v>
      </c>
      <c r="AJ3" s="204">
        <v>25</v>
      </c>
      <c r="AK3" s="204">
        <v>20</v>
      </c>
    </row>
    <row r="4" spans="1:37" ht="13.8" thickBot="1" x14ac:dyDescent="0.3">
      <c r="A4" s="1101" t="str">
        <f>Altalanos!$A$10</f>
        <v>2026.05.14-15.</v>
      </c>
      <c r="B4" s="1101"/>
      <c r="C4" s="1101"/>
      <c r="D4" s="137"/>
      <c r="E4" s="138" t="str">
        <f>Altalanos!$C$10</f>
        <v>Pécs</v>
      </c>
      <c r="F4" s="138"/>
      <c r="G4" s="138"/>
      <c r="H4" s="140"/>
      <c r="I4" s="138"/>
      <c r="J4" s="139"/>
      <c r="K4" s="140"/>
      <c r="L4" s="141" t="str">
        <f>Altalanos!$E$10</f>
        <v>Nagyistók-Nádasi Judit</v>
      </c>
      <c r="M4" s="140"/>
      <c r="N4" s="162"/>
      <c r="O4" s="163"/>
      <c r="P4" s="162"/>
      <c r="Y4" s="212"/>
      <c r="Z4" s="212"/>
      <c r="AA4" s="212" t="s">
        <v>77</v>
      </c>
      <c r="AB4" s="204">
        <v>90</v>
      </c>
      <c r="AC4" s="204">
        <v>60</v>
      </c>
      <c r="AD4" s="204">
        <v>45</v>
      </c>
      <c r="AE4" s="204">
        <v>34</v>
      </c>
      <c r="AF4" s="204">
        <v>27</v>
      </c>
      <c r="AG4" s="204">
        <v>22</v>
      </c>
      <c r="AH4" s="204">
        <v>18</v>
      </c>
      <c r="AI4" s="204">
        <v>15</v>
      </c>
      <c r="AJ4" s="204">
        <v>12</v>
      </c>
      <c r="AK4" s="204">
        <v>9</v>
      </c>
    </row>
    <row r="5" spans="1:37" x14ac:dyDescent="0.25">
      <c r="A5" s="30"/>
      <c r="B5" s="30" t="s">
        <v>41</v>
      </c>
      <c r="C5" s="152" t="s">
        <v>51</v>
      </c>
      <c r="D5" s="30" t="s">
        <v>35</v>
      </c>
      <c r="E5" s="30" t="s">
        <v>56</v>
      </c>
      <c r="F5" s="30"/>
      <c r="G5" s="30" t="s">
        <v>23</v>
      </c>
      <c r="H5" s="30"/>
      <c r="I5" s="30" t="s">
        <v>26</v>
      </c>
      <c r="J5" s="30"/>
      <c r="K5" s="193" t="s">
        <v>57</v>
      </c>
      <c r="L5" s="193" t="s">
        <v>58</v>
      </c>
      <c r="M5" s="193" t="s">
        <v>59</v>
      </c>
      <c r="O5" s="203" t="s">
        <v>66</v>
      </c>
      <c r="P5" s="204" t="s">
        <v>72</v>
      </c>
      <c r="R5" s="203" t="s">
        <v>66</v>
      </c>
      <c r="S5" s="242" t="s">
        <v>96</v>
      </c>
      <c r="Y5" s="212">
        <f>IF(OR(Altalanos!$A$8="F1",Altalanos!$A$8="F2",Altalanos!$A$8="N1",Altalanos!$A$8="N2"),1,2)</f>
        <v>2</v>
      </c>
      <c r="Z5" s="212"/>
      <c r="AA5" s="212" t="s">
        <v>78</v>
      </c>
      <c r="AB5" s="204">
        <v>60</v>
      </c>
      <c r="AC5" s="204">
        <v>40</v>
      </c>
      <c r="AD5" s="204">
        <v>30</v>
      </c>
      <c r="AE5" s="204">
        <v>20</v>
      </c>
      <c r="AF5" s="204">
        <v>18</v>
      </c>
      <c r="AG5" s="204">
        <v>15</v>
      </c>
      <c r="AH5" s="204">
        <v>12</v>
      </c>
      <c r="AI5" s="204">
        <v>10</v>
      </c>
      <c r="AJ5" s="204">
        <v>8</v>
      </c>
      <c r="AK5" s="204">
        <v>6</v>
      </c>
    </row>
    <row r="6" spans="1:37" x14ac:dyDescent="0.25">
      <c r="A6" s="143"/>
      <c r="B6" s="143"/>
      <c r="C6" s="192"/>
      <c r="D6" s="143"/>
      <c r="E6" s="143"/>
      <c r="F6" s="143"/>
      <c r="G6" s="143"/>
      <c r="H6" s="143"/>
      <c r="I6" s="143"/>
      <c r="J6" s="143"/>
      <c r="K6" s="143"/>
      <c r="L6" s="143"/>
      <c r="M6" s="143"/>
      <c r="O6" s="205" t="s">
        <v>73</v>
      </c>
      <c r="P6" s="206" t="s">
        <v>68</v>
      </c>
      <c r="R6" s="205" t="s">
        <v>73</v>
      </c>
      <c r="S6" s="243" t="s">
        <v>97</v>
      </c>
      <c r="Y6" s="212"/>
      <c r="Z6" s="212"/>
      <c r="AA6" s="212" t="s">
        <v>79</v>
      </c>
      <c r="AB6" s="204">
        <v>40</v>
      </c>
      <c r="AC6" s="204">
        <v>25</v>
      </c>
      <c r="AD6" s="204">
        <v>18</v>
      </c>
      <c r="AE6" s="204">
        <v>13</v>
      </c>
      <c r="AF6" s="204">
        <v>10</v>
      </c>
      <c r="AG6" s="204">
        <v>8</v>
      </c>
      <c r="AH6" s="204">
        <v>6</v>
      </c>
      <c r="AI6" s="204">
        <v>5</v>
      </c>
      <c r="AJ6" s="204">
        <v>4</v>
      </c>
      <c r="AK6" s="204">
        <v>3</v>
      </c>
    </row>
    <row r="7" spans="1:37" x14ac:dyDescent="0.25">
      <c r="A7" s="199" t="s">
        <v>53</v>
      </c>
      <c r="B7" s="252">
        <v>6</v>
      </c>
      <c r="C7" s="153" t="str">
        <f>IF($B7="","",VLOOKUP($B7,'A-VI.kcs-U16-F elo'!$A$7:$O$22,5))</f>
        <v>110422</v>
      </c>
      <c r="D7" s="153">
        <f>IF($B7="","",VLOOKUP($B7,'A-VI.kcs-U16-F elo'!$A$7:$O$22,15))</f>
        <v>0</v>
      </c>
      <c r="E7" s="253" t="str">
        <f>UPPER(IF($B7="","",VLOOKUP($B7,'A-VI.kcs-U16-F elo'!$A$7:$O$22,2)))</f>
        <v>SPITL</v>
      </c>
      <c r="F7" s="254"/>
      <c r="G7" s="253" t="str">
        <f>IF($B7="","",VLOOKUP($B7,'A-VI.kcs-U16-F elo'!$A$7:$O$22,3))</f>
        <v>Tamás Bence</v>
      </c>
      <c r="H7" s="254"/>
      <c r="I7" s="253" t="str">
        <f>IF($B7="","",VLOOKUP($B7,'A-VI.kcs-U16-F elo'!$A$7:$O$22,4))</f>
        <v>Pécsi Mezőszél Utcai Általános Iskola</v>
      </c>
      <c r="J7" s="255"/>
      <c r="K7" s="1060" t="s">
        <v>575</v>
      </c>
      <c r="L7" s="214" t="e">
        <f>IF(K7="","",CONCATENATE(VLOOKUP($Y$3,$AB$1:$AK$1,K7)," pont"))</f>
        <v>#N/A</v>
      </c>
      <c r="M7" s="219"/>
      <c r="O7" s="207" t="s">
        <v>74</v>
      </c>
      <c r="P7" s="208" t="s">
        <v>70</v>
      </c>
      <c r="R7" s="207" t="s">
        <v>74</v>
      </c>
      <c r="S7" s="244" t="s">
        <v>75</v>
      </c>
      <c r="Y7" s="212"/>
      <c r="Z7" s="212"/>
      <c r="AA7" s="212" t="s">
        <v>80</v>
      </c>
      <c r="AB7" s="204">
        <v>25</v>
      </c>
      <c r="AC7" s="204">
        <v>15</v>
      </c>
      <c r="AD7" s="204">
        <v>13</v>
      </c>
      <c r="AE7" s="204">
        <v>8</v>
      </c>
      <c r="AF7" s="204">
        <v>6</v>
      </c>
      <c r="AG7" s="204">
        <v>4</v>
      </c>
      <c r="AH7" s="204">
        <v>3</v>
      </c>
      <c r="AI7" s="204">
        <v>2</v>
      </c>
      <c r="AJ7" s="204">
        <v>1</v>
      </c>
      <c r="AK7" s="204">
        <v>0</v>
      </c>
    </row>
    <row r="8" spans="1:37" x14ac:dyDescent="0.25">
      <c r="A8" s="164"/>
      <c r="B8" s="209"/>
      <c r="C8" s="165"/>
      <c r="D8" s="165"/>
      <c r="E8" s="165"/>
      <c r="F8" s="165"/>
      <c r="G8" s="165"/>
      <c r="H8" s="165"/>
      <c r="I8" s="165"/>
      <c r="J8" s="143"/>
      <c r="K8" s="164"/>
      <c r="L8" s="164"/>
      <c r="M8" s="220"/>
      <c r="Y8" s="212"/>
      <c r="Z8" s="212"/>
      <c r="AA8" s="212" t="s">
        <v>81</v>
      </c>
      <c r="AB8" s="204">
        <v>15</v>
      </c>
      <c r="AC8" s="204">
        <v>10</v>
      </c>
      <c r="AD8" s="204">
        <v>7</v>
      </c>
      <c r="AE8" s="204">
        <v>5</v>
      </c>
      <c r="AF8" s="204">
        <v>4</v>
      </c>
      <c r="AG8" s="204">
        <v>3</v>
      </c>
      <c r="AH8" s="204">
        <v>2</v>
      </c>
      <c r="AI8" s="204">
        <v>1</v>
      </c>
      <c r="AJ8" s="204">
        <v>0</v>
      </c>
      <c r="AK8" s="204">
        <v>0</v>
      </c>
    </row>
    <row r="9" spans="1:37" x14ac:dyDescent="0.25">
      <c r="A9" s="164" t="s">
        <v>54</v>
      </c>
      <c r="B9" s="210">
        <v>3</v>
      </c>
      <c r="C9" s="153" t="str">
        <f>IF($B9="","",VLOOKUP($B9,'A-VI.kcs-U16-F elo'!$A$7:$O$22,5))</f>
        <v>1104160</v>
      </c>
      <c r="D9" s="153">
        <f>IF($B9="","",VLOOKUP($B9,'A-VI.kcs-U16-F elo'!$A$7:$O$22,15))</f>
        <v>156</v>
      </c>
      <c r="E9" s="151" t="str">
        <f>UPPER(IF($B9="","",VLOOKUP($B9,'A-VI.kcs-U16-F elo'!$A$7:$O$22,2)))</f>
        <v>GYENIS</v>
      </c>
      <c r="F9" s="154"/>
      <c r="G9" s="151" t="str">
        <f>IF($B9="","",VLOOKUP($B9,'A-VI.kcs-U16-F elo'!$A$7:$O$22,3))</f>
        <v>Milán</v>
      </c>
      <c r="H9" s="154"/>
      <c r="I9" s="151" t="str">
        <f>IF($B9="","",VLOOKUP($B9,'A-VI.kcs-U16-F elo'!$A$7:$O$22,4))</f>
        <v>Szent Mór Kat. Óvoda, Ált. Isk., AMI és Gim.</v>
      </c>
      <c r="J9" s="143"/>
      <c r="K9" s="1060" t="s">
        <v>126</v>
      </c>
      <c r="L9" s="214" t="e">
        <f>IF(K9="","",CONCATENATE(VLOOKUP($Y$3,$AB$1:$AK$1,K9)," pont"))</f>
        <v>#N/A</v>
      </c>
      <c r="M9" s="219"/>
      <c r="Y9" s="212"/>
      <c r="Z9" s="212"/>
      <c r="AA9" s="212" t="s">
        <v>82</v>
      </c>
      <c r="AB9" s="204">
        <v>10</v>
      </c>
      <c r="AC9" s="204">
        <v>6</v>
      </c>
      <c r="AD9" s="204">
        <v>4</v>
      </c>
      <c r="AE9" s="204">
        <v>2</v>
      </c>
      <c r="AF9" s="204">
        <v>1</v>
      </c>
      <c r="AG9" s="204">
        <v>0</v>
      </c>
      <c r="AH9" s="204">
        <v>0</v>
      </c>
      <c r="AI9" s="204">
        <v>0</v>
      </c>
      <c r="AJ9" s="204">
        <v>0</v>
      </c>
      <c r="AK9" s="204">
        <v>0</v>
      </c>
    </row>
    <row r="10" spans="1:37" x14ac:dyDescent="0.25">
      <c r="A10" s="164"/>
      <c r="B10" s="209"/>
      <c r="C10" s="165"/>
      <c r="D10" s="165"/>
      <c r="E10" s="165"/>
      <c r="F10" s="165"/>
      <c r="G10" s="165"/>
      <c r="H10" s="165"/>
      <c r="I10" s="165"/>
      <c r="J10" s="143"/>
      <c r="K10" s="164"/>
      <c r="L10" s="164"/>
      <c r="M10" s="220"/>
      <c r="Y10" s="212"/>
      <c r="Z10" s="212"/>
      <c r="AA10" s="212" t="s">
        <v>83</v>
      </c>
      <c r="AB10" s="204">
        <v>6</v>
      </c>
      <c r="AC10" s="204">
        <v>3</v>
      </c>
      <c r="AD10" s="204">
        <v>2</v>
      </c>
      <c r="AE10" s="204">
        <v>1</v>
      </c>
      <c r="AF10" s="204">
        <v>0</v>
      </c>
      <c r="AG10" s="204">
        <v>0</v>
      </c>
      <c r="AH10" s="204">
        <v>0</v>
      </c>
      <c r="AI10" s="204">
        <v>0</v>
      </c>
      <c r="AJ10" s="204">
        <v>0</v>
      </c>
      <c r="AK10" s="204">
        <v>0</v>
      </c>
    </row>
    <row r="11" spans="1:37" x14ac:dyDescent="0.25">
      <c r="A11" s="164" t="s">
        <v>55</v>
      </c>
      <c r="B11" s="210">
        <v>2</v>
      </c>
      <c r="C11" s="153" t="str">
        <f>IF($B11="","",VLOOKUP($B11,'A-VI.kcs-U16-F elo'!$A$7:$O$22,5))</f>
        <v>100919</v>
      </c>
      <c r="D11" s="153">
        <f>IF($B11="","",VLOOKUP($B11,'A-VI.kcs-U16-F elo'!$A$7:$O$22,15))</f>
        <v>0</v>
      </c>
      <c r="E11" s="151" t="str">
        <f>UPPER(IF($B11="","",VLOOKUP($B11,'A-VI.kcs-U16-F elo'!$A$7:$O$22,2)))</f>
        <v>GÖMÖRY</v>
      </c>
      <c r="F11" s="154"/>
      <c r="G11" s="151" t="str">
        <f>IF($B11="","",VLOOKUP($B11,'A-VI.kcs-U16-F elo'!$A$7:$O$22,3))</f>
        <v>Ádám</v>
      </c>
      <c r="H11" s="154"/>
      <c r="I11" s="151" t="str">
        <f>IF($B11="","",VLOOKUP($B11,'A-VI.kcs-U16-F elo'!$A$7:$O$22,4))</f>
        <v>Szent Mór Kat. Óvoda, Ált. Isk., AMI és Gim.</v>
      </c>
      <c r="J11" s="143"/>
      <c r="K11" s="1060" t="s">
        <v>573</v>
      </c>
      <c r="L11" s="214" t="e">
        <f>IF(K11="","",CONCATENATE(VLOOKUP($Y$3,$AB$1:$AK$1,K11)," pont"))</f>
        <v>#N/A</v>
      </c>
      <c r="M11" s="219"/>
      <c r="Y11" s="212"/>
      <c r="Z11" s="212"/>
      <c r="AA11" s="212" t="s">
        <v>88</v>
      </c>
      <c r="AB11" s="204">
        <v>3</v>
      </c>
      <c r="AC11" s="204">
        <v>2</v>
      </c>
      <c r="AD11" s="204">
        <v>1</v>
      </c>
      <c r="AE11" s="204">
        <v>0</v>
      </c>
      <c r="AF11" s="204">
        <v>0</v>
      </c>
      <c r="AG11" s="204">
        <v>0</v>
      </c>
      <c r="AH11" s="204">
        <v>0</v>
      </c>
      <c r="AI11" s="204">
        <v>0</v>
      </c>
      <c r="AJ11" s="204">
        <v>0</v>
      </c>
      <c r="AK11" s="204">
        <v>0</v>
      </c>
    </row>
    <row r="12" spans="1:37" x14ac:dyDescent="0.25">
      <c r="A12" s="143"/>
      <c r="B12" s="199"/>
      <c r="C12" s="192"/>
      <c r="D12" s="143"/>
      <c r="E12" s="143"/>
      <c r="F12" s="143"/>
      <c r="G12" s="143"/>
      <c r="H12" s="143"/>
      <c r="I12" s="143"/>
      <c r="J12" s="143"/>
      <c r="K12" s="192"/>
      <c r="L12" s="192"/>
      <c r="M12" s="220"/>
      <c r="Y12" s="212"/>
      <c r="Z12" s="212"/>
      <c r="AA12" s="212" t="s">
        <v>84</v>
      </c>
      <c r="AB12" s="217">
        <v>0</v>
      </c>
      <c r="AC12" s="217">
        <v>0</v>
      </c>
      <c r="AD12" s="217">
        <v>0</v>
      </c>
      <c r="AE12" s="217">
        <v>0</v>
      </c>
      <c r="AF12" s="217">
        <v>0</v>
      </c>
      <c r="AG12" s="217">
        <v>0</v>
      </c>
      <c r="AH12" s="217">
        <v>0</v>
      </c>
      <c r="AI12" s="217">
        <v>0</v>
      </c>
      <c r="AJ12" s="217">
        <v>0</v>
      </c>
      <c r="AK12" s="217">
        <v>0</v>
      </c>
    </row>
    <row r="13" spans="1:37" x14ac:dyDescent="0.25">
      <c r="A13" s="199" t="s">
        <v>60</v>
      </c>
      <c r="B13" s="252">
        <v>5</v>
      </c>
      <c r="C13" s="153" t="str">
        <f>IF($B13="","",VLOOKUP($B13,'A-VI.kcs-U16-F elo'!$A$7:$O$22,5))</f>
        <v>100615</v>
      </c>
      <c r="D13" s="153">
        <f>IF($B13="","",VLOOKUP($B13,'A-VI.kcs-U16-F elo'!$A$7:$O$22,15))</f>
        <v>11</v>
      </c>
      <c r="E13" s="253" t="str">
        <f>UPPER(IF($B13="","",VLOOKUP($B13,'A-VI.kcs-U16-F elo'!$A$7:$O$22,2)))</f>
        <v>VARGA</v>
      </c>
      <c r="F13" s="254"/>
      <c r="G13" s="253" t="str">
        <f>IF($B13="","",VLOOKUP($B13,'A-VI.kcs-U16-F elo'!$A$7:$O$22,3))</f>
        <v>Barna</v>
      </c>
      <c r="H13" s="254"/>
      <c r="I13" s="253" t="str">
        <f>IF($B13="","",VLOOKUP($B13,'A-VI.kcs-U16-F elo'!$A$7:$O$22,4))</f>
        <v>PTE Gyakorló Ált. Isk., Gimn. és Óvoda</v>
      </c>
      <c r="J13" s="143"/>
      <c r="K13" s="1060" t="s">
        <v>574</v>
      </c>
      <c r="L13" s="214" t="e">
        <f>IF(K13="","",CONCATENATE(VLOOKUP($Y$3,$AB$1:$AK$1,K13)," pont"))</f>
        <v>#N/A</v>
      </c>
      <c r="M13" s="219"/>
      <c r="Y13" s="212"/>
      <c r="Z13" s="212"/>
      <c r="AA13" s="212" t="s">
        <v>85</v>
      </c>
      <c r="AB13" s="217">
        <v>0</v>
      </c>
      <c r="AC13" s="217">
        <v>0</v>
      </c>
      <c r="AD13" s="217">
        <v>0</v>
      </c>
      <c r="AE13" s="217">
        <v>0</v>
      </c>
      <c r="AF13" s="217">
        <v>0</v>
      </c>
      <c r="AG13" s="217">
        <v>0</v>
      </c>
      <c r="AH13" s="217">
        <v>0</v>
      </c>
      <c r="AI13" s="217">
        <v>0</v>
      </c>
      <c r="AJ13" s="217">
        <v>0</v>
      </c>
      <c r="AK13" s="217">
        <v>0</v>
      </c>
    </row>
    <row r="14" spans="1:37" x14ac:dyDescent="0.25">
      <c r="A14" s="164"/>
      <c r="B14" s="209"/>
      <c r="C14" s="165"/>
      <c r="D14" s="165"/>
      <c r="E14" s="165"/>
      <c r="F14" s="165"/>
      <c r="G14" s="165"/>
      <c r="H14" s="165"/>
      <c r="I14" s="165"/>
      <c r="J14" s="143"/>
      <c r="K14" s="164"/>
      <c r="L14" s="164"/>
      <c r="M14" s="220"/>
      <c r="Y14" s="212"/>
      <c r="Z14" s="212"/>
      <c r="AA14" s="212"/>
      <c r="AB14" s="212"/>
      <c r="AC14" s="212"/>
      <c r="AD14" s="212"/>
      <c r="AE14" s="212"/>
      <c r="AF14" s="212"/>
      <c r="AG14" s="212"/>
      <c r="AH14" s="212"/>
      <c r="AI14" s="212"/>
      <c r="AJ14" s="212"/>
      <c r="AK14" s="212"/>
    </row>
    <row r="15" spans="1:37" x14ac:dyDescent="0.25">
      <c r="A15" s="164" t="s">
        <v>61</v>
      </c>
      <c r="B15" s="210">
        <v>1</v>
      </c>
      <c r="C15" s="153">
        <f>IF($B15="","",VLOOKUP($B15,'A-VI.kcs-U16-F elo'!$A$7:$O$22,5))</f>
        <v>0</v>
      </c>
      <c r="D15" s="153">
        <f>IF($B15="","",VLOOKUP($B15,'A-VI.kcs-U16-F elo'!$A$7:$O$22,15))</f>
        <v>0</v>
      </c>
      <c r="E15" s="151" t="str">
        <f>UPPER(IF($B15="","",VLOOKUP($B15,'A-VI.kcs-U16-F elo'!$A$7:$O$22,2)))</f>
        <v/>
      </c>
      <c r="F15" s="154"/>
      <c r="G15" s="151">
        <f>IF($B15="","",VLOOKUP($B15,'A-VI.kcs-U16-F elo'!$A$7:$O$22,3))</f>
        <v>0</v>
      </c>
      <c r="H15" s="154"/>
      <c r="I15" s="151">
        <f>IF($B15="","",VLOOKUP($B15,'A-VI.kcs-U16-F elo'!$A$7:$O$22,4))</f>
        <v>0</v>
      </c>
      <c r="J15" s="143"/>
      <c r="K15" s="1060" t="s">
        <v>126</v>
      </c>
      <c r="L15" s="214" t="e">
        <f>IF(K15="","",CONCATENATE(VLOOKUP($Y$3,$AB$1:$AK$1,K15)," pont"))</f>
        <v>#N/A</v>
      </c>
      <c r="M15" s="219"/>
      <c r="Y15" s="212"/>
      <c r="Z15" s="212"/>
      <c r="AA15" s="212"/>
      <c r="AB15" s="212"/>
      <c r="AC15" s="212"/>
      <c r="AD15" s="212"/>
      <c r="AE15" s="212"/>
      <c r="AF15" s="212"/>
      <c r="AG15" s="212"/>
      <c r="AH15" s="212"/>
      <c r="AI15" s="212"/>
      <c r="AJ15" s="212"/>
      <c r="AK15" s="212"/>
    </row>
    <row r="16" spans="1:37" x14ac:dyDescent="0.25">
      <c r="A16" s="164"/>
      <c r="B16" s="209"/>
      <c r="C16" s="165"/>
      <c r="D16" s="165"/>
      <c r="E16" s="165"/>
      <c r="F16" s="165"/>
      <c r="G16" s="165"/>
      <c r="H16" s="165"/>
      <c r="I16" s="165"/>
      <c r="J16" s="143"/>
      <c r="K16" s="164"/>
      <c r="L16" s="164"/>
      <c r="M16" s="220"/>
      <c r="Y16" s="212"/>
      <c r="Z16" s="212"/>
      <c r="AA16" s="212" t="s">
        <v>53</v>
      </c>
      <c r="AB16" s="212">
        <v>300</v>
      </c>
      <c r="AC16" s="212">
        <v>250</v>
      </c>
      <c r="AD16" s="212">
        <v>220</v>
      </c>
      <c r="AE16" s="212">
        <v>180</v>
      </c>
      <c r="AF16" s="212">
        <v>160</v>
      </c>
      <c r="AG16" s="212">
        <v>150</v>
      </c>
      <c r="AH16" s="212">
        <v>140</v>
      </c>
      <c r="AI16" s="212">
        <v>130</v>
      </c>
      <c r="AJ16" s="212">
        <v>120</v>
      </c>
      <c r="AK16" s="212">
        <v>110</v>
      </c>
    </row>
    <row r="17" spans="1:37" x14ac:dyDescent="0.25">
      <c r="A17" s="164" t="s">
        <v>62</v>
      </c>
      <c r="B17" s="210">
        <v>4</v>
      </c>
      <c r="C17" s="153" t="str">
        <f>IF($B17="","",VLOOKUP($B17,'A-VI.kcs-U16-F elo'!$A$7:$O$22,5))</f>
        <v>100908</v>
      </c>
      <c r="D17" s="153">
        <f>IF($B17="","",VLOOKUP($B17,'A-VI.kcs-U16-F elo'!$A$7:$O$22,15))</f>
        <v>0</v>
      </c>
      <c r="E17" s="151" t="str">
        <f>UPPER(IF($B17="","",VLOOKUP($B17,'A-VI.kcs-U16-F elo'!$A$7:$O$22,2)))</f>
        <v>MAYER</v>
      </c>
      <c r="F17" s="154"/>
      <c r="G17" s="151" t="str">
        <f>IF($B17="","",VLOOKUP($B17,'A-VI.kcs-U16-F elo'!$A$7:$O$22,3))</f>
        <v>Iván</v>
      </c>
      <c r="H17" s="154"/>
      <c r="I17" s="151" t="str">
        <f>IF($B17="","",VLOOKUP($B17,'A-VI.kcs-U16-F elo'!$A$7:$O$22,4))</f>
        <v xml:space="preserve">Siklósi Táncsics M. Gimn. és Ált.Isk. </v>
      </c>
      <c r="J17" s="143"/>
      <c r="K17" s="1060" t="s">
        <v>602</v>
      </c>
      <c r="L17" s="214" t="e">
        <f>IF(K17="","",CONCATENATE(VLOOKUP($Y$3,$AB$1:$AK$1,K17)," pont"))</f>
        <v>#N/A</v>
      </c>
      <c r="M17" s="219"/>
      <c r="Y17" s="212"/>
      <c r="Z17" s="212"/>
      <c r="AA17" s="212" t="s">
        <v>76</v>
      </c>
      <c r="AB17" s="212">
        <v>250</v>
      </c>
      <c r="AC17" s="212">
        <v>200</v>
      </c>
      <c r="AD17" s="212">
        <v>160</v>
      </c>
      <c r="AE17" s="212">
        <v>140</v>
      </c>
      <c r="AF17" s="212">
        <v>120</v>
      </c>
      <c r="AG17" s="212">
        <v>110</v>
      </c>
      <c r="AH17" s="212">
        <v>100</v>
      </c>
      <c r="AI17" s="212">
        <v>90</v>
      </c>
      <c r="AJ17" s="212">
        <v>80</v>
      </c>
      <c r="AK17" s="212">
        <v>70</v>
      </c>
    </row>
    <row r="18" spans="1:37" x14ac:dyDescent="0.25">
      <c r="A18" s="143"/>
      <c r="B18" s="143"/>
      <c r="C18" s="143"/>
      <c r="D18" s="143"/>
      <c r="E18" s="143"/>
      <c r="F18" s="143"/>
      <c r="G18" s="143"/>
      <c r="H18" s="143"/>
      <c r="I18" s="143"/>
      <c r="J18" s="143"/>
      <c r="K18" s="143"/>
      <c r="L18" s="143"/>
      <c r="M18" s="143"/>
      <c r="Y18" s="212"/>
      <c r="Z18" s="212"/>
      <c r="AA18" s="212" t="s">
        <v>77</v>
      </c>
      <c r="AB18" s="212">
        <v>200</v>
      </c>
      <c r="AC18" s="212">
        <v>150</v>
      </c>
      <c r="AD18" s="212">
        <v>130</v>
      </c>
      <c r="AE18" s="212">
        <v>110</v>
      </c>
      <c r="AF18" s="212">
        <v>95</v>
      </c>
      <c r="AG18" s="212">
        <v>80</v>
      </c>
      <c r="AH18" s="212">
        <v>70</v>
      </c>
      <c r="AI18" s="212">
        <v>60</v>
      </c>
      <c r="AJ18" s="212">
        <v>55</v>
      </c>
      <c r="AK18" s="212">
        <v>50</v>
      </c>
    </row>
    <row r="19" spans="1:37" x14ac:dyDescent="0.25">
      <c r="A19" s="143"/>
      <c r="B19" s="143"/>
      <c r="C19" s="143"/>
      <c r="D19" s="143"/>
      <c r="E19" s="143"/>
      <c r="F19" s="143"/>
      <c r="G19" s="143"/>
      <c r="H19" s="143"/>
      <c r="I19" s="143"/>
      <c r="J19" s="143"/>
      <c r="K19" s="143"/>
      <c r="L19" s="143"/>
      <c r="M19" s="143"/>
      <c r="Y19" s="212"/>
      <c r="Z19" s="212"/>
      <c r="AA19" s="212" t="s">
        <v>78</v>
      </c>
      <c r="AB19" s="212">
        <v>150</v>
      </c>
      <c r="AC19" s="212">
        <v>120</v>
      </c>
      <c r="AD19" s="212">
        <v>100</v>
      </c>
      <c r="AE19" s="212">
        <v>80</v>
      </c>
      <c r="AF19" s="212">
        <v>70</v>
      </c>
      <c r="AG19" s="212">
        <v>60</v>
      </c>
      <c r="AH19" s="212">
        <v>55</v>
      </c>
      <c r="AI19" s="212">
        <v>50</v>
      </c>
      <c r="AJ19" s="212">
        <v>45</v>
      </c>
      <c r="AK19" s="212">
        <v>40</v>
      </c>
    </row>
    <row r="20" spans="1:37" x14ac:dyDescent="0.25">
      <c r="A20" s="143"/>
      <c r="B20" s="143"/>
      <c r="C20" s="143"/>
      <c r="D20" s="143"/>
      <c r="E20" s="143"/>
      <c r="F20" s="143"/>
      <c r="G20" s="143"/>
      <c r="H20" s="143"/>
      <c r="I20" s="143"/>
      <c r="J20" s="143"/>
      <c r="K20" s="143"/>
      <c r="L20" s="143"/>
      <c r="M20" s="143"/>
      <c r="Y20" s="212"/>
      <c r="Z20" s="212"/>
      <c r="AA20" s="212" t="s">
        <v>79</v>
      </c>
      <c r="AB20" s="212">
        <v>120</v>
      </c>
      <c r="AC20" s="212">
        <v>90</v>
      </c>
      <c r="AD20" s="212">
        <v>65</v>
      </c>
      <c r="AE20" s="212">
        <v>55</v>
      </c>
      <c r="AF20" s="212">
        <v>50</v>
      </c>
      <c r="AG20" s="212">
        <v>45</v>
      </c>
      <c r="AH20" s="212">
        <v>40</v>
      </c>
      <c r="AI20" s="212">
        <v>35</v>
      </c>
      <c r="AJ20" s="212">
        <v>25</v>
      </c>
      <c r="AK20" s="212">
        <v>20</v>
      </c>
    </row>
    <row r="21" spans="1:37" x14ac:dyDescent="0.25">
      <c r="A21" s="143"/>
      <c r="B21" s="143"/>
      <c r="C21" s="143"/>
      <c r="D21" s="143"/>
      <c r="E21" s="143"/>
      <c r="F21" s="143"/>
      <c r="G21" s="143"/>
      <c r="H21" s="143"/>
      <c r="I21" s="143"/>
      <c r="J21" s="143"/>
      <c r="K21" s="143"/>
      <c r="L21" s="143"/>
      <c r="M21" s="143"/>
      <c r="Y21" s="212"/>
      <c r="Z21" s="212"/>
      <c r="AA21" s="212" t="s">
        <v>80</v>
      </c>
      <c r="AB21" s="212">
        <v>90</v>
      </c>
      <c r="AC21" s="212">
        <v>60</v>
      </c>
      <c r="AD21" s="212">
        <v>45</v>
      </c>
      <c r="AE21" s="212">
        <v>34</v>
      </c>
      <c r="AF21" s="212">
        <v>27</v>
      </c>
      <c r="AG21" s="212">
        <v>22</v>
      </c>
      <c r="AH21" s="212">
        <v>18</v>
      </c>
      <c r="AI21" s="212">
        <v>15</v>
      </c>
      <c r="AJ21" s="212">
        <v>12</v>
      </c>
      <c r="AK21" s="212">
        <v>9</v>
      </c>
    </row>
    <row r="22" spans="1:37" ht="18.75" customHeight="1" x14ac:dyDescent="0.25">
      <c r="A22" s="143"/>
      <c r="B22" s="1096"/>
      <c r="C22" s="1096"/>
      <c r="D22" s="1099" t="str">
        <f>E7</f>
        <v>SPITL</v>
      </c>
      <c r="E22" s="1099"/>
      <c r="F22" s="1099" t="str">
        <f>E9</f>
        <v>GYENIS</v>
      </c>
      <c r="G22" s="1099"/>
      <c r="H22" s="1099" t="str">
        <f>E11</f>
        <v>GÖMÖRY</v>
      </c>
      <c r="I22" s="1099"/>
      <c r="J22" s="143"/>
      <c r="K22" s="143"/>
      <c r="L22" s="143"/>
      <c r="M22" s="200" t="s">
        <v>57</v>
      </c>
      <c r="Y22" s="212"/>
      <c r="Z22" s="212"/>
      <c r="AA22" s="212" t="s">
        <v>81</v>
      </c>
      <c r="AB22" s="212">
        <v>60</v>
      </c>
      <c r="AC22" s="212">
        <v>40</v>
      </c>
      <c r="AD22" s="212">
        <v>30</v>
      </c>
      <c r="AE22" s="212">
        <v>20</v>
      </c>
      <c r="AF22" s="212">
        <v>18</v>
      </c>
      <c r="AG22" s="212">
        <v>15</v>
      </c>
      <c r="AH22" s="212">
        <v>12</v>
      </c>
      <c r="AI22" s="212">
        <v>10</v>
      </c>
      <c r="AJ22" s="212">
        <v>8</v>
      </c>
      <c r="AK22" s="212">
        <v>6</v>
      </c>
    </row>
    <row r="23" spans="1:37" ht="18.75" customHeight="1" x14ac:dyDescent="0.25">
      <c r="A23" s="198" t="s">
        <v>53</v>
      </c>
      <c r="B23" s="1091" t="str">
        <f>E7</f>
        <v>SPITL</v>
      </c>
      <c r="C23" s="1091"/>
      <c r="D23" s="1095"/>
      <c r="E23" s="1095"/>
      <c r="F23" s="1089" t="s">
        <v>578</v>
      </c>
      <c r="G23" s="1090"/>
      <c r="H23" s="1089" t="s">
        <v>636</v>
      </c>
      <c r="I23" s="1090"/>
      <c r="J23" s="143"/>
      <c r="K23" s="143"/>
      <c r="L23" s="143"/>
      <c r="M23" s="201">
        <v>2</v>
      </c>
      <c r="Y23" s="212"/>
      <c r="Z23" s="212"/>
      <c r="AA23" s="212" t="s">
        <v>82</v>
      </c>
      <c r="AB23" s="212">
        <v>40</v>
      </c>
      <c r="AC23" s="212">
        <v>25</v>
      </c>
      <c r="AD23" s="212">
        <v>18</v>
      </c>
      <c r="AE23" s="212">
        <v>13</v>
      </c>
      <c r="AF23" s="212">
        <v>8</v>
      </c>
      <c r="AG23" s="212">
        <v>7</v>
      </c>
      <c r="AH23" s="212">
        <v>6</v>
      </c>
      <c r="AI23" s="212">
        <v>5</v>
      </c>
      <c r="AJ23" s="212">
        <v>4</v>
      </c>
      <c r="AK23" s="212">
        <v>3</v>
      </c>
    </row>
    <row r="24" spans="1:37" ht="18.75" customHeight="1" x14ac:dyDescent="0.25">
      <c r="A24" s="198" t="s">
        <v>54</v>
      </c>
      <c r="B24" s="1091" t="str">
        <f>E9</f>
        <v>GYENIS</v>
      </c>
      <c r="C24" s="1091"/>
      <c r="D24" s="1089" t="s">
        <v>126</v>
      </c>
      <c r="E24" s="1090"/>
      <c r="F24" s="1095"/>
      <c r="G24" s="1095"/>
      <c r="H24" s="1089" t="s">
        <v>126</v>
      </c>
      <c r="I24" s="1090"/>
      <c r="J24" s="143"/>
      <c r="K24" s="143"/>
      <c r="L24" s="143"/>
      <c r="M24" s="201"/>
      <c r="Y24" s="212"/>
      <c r="Z24" s="212"/>
      <c r="AA24" s="212" t="s">
        <v>83</v>
      </c>
      <c r="AB24" s="212">
        <v>25</v>
      </c>
      <c r="AC24" s="212">
        <v>15</v>
      </c>
      <c r="AD24" s="212">
        <v>13</v>
      </c>
      <c r="AE24" s="212">
        <v>7</v>
      </c>
      <c r="AF24" s="212">
        <v>6</v>
      </c>
      <c r="AG24" s="212">
        <v>5</v>
      </c>
      <c r="AH24" s="212">
        <v>4</v>
      </c>
      <c r="AI24" s="212">
        <v>3</v>
      </c>
      <c r="AJ24" s="212">
        <v>2</v>
      </c>
      <c r="AK24" s="212">
        <v>1</v>
      </c>
    </row>
    <row r="25" spans="1:37" ht="18.75" customHeight="1" x14ac:dyDescent="0.25">
      <c r="A25" s="198" t="s">
        <v>55</v>
      </c>
      <c r="B25" s="1091" t="str">
        <f>E11</f>
        <v>GÖMÖRY</v>
      </c>
      <c r="C25" s="1091"/>
      <c r="D25" s="1089" t="s">
        <v>635</v>
      </c>
      <c r="E25" s="1090"/>
      <c r="F25" s="1089" t="s">
        <v>578</v>
      </c>
      <c r="G25" s="1090"/>
      <c r="H25" s="1095"/>
      <c r="I25" s="1095"/>
      <c r="J25" s="143"/>
      <c r="K25" s="143"/>
      <c r="L25" s="143"/>
      <c r="M25" s="201">
        <v>1</v>
      </c>
      <c r="Y25" s="212"/>
      <c r="Z25" s="212"/>
      <c r="AA25" s="212" t="s">
        <v>88</v>
      </c>
      <c r="AB25" s="212">
        <v>15</v>
      </c>
      <c r="AC25" s="212">
        <v>10</v>
      </c>
      <c r="AD25" s="212">
        <v>8</v>
      </c>
      <c r="AE25" s="212">
        <v>4</v>
      </c>
      <c r="AF25" s="212">
        <v>3</v>
      </c>
      <c r="AG25" s="212">
        <v>2</v>
      </c>
      <c r="AH25" s="212">
        <v>1</v>
      </c>
      <c r="AI25" s="212">
        <v>0</v>
      </c>
      <c r="AJ25" s="212">
        <v>0</v>
      </c>
      <c r="AK25" s="212">
        <v>0</v>
      </c>
    </row>
    <row r="26" spans="1:37" x14ac:dyDescent="0.25">
      <c r="A26" s="143"/>
      <c r="B26" s="143"/>
      <c r="C26" s="143"/>
      <c r="D26" s="1052"/>
      <c r="E26" s="1052"/>
      <c r="F26" s="1052"/>
      <c r="G26" s="1052"/>
      <c r="H26" s="1052"/>
      <c r="I26" s="1052"/>
      <c r="J26" s="143"/>
      <c r="K26" s="143"/>
      <c r="L26" s="143"/>
      <c r="M26" s="202"/>
      <c r="Y26" s="212"/>
      <c r="Z26" s="212"/>
      <c r="AA26" s="212" t="s">
        <v>84</v>
      </c>
      <c r="AB26" s="212">
        <v>10</v>
      </c>
      <c r="AC26" s="212">
        <v>6</v>
      </c>
      <c r="AD26" s="212">
        <v>4</v>
      </c>
      <c r="AE26" s="212">
        <v>2</v>
      </c>
      <c r="AF26" s="212">
        <v>1</v>
      </c>
      <c r="AG26" s="212">
        <v>0</v>
      </c>
      <c r="AH26" s="212">
        <v>0</v>
      </c>
      <c r="AI26" s="212">
        <v>0</v>
      </c>
      <c r="AJ26" s="212">
        <v>0</v>
      </c>
      <c r="AK26" s="212">
        <v>0</v>
      </c>
    </row>
    <row r="27" spans="1:37" ht="18.75" customHeight="1" x14ac:dyDescent="0.25">
      <c r="A27" s="143"/>
      <c r="B27" s="1096"/>
      <c r="C27" s="1096"/>
      <c r="D27" s="1097" t="str">
        <f>E13</f>
        <v>VARGA</v>
      </c>
      <c r="E27" s="1097"/>
      <c r="F27" s="1098" t="s">
        <v>653</v>
      </c>
      <c r="G27" s="1097"/>
      <c r="H27" s="1097" t="str">
        <f>E17</f>
        <v>MAYER</v>
      </c>
      <c r="I27" s="1097"/>
      <c r="J27" s="143"/>
      <c r="K27" s="143"/>
      <c r="L27" s="143"/>
      <c r="M27" s="202"/>
      <c r="Y27" s="212"/>
      <c r="Z27" s="212"/>
      <c r="AA27" s="212" t="s">
        <v>85</v>
      </c>
      <c r="AB27" s="212">
        <v>3</v>
      </c>
      <c r="AC27" s="212">
        <v>2</v>
      </c>
      <c r="AD27" s="212">
        <v>1</v>
      </c>
      <c r="AE27" s="212">
        <v>0</v>
      </c>
      <c r="AF27" s="212">
        <v>0</v>
      </c>
      <c r="AG27" s="212">
        <v>0</v>
      </c>
      <c r="AH27" s="212">
        <v>0</v>
      </c>
      <c r="AI27" s="212">
        <v>0</v>
      </c>
      <c r="AJ27" s="212">
        <v>0</v>
      </c>
      <c r="AK27" s="212">
        <v>0</v>
      </c>
    </row>
    <row r="28" spans="1:37" ht="18.75" customHeight="1" x14ac:dyDescent="0.25">
      <c r="A28" s="198" t="s">
        <v>60</v>
      </c>
      <c r="B28" s="1091" t="str">
        <f>E13</f>
        <v>VARGA</v>
      </c>
      <c r="C28" s="1091"/>
      <c r="D28" s="1095"/>
      <c r="E28" s="1095"/>
      <c r="F28" s="1089" t="s">
        <v>126</v>
      </c>
      <c r="G28" s="1090"/>
      <c r="H28" s="1089" t="s">
        <v>576</v>
      </c>
      <c r="I28" s="1090"/>
      <c r="J28" s="143"/>
      <c r="K28" s="143"/>
      <c r="L28" s="143"/>
      <c r="M28" s="201">
        <v>1</v>
      </c>
    </row>
    <row r="29" spans="1:37" ht="18.75" customHeight="1" x14ac:dyDescent="0.25">
      <c r="A29" s="198" t="s">
        <v>61</v>
      </c>
      <c r="B29" s="1091">
        <v>0</v>
      </c>
      <c r="C29" s="1091"/>
      <c r="D29" s="1089" t="s">
        <v>126</v>
      </c>
      <c r="E29" s="1090"/>
      <c r="F29" s="1095"/>
      <c r="G29" s="1095"/>
      <c r="H29" s="1089" t="s">
        <v>126</v>
      </c>
      <c r="I29" s="1090"/>
      <c r="J29" s="143"/>
      <c r="K29" s="143"/>
      <c r="L29" s="143"/>
      <c r="M29" s="201"/>
    </row>
    <row r="30" spans="1:37" ht="18.75" customHeight="1" x14ac:dyDescent="0.25">
      <c r="A30" s="198" t="s">
        <v>62</v>
      </c>
      <c r="B30" s="1091" t="str">
        <f>E17</f>
        <v>MAYER</v>
      </c>
      <c r="C30" s="1091"/>
      <c r="D30" s="1089" t="s">
        <v>577</v>
      </c>
      <c r="E30" s="1090"/>
      <c r="F30" s="1089" t="s">
        <v>126</v>
      </c>
      <c r="G30" s="1090"/>
      <c r="H30" s="1095"/>
      <c r="I30" s="1095"/>
      <c r="J30" s="143"/>
      <c r="K30" s="143"/>
      <c r="L30" s="143"/>
      <c r="M30" s="201">
        <v>2</v>
      </c>
    </row>
    <row r="31" spans="1:37" x14ac:dyDescent="0.25">
      <c r="A31" s="143"/>
      <c r="B31" s="143"/>
      <c r="C31" s="143"/>
      <c r="D31" s="143"/>
      <c r="E31" s="143"/>
      <c r="F31" s="143"/>
      <c r="G31" s="143"/>
      <c r="H31" s="143"/>
      <c r="I31" s="143"/>
      <c r="J31" s="143"/>
      <c r="K31" s="143"/>
      <c r="L31" s="143"/>
      <c r="M31" s="143"/>
    </row>
    <row r="32" spans="1:37" x14ac:dyDescent="0.25">
      <c r="A32" s="143" t="s">
        <v>49</v>
      </c>
      <c r="B32" s="143"/>
      <c r="C32" s="1094" t="str">
        <f>IF(M23=1,B23,IF(M24=1,B24,IF(M25=1,B25,"")))</f>
        <v>GÖMÖRY</v>
      </c>
      <c r="D32" s="1094"/>
      <c r="E32" s="164" t="s">
        <v>64</v>
      </c>
      <c r="F32" s="1093" t="str">
        <f>IF(M28=1,B28,IF(M29=1,B29,IF(M30=1,B30,"")))</f>
        <v>VARGA</v>
      </c>
      <c r="G32" s="1093"/>
      <c r="H32" s="143"/>
      <c r="I32" s="1059" t="s">
        <v>578</v>
      </c>
      <c r="J32" s="143"/>
      <c r="K32" s="143"/>
      <c r="L32" s="143"/>
      <c r="M32" s="143"/>
    </row>
    <row r="33" spans="1:18" x14ac:dyDescent="0.25">
      <c r="A33" s="143"/>
      <c r="B33" s="143"/>
      <c r="C33" s="143"/>
      <c r="D33" s="143"/>
      <c r="E33" s="143"/>
      <c r="F33" s="164"/>
      <c r="G33" s="164"/>
      <c r="H33" s="143"/>
      <c r="I33" s="143"/>
      <c r="J33" s="143"/>
      <c r="K33" s="143"/>
      <c r="L33" s="143"/>
      <c r="M33" s="143"/>
    </row>
    <row r="34" spans="1:18" x14ac:dyDescent="0.25">
      <c r="A34" s="143" t="s">
        <v>63</v>
      </c>
      <c r="B34" s="143"/>
      <c r="C34" s="1094" t="str">
        <f>IF(M23=2,B23,IF(M24=2,B24,IF(M25=2,B25,"")))</f>
        <v>SPITL</v>
      </c>
      <c r="D34" s="1094"/>
      <c r="E34" s="164" t="s">
        <v>64</v>
      </c>
      <c r="F34" s="1093" t="str">
        <f>IF(M28=2,B28,IF(M29=2,B29,IF(M30=2,B30,"")))</f>
        <v>MAYER</v>
      </c>
      <c r="G34" s="1093"/>
      <c r="H34" s="143"/>
      <c r="I34" s="1059" t="s">
        <v>578</v>
      </c>
      <c r="J34" s="143"/>
      <c r="K34" s="143"/>
      <c r="L34" s="143"/>
      <c r="M34" s="143"/>
    </row>
    <row r="35" spans="1:18" x14ac:dyDescent="0.25">
      <c r="A35" s="143"/>
      <c r="B35" s="143"/>
      <c r="C35" s="164"/>
      <c r="D35" s="164"/>
      <c r="E35" s="164"/>
      <c r="F35" s="164"/>
      <c r="G35" s="164"/>
      <c r="H35" s="143"/>
      <c r="I35" s="143"/>
      <c r="J35" s="143"/>
      <c r="K35" s="143"/>
      <c r="L35" s="143"/>
      <c r="M35" s="143"/>
    </row>
    <row r="36" spans="1:18" x14ac:dyDescent="0.25">
      <c r="A36" s="143" t="s">
        <v>65</v>
      </c>
      <c r="B36" s="143"/>
      <c r="C36" s="1093" t="str">
        <f>IF(M23=3,B23,IF(M24=3,B24,IF(M25=3,B25,"")))</f>
        <v/>
      </c>
      <c r="D36" s="1093"/>
      <c r="E36" s="164" t="s">
        <v>64</v>
      </c>
      <c r="F36" s="1093" t="str">
        <f>IF(M28=3,B28,IF(M29=3,B29,IF(M30=3,B30,"")))</f>
        <v/>
      </c>
      <c r="G36" s="1093"/>
      <c r="H36" s="143"/>
      <c r="I36" s="142"/>
      <c r="J36" s="143"/>
      <c r="K36" s="143"/>
      <c r="L36" s="143"/>
      <c r="M36" s="143"/>
    </row>
    <row r="37" spans="1:18" x14ac:dyDescent="0.25">
      <c r="A37" s="143"/>
      <c r="B37" s="143"/>
      <c r="C37" s="143"/>
      <c r="D37" s="143"/>
      <c r="E37" s="143"/>
      <c r="F37" s="143"/>
      <c r="G37" s="143"/>
      <c r="H37" s="143"/>
      <c r="I37" s="143"/>
      <c r="J37" s="143"/>
      <c r="K37" s="143"/>
      <c r="L37" s="143"/>
      <c r="M37" s="143"/>
    </row>
    <row r="38" spans="1:18" x14ac:dyDescent="0.25">
      <c r="A38" s="143"/>
      <c r="B38" s="143"/>
      <c r="C38" s="143"/>
      <c r="D38" s="143"/>
      <c r="E38" s="143"/>
      <c r="F38" s="143"/>
      <c r="G38" s="143"/>
      <c r="H38" s="143"/>
      <c r="I38" s="143"/>
      <c r="J38" s="143"/>
      <c r="K38" s="143"/>
      <c r="L38" s="142"/>
      <c r="M38" s="143"/>
    </row>
    <row r="39" spans="1:18" x14ac:dyDescent="0.25">
      <c r="A39" s="68" t="s">
        <v>35</v>
      </c>
      <c r="B39" s="69"/>
      <c r="C39" s="116"/>
      <c r="D39" s="172" t="s">
        <v>2</v>
      </c>
      <c r="E39" s="173" t="s">
        <v>37</v>
      </c>
      <c r="F39" s="190"/>
      <c r="G39" s="172" t="s">
        <v>2</v>
      </c>
      <c r="H39" s="173" t="s">
        <v>46</v>
      </c>
      <c r="I39" s="77"/>
      <c r="J39" s="173" t="s">
        <v>47</v>
      </c>
      <c r="K39" s="76" t="s">
        <v>48</v>
      </c>
      <c r="L39" s="30"/>
      <c r="M39" s="190"/>
      <c r="P39" s="166"/>
      <c r="Q39" s="166"/>
      <c r="R39" s="167"/>
    </row>
    <row r="40" spans="1:18" x14ac:dyDescent="0.25">
      <c r="A40" s="146" t="s">
        <v>36</v>
      </c>
      <c r="B40" s="147"/>
      <c r="C40" s="148"/>
      <c r="D40" s="174"/>
      <c r="E40" s="1092"/>
      <c r="F40" s="1092"/>
      <c r="G40" s="184" t="s">
        <v>3</v>
      </c>
      <c r="H40" s="147"/>
      <c r="I40" s="175"/>
      <c r="J40" s="185"/>
      <c r="K40" s="144" t="s">
        <v>38</v>
      </c>
      <c r="L40" s="191"/>
      <c r="M40" s="176"/>
      <c r="P40" s="168"/>
      <c r="Q40" s="168"/>
      <c r="R40" s="169"/>
    </row>
    <row r="41" spans="1:18" x14ac:dyDescent="0.25">
      <c r="A41" s="149" t="s">
        <v>45</v>
      </c>
      <c r="B41" s="75"/>
      <c r="C41" s="150"/>
      <c r="D41" s="177"/>
      <c r="E41" s="1088"/>
      <c r="F41" s="1088"/>
      <c r="G41" s="186" t="s">
        <v>4</v>
      </c>
      <c r="H41" s="178"/>
      <c r="I41" s="179"/>
      <c r="J41" s="41"/>
      <c r="K41" s="188"/>
      <c r="L41" s="142"/>
      <c r="M41" s="183"/>
      <c r="P41" s="169"/>
      <c r="Q41" s="170"/>
      <c r="R41" s="169"/>
    </row>
    <row r="42" spans="1:18" x14ac:dyDescent="0.25">
      <c r="A42" s="88"/>
      <c r="B42" s="89"/>
      <c r="C42" s="90"/>
      <c r="D42" s="177"/>
      <c r="E42" s="181"/>
      <c r="F42" s="143"/>
      <c r="G42" s="186" t="s">
        <v>5</v>
      </c>
      <c r="H42" s="178"/>
      <c r="I42" s="179"/>
      <c r="J42" s="41"/>
      <c r="K42" s="144" t="s">
        <v>39</v>
      </c>
      <c r="L42" s="191"/>
      <c r="M42" s="176"/>
      <c r="P42" s="168"/>
      <c r="Q42" s="168"/>
      <c r="R42" s="169"/>
    </row>
    <row r="43" spans="1:18" x14ac:dyDescent="0.25">
      <c r="A43" s="70"/>
      <c r="B43" s="114"/>
      <c r="C43" s="71"/>
      <c r="D43" s="177"/>
      <c r="E43" s="181"/>
      <c r="F43" s="143"/>
      <c r="G43" s="186" t="s">
        <v>6</v>
      </c>
      <c r="H43" s="178"/>
      <c r="I43" s="179"/>
      <c r="J43" s="41"/>
      <c r="K43" s="189"/>
      <c r="L43" s="143"/>
      <c r="M43" s="180"/>
      <c r="P43" s="169"/>
      <c r="Q43" s="170"/>
      <c r="R43" s="169"/>
    </row>
    <row r="44" spans="1:18" x14ac:dyDescent="0.25">
      <c r="A44" s="79"/>
      <c r="B44" s="91"/>
      <c r="C44" s="115"/>
      <c r="D44" s="177"/>
      <c r="E44" s="181"/>
      <c r="F44" s="143"/>
      <c r="G44" s="186" t="s">
        <v>7</v>
      </c>
      <c r="H44" s="178"/>
      <c r="I44" s="179"/>
      <c r="J44" s="41"/>
      <c r="K44" s="149"/>
      <c r="L44" s="142"/>
      <c r="M44" s="183"/>
      <c r="P44" s="169"/>
      <c r="Q44" s="170"/>
      <c r="R44" s="169"/>
    </row>
    <row r="45" spans="1:18" x14ac:dyDescent="0.25">
      <c r="A45" s="80"/>
      <c r="B45" s="21"/>
      <c r="C45" s="71"/>
      <c r="D45" s="177"/>
      <c r="E45" s="181"/>
      <c r="F45" s="143"/>
      <c r="G45" s="186" t="s">
        <v>8</v>
      </c>
      <c r="H45" s="178"/>
      <c r="I45" s="179"/>
      <c r="J45" s="41"/>
      <c r="K45" s="144" t="s">
        <v>28</v>
      </c>
      <c r="L45" s="191"/>
      <c r="M45" s="176"/>
      <c r="P45" s="168"/>
      <c r="Q45" s="168"/>
      <c r="R45" s="169"/>
    </row>
    <row r="46" spans="1:18" x14ac:dyDescent="0.25">
      <c r="A46" s="80"/>
      <c r="B46" s="21"/>
      <c r="C46" s="86"/>
      <c r="D46" s="177"/>
      <c r="E46" s="181"/>
      <c r="F46" s="143"/>
      <c r="G46" s="186" t="s">
        <v>9</v>
      </c>
      <c r="H46" s="178"/>
      <c r="I46" s="179"/>
      <c r="J46" s="41"/>
      <c r="K46" s="189"/>
      <c r="L46" s="143"/>
      <c r="M46" s="180"/>
      <c r="P46" s="169"/>
      <c r="Q46" s="170"/>
      <c r="R46" s="169"/>
    </row>
    <row r="47" spans="1:18" x14ac:dyDescent="0.25">
      <c r="A47" s="81"/>
      <c r="B47" s="78"/>
      <c r="C47" s="87"/>
      <c r="D47" s="182"/>
      <c r="E47" s="72"/>
      <c r="F47" s="142"/>
      <c r="G47" s="187" t="s">
        <v>10</v>
      </c>
      <c r="H47" s="75"/>
      <c r="I47" s="145"/>
      <c r="J47" s="73"/>
      <c r="K47" s="149" t="str">
        <f>L4</f>
        <v>Nagyistók-Nádasi Judit</v>
      </c>
      <c r="L47" s="142"/>
      <c r="M47" s="183"/>
      <c r="P47" s="169"/>
      <c r="Q47" s="170"/>
      <c r="R47" s="171">
        <f>MIN(4,'A-VI.kcs-U16-F elo'!Q5)</f>
        <v>4</v>
      </c>
    </row>
  </sheetData>
  <mergeCells count="42">
    <mergeCell ref="A1:F1"/>
    <mergeCell ref="A4:C4"/>
    <mergeCell ref="B22:C22"/>
    <mergeCell ref="D22:E22"/>
    <mergeCell ref="F22:G22"/>
    <mergeCell ref="H22:I22"/>
    <mergeCell ref="B23:C23"/>
    <mergeCell ref="D23:E23"/>
    <mergeCell ref="F23:G23"/>
    <mergeCell ref="H23:I23"/>
    <mergeCell ref="B28:C28"/>
    <mergeCell ref="D28:E28"/>
    <mergeCell ref="B24:C24"/>
    <mergeCell ref="D24:E24"/>
    <mergeCell ref="F24:G24"/>
    <mergeCell ref="H24:I24"/>
    <mergeCell ref="F28:G28"/>
    <mergeCell ref="H28:I28"/>
    <mergeCell ref="C32:D32"/>
    <mergeCell ref="F32:G32"/>
    <mergeCell ref="H25:I25"/>
    <mergeCell ref="B27:C27"/>
    <mergeCell ref="D27:E27"/>
    <mergeCell ref="F27:G27"/>
    <mergeCell ref="H30:I30"/>
    <mergeCell ref="D29:E29"/>
    <mergeCell ref="F29:G29"/>
    <mergeCell ref="H27:I27"/>
    <mergeCell ref="B25:C25"/>
    <mergeCell ref="D25:E25"/>
    <mergeCell ref="F25:G25"/>
    <mergeCell ref="E41:F41"/>
    <mergeCell ref="H29:I29"/>
    <mergeCell ref="B30:C30"/>
    <mergeCell ref="D30:E30"/>
    <mergeCell ref="F30:G30"/>
    <mergeCell ref="E40:F40"/>
    <mergeCell ref="F34:G34"/>
    <mergeCell ref="C34:D34"/>
    <mergeCell ref="C36:D36"/>
    <mergeCell ref="F36:G36"/>
    <mergeCell ref="B29:C29"/>
  </mergeCells>
  <phoneticPr fontId="44" type="noConversion"/>
  <conditionalFormatting sqref="E7 E9 E11 E13 E15 E17">
    <cfRule type="cellIs" dxfId="304" priority="2" stopIfTrue="1" operator="equal">
      <formula>"Bye"</formula>
    </cfRule>
  </conditionalFormatting>
  <conditionalFormatting sqref="R47">
    <cfRule type="expression" dxfId="30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indexed="42"/>
  </sheetPr>
  <dimension ref="A1:Q156"/>
  <sheetViews>
    <sheetView showGridLines="0" showZeros="0" zoomScale="85" zoomScaleNormal="85" workbookViewId="0">
      <pane ySplit="6" topLeftCell="A7" activePane="bottomLeft" state="frozen"/>
      <selection activeCell="B7" sqref="B7:O29"/>
      <selection pane="bottomLeft" activeCell="Q9" sqref="Q9:Q10"/>
    </sheetView>
  </sheetViews>
  <sheetFormatPr defaultRowHeight="13.2" x14ac:dyDescent="0.25"/>
  <cols>
    <col min="1" max="1" width="3.88671875" customWidth="1"/>
    <col min="2" max="2" width="13.33203125" customWidth="1"/>
    <col min="3" max="3" width="11.88671875" customWidth="1"/>
    <col min="4" max="4" width="53.88671875" style="34" bestFit="1" customWidth="1"/>
    <col min="5" max="5" width="10.6640625" style="236" customWidth="1"/>
    <col min="6" max="6" width="6.109375" style="47" hidden="1" customWidth="1"/>
    <col min="7" max="7" width="3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7" ht="24.6" x14ac:dyDescent="0.4">
      <c r="A1" s="251" t="str">
        <f>Altalanos!$A$6</f>
        <v>Baranya Vármegyei Tenisz DO A kategória</v>
      </c>
      <c r="B1" s="42"/>
      <c r="C1" s="42"/>
      <c r="D1" s="92"/>
      <c r="E1" s="110" t="s">
        <v>44</v>
      </c>
      <c r="F1" s="58"/>
      <c r="G1" s="101"/>
      <c r="H1" s="43"/>
      <c r="I1" s="43"/>
      <c r="J1" s="102"/>
      <c r="K1" s="102"/>
      <c r="L1" s="102"/>
      <c r="M1" s="102"/>
      <c r="N1" s="102"/>
      <c r="O1" s="102"/>
      <c r="P1" s="102"/>
      <c r="Q1" s="103"/>
    </row>
    <row r="2" spans="1:17" ht="13.8" thickBot="1" x14ac:dyDescent="0.3">
      <c r="B2" s="44" t="s">
        <v>43</v>
      </c>
      <c r="C2" s="248" t="str">
        <f>Altalanos!$B$8</f>
        <v>A-VII.kcs-U18-F</v>
      </c>
      <c r="D2" s="58"/>
      <c r="E2" s="110" t="s">
        <v>29</v>
      </c>
      <c r="F2" s="48"/>
      <c r="G2" s="48"/>
      <c r="H2" s="229"/>
      <c r="I2" s="229"/>
      <c r="J2" s="43"/>
      <c r="K2" s="43"/>
      <c r="L2" s="43"/>
      <c r="M2" s="43"/>
      <c r="N2" s="52"/>
      <c r="O2" s="38"/>
      <c r="P2" s="38"/>
      <c r="Q2" s="52"/>
    </row>
    <row r="3" spans="1:17" s="2" customFormat="1" ht="13.8" thickBot="1" x14ac:dyDescent="0.3">
      <c r="A3" s="223" t="s">
        <v>42</v>
      </c>
      <c r="B3" s="227"/>
      <c r="C3" s="227"/>
      <c r="D3" s="227"/>
      <c r="E3" s="227"/>
      <c r="F3" s="227"/>
      <c r="G3" s="227"/>
      <c r="H3" s="227"/>
      <c r="I3" s="228"/>
      <c r="J3" s="53"/>
      <c r="K3" s="59"/>
      <c r="L3" s="59"/>
      <c r="M3" s="59"/>
      <c r="N3" s="126" t="s">
        <v>28</v>
      </c>
      <c r="O3" s="54"/>
      <c r="P3" s="60"/>
      <c r="Q3" s="111"/>
    </row>
    <row r="4" spans="1:17" s="2" customFormat="1" x14ac:dyDescent="0.25">
      <c r="A4" s="36" t="s">
        <v>21</v>
      </c>
      <c r="B4" s="36"/>
      <c r="C4" s="35" t="s">
        <v>19</v>
      </c>
      <c r="D4" s="36" t="s">
        <v>24</v>
      </c>
      <c r="E4" s="39"/>
      <c r="G4" s="61"/>
      <c r="H4" s="238" t="s">
        <v>25</v>
      </c>
      <c r="I4" s="233"/>
      <c r="J4" s="62"/>
      <c r="K4" s="63"/>
      <c r="L4" s="63"/>
      <c r="M4" s="63"/>
      <c r="N4" s="62"/>
      <c r="O4" s="112"/>
      <c r="P4" s="112"/>
      <c r="Q4" s="64"/>
    </row>
    <row r="5" spans="1:17" s="2" customFormat="1" ht="13.8" thickBot="1" x14ac:dyDescent="0.3">
      <c r="A5" s="104" t="str">
        <f>Altalanos!$A$10</f>
        <v>2026.05.14-15.</v>
      </c>
      <c r="B5" s="104"/>
      <c r="C5" s="45" t="str">
        <f>Altalanos!$C$10</f>
        <v>Pécs</v>
      </c>
      <c r="D5" s="46" t="str">
        <f>Altalanos!$D$10</f>
        <v xml:space="preserve">  </v>
      </c>
      <c r="E5" s="46"/>
      <c r="F5" s="46"/>
      <c r="G5" s="46"/>
      <c r="H5" s="123" t="str">
        <f>Altalanos!$E$10</f>
        <v>Nagyistók-Nádasi Judit</v>
      </c>
      <c r="I5" s="239"/>
      <c r="J5" s="65"/>
      <c r="K5" s="40"/>
      <c r="L5" s="40"/>
      <c r="M5" s="40"/>
      <c r="N5" s="65"/>
      <c r="O5" s="46"/>
      <c r="P5" s="46"/>
      <c r="Q5" s="241"/>
    </row>
    <row r="6" spans="1:17" ht="30" customHeight="1" thickBot="1" x14ac:dyDescent="0.3">
      <c r="A6" s="94" t="s">
        <v>30</v>
      </c>
      <c r="B6" s="55" t="s">
        <v>22</v>
      </c>
      <c r="C6" s="55" t="s">
        <v>23</v>
      </c>
      <c r="D6" s="55" t="s">
        <v>26</v>
      </c>
      <c r="E6" s="56" t="s">
        <v>27</v>
      </c>
      <c r="F6" s="56" t="s">
        <v>31</v>
      </c>
      <c r="G6" s="56" t="s">
        <v>95</v>
      </c>
      <c r="H6" s="230" t="s">
        <v>32</v>
      </c>
      <c r="I6" s="231"/>
      <c r="J6" s="96" t="s">
        <v>14</v>
      </c>
      <c r="K6" s="57" t="s">
        <v>12</v>
      </c>
      <c r="L6" s="98" t="s">
        <v>0</v>
      </c>
      <c r="M6" s="74" t="s">
        <v>13</v>
      </c>
      <c r="N6" s="117" t="s">
        <v>40</v>
      </c>
      <c r="O6" s="108" t="s">
        <v>33</v>
      </c>
      <c r="P6" s="109" t="s">
        <v>1</v>
      </c>
      <c r="Q6" s="56" t="s">
        <v>34</v>
      </c>
    </row>
    <row r="7" spans="1:17" s="11" customFormat="1" ht="18.899999999999999" customHeight="1" x14ac:dyDescent="0.25">
      <c r="A7" s="100">
        <v>1</v>
      </c>
      <c r="B7" s="49" t="s">
        <v>127</v>
      </c>
      <c r="C7" s="49" t="s">
        <v>128</v>
      </c>
      <c r="D7" s="50" t="s">
        <v>116</v>
      </c>
      <c r="E7" s="113" t="s">
        <v>129</v>
      </c>
      <c r="F7" s="224"/>
      <c r="G7" s="225"/>
      <c r="H7" s="50"/>
      <c r="I7" s="50"/>
      <c r="J7" s="97"/>
      <c r="K7" s="95"/>
      <c r="L7" s="99"/>
      <c r="M7" s="95"/>
      <c r="N7" s="93"/>
      <c r="O7" s="50">
        <v>75</v>
      </c>
      <c r="P7" s="66"/>
      <c r="Q7" s="51"/>
    </row>
    <row r="8" spans="1:17" s="11" customFormat="1" ht="18.899999999999999" customHeight="1" x14ac:dyDescent="0.25">
      <c r="A8" s="100">
        <v>2</v>
      </c>
      <c r="B8" s="49" t="s">
        <v>130</v>
      </c>
      <c r="C8" s="49" t="s">
        <v>131</v>
      </c>
      <c r="D8" s="50" t="s">
        <v>116</v>
      </c>
      <c r="E8" s="113" t="s">
        <v>132</v>
      </c>
      <c r="F8" s="226"/>
      <c r="G8" s="121"/>
      <c r="H8" s="50"/>
      <c r="I8" s="50"/>
      <c r="J8" s="97"/>
      <c r="K8" s="95"/>
      <c r="L8" s="99"/>
      <c r="M8" s="95"/>
      <c r="N8" s="93"/>
      <c r="O8" s="50" t="s">
        <v>126</v>
      </c>
      <c r="P8" s="66"/>
      <c r="Q8" s="51"/>
    </row>
    <row r="9" spans="1:17" s="11" customFormat="1" ht="18.899999999999999" customHeight="1" x14ac:dyDescent="0.25">
      <c r="A9" s="100">
        <v>3</v>
      </c>
      <c r="B9" s="49" t="s">
        <v>133</v>
      </c>
      <c r="C9" s="49" t="s">
        <v>140</v>
      </c>
      <c r="D9" s="50" t="s">
        <v>134</v>
      </c>
      <c r="E9" s="113" t="s">
        <v>141</v>
      </c>
      <c r="F9" s="226"/>
      <c r="G9" s="121"/>
      <c r="H9" s="50"/>
      <c r="I9" s="50"/>
      <c r="J9" s="97"/>
      <c r="K9" s="95"/>
      <c r="L9" s="99"/>
      <c r="M9" s="95"/>
      <c r="N9" s="93"/>
      <c r="O9" s="50">
        <v>63</v>
      </c>
      <c r="P9" s="235"/>
      <c r="Q9" s="118"/>
    </row>
    <row r="10" spans="1:17" s="11" customFormat="1" ht="18.899999999999999" customHeight="1" x14ac:dyDescent="0.25">
      <c r="A10" s="100">
        <v>4</v>
      </c>
      <c r="B10" s="49" t="s">
        <v>135</v>
      </c>
      <c r="C10" s="49" t="s">
        <v>136</v>
      </c>
      <c r="D10" s="50" t="s">
        <v>134</v>
      </c>
      <c r="E10" s="113" t="s">
        <v>137</v>
      </c>
      <c r="F10" s="226"/>
      <c r="G10" s="121"/>
      <c r="H10" s="50"/>
      <c r="I10" s="50"/>
      <c r="J10" s="97"/>
      <c r="K10" s="95"/>
      <c r="L10" s="99"/>
      <c r="M10" s="95"/>
      <c r="N10" s="93"/>
      <c r="O10" s="50">
        <v>29</v>
      </c>
      <c r="P10" s="234"/>
      <c r="Q10" s="232"/>
    </row>
    <row r="11" spans="1:17" s="11" customFormat="1" ht="18.899999999999999" customHeight="1" x14ac:dyDescent="0.25">
      <c r="A11" s="100">
        <v>5</v>
      </c>
      <c r="B11" s="49"/>
      <c r="C11" s="49"/>
      <c r="D11" s="50"/>
      <c r="E11" s="113"/>
      <c r="F11" s="226"/>
      <c r="G11" s="121"/>
      <c r="H11" s="50"/>
      <c r="I11" s="50"/>
      <c r="J11" s="97"/>
      <c r="K11" s="95"/>
      <c r="L11" s="99"/>
      <c r="M11" s="95"/>
      <c r="N11" s="93"/>
      <c r="O11" s="50"/>
      <c r="P11" s="234"/>
      <c r="Q11" s="232"/>
    </row>
    <row r="12" spans="1:17" s="11" customFormat="1" ht="18.899999999999999" customHeight="1" x14ac:dyDescent="0.25">
      <c r="A12" s="100">
        <v>6</v>
      </c>
      <c r="B12" s="49"/>
      <c r="C12" s="49"/>
      <c r="D12" s="50"/>
      <c r="E12" s="113"/>
      <c r="F12" s="226"/>
      <c r="G12" s="121"/>
      <c r="H12" s="50"/>
      <c r="I12" s="50"/>
      <c r="J12" s="97"/>
      <c r="K12" s="95"/>
      <c r="L12" s="99"/>
      <c r="M12" s="95"/>
      <c r="N12" s="93"/>
      <c r="O12" s="50"/>
      <c r="P12" s="234"/>
      <c r="Q12" s="232"/>
    </row>
    <row r="13" spans="1:17" s="11" customFormat="1" ht="18.899999999999999" customHeight="1" x14ac:dyDescent="0.25">
      <c r="A13" s="100">
        <v>7</v>
      </c>
      <c r="B13" s="49"/>
      <c r="C13" s="49"/>
      <c r="D13" s="50"/>
      <c r="E13" s="113"/>
      <c r="F13" s="226"/>
      <c r="G13" s="121"/>
      <c r="H13" s="50"/>
      <c r="I13" s="50"/>
      <c r="J13" s="97"/>
      <c r="K13" s="95"/>
      <c r="L13" s="99"/>
      <c r="M13" s="95"/>
      <c r="N13" s="93"/>
      <c r="O13" s="50"/>
      <c r="P13" s="234"/>
      <c r="Q13" s="232"/>
    </row>
    <row r="14" spans="1:17" s="11" customFormat="1" ht="18.899999999999999" customHeight="1" x14ac:dyDescent="0.25">
      <c r="A14" s="100">
        <v>8</v>
      </c>
      <c r="B14" s="49"/>
      <c r="C14" s="49"/>
      <c r="D14" s="50"/>
      <c r="E14" s="113"/>
      <c r="F14" s="226"/>
      <c r="G14" s="121"/>
      <c r="H14" s="50"/>
      <c r="I14" s="50"/>
      <c r="J14" s="97"/>
      <c r="K14" s="95"/>
      <c r="L14" s="99"/>
      <c r="M14" s="95"/>
      <c r="N14" s="93"/>
      <c r="O14" s="50"/>
      <c r="P14" s="234"/>
      <c r="Q14" s="232"/>
    </row>
    <row r="15" spans="1:17" s="11" customFormat="1" ht="18.899999999999999" customHeight="1" x14ac:dyDescent="0.25">
      <c r="A15" s="100">
        <v>9</v>
      </c>
      <c r="B15" s="49"/>
      <c r="C15" s="49"/>
      <c r="D15" s="50"/>
      <c r="E15" s="113"/>
      <c r="F15" s="51"/>
      <c r="G15" s="51"/>
      <c r="H15" s="50"/>
      <c r="I15" s="50"/>
      <c r="J15" s="97"/>
      <c r="K15" s="95"/>
      <c r="L15" s="99"/>
      <c r="M15" s="120"/>
      <c r="N15" s="93"/>
      <c r="O15" s="50"/>
      <c r="P15" s="51"/>
      <c r="Q15" s="51"/>
    </row>
    <row r="16" spans="1:17" s="11" customFormat="1" ht="18.899999999999999" customHeight="1" x14ac:dyDescent="0.25">
      <c r="A16" s="100">
        <v>10</v>
      </c>
      <c r="B16" s="245"/>
      <c r="C16" s="49"/>
      <c r="D16" s="50" t="s">
        <v>139</v>
      </c>
      <c r="E16" s="113"/>
      <c r="F16" s="51"/>
      <c r="G16" s="51"/>
      <c r="H16" s="50"/>
      <c r="I16" s="50"/>
      <c r="J16" s="97"/>
      <c r="K16" s="95"/>
      <c r="L16" s="99"/>
      <c r="M16" s="120"/>
      <c r="N16" s="93"/>
      <c r="O16" s="50"/>
      <c r="P16" s="66"/>
      <c r="Q16" s="51"/>
    </row>
    <row r="17" spans="1:17" s="11" customFormat="1" ht="18.899999999999999" customHeight="1" x14ac:dyDescent="0.25">
      <c r="A17" s="100">
        <v>11</v>
      </c>
      <c r="B17" s="49"/>
      <c r="C17" s="49"/>
      <c r="D17" s="50"/>
      <c r="E17" s="113"/>
      <c r="F17" s="51"/>
      <c r="G17" s="51"/>
      <c r="H17" s="50"/>
      <c r="I17" s="50"/>
      <c r="J17" s="97"/>
      <c r="K17" s="95"/>
      <c r="L17" s="99"/>
      <c r="M17" s="120"/>
      <c r="N17" s="93"/>
      <c r="O17" s="50"/>
      <c r="P17" s="66"/>
      <c r="Q17" s="51"/>
    </row>
    <row r="18" spans="1:17" s="11" customFormat="1" ht="18.899999999999999" customHeight="1" x14ac:dyDescent="0.25">
      <c r="A18" s="100">
        <v>12</v>
      </c>
      <c r="B18" s="49"/>
      <c r="C18" s="49"/>
      <c r="D18" s="50"/>
      <c r="E18" s="113"/>
      <c r="F18" s="51"/>
      <c r="G18" s="51"/>
      <c r="H18" s="50"/>
      <c r="I18" s="50"/>
      <c r="J18" s="97"/>
      <c r="K18" s="95"/>
      <c r="L18" s="99"/>
      <c r="M18" s="120"/>
      <c r="N18" s="93"/>
      <c r="O18" s="50"/>
      <c r="P18" s="66"/>
      <c r="Q18" s="51"/>
    </row>
    <row r="19" spans="1:17" s="11" customFormat="1" ht="18.899999999999999" customHeight="1" x14ac:dyDescent="0.25">
      <c r="A19" s="100">
        <v>13</v>
      </c>
      <c r="B19" s="49"/>
      <c r="C19" s="49"/>
      <c r="D19" s="50"/>
      <c r="E19" s="113"/>
      <c r="F19" s="51"/>
      <c r="G19" s="51"/>
      <c r="H19" s="50"/>
      <c r="I19" s="50"/>
      <c r="J19" s="97"/>
      <c r="K19" s="95"/>
      <c r="L19" s="99"/>
      <c r="M19" s="120"/>
      <c r="N19" s="93"/>
      <c r="O19" s="50"/>
      <c r="P19" s="66"/>
      <c r="Q19" s="51"/>
    </row>
    <row r="20" spans="1:17" s="11" customFormat="1" ht="18.899999999999999" customHeight="1" x14ac:dyDescent="0.25">
      <c r="A20" s="100">
        <v>14</v>
      </c>
      <c r="B20" s="49"/>
      <c r="C20" s="49"/>
      <c r="D20" s="50"/>
      <c r="E20" s="113"/>
      <c r="F20" s="51"/>
      <c r="G20" s="51"/>
      <c r="H20" s="50"/>
      <c r="I20" s="50"/>
      <c r="J20" s="97"/>
      <c r="K20" s="95"/>
      <c r="L20" s="99"/>
      <c r="M20" s="120"/>
      <c r="N20" s="93"/>
      <c r="O20" s="50"/>
      <c r="P20" s="66"/>
      <c r="Q20" s="51"/>
    </row>
    <row r="21" spans="1:17" s="11" customFormat="1" ht="18.899999999999999" customHeight="1" x14ac:dyDescent="0.25">
      <c r="A21" s="100">
        <v>15</v>
      </c>
      <c r="B21" s="49"/>
      <c r="C21" s="49"/>
      <c r="D21" s="50"/>
      <c r="E21" s="113"/>
      <c r="F21" s="51"/>
      <c r="G21" s="51"/>
      <c r="H21" s="50"/>
      <c r="I21" s="50"/>
      <c r="J21" s="97"/>
      <c r="K21" s="95"/>
      <c r="L21" s="99"/>
      <c r="M21" s="120"/>
      <c r="N21" s="93"/>
      <c r="O21" s="50"/>
      <c r="P21" s="66"/>
      <c r="Q21" s="51"/>
    </row>
    <row r="22" spans="1:17" s="11" customFormat="1" ht="18.899999999999999" customHeight="1" x14ac:dyDescent="0.25">
      <c r="A22" s="100">
        <v>16</v>
      </c>
      <c r="B22" s="49"/>
      <c r="C22" s="49"/>
      <c r="D22" s="50"/>
      <c r="E22" s="113"/>
      <c r="F22" s="51"/>
      <c r="G22" s="51"/>
      <c r="H22" s="50"/>
      <c r="I22" s="50"/>
      <c r="J22" s="97"/>
      <c r="K22" s="95"/>
      <c r="L22" s="99"/>
      <c r="M22" s="120"/>
      <c r="N22" s="93"/>
      <c r="O22" s="50"/>
      <c r="P22" s="66"/>
      <c r="Q22" s="51"/>
    </row>
    <row r="23" spans="1:17" s="11" customFormat="1" ht="18.899999999999999" customHeight="1" x14ac:dyDescent="0.25">
      <c r="A23" s="100">
        <v>17</v>
      </c>
      <c r="B23" s="49"/>
      <c r="C23" s="49"/>
      <c r="D23" s="50"/>
      <c r="E23" s="113"/>
      <c r="F23" s="51"/>
      <c r="G23" s="51"/>
      <c r="H23" s="50"/>
      <c r="I23" s="50"/>
      <c r="J23" s="97"/>
      <c r="K23" s="95"/>
      <c r="L23" s="99"/>
      <c r="M23" s="120"/>
      <c r="N23" s="93"/>
      <c r="O23" s="50"/>
      <c r="P23" s="66"/>
      <c r="Q23" s="51"/>
    </row>
    <row r="24" spans="1:17" s="11" customFormat="1" ht="18.899999999999999" customHeight="1" x14ac:dyDescent="0.25">
      <c r="A24" s="100">
        <v>18</v>
      </c>
      <c r="B24" s="49"/>
      <c r="C24" s="49"/>
      <c r="D24" s="50"/>
      <c r="E24" s="113"/>
      <c r="F24" s="51"/>
      <c r="G24" s="51"/>
      <c r="H24" s="50"/>
      <c r="I24" s="50"/>
      <c r="J24" s="97"/>
      <c r="K24" s="95"/>
      <c r="L24" s="99"/>
      <c r="M24" s="120"/>
      <c r="N24" s="93"/>
      <c r="O24" s="50"/>
      <c r="P24" s="66"/>
      <c r="Q24" s="51"/>
    </row>
    <row r="25" spans="1:17" s="11" customFormat="1" ht="18.899999999999999" customHeight="1" x14ac:dyDescent="0.25">
      <c r="A25" s="100">
        <v>19</v>
      </c>
      <c r="B25" s="49"/>
      <c r="C25" s="49"/>
      <c r="D25" s="50"/>
      <c r="E25" s="113"/>
      <c r="F25" s="51"/>
      <c r="G25" s="51"/>
      <c r="H25" s="50"/>
      <c r="I25" s="50"/>
      <c r="J25" s="97"/>
      <c r="K25" s="95"/>
      <c r="L25" s="99"/>
      <c r="M25" s="120"/>
      <c r="N25" s="93"/>
      <c r="O25" s="50"/>
      <c r="P25" s="66"/>
      <c r="Q25" s="51"/>
    </row>
    <row r="26" spans="1:17" s="11" customFormat="1" ht="18.899999999999999" customHeight="1" x14ac:dyDescent="0.25">
      <c r="A26" s="100">
        <v>20</v>
      </c>
      <c r="B26" s="49"/>
      <c r="C26" s="49"/>
      <c r="D26" s="50"/>
      <c r="E26" s="113"/>
      <c r="F26" s="51"/>
      <c r="G26" s="51"/>
      <c r="H26" s="50"/>
      <c r="I26" s="50"/>
      <c r="J26" s="97"/>
      <c r="K26" s="95"/>
      <c r="L26" s="99"/>
      <c r="M26" s="120"/>
      <c r="N26" s="93"/>
      <c r="O26" s="50"/>
      <c r="P26" s="66"/>
      <c r="Q26" s="51"/>
    </row>
    <row r="27" spans="1:17" s="11" customFormat="1" ht="18.899999999999999" customHeight="1" x14ac:dyDescent="0.25">
      <c r="A27" s="100">
        <v>21</v>
      </c>
      <c r="B27" s="49"/>
      <c r="C27" s="49"/>
      <c r="D27" s="50"/>
      <c r="E27" s="113"/>
      <c r="F27" s="51"/>
      <c r="G27" s="51"/>
      <c r="H27" s="50"/>
      <c r="I27" s="50"/>
      <c r="J27" s="97"/>
      <c r="K27" s="95"/>
      <c r="L27" s="99"/>
      <c r="M27" s="120"/>
      <c r="N27" s="93"/>
      <c r="O27" s="50"/>
      <c r="P27" s="66"/>
      <c r="Q27" s="51"/>
    </row>
    <row r="28" spans="1:17" s="11" customFormat="1" ht="18.899999999999999" customHeight="1" x14ac:dyDescent="0.25">
      <c r="A28" s="100">
        <v>22</v>
      </c>
      <c r="B28" s="49"/>
      <c r="C28" s="49"/>
      <c r="D28" s="50"/>
      <c r="E28" s="246"/>
      <c r="F28" s="240"/>
      <c r="G28" s="118"/>
      <c r="H28" s="50"/>
      <c r="I28" s="50"/>
      <c r="J28" s="97"/>
      <c r="K28" s="95"/>
      <c r="L28" s="99"/>
      <c r="M28" s="120"/>
      <c r="N28" s="93"/>
      <c r="O28" s="50"/>
      <c r="P28" s="66"/>
      <c r="Q28" s="51"/>
    </row>
    <row r="29" spans="1:17" s="11" customFormat="1" ht="18.899999999999999" customHeight="1" x14ac:dyDescent="0.25">
      <c r="A29" s="100">
        <v>23</v>
      </c>
      <c r="B29" s="49"/>
      <c r="C29" s="49"/>
      <c r="D29" s="50"/>
      <c r="E29" s="247"/>
      <c r="F29" s="51"/>
      <c r="G29" s="51"/>
      <c r="H29" s="50"/>
      <c r="I29" s="50"/>
      <c r="J29" s="97"/>
      <c r="K29" s="95"/>
      <c r="L29" s="99"/>
      <c r="M29" s="120"/>
      <c r="N29" s="93"/>
      <c r="O29" s="50"/>
      <c r="P29" s="66"/>
      <c r="Q29" s="51"/>
    </row>
    <row r="30" spans="1:17" s="11" customFormat="1" ht="18.899999999999999" customHeight="1" x14ac:dyDescent="0.25">
      <c r="A30" s="100">
        <v>24</v>
      </c>
      <c r="B30" s="49"/>
      <c r="C30" s="49"/>
      <c r="D30" s="50"/>
      <c r="E30" s="113"/>
      <c r="F30" s="51"/>
      <c r="G30" s="51"/>
      <c r="H30" s="50"/>
      <c r="I30" s="50"/>
      <c r="J30" s="97"/>
      <c r="K30" s="95"/>
      <c r="L30" s="99"/>
      <c r="M30" s="120"/>
      <c r="N30" s="93"/>
      <c r="O30" s="50"/>
      <c r="P30" s="66"/>
      <c r="Q30" s="51"/>
    </row>
    <row r="31" spans="1:17" s="11" customFormat="1" ht="18.899999999999999" customHeight="1" x14ac:dyDescent="0.25">
      <c r="A31" s="100">
        <v>25</v>
      </c>
      <c r="B31" s="49"/>
      <c r="C31" s="49"/>
      <c r="D31" s="50"/>
      <c r="E31" s="113"/>
      <c r="F31" s="51"/>
      <c r="G31" s="51"/>
      <c r="H31" s="50"/>
      <c r="I31" s="50"/>
      <c r="J31" s="97"/>
      <c r="K31" s="95"/>
      <c r="L31" s="99"/>
      <c r="M31" s="120"/>
      <c r="N31" s="93"/>
      <c r="O31" s="50"/>
      <c r="P31" s="66"/>
      <c r="Q31" s="51"/>
    </row>
    <row r="32" spans="1:17" s="11" customFormat="1" ht="18.899999999999999" customHeight="1" x14ac:dyDescent="0.25">
      <c r="A32" s="100">
        <v>26</v>
      </c>
      <c r="B32" s="49"/>
      <c r="C32" s="49"/>
      <c r="D32" s="50"/>
      <c r="E32" s="237"/>
      <c r="F32" s="51"/>
      <c r="G32" s="51"/>
      <c r="H32" s="50"/>
      <c r="I32" s="50"/>
      <c r="J32" s="97"/>
      <c r="K32" s="95"/>
      <c r="L32" s="99"/>
      <c r="M32" s="120"/>
      <c r="N32" s="93"/>
      <c r="O32" s="50"/>
      <c r="P32" s="66"/>
      <c r="Q32" s="51"/>
    </row>
    <row r="33" spans="1:17" s="11" customFormat="1" ht="18.899999999999999" customHeight="1" x14ac:dyDescent="0.25">
      <c r="A33" s="100">
        <v>27</v>
      </c>
      <c r="B33" s="49"/>
      <c r="C33" s="49"/>
      <c r="D33" s="50"/>
      <c r="E33" s="113"/>
      <c r="F33" s="51"/>
      <c r="G33" s="51"/>
      <c r="H33" s="50"/>
      <c r="I33" s="50"/>
      <c r="J33" s="97"/>
      <c r="K33" s="95"/>
      <c r="L33" s="99"/>
      <c r="M33" s="120"/>
      <c r="N33" s="93"/>
      <c r="O33" s="50"/>
      <c r="P33" s="66"/>
      <c r="Q33" s="51"/>
    </row>
    <row r="34" spans="1:17" s="11" customFormat="1" ht="18.899999999999999" customHeight="1" x14ac:dyDescent="0.25">
      <c r="A34" s="100">
        <v>28</v>
      </c>
      <c r="B34" s="49"/>
      <c r="C34" s="49"/>
      <c r="D34" s="50"/>
      <c r="E34" s="113"/>
      <c r="F34" s="51"/>
      <c r="G34" s="51"/>
      <c r="H34" s="50"/>
      <c r="I34" s="50"/>
      <c r="J34" s="97"/>
      <c r="K34" s="95"/>
      <c r="L34" s="99"/>
      <c r="M34" s="120"/>
      <c r="N34" s="93"/>
      <c r="O34" s="50"/>
      <c r="P34" s="66"/>
      <c r="Q34" s="51"/>
    </row>
    <row r="35" spans="1:17" s="11" customFormat="1" ht="18.899999999999999" customHeight="1" x14ac:dyDescent="0.25">
      <c r="A35" s="100">
        <v>29</v>
      </c>
      <c r="B35" s="49"/>
      <c r="C35" s="49"/>
      <c r="D35" s="50"/>
      <c r="E35" s="113"/>
      <c r="F35" s="51"/>
      <c r="G35" s="51"/>
      <c r="H35" s="50"/>
      <c r="I35" s="50"/>
      <c r="J35" s="97"/>
      <c r="K35" s="95"/>
      <c r="L35" s="99"/>
      <c r="M35" s="120"/>
      <c r="N35" s="93"/>
      <c r="O35" s="50"/>
      <c r="P35" s="66"/>
      <c r="Q35" s="51"/>
    </row>
    <row r="36" spans="1:17" s="11" customFormat="1" ht="18.899999999999999" customHeight="1" x14ac:dyDescent="0.25">
      <c r="A36" s="100">
        <v>30</v>
      </c>
      <c r="B36" s="49"/>
      <c r="C36" s="49"/>
      <c r="D36" s="50"/>
      <c r="E36" s="113"/>
      <c r="F36" s="51"/>
      <c r="G36" s="51"/>
      <c r="H36" s="50"/>
      <c r="I36" s="50"/>
      <c r="J36" s="97"/>
      <c r="K36" s="95"/>
      <c r="L36" s="99"/>
      <c r="M36" s="120"/>
      <c r="N36" s="93"/>
      <c r="O36" s="50"/>
      <c r="P36" s="66"/>
      <c r="Q36" s="51"/>
    </row>
    <row r="37" spans="1:17" s="11" customFormat="1" ht="18.899999999999999" customHeight="1" x14ac:dyDescent="0.25">
      <c r="A37" s="100">
        <v>31</v>
      </c>
      <c r="B37" s="49"/>
      <c r="C37" s="49"/>
      <c r="D37" s="50"/>
      <c r="E37" s="113"/>
      <c r="F37" s="51"/>
      <c r="G37" s="51"/>
      <c r="H37" s="50"/>
      <c r="I37" s="50"/>
      <c r="J37" s="97"/>
      <c r="K37" s="95"/>
      <c r="L37" s="99"/>
      <c r="M37" s="120"/>
      <c r="N37" s="93"/>
      <c r="O37" s="50"/>
      <c r="P37" s="66"/>
      <c r="Q37" s="51"/>
    </row>
    <row r="38" spans="1:17" s="11" customFormat="1" ht="18.899999999999999" customHeight="1" x14ac:dyDescent="0.25">
      <c r="A38" s="100">
        <v>32</v>
      </c>
      <c r="B38" s="49"/>
      <c r="C38" s="49"/>
      <c r="D38" s="50"/>
      <c r="E38" s="113"/>
      <c r="F38" s="51"/>
      <c r="G38" s="51"/>
      <c r="H38" s="226"/>
      <c r="I38" s="121"/>
      <c r="J38" s="97"/>
      <c r="K38" s="95"/>
      <c r="L38" s="99"/>
      <c r="M38" s="120"/>
      <c r="N38" s="93"/>
      <c r="O38" s="51"/>
      <c r="P38" s="66"/>
      <c r="Q38" s="51"/>
    </row>
    <row r="39" spans="1:17" s="11" customFormat="1" ht="18.899999999999999" customHeight="1" x14ac:dyDescent="0.25">
      <c r="A39" s="100">
        <v>33</v>
      </c>
      <c r="B39" s="49"/>
      <c r="C39" s="49"/>
      <c r="D39" s="50"/>
      <c r="E39" s="113"/>
      <c r="F39" s="51"/>
      <c r="G39" s="51"/>
      <c r="H39" s="226"/>
      <c r="I39" s="121"/>
      <c r="J39" s="97"/>
      <c r="K39" s="95"/>
      <c r="L39" s="99"/>
      <c r="M39" s="120"/>
      <c r="N39" s="118"/>
      <c r="O39" s="51"/>
      <c r="P39" s="66"/>
      <c r="Q39" s="51"/>
    </row>
    <row r="40" spans="1:17" s="11" customFormat="1" ht="18.899999999999999" customHeight="1" x14ac:dyDescent="0.25">
      <c r="A40" s="100">
        <v>34</v>
      </c>
      <c r="B40" s="49"/>
      <c r="C40" s="49"/>
      <c r="D40" s="50"/>
      <c r="E40" s="113"/>
      <c r="F40" s="51"/>
      <c r="G40" s="51"/>
      <c r="H40" s="226"/>
      <c r="I40" s="121"/>
      <c r="J40" s="97" t="e">
        <f>IF(AND(Q40="",#REF!&gt;0,#REF!&lt;5),K40,)</f>
        <v>#REF!</v>
      </c>
      <c r="K40" s="95" t="str">
        <f>IF(D40="","ZZZ9",IF(AND(#REF!&gt;0,#REF!&lt;5),D40&amp;#REF!,D40&amp;"9"))</f>
        <v>ZZZ9</v>
      </c>
      <c r="L40" s="99">
        <f t="shared" ref="L40:L103" si="0">IF(Q40="",999,Q40)</f>
        <v>999</v>
      </c>
      <c r="M40" s="120">
        <f t="shared" ref="M40:M103" si="1">IF(P40=999,999,1)</f>
        <v>999</v>
      </c>
      <c r="N40" s="118"/>
      <c r="O40" s="51"/>
      <c r="P40" s="66">
        <f t="shared" ref="P40:P103" si="2">IF(N40="DA",1,IF(N40="WC",2,IF(N40="SE",3,IF(N40="Q",4,IF(N40="LL",5,999)))))</f>
        <v>999</v>
      </c>
      <c r="Q40" s="51"/>
    </row>
    <row r="41" spans="1:17" s="11" customFormat="1" ht="18.899999999999999" customHeight="1" x14ac:dyDescent="0.25">
      <c r="A41" s="100">
        <v>35</v>
      </c>
      <c r="B41" s="49"/>
      <c r="C41" s="49"/>
      <c r="D41" s="50"/>
      <c r="E41" s="113"/>
      <c r="F41" s="51"/>
      <c r="G41" s="51"/>
      <c r="H41" s="226"/>
      <c r="I41" s="121"/>
      <c r="J41" s="97" t="e">
        <f>IF(AND(Q41="",#REF!&gt;0,#REF!&lt;5),K41,)</f>
        <v>#REF!</v>
      </c>
      <c r="K41" s="95" t="str">
        <f>IF(D41="","ZZZ9",IF(AND(#REF!&gt;0,#REF!&lt;5),D41&amp;#REF!,D41&amp;"9"))</f>
        <v>ZZZ9</v>
      </c>
      <c r="L41" s="99">
        <f t="shared" si="0"/>
        <v>999</v>
      </c>
      <c r="M41" s="120">
        <f t="shared" si="1"/>
        <v>999</v>
      </c>
      <c r="N41" s="118"/>
      <c r="O41" s="51"/>
      <c r="P41" s="66">
        <f t="shared" si="2"/>
        <v>999</v>
      </c>
      <c r="Q41" s="51"/>
    </row>
    <row r="42" spans="1:17" s="11" customFormat="1" ht="18.899999999999999" customHeight="1" x14ac:dyDescent="0.25">
      <c r="A42" s="100">
        <v>36</v>
      </c>
      <c r="B42" s="49"/>
      <c r="C42" s="49"/>
      <c r="D42" s="50"/>
      <c r="E42" s="113"/>
      <c r="F42" s="51"/>
      <c r="G42" s="51"/>
      <c r="H42" s="226"/>
      <c r="I42" s="121"/>
      <c r="J42" s="97" t="e">
        <f>IF(AND(Q42="",#REF!&gt;0,#REF!&lt;5),K42,)</f>
        <v>#REF!</v>
      </c>
      <c r="K42" s="95" t="str">
        <f>IF(D42="","ZZZ9",IF(AND(#REF!&gt;0,#REF!&lt;5),D42&amp;#REF!,D42&amp;"9"))</f>
        <v>ZZZ9</v>
      </c>
      <c r="L42" s="99">
        <f t="shared" si="0"/>
        <v>999</v>
      </c>
      <c r="M42" s="120">
        <f t="shared" si="1"/>
        <v>999</v>
      </c>
      <c r="N42" s="118"/>
      <c r="O42" s="51"/>
      <c r="P42" s="66">
        <f t="shared" si="2"/>
        <v>999</v>
      </c>
      <c r="Q42" s="51"/>
    </row>
    <row r="43" spans="1:17" s="11" customFormat="1" ht="18.899999999999999" customHeight="1" x14ac:dyDescent="0.25">
      <c r="A43" s="100">
        <v>37</v>
      </c>
      <c r="B43" s="49"/>
      <c r="C43" s="49"/>
      <c r="D43" s="50"/>
      <c r="E43" s="113"/>
      <c r="F43" s="51"/>
      <c r="G43" s="51"/>
      <c r="H43" s="226"/>
      <c r="I43" s="121"/>
      <c r="J43" s="97" t="e">
        <f>IF(AND(Q43="",#REF!&gt;0,#REF!&lt;5),K43,)</f>
        <v>#REF!</v>
      </c>
      <c r="K43" s="95" t="str">
        <f>IF(D43="","ZZZ9",IF(AND(#REF!&gt;0,#REF!&lt;5),D43&amp;#REF!,D43&amp;"9"))</f>
        <v>ZZZ9</v>
      </c>
      <c r="L43" s="99">
        <f t="shared" si="0"/>
        <v>999</v>
      </c>
      <c r="M43" s="120">
        <f t="shared" si="1"/>
        <v>999</v>
      </c>
      <c r="N43" s="118"/>
      <c r="O43" s="51"/>
      <c r="P43" s="66">
        <f t="shared" si="2"/>
        <v>999</v>
      </c>
      <c r="Q43" s="51"/>
    </row>
    <row r="44" spans="1:17" s="11" customFormat="1" ht="18.899999999999999" customHeight="1" x14ac:dyDescent="0.25">
      <c r="A44" s="100">
        <v>38</v>
      </c>
      <c r="B44" s="49"/>
      <c r="C44" s="49"/>
      <c r="D44" s="50"/>
      <c r="E44" s="113"/>
      <c r="F44" s="51"/>
      <c r="G44" s="51"/>
      <c r="H44" s="226"/>
      <c r="I44" s="121"/>
      <c r="J44" s="97" t="e">
        <f>IF(AND(Q44="",#REF!&gt;0,#REF!&lt;5),K44,)</f>
        <v>#REF!</v>
      </c>
      <c r="K44" s="95" t="str">
        <f>IF(D44="","ZZZ9",IF(AND(#REF!&gt;0,#REF!&lt;5),D44&amp;#REF!,D44&amp;"9"))</f>
        <v>ZZZ9</v>
      </c>
      <c r="L44" s="99">
        <f t="shared" si="0"/>
        <v>999</v>
      </c>
      <c r="M44" s="120">
        <f t="shared" si="1"/>
        <v>999</v>
      </c>
      <c r="N44" s="118"/>
      <c r="O44" s="51"/>
      <c r="P44" s="66">
        <f t="shared" si="2"/>
        <v>999</v>
      </c>
      <c r="Q44" s="51"/>
    </row>
    <row r="45" spans="1:17" s="11" customFormat="1" ht="18.899999999999999" customHeight="1" x14ac:dyDescent="0.25">
      <c r="A45" s="100">
        <v>39</v>
      </c>
      <c r="B45" s="49"/>
      <c r="C45" s="49"/>
      <c r="D45" s="50"/>
      <c r="E45" s="113"/>
      <c r="F45" s="51"/>
      <c r="G45" s="51"/>
      <c r="H45" s="226"/>
      <c r="I45" s="121"/>
      <c r="J45" s="97" t="e">
        <f>IF(AND(Q45="",#REF!&gt;0,#REF!&lt;5),K45,)</f>
        <v>#REF!</v>
      </c>
      <c r="K45" s="95" t="str">
        <f>IF(D45="","ZZZ9",IF(AND(#REF!&gt;0,#REF!&lt;5),D45&amp;#REF!,D45&amp;"9"))</f>
        <v>ZZZ9</v>
      </c>
      <c r="L45" s="99">
        <f t="shared" si="0"/>
        <v>999</v>
      </c>
      <c r="M45" s="120">
        <f t="shared" si="1"/>
        <v>999</v>
      </c>
      <c r="N45" s="118"/>
      <c r="O45" s="51"/>
      <c r="P45" s="66">
        <f t="shared" si="2"/>
        <v>999</v>
      </c>
      <c r="Q45" s="51"/>
    </row>
    <row r="46" spans="1:17" s="11" customFormat="1" ht="18.899999999999999" customHeight="1" x14ac:dyDescent="0.25">
      <c r="A46" s="100">
        <v>40</v>
      </c>
      <c r="B46" s="49"/>
      <c r="C46" s="49"/>
      <c r="D46" s="50"/>
      <c r="E46" s="113"/>
      <c r="F46" s="51"/>
      <c r="G46" s="51"/>
      <c r="H46" s="226"/>
      <c r="I46" s="121"/>
      <c r="J46" s="97" t="e">
        <f>IF(AND(Q46="",#REF!&gt;0,#REF!&lt;5),K46,)</f>
        <v>#REF!</v>
      </c>
      <c r="K46" s="95" t="str">
        <f>IF(D46="","ZZZ9",IF(AND(#REF!&gt;0,#REF!&lt;5),D46&amp;#REF!,D46&amp;"9"))</f>
        <v>ZZZ9</v>
      </c>
      <c r="L46" s="99">
        <f t="shared" si="0"/>
        <v>999</v>
      </c>
      <c r="M46" s="120">
        <f t="shared" si="1"/>
        <v>999</v>
      </c>
      <c r="N46" s="118"/>
      <c r="O46" s="51"/>
      <c r="P46" s="66">
        <f t="shared" si="2"/>
        <v>999</v>
      </c>
      <c r="Q46" s="51"/>
    </row>
    <row r="47" spans="1:17" s="11" customFormat="1" ht="18.899999999999999" customHeight="1" x14ac:dyDescent="0.25">
      <c r="A47" s="100">
        <v>41</v>
      </c>
      <c r="B47" s="49"/>
      <c r="C47" s="49"/>
      <c r="D47" s="50"/>
      <c r="E47" s="113"/>
      <c r="F47" s="51"/>
      <c r="G47" s="51"/>
      <c r="H47" s="226"/>
      <c r="I47" s="121"/>
      <c r="J47" s="97" t="e">
        <f>IF(AND(Q47="",#REF!&gt;0,#REF!&lt;5),K47,)</f>
        <v>#REF!</v>
      </c>
      <c r="K47" s="95" t="str">
        <f>IF(D47="","ZZZ9",IF(AND(#REF!&gt;0,#REF!&lt;5),D47&amp;#REF!,D47&amp;"9"))</f>
        <v>ZZZ9</v>
      </c>
      <c r="L47" s="99">
        <f t="shared" si="0"/>
        <v>999</v>
      </c>
      <c r="M47" s="120">
        <f t="shared" si="1"/>
        <v>999</v>
      </c>
      <c r="N47" s="118"/>
      <c r="O47" s="51"/>
      <c r="P47" s="66">
        <f t="shared" si="2"/>
        <v>999</v>
      </c>
      <c r="Q47" s="51"/>
    </row>
    <row r="48" spans="1:17" s="11" customFormat="1" ht="18.899999999999999" customHeight="1" x14ac:dyDescent="0.25">
      <c r="A48" s="100">
        <v>42</v>
      </c>
      <c r="B48" s="49"/>
      <c r="C48" s="49"/>
      <c r="D48" s="50"/>
      <c r="E48" s="113"/>
      <c r="F48" s="51"/>
      <c r="G48" s="51"/>
      <c r="H48" s="226"/>
      <c r="I48" s="121"/>
      <c r="J48" s="97" t="e">
        <f>IF(AND(Q48="",#REF!&gt;0,#REF!&lt;5),K48,)</f>
        <v>#REF!</v>
      </c>
      <c r="K48" s="95" t="str">
        <f>IF(D48="","ZZZ9",IF(AND(#REF!&gt;0,#REF!&lt;5),D48&amp;#REF!,D48&amp;"9"))</f>
        <v>ZZZ9</v>
      </c>
      <c r="L48" s="99">
        <f t="shared" si="0"/>
        <v>999</v>
      </c>
      <c r="M48" s="120">
        <f t="shared" si="1"/>
        <v>999</v>
      </c>
      <c r="N48" s="118"/>
      <c r="O48" s="51"/>
      <c r="P48" s="66">
        <f t="shared" si="2"/>
        <v>999</v>
      </c>
      <c r="Q48" s="51"/>
    </row>
    <row r="49" spans="1:17" s="11" customFormat="1" ht="18.899999999999999" customHeight="1" x14ac:dyDescent="0.25">
      <c r="A49" s="100">
        <v>43</v>
      </c>
      <c r="B49" s="49"/>
      <c r="C49" s="49"/>
      <c r="D49" s="50"/>
      <c r="E49" s="113"/>
      <c r="F49" s="51"/>
      <c r="G49" s="51"/>
      <c r="H49" s="226"/>
      <c r="I49" s="121"/>
      <c r="J49" s="97" t="e">
        <f>IF(AND(Q49="",#REF!&gt;0,#REF!&lt;5),K49,)</f>
        <v>#REF!</v>
      </c>
      <c r="K49" s="95" t="str">
        <f>IF(D49="","ZZZ9",IF(AND(#REF!&gt;0,#REF!&lt;5),D49&amp;#REF!,D49&amp;"9"))</f>
        <v>ZZZ9</v>
      </c>
      <c r="L49" s="99">
        <f t="shared" si="0"/>
        <v>999</v>
      </c>
      <c r="M49" s="120">
        <f t="shared" si="1"/>
        <v>999</v>
      </c>
      <c r="N49" s="118"/>
      <c r="O49" s="51"/>
      <c r="P49" s="66">
        <f t="shared" si="2"/>
        <v>999</v>
      </c>
      <c r="Q49" s="51"/>
    </row>
    <row r="50" spans="1:17" s="11" customFormat="1" ht="18.899999999999999" customHeight="1" x14ac:dyDescent="0.25">
      <c r="A50" s="100">
        <v>44</v>
      </c>
      <c r="B50" s="49"/>
      <c r="C50" s="49"/>
      <c r="D50" s="50"/>
      <c r="E50" s="113"/>
      <c r="F50" s="51"/>
      <c r="G50" s="51"/>
      <c r="H50" s="226"/>
      <c r="I50" s="121"/>
      <c r="J50" s="97" t="e">
        <f>IF(AND(Q50="",#REF!&gt;0,#REF!&lt;5),K50,)</f>
        <v>#REF!</v>
      </c>
      <c r="K50" s="95" t="str">
        <f>IF(D50="","ZZZ9",IF(AND(#REF!&gt;0,#REF!&lt;5),D50&amp;#REF!,D50&amp;"9"))</f>
        <v>ZZZ9</v>
      </c>
      <c r="L50" s="99">
        <f t="shared" si="0"/>
        <v>999</v>
      </c>
      <c r="M50" s="120">
        <f t="shared" si="1"/>
        <v>999</v>
      </c>
      <c r="N50" s="118"/>
      <c r="O50" s="51"/>
      <c r="P50" s="66">
        <f t="shared" si="2"/>
        <v>999</v>
      </c>
      <c r="Q50" s="51"/>
    </row>
    <row r="51" spans="1:17" s="11" customFormat="1" ht="18.899999999999999" customHeight="1" x14ac:dyDescent="0.25">
      <c r="A51" s="100">
        <v>45</v>
      </c>
      <c r="B51" s="49"/>
      <c r="C51" s="49"/>
      <c r="D51" s="50"/>
      <c r="E51" s="113"/>
      <c r="F51" s="51"/>
      <c r="G51" s="51"/>
      <c r="H51" s="226"/>
      <c r="I51" s="121"/>
      <c r="J51" s="97" t="e">
        <f>IF(AND(Q51="",#REF!&gt;0,#REF!&lt;5),K51,)</f>
        <v>#REF!</v>
      </c>
      <c r="K51" s="95" t="str">
        <f>IF(D51="","ZZZ9",IF(AND(#REF!&gt;0,#REF!&lt;5),D51&amp;#REF!,D51&amp;"9"))</f>
        <v>ZZZ9</v>
      </c>
      <c r="L51" s="99">
        <f t="shared" si="0"/>
        <v>999</v>
      </c>
      <c r="M51" s="120">
        <f t="shared" si="1"/>
        <v>999</v>
      </c>
      <c r="N51" s="118"/>
      <c r="O51" s="51"/>
      <c r="P51" s="66">
        <f t="shared" si="2"/>
        <v>999</v>
      </c>
      <c r="Q51" s="51"/>
    </row>
    <row r="52" spans="1:17" s="11" customFormat="1" ht="18.899999999999999" customHeight="1" x14ac:dyDescent="0.25">
      <c r="A52" s="100">
        <v>46</v>
      </c>
      <c r="B52" s="49"/>
      <c r="C52" s="49"/>
      <c r="D52" s="50"/>
      <c r="E52" s="113"/>
      <c r="F52" s="51"/>
      <c r="G52" s="51"/>
      <c r="H52" s="226"/>
      <c r="I52" s="121"/>
      <c r="J52" s="97" t="e">
        <f>IF(AND(Q52="",#REF!&gt;0,#REF!&lt;5),K52,)</f>
        <v>#REF!</v>
      </c>
      <c r="K52" s="95" t="str">
        <f>IF(D52="","ZZZ9",IF(AND(#REF!&gt;0,#REF!&lt;5),D52&amp;#REF!,D52&amp;"9"))</f>
        <v>ZZZ9</v>
      </c>
      <c r="L52" s="99">
        <f t="shared" si="0"/>
        <v>999</v>
      </c>
      <c r="M52" s="120">
        <f t="shared" si="1"/>
        <v>999</v>
      </c>
      <c r="N52" s="118"/>
      <c r="O52" s="51"/>
      <c r="P52" s="66">
        <f t="shared" si="2"/>
        <v>999</v>
      </c>
      <c r="Q52" s="51"/>
    </row>
    <row r="53" spans="1:17" s="11" customFormat="1" ht="18.899999999999999" customHeight="1" x14ac:dyDescent="0.25">
      <c r="A53" s="100">
        <v>47</v>
      </c>
      <c r="B53" s="49"/>
      <c r="C53" s="49"/>
      <c r="D53" s="50"/>
      <c r="E53" s="113"/>
      <c r="F53" s="51"/>
      <c r="G53" s="51"/>
      <c r="H53" s="226"/>
      <c r="I53" s="121"/>
      <c r="J53" s="97" t="e">
        <f>IF(AND(Q53="",#REF!&gt;0,#REF!&lt;5),K53,)</f>
        <v>#REF!</v>
      </c>
      <c r="K53" s="95" t="str">
        <f>IF(D53="","ZZZ9",IF(AND(#REF!&gt;0,#REF!&lt;5),D53&amp;#REF!,D53&amp;"9"))</f>
        <v>ZZZ9</v>
      </c>
      <c r="L53" s="99">
        <f t="shared" si="0"/>
        <v>999</v>
      </c>
      <c r="M53" s="120">
        <f t="shared" si="1"/>
        <v>999</v>
      </c>
      <c r="N53" s="118"/>
      <c r="O53" s="51"/>
      <c r="P53" s="66">
        <f t="shared" si="2"/>
        <v>999</v>
      </c>
      <c r="Q53" s="51"/>
    </row>
    <row r="54" spans="1:17" s="11" customFormat="1" ht="18.899999999999999" customHeight="1" x14ac:dyDescent="0.25">
      <c r="A54" s="100">
        <v>48</v>
      </c>
      <c r="B54" s="49"/>
      <c r="C54" s="49"/>
      <c r="D54" s="50"/>
      <c r="E54" s="113"/>
      <c r="F54" s="51"/>
      <c r="G54" s="51"/>
      <c r="H54" s="226"/>
      <c r="I54" s="121"/>
      <c r="J54" s="97" t="e">
        <f>IF(AND(Q54="",#REF!&gt;0,#REF!&lt;5),K54,)</f>
        <v>#REF!</v>
      </c>
      <c r="K54" s="95" t="str">
        <f>IF(D54="","ZZZ9",IF(AND(#REF!&gt;0,#REF!&lt;5),D54&amp;#REF!,D54&amp;"9"))</f>
        <v>ZZZ9</v>
      </c>
      <c r="L54" s="99">
        <f t="shared" si="0"/>
        <v>999</v>
      </c>
      <c r="M54" s="120">
        <f t="shared" si="1"/>
        <v>999</v>
      </c>
      <c r="N54" s="118"/>
      <c r="O54" s="51"/>
      <c r="P54" s="66">
        <f t="shared" si="2"/>
        <v>999</v>
      </c>
      <c r="Q54" s="51"/>
    </row>
    <row r="55" spans="1:17" s="11" customFormat="1" ht="18.899999999999999" customHeight="1" x14ac:dyDescent="0.25">
      <c r="A55" s="100">
        <v>49</v>
      </c>
      <c r="B55" s="49"/>
      <c r="C55" s="49"/>
      <c r="D55" s="50"/>
      <c r="E55" s="113"/>
      <c r="F55" s="51"/>
      <c r="G55" s="51"/>
      <c r="H55" s="226"/>
      <c r="I55" s="121"/>
      <c r="J55" s="97" t="e">
        <f>IF(AND(Q55="",#REF!&gt;0,#REF!&lt;5),K55,)</f>
        <v>#REF!</v>
      </c>
      <c r="K55" s="95" t="str">
        <f>IF(D55="","ZZZ9",IF(AND(#REF!&gt;0,#REF!&lt;5),D55&amp;#REF!,D55&amp;"9"))</f>
        <v>ZZZ9</v>
      </c>
      <c r="L55" s="99">
        <f t="shared" si="0"/>
        <v>999</v>
      </c>
      <c r="M55" s="120">
        <f t="shared" si="1"/>
        <v>999</v>
      </c>
      <c r="N55" s="118"/>
      <c r="O55" s="51"/>
      <c r="P55" s="66">
        <f t="shared" si="2"/>
        <v>999</v>
      </c>
      <c r="Q55" s="51"/>
    </row>
    <row r="56" spans="1:17" s="11" customFormat="1" ht="18.899999999999999" customHeight="1" x14ac:dyDescent="0.25">
      <c r="A56" s="100">
        <v>50</v>
      </c>
      <c r="B56" s="49"/>
      <c r="C56" s="49"/>
      <c r="D56" s="50"/>
      <c r="E56" s="113"/>
      <c r="F56" s="51"/>
      <c r="G56" s="51"/>
      <c r="H56" s="226"/>
      <c r="I56" s="121"/>
      <c r="J56" s="97" t="e">
        <f>IF(AND(Q56="",#REF!&gt;0,#REF!&lt;5),K56,)</f>
        <v>#REF!</v>
      </c>
      <c r="K56" s="95" t="str">
        <f>IF(D56="","ZZZ9",IF(AND(#REF!&gt;0,#REF!&lt;5),D56&amp;#REF!,D56&amp;"9"))</f>
        <v>ZZZ9</v>
      </c>
      <c r="L56" s="99">
        <f t="shared" si="0"/>
        <v>999</v>
      </c>
      <c r="M56" s="120">
        <f t="shared" si="1"/>
        <v>999</v>
      </c>
      <c r="N56" s="118"/>
      <c r="O56" s="51"/>
      <c r="P56" s="66">
        <f t="shared" si="2"/>
        <v>999</v>
      </c>
      <c r="Q56" s="51"/>
    </row>
    <row r="57" spans="1:17" s="11" customFormat="1" ht="18.899999999999999" customHeight="1" x14ac:dyDescent="0.25">
      <c r="A57" s="100">
        <v>51</v>
      </c>
      <c r="B57" s="49"/>
      <c r="C57" s="49"/>
      <c r="D57" s="50"/>
      <c r="E57" s="113"/>
      <c r="F57" s="51"/>
      <c r="G57" s="51"/>
      <c r="H57" s="226"/>
      <c r="I57" s="121"/>
      <c r="J57" s="97" t="e">
        <f>IF(AND(Q57="",#REF!&gt;0,#REF!&lt;5),K57,)</f>
        <v>#REF!</v>
      </c>
      <c r="K57" s="95" t="str">
        <f>IF(D57="","ZZZ9",IF(AND(#REF!&gt;0,#REF!&lt;5),D57&amp;#REF!,D57&amp;"9"))</f>
        <v>ZZZ9</v>
      </c>
      <c r="L57" s="99">
        <f t="shared" si="0"/>
        <v>999</v>
      </c>
      <c r="M57" s="120">
        <f t="shared" si="1"/>
        <v>999</v>
      </c>
      <c r="N57" s="118"/>
      <c r="O57" s="51"/>
      <c r="P57" s="66">
        <f t="shared" si="2"/>
        <v>999</v>
      </c>
      <c r="Q57" s="51"/>
    </row>
    <row r="58" spans="1:17" s="11" customFormat="1" ht="18.899999999999999" customHeight="1" x14ac:dyDescent="0.25">
      <c r="A58" s="100">
        <v>52</v>
      </c>
      <c r="B58" s="49"/>
      <c r="C58" s="49"/>
      <c r="D58" s="50"/>
      <c r="E58" s="113"/>
      <c r="F58" s="51"/>
      <c r="G58" s="51"/>
      <c r="H58" s="226"/>
      <c r="I58" s="121"/>
      <c r="J58" s="97" t="e">
        <f>IF(AND(Q58="",#REF!&gt;0,#REF!&lt;5),K58,)</f>
        <v>#REF!</v>
      </c>
      <c r="K58" s="95" t="str">
        <f>IF(D58="","ZZZ9",IF(AND(#REF!&gt;0,#REF!&lt;5),D58&amp;#REF!,D58&amp;"9"))</f>
        <v>ZZZ9</v>
      </c>
      <c r="L58" s="99">
        <f t="shared" si="0"/>
        <v>999</v>
      </c>
      <c r="M58" s="120">
        <f t="shared" si="1"/>
        <v>999</v>
      </c>
      <c r="N58" s="118"/>
      <c r="O58" s="51"/>
      <c r="P58" s="66">
        <f t="shared" si="2"/>
        <v>999</v>
      </c>
      <c r="Q58" s="51"/>
    </row>
    <row r="59" spans="1:17" s="11" customFormat="1" ht="18.899999999999999" customHeight="1" x14ac:dyDescent="0.25">
      <c r="A59" s="100">
        <v>53</v>
      </c>
      <c r="B59" s="49"/>
      <c r="C59" s="49"/>
      <c r="D59" s="50"/>
      <c r="E59" s="113"/>
      <c r="F59" s="51"/>
      <c r="G59" s="51"/>
      <c r="H59" s="226"/>
      <c r="I59" s="121"/>
      <c r="J59" s="97" t="e">
        <f>IF(AND(Q59="",#REF!&gt;0,#REF!&lt;5),K59,)</f>
        <v>#REF!</v>
      </c>
      <c r="K59" s="95" t="str">
        <f>IF(D59="","ZZZ9",IF(AND(#REF!&gt;0,#REF!&lt;5),D59&amp;#REF!,D59&amp;"9"))</f>
        <v>ZZZ9</v>
      </c>
      <c r="L59" s="99">
        <f t="shared" si="0"/>
        <v>999</v>
      </c>
      <c r="M59" s="120">
        <f t="shared" si="1"/>
        <v>999</v>
      </c>
      <c r="N59" s="118"/>
      <c r="O59" s="51"/>
      <c r="P59" s="66">
        <f t="shared" si="2"/>
        <v>999</v>
      </c>
      <c r="Q59" s="51"/>
    </row>
    <row r="60" spans="1:17" s="11" customFormat="1" ht="18.899999999999999" customHeight="1" x14ac:dyDescent="0.25">
      <c r="A60" s="100">
        <v>54</v>
      </c>
      <c r="B60" s="49"/>
      <c r="C60" s="49"/>
      <c r="D60" s="50"/>
      <c r="E60" s="113"/>
      <c r="F60" s="51"/>
      <c r="G60" s="51"/>
      <c r="H60" s="226"/>
      <c r="I60" s="121"/>
      <c r="J60" s="97" t="e">
        <f>IF(AND(Q60="",#REF!&gt;0,#REF!&lt;5),K60,)</f>
        <v>#REF!</v>
      </c>
      <c r="K60" s="95" t="str">
        <f>IF(D60="","ZZZ9",IF(AND(#REF!&gt;0,#REF!&lt;5),D60&amp;#REF!,D60&amp;"9"))</f>
        <v>ZZZ9</v>
      </c>
      <c r="L60" s="99">
        <f t="shared" si="0"/>
        <v>999</v>
      </c>
      <c r="M60" s="120">
        <f t="shared" si="1"/>
        <v>999</v>
      </c>
      <c r="N60" s="118"/>
      <c r="O60" s="51"/>
      <c r="P60" s="66">
        <f t="shared" si="2"/>
        <v>999</v>
      </c>
      <c r="Q60" s="51"/>
    </row>
    <row r="61" spans="1:17" s="11" customFormat="1" ht="18.899999999999999" customHeight="1" x14ac:dyDescent="0.25">
      <c r="A61" s="100">
        <v>55</v>
      </c>
      <c r="B61" s="49"/>
      <c r="C61" s="49"/>
      <c r="D61" s="50"/>
      <c r="E61" s="113"/>
      <c r="F61" s="51"/>
      <c r="G61" s="51"/>
      <c r="H61" s="226"/>
      <c r="I61" s="121"/>
      <c r="J61" s="97" t="e">
        <f>IF(AND(Q61="",#REF!&gt;0,#REF!&lt;5),K61,)</f>
        <v>#REF!</v>
      </c>
      <c r="K61" s="95" t="str">
        <f>IF(D61="","ZZZ9",IF(AND(#REF!&gt;0,#REF!&lt;5),D61&amp;#REF!,D61&amp;"9"))</f>
        <v>ZZZ9</v>
      </c>
      <c r="L61" s="99">
        <f t="shared" si="0"/>
        <v>999</v>
      </c>
      <c r="M61" s="120">
        <f t="shared" si="1"/>
        <v>999</v>
      </c>
      <c r="N61" s="118"/>
      <c r="O61" s="51"/>
      <c r="P61" s="66">
        <f t="shared" si="2"/>
        <v>999</v>
      </c>
      <c r="Q61" s="51"/>
    </row>
    <row r="62" spans="1:17" s="11" customFormat="1" ht="18.899999999999999" customHeight="1" x14ac:dyDescent="0.25">
      <c r="A62" s="100">
        <v>56</v>
      </c>
      <c r="B62" s="49"/>
      <c r="C62" s="49"/>
      <c r="D62" s="50"/>
      <c r="E62" s="113"/>
      <c r="F62" s="51"/>
      <c r="G62" s="51"/>
      <c r="H62" s="226"/>
      <c r="I62" s="121"/>
      <c r="J62" s="97" t="e">
        <f>IF(AND(Q62="",#REF!&gt;0,#REF!&lt;5),K62,)</f>
        <v>#REF!</v>
      </c>
      <c r="K62" s="95" t="str">
        <f>IF(D62="","ZZZ9",IF(AND(#REF!&gt;0,#REF!&lt;5),D62&amp;#REF!,D62&amp;"9"))</f>
        <v>ZZZ9</v>
      </c>
      <c r="L62" s="99">
        <f t="shared" si="0"/>
        <v>999</v>
      </c>
      <c r="M62" s="120">
        <f t="shared" si="1"/>
        <v>999</v>
      </c>
      <c r="N62" s="118"/>
      <c r="O62" s="51"/>
      <c r="P62" s="66">
        <f t="shared" si="2"/>
        <v>999</v>
      </c>
      <c r="Q62" s="51"/>
    </row>
    <row r="63" spans="1:17" s="11" customFormat="1" ht="18.899999999999999" customHeight="1" x14ac:dyDescent="0.25">
      <c r="A63" s="100">
        <v>57</v>
      </c>
      <c r="B63" s="49"/>
      <c r="C63" s="49"/>
      <c r="D63" s="50"/>
      <c r="E63" s="113"/>
      <c r="F63" s="51"/>
      <c r="G63" s="51"/>
      <c r="H63" s="226"/>
      <c r="I63" s="121"/>
      <c r="J63" s="97" t="e">
        <f>IF(AND(Q63="",#REF!&gt;0,#REF!&lt;5),K63,)</f>
        <v>#REF!</v>
      </c>
      <c r="K63" s="95" t="str">
        <f>IF(D63="","ZZZ9",IF(AND(#REF!&gt;0,#REF!&lt;5),D63&amp;#REF!,D63&amp;"9"))</f>
        <v>ZZZ9</v>
      </c>
      <c r="L63" s="99">
        <f t="shared" si="0"/>
        <v>999</v>
      </c>
      <c r="M63" s="120">
        <f t="shared" si="1"/>
        <v>999</v>
      </c>
      <c r="N63" s="118"/>
      <c r="O63" s="51"/>
      <c r="P63" s="66">
        <f t="shared" si="2"/>
        <v>999</v>
      </c>
      <c r="Q63" s="51"/>
    </row>
    <row r="64" spans="1:17" s="11" customFormat="1" ht="18.899999999999999" customHeight="1" x14ac:dyDescent="0.25">
      <c r="A64" s="100">
        <v>58</v>
      </c>
      <c r="B64" s="49"/>
      <c r="C64" s="49"/>
      <c r="D64" s="50"/>
      <c r="E64" s="113"/>
      <c r="F64" s="51"/>
      <c r="G64" s="51"/>
      <c r="H64" s="226"/>
      <c r="I64" s="121"/>
      <c r="J64" s="97" t="e">
        <f>IF(AND(Q64="",#REF!&gt;0,#REF!&lt;5),K64,)</f>
        <v>#REF!</v>
      </c>
      <c r="K64" s="95" t="str">
        <f>IF(D64="","ZZZ9",IF(AND(#REF!&gt;0,#REF!&lt;5),D64&amp;#REF!,D64&amp;"9"))</f>
        <v>ZZZ9</v>
      </c>
      <c r="L64" s="99">
        <f t="shared" si="0"/>
        <v>999</v>
      </c>
      <c r="M64" s="120">
        <f t="shared" si="1"/>
        <v>999</v>
      </c>
      <c r="N64" s="118"/>
      <c r="O64" s="51"/>
      <c r="P64" s="66">
        <f t="shared" si="2"/>
        <v>999</v>
      </c>
      <c r="Q64" s="51"/>
    </row>
    <row r="65" spans="1:17" s="11" customFormat="1" ht="18.899999999999999" customHeight="1" x14ac:dyDescent="0.25">
      <c r="A65" s="100">
        <v>59</v>
      </c>
      <c r="B65" s="49"/>
      <c r="C65" s="49"/>
      <c r="D65" s="50"/>
      <c r="E65" s="113"/>
      <c r="F65" s="51"/>
      <c r="G65" s="51"/>
      <c r="H65" s="226"/>
      <c r="I65" s="121"/>
      <c r="J65" s="97" t="e">
        <f>IF(AND(Q65="",#REF!&gt;0,#REF!&lt;5),K65,)</f>
        <v>#REF!</v>
      </c>
      <c r="K65" s="95" t="str">
        <f>IF(D65="","ZZZ9",IF(AND(#REF!&gt;0,#REF!&lt;5),D65&amp;#REF!,D65&amp;"9"))</f>
        <v>ZZZ9</v>
      </c>
      <c r="L65" s="99">
        <f t="shared" si="0"/>
        <v>999</v>
      </c>
      <c r="M65" s="120">
        <f t="shared" si="1"/>
        <v>999</v>
      </c>
      <c r="N65" s="118"/>
      <c r="O65" s="51"/>
      <c r="P65" s="66">
        <f t="shared" si="2"/>
        <v>999</v>
      </c>
      <c r="Q65" s="51"/>
    </row>
    <row r="66" spans="1:17" s="11" customFormat="1" ht="18.899999999999999" customHeight="1" x14ac:dyDescent="0.25">
      <c r="A66" s="100">
        <v>60</v>
      </c>
      <c r="B66" s="49"/>
      <c r="C66" s="49"/>
      <c r="D66" s="50"/>
      <c r="E66" s="113"/>
      <c r="F66" s="51"/>
      <c r="G66" s="51"/>
      <c r="H66" s="226"/>
      <c r="I66" s="121"/>
      <c r="J66" s="97" t="e">
        <f>IF(AND(Q66="",#REF!&gt;0,#REF!&lt;5),K66,)</f>
        <v>#REF!</v>
      </c>
      <c r="K66" s="95" t="str">
        <f>IF(D66="","ZZZ9",IF(AND(#REF!&gt;0,#REF!&lt;5),D66&amp;#REF!,D66&amp;"9"))</f>
        <v>ZZZ9</v>
      </c>
      <c r="L66" s="99">
        <f t="shared" si="0"/>
        <v>999</v>
      </c>
      <c r="M66" s="120">
        <f t="shared" si="1"/>
        <v>999</v>
      </c>
      <c r="N66" s="118"/>
      <c r="O66" s="51"/>
      <c r="P66" s="66">
        <f t="shared" si="2"/>
        <v>999</v>
      </c>
      <c r="Q66" s="51"/>
    </row>
    <row r="67" spans="1:17" s="11" customFormat="1" ht="18.899999999999999" customHeight="1" x14ac:dyDescent="0.25">
      <c r="A67" s="100">
        <v>61</v>
      </c>
      <c r="B67" s="49"/>
      <c r="C67" s="49"/>
      <c r="D67" s="50"/>
      <c r="E67" s="113"/>
      <c r="F67" s="51"/>
      <c r="G67" s="51"/>
      <c r="H67" s="226"/>
      <c r="I67" s="121"/>
      <c r="J67" s="97" t="e">
        <f>IF(AND(Q67="",#REF!&gt;0,#REF!&lt;5),K67,)</f>
        <v>#REF!</v>
      </c>
      <c r="K67" s="95" t="str">
        <f>IF(D67="","ZZZ9",IF(AND(#REF!&gt;0,#REF!&lt;5),D67&amp;#REF!,D67&amp;"9"))</f>
        <v>ZZZ9</v>
      </c>
      <c r="L67" s="99">
        <f t="shared" si="0"/>
        <v>999</v>
      </c>
      <c r="M67" s="120">
        <f t="shared" si="1"/>
        <v>999</v>
      </c>
      <c r="N67" s="118"/>
      <c r="O67" s="51"/>
      <c r="P67" s="66">
        <f t="shared" si="2"/>
        <v>999</v>
      </c>
      <c r="Q67" s="51"/>
    </row>
    <row r="68" spans="1:17" s="11" customFormat="1" ht="18.899999999999999" customHeight="1" x14ac:dyDescent="0.25">
      <c r="A68" s="100">
        <v>62</v>
      </c>
      <c r="B68" s="49"/>
      <c r="C68" s="49"/>
      <c r="D68" s="50"/>
      <c r="E68" s="113"/>
      <c r="F68" s="51"/>
      <c r="G68" s="51"/>
      <c r="H68" s="226"/>
      <c r="I68" s="121"/>
      <c r="J68" s="97" t="e">
        <f>IF(AND(Q68="",#REF!&gt;0,#REF!&lt;5),K68,)</f>
        <v>#REF!</v>
      </c>
      <c r="K68" s="95" t="str">
        <f>IF(D68="","ZZZ9",IF(AND(#REF!&gt;0,#REF!&lt;5),D68&amp;#REF!,D68&amp;"9"))</f>
        <v>ZZZ9</v>
      </c>
      <c r="L68" s="99">
        <f t="shared" si="0"/>
        <v>999</v>
      </c>
      <c r="M68" s="120">
        <f t="shared" si="1"/>
        <v>999</v>
      </c>
      <c r="N68" s="118"/>
      <c r="O68" s="51"/>
      <c r="P68" s="66">
        <f t="shared" si="2"/>
        <v>999</v>
      </c>
      <c r="Q68" s="51"/>
    </row>
    <row r="69" spans="1:17" s="11" customFormat="1" ht="18.899999999999999" customHeight="1" x14ac:dyDescent="0.25">
      <c r="A69" s="100">
        <v>63</v>
      </c>
      <c r="B69" s="49"/>
      <c r="C69" s="49"/>
      <c r="D69" s="50"/>
      <c r="E69" s="113"/>
      <c r="F69" s="51"/>
      <c r="G69" s="51"/>
      <c r="H69" s="226"/>
      <c r="I69" s="121"/>
      <c r="J69" s="97" t="e">
        <f>IF(AND(Q69="",#REF!&gt;0,#REF!&lt;5),K69,)</f>
        <v>#REF!</v>
      </c>
      <c r="K69" s="95" t="str">
        <f>IF(D69="","ZZZ9",IF(AND(#REF!&gt;0,#REF!&lt;5),D69&amp;#REF!,D69&amp;"9"))</f>
        <v>ZZZ9</v>
      </c>
      <c r="L69" s="99">
        <f t="shared" si="0"/>
        <v>999</v>
      </c>
      <c r="M69" s="120">
        <f t="shared" si="1"/>
        <v>999</v>
      </c>
      <c r="N69" s="118"/>
      <c r="O69" s="51"/>
      <c r="P69" s="66">
        <f t="shared" si="2"/>
        <v>999</v>
      </c>
      <c r="Q69" s="51"/>
    </row>
    <row r="70" spans="1:17" s="11" customFormat="1" ht="18.899999999999999" customHeight="1" x14ac:dyDescent="0.25">
      <c r="A70" s="100">
        <v>64</v>
      </c>
      <c r="B70" s="49"/>
      <c r="C70" s="49"/>
      <c r="D70" s="50"/>
      <c r="E70" s="113"/>
      <c r="F70" s="51"/>
      <c r="G70" s="51"/>
      <c r="H70" s="226"/>
      <c r="I70" s="121"/>
      <c r="J70" s="97" t="e">
        <f>IF(AND(Q70="",#REF!&gt;0,#REF!&lt;5),K70,)</f>
        <v>#REF!</v>
      </c>
      <c r="K70" s="95" t="str">
        <f>IF(D70="","ZZZ9",IF(AND(#REF!&gt;0,#REF!&lt;5),D70&amp;#REF!,D70&amp;"9"))</f>
        <v>ZZZ9</v>
      </c>
      <c r="L70" s="99">
        <f t="shared" si="0"/>
        <v>999</v>
      </c>
      <c r="M70" s="120">
        <f t="shared" si="1"/>
        <v>999</v>
      </c>
      <c r="N70" s="118"/>
      <c r="O70" s="51"/>
      <c r="P70" s="66">
        <f t="shared" si="2"/>
        <v>999</v>
      </c>
      <c r="Q70" s="51"/>
    </row>
    <row r="71" spans="1:17" s="11" customFormat="1" ht="18.899999999999999" customHeight="1" x14ac:dyDescent="0.25">
      <c r="A71" s="100">
        <v>65</v>
      </c>
      <c r="B71" s="49"/>
      <c r="C71" s="49"/>
      <c r="D71" s="50"/>
      <c r="E71" s="113"/>
      <c r="F71" s="51"/>
      <c r="G71" s="51"/>
      <c r="H71" s="226"/>
      <c r="I71" s="121"/>
      <c r="J71" s="97" t="e">
        <f>IF(AND(Q71="",#REF!&gt;0,#REF!&lt;5),K71,)</f>
        <v>#REF!</v>
      </c>
      <c r="K71" s="95" t="str">
        <f>IF(D71="","ZZZ9",IF(AND(#REF!&gt;0,#REF!&lt;5),D71&amp;#REF!,D71&amp;"9"))</f>
        <v>ZZZ9</v>
      </c>
      <c r="L71" s="99">
        <f t="shared" si="0"/>
        <v>999</v>
      </c>
      <c r="M71" s="120">
        <f t="shared" si="1"/>
        <v>999</v>
      </c>
      <c r="N71" s="118"/>
      <c r="O71" s="51"/>
      <c r="P71" s="66">
        <f t="shared" si="2"/>
        <v>999</v>
      </c>
      <c r="Q71" s="51"/>
    </row>
    <row r="72" spans="1:17" s="11" customFormat="1" ht="18.899999999999999" customHeight="1" x14ac:dyDescent="0.25">
      <c r="A72" s="100">
        <v>66</v>
      </c>
      <c r="B72" s="49"/>
      <c r="C72" s="49"/>
      <c r="D72" s="50"/>
      <c r="E72" s="113"/>
      <c r="F72" s="51"/>
      <c r="G72" s="51"/>
      <c r="H72" s="226"/>
      <c r="I72" s="121"/>
      <c r="J72" s="97" t="e">
        <f>IF(AND(Q72="",#REF!&gt;0,#REF!&lt;5),K72,)</f>
        <v>#REF!</v>
      </c>
      <c r="K72" s="95" t="str">
        <f>IF(D72="","ZZZ9",IF(AND(#REF!&gt;0,#REF!&lt;5),D72&amp;#REF!,D72&amp;"9"))</f>
        <v>ZZZ9</v>
      </c>
      <c r="L72" s="99">
        <f t="shared" si="0"/>
        <v>999</v>
      </c>
      <c r="M72" s="120">
        <f t="shared" si="1"/>
        <v>999</v>
      </c>
      <c r="N72" s="118"/>
      <c r="O72" s="51"/>
      <c r="P72" s="66">
        <f t="shared" si="2"/>
        <v>999</v>
      </c>
      <c r="Q72" s="51"/>
    </row>
    <row r="73" spans="1:17" s="11" customFormat="1" ht="18.899999999999999" customHeight="1" x14ac:dyDescent="0.25">
      <c r="A73" s="100">
        <v>67</v>
      </c>
      <c r="B73" s="49"/>
      <c r="C73" s="49"/>
      <c r="D73" s="50"/>
      <c r="E73" s="113"/>
      <c r="F73" s="51"/>
      <c r="G73" s="51"/>
      <c r="H73" s="226"/>
      <c r="I73" s="121"/>
      <c r="J73" s="97" t="e">
        <f>IF(AND(Q73="",#REF!&gt;0,#REF!&lt;5),K73,)</f>
        <v>#REF!</v>
      </c>
      <c r="K73" s="95" t="str">
        <f>IF(D73="","ZZZ9",IF(AND(#REF!&gt;0,#REF!&lt;5),D73&amp;#REF!,D73&amp;"9"))</f>
        <v>ZZZ9</v>
      </c>
      <c r="L73" s="99">
        <f t="shared" si="0"/>
        <v>999</v>
      </c>
      <c r="M73" s="120">
        <f t="shared" si="1"/>
        <v>999</v>
      </c>
      <c r="N73" s="118"/>
      <c r="O73" s="51"/>
      <c r="P73" s="66">
        <f t="shared" si="2"/>
        <v>999</v>
      </c>
      <c r="Q73" s="51"/>
    </row>
    <row r="74" spans="1:17" s="11" customFormat="1" ht="18.899999999999999" customHeight="1" x14ac:dyDescent="0.25">
      <c r="A74" s="100">
        <v>68</v>
      </c>
      <c r="B74" s="49"/>
      <c r="C74" s="49"/>
      <c r="D74" s="50"/>
      <c r="E74" s="113"/>
      <c r="F74" s="51"/>
      <c r="G74" s="51"/>
      <c r="H74" s="226"/>
      <c r="I74" s="121"/>
      <c r="J74" s="97" t="e">
        <f>IF(AND(Q74="",#REF!&gt;0,#REF!&lt;5),K74,)</f>
        <v>#REF!</v>
      </c>
      <c r="K74" s="95" t="str">
        <f>IF(D74="","ZZZ9",IF(AND(#REF!&gt;0,#REF!&lt;5),D74&amp;#REF!,D74&amp;"9"))</f>
        <v>ZZZ9</v>
      </c>
      <c r="L74" s="99">
        <f t="shared" si="0"/>
        <v>999</v>
      </c>
      <c r="M74" s="120">
        <f t="shared" si="1"/>
        <v>999</v>
      </c>
      <c r="N74" s="118"/>
      <c r="O74" s="51"/>
      <c r="P74" s="66">
        <f t="shared" si="2"/>
        <v>999</v>
      </c>
      <c r="Q74" s="51"/>
    </row>
    <row r="75" spans="1:17" s="11" customFormat="1" ht="18.899999999999999" customHeight="1" x14ac:dyDescent="0.25">
      <c r="A75" s="100">
        <v>69</v>
      </c>
      <c r="B75" s="49"/>
      <c r="C75" s="49"/>
      <c r="D75" s="50"/>
      <c r="E75" s="113"/>
      <c r="F75" s="51"/>
      <c r="G75" s="51"/>
      <c r="H75" s="226"/>
      <c r="I75" s="121"/>
      <c r="J75" s="97" t="e">
        <f>IF(AND(Q75="",#REF!&gt;0,#REF!&lt;5),K75,)</f>
        <v>#REF!</v>
      </c>
      <c r="K75" s="95" t="str">
        <f>IF(D75="","ZZZ9",IF(AND(#REF!&gt;0,#REF!&lt;5),D75&amp;#REF!,D75&amp;"9"))</f>
        <v>ZZZ9</v>
      </c>
      <c r="L75" s="99">
        <f t="shared" si="0"/>
        <v>999</v>
      </c>
      <c r="M75" s="120">
        <f t="shared" si="1"/>
        <v>999</v>
      </c>
      <c r="N75" s="118"/>
      <c r="O75" s="51"/>
      <c r="P75" s="66">
        <f t="shared" si="2"/>
        <v>999</v>
      </c>
      <c r="Q75" s="51"/>
    </row>
    <row r="76" spans="1:17" s="11" customFormat="1" ht="18.899999999999999" customHeight="1" x14ac:dyDescent="0.25">
      <c r="A76" s="100">
        <v>70</v>
      </c>
      <c r="B76" s="49"/>
      <c r="C76" s="49"/>
      <c r="D76" s="50"/>
      <c r="E76" s="113"/>
      <c r="F76" s="51"/>
      <c r="G76" s="51"/>
      <c r="H76" s="226"/>
      <c r="I76" s="121"/>
      <c r="J76" s="97" t="e">
        <f>IF(AND(Q76="",#REF!&gt;0,#REF!&lt;5),K76,)</f>
        <v>#REF!</v>
      </c>
      <c r="K76" s="95" t="str">
        <f>IF(D76="","ZZZ9",IF(AND(#REF!&gt;0,#REF!&lt;5),D76&amp;#REF!,D76&amp;"9"))</f>
        <v>ZZZ9</v>
      </c>
      <c r="L76" s="99">
        <f t="shared" si="0"/>
        <v>999</v>
      </c>
      <c r="M76" s="120">
        <f t="shared" si="1"/>
        <v>999</v>
      </c>
      <c r="N76" s="118"/>
      <c r="O76" s="51"/>
      <c r="P76" s="66">
        <f t="shared" si="2"/>
        <v>999</v>
      </c>
      <c r="Q76" s="51"/>
    </row>
    <row r="77" spans="1:17" s="11" customFormat="1" ht="18.899999999999999" customHeight="1" x14ac:dyDescent="0.25">
      <c r="A77" s="100">
        <v>71</v>
      </c>
      <c r="B77" s="49"/>
      <c r="C77" s="49"/>
      <c r="D77" s="50"/>
      <c r="E77" s="113"/>
      <c r="F77" s="51"/>
      <c r="G77" s="51"/>
      <c r="H77" s="226"/>
      <c r="I77" s="121"/>
      <c r="J77" s="97" t="e">
        <f>IF(AND(Q77="",#REF!&gt;0,#REF!&lt;5),K77,)</f>
        <v>#REF!</v>
      </c>
      <c r="K77" s="95" t="str">
        <f>IF(D77="","ZZZ9",IF(AND(#REF!&gt;0,#REF!&lt;5),D77&amp;#REF!,D77&amp;"9"))</f>
        <v>ZZZ9</v>
      </c>
      <c r="L77" s="99">
        <f t="shared" si="0"/>
        <v>999</v>
      </c>
      <c r="M77" s="120">
        <f t="shared" si="1"/>
        <v>999</v>
      </c>
      <c r="N77" s="118"/>
      <c r="O77" s="51"/>
      <c r="P77" s="66">
        <f t="shared" si="2"/>
        <v>999</v>
      </c>
      <c r="Q77" s="51"/>
    </row>
    <row r="78" spans="1:17" s="11" customFormat="1" ht="18.899999999999999" customHeight="1" x14ac:dyDescent="0.25">
      <c r="A78" s="100">
        <v>72</v>
      </c>
      <c r="B78" s="49"/>
      <c r="C78" s="49"/>
      <c r="D78" s="50"/>
      <c r="E78" s="113"/>
      <c r="F78" s="51"/>
      <c r="G78" s="51"/>
      <c r="H78" s="226"/>
      <c r="I78" s="121"/>
      <c r="J78" s="97" t="e">
        <f>IF(AND(Q78="",#REF!&gt;0,#REF!&lt;5),K78,)</f>
        <v>#REF!</v>
      </c>
      <c r="K78" s="95" t="str">
        <f>IF(D78="","ZZZ9",IF(AND(#REF!&gt;0,#REF!&lt;5),D78&amp;#REF!,D78&amp;"9"))</f>
        <v>ZZZ9</v>
      </c>
      <c r="L78" s="99">
        <f t="shared" si="0"/>
        <v>999</v>
      </c>
      <c r="M78" s="120">
        <f t="shared" si="1"/>
        <v>999</v>
      </c>
      <c r="N78" s="118"/>
      <c r="O78" s="51"/>
      <c r="P78" s="66">
        <f t="shared" si="2"/>
        <v>999</v>
      </c>
      <c r="Q78" s="51"/>
    </row>
    <row r="79" spans="1:17" s="11" customFormat="1" ht="18.899999999999999" customHeight="1" x14ac:dyDescent="0.25">
      <c r="A79" s="100">
        <v>73</v>
      </c>
      <c r="B79" s="49"/>
      <c r="C79" s="49"/>
      <c r="D79" s="50"/>
      <c r="E79" s="113"/>
      <c r="F79" s="51"/>
      <c r="G79" s="51"/>
      <c r="H79" s="226"/>
      <c r="I79" s="121"/>
      <c r="J79" s="97" t="e">
        <f>IF(AND(Q79="",#REF!&gt;0,#REF!&lt;5),K79,)</f>
        <v>#REF!</v>
      </c>
      <c r="K79" s="95" t="str">
        <f>IF(D79="","ZZZ9",IF(AND(#REF!&gt;0,#REF!&lt;5),D79&amp;#REF!,D79&amp;"9"))</f>
        <v>ZZZ9</v>
      </c>
      <c r="L79" s="99">
        <f t="shared" si="0"/>
        <v>999</v>
      </c>
      <c r="M79" s="120">
        <f t="shared" si="1"/>
        <v>999</v>
      </c>
      <c r="N79" s="118"/>
      <c r="O79" s="51"/>
      <c r="P79" s="66">
        <f t="shared" si="2"/>
        <v>999</v>
      </c>
      <c r="Q79" s="51"/>
    </row>
    <row r="80" spans="1:17" s="11" customFormat="1" ht="18.899999999999999" customHeight="1" x14ac:dyDescent="0.25">
      <c r="A80" s="100">
        <v>74</v>
      </c>
      <c r="B80" s="49"/>
      <c r="C80" s="49"/>
      <c r="D80" s="50"/>
      <c r="E80" s="113"/>
      <c r="F80" s="51"/>
      <c r="G80" s="51"/>
      <c r="H80" s="226"/>
      <c r="I80" s="121"/>
      <c r="J80" s="97" t="e">
        <f>IF(AND(Q80="",#REF!&gt;0,#REF!&lt;5),K80,)</f>
        <v>#REF!</v>
      </c>
      <c r="K80" s="95" t="str">
        <f>IF(D80="","ZZZ9",IF(AND(#REF!&gt;0,#REF!&lt;5),D80&amp;#REF!,D80&amp;"9"))</f>
        <v>ZZZ9</v>
      </c>
      <c r="L80" s="99">
        <f t="shared" si="0"/>
        <v>999</v>
      </c>
      <c r="M80" s="120">
        <f t="shared" si="1"/>
        <v>999</v>
      </c>
      <c r="N80" s="118"/>
      <c r="O80" s="51"/>
      <c r="P80" s="66">
        <f t="shared" si="2"/>
        <v>999</v>
      </c>
      <c r="Q80" s="51"/>
    </row>
    <row r="81" spans="1:17" s="11" customFormat="1" ht="18.899999999999999" customHeight="1" x14ac:dyDescent="0.25">
      <c r="A81" s="100">
        <v>75</v>
      </c>
      <c r="B81" s="49"/>
      <c r="C81" s="49"/>
      <c r="D81" s="50"/>
      <c r="E81" s="113"/>
      <c r="F81" s="51"/>
      <c r="G81" s="51"/>
      <c r="H81" s="226"/>
      <c r="I81" s="121"/>
      <c r="J81" s="97" t="e">
        <f>IF(AND(Q81="",#REF!&gt;0,#REF!&lt;5),K81,)</f>
        <v>#REF!</v>
      </c>
      <c r="K81" s="95" t="str">
        <f>IF(D81="","ZZZ9",IF(AND(#REF!&gt;0,#REF!&lt;5),D81&amp;#REF!,D81&amp;"9"))</f>
        <v>ZZZ9</v>
      </c>
      <c r="L81" s="99">
        <f t="shared" si="0"/>
        <v>999</v>
      </c>
      <c r="M81" s="120">
        <f t="shared" si="1"/>
        <v>999</v>
      </c>
      <c r="N81" s="118"/>
      <c r="O81" s="51"/>
      <c r="P81" s="66">
        <f t="shared" si="2"/>
        <v>999</v>
      </c>
      <c r="Q81" s="51"/>
    </row>
    <row r="82" spans="1:17" s="11" customFormat="1" ht="18.899999999999999" customHeight="1" x14ac:dyDescent="0.25">
      <c r="A82" s="100">
        <v>76</v>
      </c>
      <c r="B82" s="49"/>
      <c r="C82" s="49"/>
      <c r="D82" s="50"/>
      <c r="E82" s="113"/>
      <c r="F82" s="51"/>
      <c r="G82" s="51"/>
      <c r="H82" s="226"/>
      <c r="I82" s="121"/>
      <c r="J82" s="97" t="e">
        <f>IF(AND(Q82="",#REF!&gt;0,#REF!&lt;5),K82,)</f>
        <v>#REF!</v>
      </c>
      <c r="K82" s="95" t="str">
        <f>IF(D82="","ZZZ9",IF(AND(#REF!&gt;0,#REF!&lt;5),D82&amp;#REF!,D82&amp;"9"))</f>
        <v>ZZZ9</v>
      </c>
      <c r="L82" s="99">
        <f t="shared" si="0"/>
        <v>999</v>
      </c>
      <c r="M82" s="120">
        <f t="shared" si="1"/>
        <v>999</v>
      </c>
      <c r="N82" s="118"/>
      <c r="O82" s="51"/>
      <c r="P82" s="66">
        <f t="shared" si="2"/>
        <v>999</v>
      </c>
      <c r="Q82" s="51"/>
    </row>
    <row r="83" spans="1:17" s="11" customFormat="1" ht="18.899999999999999" customHeight="1" x14ac:dyDescent="0.25">
      <c r="A83" s="100">
        <v>77</v>
      </c>
      <c r="B83" s="49"/>
      <c r="C83" s="49"/>
      <c r="D83" s="50"/>
      <c r="E83" s="113"/>
      <c r="F83" s="51"/>
      <c r="G83" s="51"/>
      <c r="H83" s="226"/>
      <c r="I83" s="121"/>
      <c r="J83" s="97" t="e">
        <f>IF(AND(Q83="",#REF!&gt;0,#REF!&lt;5),K83,)</f>
        <v>#REF!</v>
      </c>
      <c r="K83" s="95" t="str">
        <f>IF(D83="","ZZZ9",IF(AND(#REF!&gt;0,#REF!&lt;5),D83&amp;#REF!,D83&amp;"9"))</f>
        <v>ZZZ9</v>
      </c>
      <c r="L83" s="99">
        <f t="shared" si="0"/>
        <v>999</v>
      </c>
      <c r="M83" s="120">
        <f t="shared" si="1"/>
        <v>999</v>
      </c>
      <c r="N83" s="118"/>
      <c r="O83" s="51"/>
      <c r="P83" s="66">
        <f t="shared" si="2"/>
        <v>999</v>
      </c>
      <c r="Q83" s="51"/>
    </row>
    <row r="84" spans="1:17" s="11" customFormat="1" ht="18.899999999999999" customHeight="1" x14ac:dyDescent="0.25">
      <c r="A84" s="100">
        <v>78</v>
      </c>
      <c r="B84" s="49"/>
      <c r="C84" s="49"/>
      <c r="D84" s="50"/>
      <c r="E84" s="113"/>
      <c r="F84" s="51"/>
      <c r="G84" s="51"/>
      <c r="H84" s="226"/>
      <c r="I84" s="121"/>
      <c r="J84" s="97" t="e">
        <f>IF(AND(Q84="",#REF!&gt;0,#REF!&lt;5),K84,)</f>
        <v>#REF!</v>
      </c>
      <c r="K84" s="95" t="str">
        <f>IF(D84="","ZZZ9",IF(AND(#REF!&gt;0,#REF!&lt;5),D84&amp;#REF!,D84&amp;"9"))</f>
        <v>ZZZ9</v>
      </c>
      <c r="L84" s="99">
        <f t="shared" si="0"/>
        <v>999</v>
      </c>
      <c r="M84" s="120">
        <f t="shared" si="1"/>
        <v>999</v>
      </c>
      <c r="N84" s="118"/>
      <c r="O84" s="51"/>
      <c r="P84" s="66">
        <f t="shared" si="2"/>
        <v>999</v>
      </c>
      <c r="Q84" s="51"/>
    </row>
    <row r="85" spans="1:17" s="11" customFormat="1" ht="18.899999999999999" customHeight="1" x14ac:dyDescent="0.25">
      <c r="A85" s="100">
        <v>79</v>
      </c>
      <c r="B85" s="49"/>
      <c r="C85" s="49"/>
      <c r="D85" s="50"/>
      <c r="E85" s="113"/>
      <c r="F85" s="51"/>
      <c r="G85" s="51"/>
      <c r="H85" s="226"/>
      <c r="I85" s="121"/>
      <c r="J85" s="97" t="e">
        <f>IF(AND(Q85="",#REF!&gt;0,#REF!&lt;5),K85,)</f>
        <v>#REF!</v>
      </c>
      <c r="K85" s="95" t="str">
        <f>IF(D85="","ZZZ9",IF(AND(#REF!&gt;0,#REF!&lt;5),D85&amp;#REF!,D85&amp;"9"))</f>
        <v>ZZZ9</v>
      </c>
      <c r="L85" s="99">
        <f t="shared" si="0"/>
        <v>999</v>
      </c>
      <c r="M85" s="120">
        <f t="shared" si="1"/>
        <v>999</v>
      </c>
      <c r="N85" s="118"/>
      <c r="O85" s="51"/>
      <c r="P85" s="66">
        <f t="shared" si="2"/>
        <v>999</v>
      </c>
      <c r="Q85" s="51"/>
    </row>
    <row r="86" spans="1:17" s="11" customFormat="1" ht="18.899999999999999" customHeight="1" x14ac:dyDescent="0.25">
      <c r="A86" s="100">
        <v>80</v>
      </c>
      <c r="B86" s="49"/>
      <c r="C86" s="49"/>
      <c r="D86" s="50"/>
      <c r="E86" s="113"/>
      <c r="F86" s="51"/>
      <c r="G86" s="51"/>
      <c r="H86" s="226"/>
      <c r="I86" s="121"/>
      <c r="J86" s="97" t="e">
        <f>IF(AND(Q86="",#REF!&gt;0,#REF!&lt;5),K86,)</f>
        <v>#REF!</v>
      </c>
      <c r="K86" s="95" t="str">
        <f>IF(D86="","ZZZ9",IF(AND(#REF!&gt;0,#REF!&lt;5),D86&amp;#REF!,D86&amp;"9"))</f>
        <v>ZZZ9</v>
      </c>
      <c r="L86" s="99">
        <f t="shared" si="0"/>
        <v>999</v>
      </c>
      <c r="M86" s="120">
        <f t="shared" si="1"/>
        <v>999</v>
      </c>
      <c r="N86" s="118"/>
      <c r="O86" s="51"/>
      <c r="P86" s="66">
        <f t="shared" si="2"/>
        <v>999</v>
      </c>
      <c r="Q86" s="51"/>
    </row>
    <row r="87" spans="1:17" s="11" customFormat="1" ht="18.899999999999999" customHeight="1" x14ac:dyDescent="0.25">
      <c r="A87" s="100">
        <v>81</v>
      </c>
      <c r="B87" s="49"/>
      <c r="C87" s="49"/>
      <c r="D87" s="50"/>
      <c r="E87" s="113"/>
      <c r="F87" s="51"/>
      <c r="G87" s="51"/>
      <c r="H87" s="226"/>
      <c r="I87" s="121"/>
      <c r="J87" s="97" t="e">
        <f>IF(AND(Q87="",#REF!&gt;0,#REF!&lt;5),K87,)</f>
        <v>#REF!</v>
      </c>
      <c r="K87" s="95" t="str">
        <f>IF(D87="","ZZZ9",IF(AND(#REF!&gt;0,#REF!&lt;5),D87&amp;#REF!,D87&amp;"9"))</f>
        <v>ZZZ9</v>
      </c>
      <c r="L87" s="99">
        <f t="shared" si="0"/>
        <v>999</v>
      </c>
      <c r="M87" s="120">
        <f t="shared" si="1"/>
        <v>999</v>
      </c>
      <c r="N87" s="118"/>
      <c r="O87" s="51"/>
      <c r="P87" s="66">
        <f t="shared" si="2"/>
        <v>999</v>
      </c>
      <c r="Q87" s="51"/>
    </row>
    <row r="88" spans="1:17" s="11" customFormat="1" ht="18.899999999999999" customHeight="1" x14ac:dyDescent="0.25">
      <c r="A88" s="100">
        <v>82</v>
      </c>
      <c r="B88" s="49"/>
      <c r="C88" s="49"/>
      <c r="D88" s="50"/>
      <c r="E88" s="113"/>
      <c r="F88" s="51"/>
      <c r="G88" s="51"/>
      <c r="H88" s="226"/>
      <c r="I88" s="121"/>
      <c r="J88" s="97" t="e">
        <f>IF(AND(Q88="",#REF!&gt;0,#REF!&lt;5),K88,)</f>
        <v>#REF!</v>
      </c>
      <c r="K88" s="95" t="str">
        <f>IF(D88="","ZZZ9",IF(AND(#REF!&gt;0,#REF!&lt;5),D88&amp;#REF!,D88&amp;"9"))</f>
        <v>ZZZ9</v>
      </c>
      <c r="L88" s="99">
        <f t="shared" si="0"/>
        <v>999</v>
      </c>
      <c r="M88" s="120">
        <f t="shared" si="1"/>
        <v>999</v>
      </c>
      <c r="N88" s="118"/>
      <c r="O88" s="51"/>
      <c r="P88" s="66">
        <f t="shared" si="2"/>
        <v>999</v>
      </c>
      <c r="Q88" s="51"/>
    </row>
    <row r="89" spans="1:17" s="11" customFormat="1" ht="18.899999999999999" customHeight="1" x14ac:dyDescent="0.25">
      <c r="A89" s="100">
        <v>83</v>
      </c>
      <c r="B89" s="49"/>
      <c r="C89" s="49"/>
      <c r="D89" s="50"/>
      <c r="E89" s="113"/>
      <c r="F89" s="51"/>
      <c r="G89" s="51"/>
      <c r="H89" s="226"/>
      <c r="I89" s="121"/>
      <c r="J89" s="97" t="e">
        <f>IF(AND(Q89="",#REF!&gt;0,#REF!&lt;5),K89,)</f>
        <v>#REF!</v>
      </c>
      <c r="K89" s="95" t="str">
        <f>IF(D89="","ZZZ9",IF(AND(#REF!&gt;0,#REF!&lt;5),D89&amp;#REF!,D89&amp;"9"))</f>
        <v>ZZZ9</v>
      </c>
      <c r="L89" s="99">
        <f t="shared" si="0"/>
        <v>999</v>
      </c>
      <c r="M89" s="120">
        <f t="shared" si="1"/>
        <v>999</v>
      </c>
      <c r="N89" s="118"/>
      <c r="O89" s="51"/>
      <c r="P89" s="66">
        <f t="shared" si="2"/>
        <v>999</v>
      </c>
      <c r="Q89" s="51"/>
    </row>
    <row r="90" spans="1:17" s="11" customFormat="1" ht="18.899999999999999" customHeight="1" x14ac:dyDescent="0.25">
      <c r="A90" s="100">
        <v>84</v>
      </c>
      <c r="B90" s="49"/>
      <c r="C90" s="49"/>
      <c r="D90" s="50"/>
      <c r="E90" s="113"/>
      <c r="F90" s="51"/>
      <c r="G90" s="51"/>
      <c r="H90" s="226"/>
      <c r="I90" s="121"/>
      <c r="J90" s="97" t="e">
        <f>IF(AND(Q90="",#REF!&gt;0,#REF!&lt;5),K90,)</f>
        <v>#REF!</v>
      </c>
      <c r="K90" s="95" t="str">
        <f>IF(D90="","ZZZ9",IF(AND(#REF!&gt;0,#REF!&lt;5),D90&amp;#REF!,D90&amp;"9"))</f>
        <v>ZZZ9</v>
      </c>
      <c r="L90" s="99">
        <f t="shared" si="0"/>
        <v>999</v>
      </c>
      <c r="M90" s="120">
        <f t="shared" si="1"/>
        <v>999</v>
      </c>
      <c r="N90" s="118"/>
      <c r="O90" s="51"/>
      <c r="P90" s="66">
        <f t="shared" si="2"/>
        <v>999</v>
      </c>
      <c r="Q90" s="51"/>
    </row>
    <row r="91" spans="1:17" s="11" customFormat="1" ht="18.899999999999999" customHeight="1" x14ac:dyDescent="0.25">
      <c r="A91" s="100">
        <v>85</v>
      </c>
      <c r="B91" s="49"/>
      <c r="C91" s="49"/>
      <c r="D91" s="50"/>
      <c r="E91" s="113"/>
      <c r="F91" s="51"/>
      <c r="G91" s="51"/>
      <c r="H91" s="226"/>
      <c r="I91" s="121"/>
      <c r="J91" s="97" t="e">
        <f>IF(AND(Q91="",#REF!&gt;0,#REF!&lt;5),K91,)</f>
        <v>#REF!</v>
      </c>
      <c r="K91" s="95" t="str">
        <f>IF(D91="","ZZZ9",IF(AND(#REF!&gt;0,#REF!&lt;5),D91&amp;#REF!,D91&amp;"9"))</f>
        <v>ZZZ9</v>
      </c>
      <c r="L91" s="99">
        <f t="shared" si="0"/>
        <v>999</v>
      </c>
      <c r="M91" s="120">
        <f t="shared" si="1"/>
        <v>999</v>
      </c>
      <c r="N91" s="118"/>
      <c r="O91" s="51"/>
      <c r="P91" s="66">
        <f t="shared" si="2"/>
        <v>999</v>
      </c>
      <c r="Q91" s="51"/>
    </row>
    <row r="92" spans="1:17" s="11" customFormat="1" ht="18.899999999999999" customHeight="1" x14ac:dyDescent="0.25">
      <c r="A92" s="100">
        <v>86</v>
      </c>
      <c r="B92" s="49"/>
      <c r="C92" s="49"/>
      <c r="D92" s="50"/>
      <c r="E92" s="113"/>
      <c r="F92" s="51"/>
      <c r="G92" s="51"/>
      <c r="H92" s="226"/>
      <c r="I92" s="121"/>
      <c r="J92" s="97" t="e">
        <f>IF(AND(Q92="",#REF!&gt;0,#REF!&lt;5),K92,)</f>
        <v>#REF!</v>
      </c>
      <c r="K92" s="95" t="str">
        <f>IF(D92="","ZZZ9",IF(AND(#REF!&gt;0,#REF!&lt;5),D92&amp;#REF!,D92&amp;"9"))</f>
        <v>ZZZ9</v>
      </c>
      <c r="L92" s="99">
        <f t="shared" si="0"/>
        <v>999</v>
      </c>
      <c r="M92" s="120">
        <f t="shared" si="1"/>
        <v>999</v>
      </c>
      <c r="N92" s="118"/>
      <c r="O92" s="51"/>
      <c r="P92" s="66">
        <f t="shared" si="2"/>
        <v>999</v>
      </c>
      <c r="Q92" s="51"/>
    </row>
    <row r="93" spans="1:17" s="11" customFormat="1" ht="18.899999999999999" customHeight="1" x14ac:dyDescent="0.25">
      <c r="A93" s="100">
        <v>87</v>
      </c>
      <c r="B93" s="49"/>
      <c r="C93" s="49"/>
      <c r="D93" s="50"/>
      <c r="E93" s="113"/>
      <c r="F93" s="51"/>
      <c r="G93" s="51"/>
      <c r="H93" s="226"/>
      <c r="I93" s="121"/>
      <c r="J93" s="97" t="e">
        <f>IF(AND(Q93="",#REF!&gt;0,#REF!&lt;5),K93,)</f>
        <v>#REF!</v>
      </c>
      <c r="K93" s="95" t="str">
        <f>IF(D93="","ZZZ9",IF(AND(#REF!&gt;0,#REF!&lt;5),D93&amp;#REF!,D93&amp;"9"))</f>
        <v>ZZZ9</v>
      </c>
      <c r="L93" s="99">
        <f t="shared" si="0"/>
        <v>999</v>
      </c>
      <c r="M93" s="120">
        <f t="shared" si="1"/>
        <v>999</v>
      </c>
      <c r="N93" s="118"/>
      <c r="O93" s="51"/>
      <c r="P93" s="66">
        <f t="shared" si="2"/>
        <v>999</v>
      </c>
      <c r="Q93" s="51"/>
    </row>
    <row r="94" spans="1:17" s="11" customFormat="1" ht="18.899999999999999" customHeight="1" x14ac:dyDescent="0.25">
      <c r="A94" s="100">
        <v>88</v>
      </c>
      <c r="B94" s="49"/>
      <c r="C94" s="49"/>
      <c r="D94" s="50"/>
      <c r="E94" s="113"/>
      <c r="F94" s="51"/>
      <c r="G94" s="51"/>
      <c r="H94" s="226"/>
      <c r="I94" s="121"/>
      <c r="J94" s="97" t="e">
        <f>IF(AND(Q94="",#REF!&gt;0,#REF!&lt;5),K94,)</f>
        <v>#REF!</v>
      </c>
      <c r="K94" s="95" t="str">
        <f>IF(D94="","ZZZ9",IF(AND(#REF!&gt;0,#REF!&lt;5),D94&amp;#REF!,D94&amp;"9"))</f>
        <v>ZZZ9</v>
      </c>
      <c r="L94" s="99">
        <f t="shared" si="0"/>
        <v>999</v>
      </c>
      <c r="M94" s="120">
        <f t="shared" si="1"/>
        <v>999</v>
      </c>
      <c r="N94" s="118"/>
      <c r="O94" s="51"/>
      <c r="P94" s="66">
        <f t="shared" si="2"/>
        <v>999</v>
      </c>
      <c r="Q94" s="51"/>
    </row>
    <row r="95" spans="1:17" s="11" customFormat="1" ht="18.899999999999999" customHeight="1" x14ac:dyDescent="0.25">
      <c r="A95" s="100">
        <v>89</v>
      </c>
      <c r="B95" s="49"/>
      <c r="C95" s="49"/>
      <c r="D95" s="50"/>
      <c r="E95" s="113"/>
      <c r="F95" s="51"/>
      <c r="G95" s="51"/>
      <c r="H95" s="226"/>
      <c r="I95" s="121"/>
      <c r="J95" s="97" t="e">
        <f>IF(AND(Q95="",#REF!&gt;0,#REF!&lt;5),K95,)</f>
        <v>#REF!</v>
      </c>
      <c r="K95" s="95" t="str">
        <f>IF(D95="","ZZZ9",IF(AND(#REF!&gt;0,#REF!&lt;5),D95&amp;#REF!,D95&amp;"9"))</f>
        <v>ZZZ9</v>
      </c>
      <c r="L95" s="99">
        <f t="shared" si="0"/>
        <v>999</v>
      </c>
      <c r="M95" s="120">
        <f t="shared" si="1"/>
        <v>999</v>
      </c>
      <c r="N95" s="118"/>
      <c r="O95" s="51"/>
      <c r="P95" s="66">
        <f t="shared" si="2"/>
        <v>999</v>
      </c>
      <c r="Q95" s="51"/>
    </row>
    <row r="96" spans="1:17" s="11" customFormat="1" ht="18.899999999999999" customHeight="1" x14ac:dyDescent="0.25">
      <c r="A96" s="100">
        <v>90</v>
      </c>
      <c r="B96" s="49"/>
      <c r="C96" s="49"/>
      <c r="D96" s="50"/>
      <c r="E96" s="113"/>
      <c r="F96" s="51"/>
      <c r="G96" s="51"/>
      <c r="H96" s="226"/>
      <c r="I96" s="121"/>
      <c r="J96" s="97" t="e">
        <f>IF(AND(Q96="",#REF!&gt;0,#REF!&lt;5),K96,)</f>
        <v>#REF!</v>
      </c>
      <c r="K96" s="95" t="str">
        <f>IF(D96="","ZZZ9",IF(AND(#REF!&gt;0,#REF!&lt;5),D96&amp;#REF!,D96&amp;"9"))</f>
        <v>ZZZ9</v>
      </c>
      <c r="L96" s="99">
        <f t="shared" si="0"/>
        <v>999</v>
      </c>
      <c r="M96" s="120">
        <f t="shared" si="1"/>
        <v>999</v>
      </c>
      <c r="N96" s="118"/>
      <c r="O96" s="51"/>
      <c r="P96" s="66">
        <f t="shared" si="2"/>
        <v>999</v>
      </c>
      <c r="Q96" s="51"/>
    </row>
    <row r="97" spans="1:17" s="11" customFormat="1" ht="18.899999999999999" customHeight="1" x14ac:dyDescent="0.25">
      <c r="A97" s="100">
        <v>91</v>
      </c>
      <c r="B97" s="49"/>
      <c r="C97" s="49"/>
      <c r="D97" s="50"/>
      <c r="E97" s="113"/>
      <c r="F97" s="51"/>
      <c r="G97" s="51"/>
      <c r="H97" s="226"/>
      <c r="I97" s="121"/>
      <c r="J97" s="97" t="e">
        <f>IF(AND(Q97="",#REF!&gt;0,#REF!&lt;5),K97,)</f>
        <v>#REF!</v>
      </c>
      <c r="K97" s="95" t="str">
        <f>IF(D97="","ZZZ9",IF(AND(#REF!&gt;0,#REF!&lt;5),D97&amp;#REF!,D97&amp;"9"))</f>
        <v>ZZZ9</v>
      </c>
      <c r="L97" s="99">
        <f t="shared" si="0"/>
        <v>999</v>
      </c>
      <c r="M97" s="120">
        <f t="shared" si="1"/>
        <v>999</v>
      </c>
      <c r="N97" s="118"/>
      <c r="O97" s="51"/>
      <c r="P97" s="66">
        <f t="shared" si="2"/>
        <v>999</v>
      </c>
      <c r="Q97" s="51"/>
    </row>
    <row r="98" spans="1:17" s="11" customFormat="1" ht="18.899999999999999" customHeight="1" x14ac:dyDescent="0.25">
      <c r="A98" s="100">
        <v>92</v>
      </c>
      <c r="B98" s="49"/>
      <c r="C98" s="49"/>
      <c r="D98" s="50"/>
      <c r="E98" s="113"/>
      <c r="F98" s="51"/>
      <c r="G98" s="51"/>
      <c r="H98" s="226"/>
      <c r="I98" s="121"/>
      <c r="J98" s="97" t="e">
        <f>IF(AND(Q98="",#REF!&gt;0,#REF!&lt;5),K98,)</f>
        <v>#REF!</v>
      </c>
      <c r="K98" s="95" t="str">
        <f>IF(D98="","ZZZ9",IF(AND(#REF!&gt;0,#REF!&lt;5),D98&amp;#REF!,D98&amp;"9"))</f>
        <v>ZZZ9</v>
      </c>
      <c r="L98" s="99">
        <f t="shared" si="0"/>
        <v>999</v>
      </c>
      <c r="M98" s="120">
        <f t="shared" si="1"/>
        <v>999</v>
      </c>
      <c r="N98" s="118"/>
      <c r="O98" s="51"/>
      <c r="P98" s="66">
        <f t="shared" si="2"/>
        <v>999</v>
      </c>
      <c r="Q98" s="51"/>
    </row>
    <row r="99" spans="1:17" s="11" customFormat="1" ht="18.899999999999999" customHeight="1" x14ac:dyDescent="0.25">
      <c r="A99" s="100">
        <v>93</v>
      </c>
      <c r="B99" s="49"/>
      <c r="C99" s="49"/>
      <c r="D99" s="50"/>
      <c r="E99" s="113"/>
      <c r="F99" s="51"/>
      <c r="G99" s="51"/>
      <c r="H99" s="226"/>
      <c r="I99" s="121"/>
      <c r="J99" s="97" t="e">
        <f>IF(AND(Q99="",#REF!&gt;0,#REF!&lt;5),K99,)</f>
        <v>#REF!</v>
      </c>
      <c r="K99" s="95" t="str">
        <f>IF(D99="","ZZZ9",IF(AND(#REF!&gt;0,#REF!&lt;5),D99&amp;#REF!,D99&amp;"9"))</f>
        <v>ZZZ9</v>
      </c>
      <c r="L99" s="99">
        <f t="shared" si="0"/>
        <v>999</v>
      </c>
      <c r="M99" s="120">
        <f t="shared" si="1"/>
        <v>999</v>
      </c>
      <c r="N99" s="118"/>
      <c r="O99" s="51"/>
      <c r="P99" s="66">
        <f t="shared" si="2"/>
        <v>999</v>
      </c>
      <c r="Q99" s="51"/>
    </row>
    <row r="100" spans="1:17" s="11" customFormat="1" ht="18.899999999999999" customHeight="1" x14ac:dyDescent="0.25">
      <c r="A100" s="100">
        <v>94</v>
      </c>
      <c r="B100" s="49"/>
      <c r="C100" s="49"/>
      <c r="D100" s="50"/>
      <c r="E100" s="113"/>
      <c r="F100" s="51"/>
      <c r="G100" s="51"/>
      <c r="H100" s="226"/>
      <c r="I100" s="121"/>
      <c r="J100" s="97" t="e">
        <f>IF(AND(Q100="",#REF!&gt;0,#REF!&lt;5),K100,)</f>
        <v>#REF!</v>
      </c>
      <c r="K100" s="95" t="str">
        <f>IF(D100="","ZZZ9",IF(AND(#REF!&gt;0,#REF!&lt;5),D100&amp;#REF!,D100&amp;"9"))</f>
        <v>ZZZ9</v>
      </c>
      <c r="L100" s="99">
        <f t="shared" si="0"/>
        <v>999</v>
      </c>
      <c r="M100" s="120">
        <f t="shared" si="1"/>
        <v>999</v>
      </c>
      <c r="N100" s="118"/>
      <c r="O100" s="51"/>
      <c r="P100" s="66">
        <f t="shared" si="2"/>
        <v>999</v>
      </c>
      <c r="Q100" s="51"/>
    </row>
    <row r="101" spans="1:17" s="11" customFormat="1" ht="18.899999999999999" customHeight="1" x14ac:dyDescent="0.25">
      <c r="A101" s="100">
        <v>95</v>
      </c>
      <c r="B101" s="49"/>
      <c r="C101" s="49"/>
      <c r="D101" s="50"/>
      <c r="E101" s="113"/>
      <c r="F101" s="51"/>
      <c r="G101" s="51"/>
      <c r="H101" s="226"/>
      <c r="I101" s="121"/>
      <c r="J101" s="97" t="e">
        <f>IF(AND(Q101="",#REF!&gt;0,#REF!&lt;5),K101,)</f>
        <v>#REF!</v>
      </c>
      <c r="K101" s="95" t="str">
        <f>IF(D101="","ZZZ9",IF(AND(#REF!&gt;0,#REF!&lt;5),D101&amp;#REF!,D101&amp;"9"))</f>
        <v>ZZZ9</v>
      </c>
      <c r="L101" s="99">
        <f t="shared" si="0"/>
        <v>999</v>
      </c>
      <c r="M101" s="120">
        <f t="shared" si="1"/>
        <v>999</v>
      </c>
      <c r="N101" s="118"/>
      <c r="O101" s="51"/>
      <c r="P101" s="66">
        <f t="shared" si="2"/>
        <v>999</v>
      </c>
      <c r="Q101" s="51"/>
    </row>
    <row r="102" spans="1:17" s="11" customFormat="1" ht="18.899999999999999" customHeight="1" x14ac:dyDescent="0.25">
      <c r="A102" s="100">
        <v>96</v>
      </c>
      <c r="B102" s="49"/>
      <c r="C102" s="49"/>
      <c r="D102" s="50"/>
      <c r="E102" s="113"/>
      <c r="F102" s="51"/>
      <c r="G102" s="51"/>
      <c r="H102" s="226"/>
      <c r="I102" s="121"/>
      <c r="J102" s="97" t="e">
        <f>IF(AND(Q102="",#REF!&gt;0,#REF!&lt;5),K102,)</f>
        <v>#REF!</v>
      </c>
      <c r="K102" s="95" t="str">
        <f>IF(D102="","ZZZ9",IF(AND(#REF!&gt;0,#REF!&lt;5),D102&amp;#REF!,D102&amp;"9"))</f>
        <v>ZZZ9</v>
      </c>
      <c r="L102" s="99">
        <f t="shared" si="0"/>
        <v>999</v>
      </c>
      <c r="M102" s="120">
        <f t="shared" si="1"/>
        <v>999</v>
      </c>
      <c r="N102" s="118"/>
      <c r="O102" s="51"/>
      <c r="P102" s="66">
        <f t="shared" si="2"/>
        <v>999</v>
      </c>
      <c r="Q102" s="51"/>
    </row>
    <row r="103" spans="1:17" s="11" customFormat="1" ht="18.899999999999999" customHeight="1" x14ac:dyDescent="0.25">
      <c r="A103" s="100">
        <v>97</v>
      </c>
      <c r="B103" s="49"/>
      <c r="C103" s="49"/>
      <c r="D103" s="50"/>
      <c r="E103" s="113"/>
      <c r="F103" s="51"/>
      <c r="G103" s="51"/>
      <c r="H103" s="226"/>
      <c r="I103" s="121"/>
      <c r="J103" s="97" t="e">
        <f>IF(AND(Q103="",#REF!&gt;0,#REF!&lt;5),K103,)</f>
        <v>#REF!</v>
      </c>
      <c r="K103" s="95" t="str">
        <f>IF(D103="","ZZZ9",IF(AND(#REF!&gt;0,#REF!&lt;5),D103&amp;#REF!,D103&amp;"9"))</f>
        <v>ZZZ9</v>
      </c>
      <c r="L103" s="99">
        <f t="shared" si="0"/>
        <v>999</v>
      </c>
      <c r="M103" s="120">
        <f t="shared" si="1"/>
        <v>999</v>
      </c>
      <c r="N103" s="118"/>
      <c r="O103" s="51"/>
      <c r="P103" s="66">
        <f t="shared" si="2"/>
        <v>999</v>
      </c>
      <c r="Q103" s="51"/>
    </row>
    <row r="104" spans="1:17" s="11" customFormat="1" ht="18.899999999999999" customHeight="1" x14ac:dyDescent="0.25">
      <c r="A104" s="100">
        <v>98</v>
      </c>
      <c r="B104" s="49"/>
      <c r="C104" s="49"/>
      <c r="D104" s="50"/>
      <c r="E104" s="113"/>
      <c r="F104" s="51"/>
      <c r="G104" s="51"/>
      <c r="H104" s="226"/>
      <c r="I104" s="121"/>
      <c r="J104" s="97" t="e">
        <f>IF(AND(Q104="",#REF!&gt;0,#REF!&lt;5),K104,)</f>
        <v>#REF!</v>
      </c>
      <c r="K104" s="95" t="str">
        <f>IF(D104="","ZZZ9",IF(AND(#REF!&gt;0,#REF!&lt;5),D104&amp;#REF!,D104&amp;"9"))</f>
        <v>ZZZ9</v>
      </c>
      <c r="L104" s="99">
        <f t="shared" ref="L104:L156" si="3">IF(Q104="",999,Q104)</f>
        <v>999</v>
      </c>
      <c r="M104" s="120">
        <f t="shared" ref="M104:M156" si="4">IF(P104=999,999,1)</f>
        <v>999</v>
      </c>
      <c r="N104" s="118"/>
      <c r="O104" s="51"/>
      <c r="P104" s="66">
        <f t="shared" ref="P104:P156" si="5">IF(N104="DA",1,IF(N104="WC",2,IF(N104="SE",3,IF(N104="Q",4,IF(N104="LL",5,999)))))</f>
        <v>999</v>
      </c>
      <c r="Q104" s="51"/>
    </row>
    <row r="105" spans="1:17" s="11" customFormat="1" ht="18.899999999999999" customHeight="1" x14ac:dyDescent="0.25">
      <c r="A105" s="100">
        <v>99</v>
      </c>
      <c r="B105" s="49"/>
      <c r="C105" s="49"/>
      <c r="D105" s="50"/>
      <c r="E105" s="113"/>
      <c r="F105" s="51"/>
      <c r="G105" s="51"/>
      <c r="H105" s="226"/>
      <c r="I105" s="121"/>
      <c r="J105" s="97" t="e">
        <f>IF(AND(Q105="",#REF!&gt;0,#REF!&lt;5),K105,)</f>
        <v>#REF!</v>
      </c>
      <c r="K105" s="95" t="str">
        <f>IF(D105="","ZZZ9",IF(AND(#REF!&gt;0,#REF!&lt;5),D105&amp;#REF!,D105&amp;"9"))</f>
        <v>ZZZ9</v>
      </c>
      <c r="L105" s="99">
        <f t="shared" si="3"/>
        <v>999</v>
      </c>
      <c r="M105" s="120">
        <f t="shared" si="4"/>
        <v>999</v>
      </c>
      <c r="N105" s="118"/>
      <c r="O105" s="51"/>
      <c r="P105" s="66">
        <f t="shared" si="5"/>
        <v>999</v>
      </c>
      <c r="Q105" s="51"/>
    </row>
    <row r="106" spans="1:17" s="11" customFormat="1" ht="18.899999999999999" customHeight="1" x14ac:dyDescent="0.25">
      <c r="A106" s="100">
        <v>100</v>
      </c>
      <c r="B106" s="49"/>
      <c r="C106" s="49"/>
      <c r="D106" s="50"/>
      <c r="E106" s="113"/>
      <c r="F106" s="51"/>
      <c r="G106" s="51"/>
      <c r="H106" s="226"/>
      <c r="I106" s="121"/>
      <c r="J106" s="97" t="e">
        <f>IF(AND(Q106="",#REF!&gt;0,#REF!&lt;5),K106,)</f>
        <v>#REF!</v>
      </c>
      <c r="K106" s="95" t="str">
        <f>IF(D106="","ZZZ9",IF(AND(#REF!&gt;0,#REF!&lt;5),D106&amp;#REF!,D106&amp;"9"))</f>
        <v>ZZZ9</v>
      </c>
      <c r="L106" s="99">
        <f t="shared" si="3"/>
        <v>999</v>
      </c>
      <c r="M106" s="120">
        <f t="shared" si="4"/>
        <v>999</v>
      </c>
      <c r="N106" s="118"/>
      <c r="O106" s="51"/>
      <c r="P106" s="66">
        <f t="shared" si="5"/>
        <v>999</v>
      </c>
      <c r="Q106" s="51"/>
    </row>
    <row r="107" spans="1:17" s="11" customFormat="1" ht="18.899999999999999" customHeight="1" x14ac:dyDescent="0.25">
      <c r="A107" s="100">
        <v>101</v>
      </c>
      <c r="B107" s="49"/>
      <c r="C107" s="49"/>
      <c r="D107" s="50"/>
      <c r="E107" s="113"/>
      <c r="F107" s="51"/>
      <c r="G107" s="51"/>
      <c r="H107" s="226"/>
      <c r="I107" s="121"/>
      <c r="J107" s="97" t="e">
        <f>IF(AND(Q107="",#REF!&gt;0,#REF!&lt;5),K107,)</f>
        <v>#REF!</v>
      </c>
      <c r="K107" s="95" t="str">
        <f>IF(D107="","ZZZ9",IF(AND(#REF!&gt;0,#REF!&lt;5),D107&amp;#REF!,D107&amp;"9"))</f>
        <v>ZZZ9</v>
      </c>
      <c r="L107" s="99">
        <f t="shared" si="3"/>
        <v>999</v>
      </c>
      <c r="M107" s="120">
        <f t="shared" si="4"/>
        <v>999</v>
      </c>
      <c r="N107" s="118"/>
      <c r="O107" s="51"/>
      <c r="P107" s="66">
        <f t="shared" si="5"/>
        <v>999</v>
      </c>
      <c r="Q107" s="51"/>
    </row>
    <row r="108" spans="1:17" s="11" customFormat="1" ht="18.899999999999999" customHeight="1" x14ac:dyDescent="0.25">
      <c r="A108" s="100">
        <v>102</v>
      </c>
      <c r="B108" s="49"/>
      <c r="C108" s="49"/>
      <c r="D108" s="50"/>
      <c r="E108" s="113"/>
      <c r="F108" s="51"/>
      <c r="G108" s="51"/>
      <c r="H108" s="226"/>
      <c r="I108" s="121"/>
      <c r="J108" s="97" t="e">
        <f>IF(AND(Q108="",#REF!&gt;0,#REF!&lt;5),K108,)</f>
        <v>#REF!</v>
      </c>
      <c r="K108" s="95" t="str">
        <f>IF(D108="","ZZZ9",IF(AND(#REF!&gt;0,#REF!&lt;5),D108&amp;#REF!,D108&amp;"9"))</f>
        <v>ZZZ9</v>
      </c>
      <c r="L108" s="99">
        <f t="shared" si="3"/>
        <v>999</v>
      </c>
      <c r="M108" s="120">
        <f t="shared" si="4"/>
        <v>999</v>
      </c>
      <c r="N108" s="118"/>
      <c r="O108" s="51"/>
      <c r="P108" s="66">
        <f t="shared" si="5"/>
        <v>999</v>
      </c>
      <c r="Q108" s="51"/>
    </row>
    <row r="109" spans="1:17" s="11" customFormat="1" ht="18.899999999999999" customHeight="1" x14ac:dyDescent="0.25">
      <c r="A109" s="100">
        <v>103</v>
      </c>
      <c r="B109" s="49"/>
      <c r="C109" s="49"/>
      <c r="D109" s="50"/>
      <c r="E109" s="113"/>
      <c r="F109" s="51"/>
      <c r="G109" s="51"/>
      <c r="H109" s="226"/>
      <c r="I109" s="121"/>
      <c r="J109" s="97" t="e">
        <f>IF(AND(Q109="",#REF!&gt;0,#REF!&lt;5),K109,)</f>
        <v>#REF!</v>
      </c>
      <c r="K109" s="95" t="str">
        <f>IF(D109="","ZZZ9",IF(AND(#REF!&gt;0,#REF!&lt;5),D109&amp;#REF!,D109&amp;"9"))</f>
        <v>ZZZ9</v>
      </c>
      <c r="L109" s="99">
        <f t="shared" si="3"/>
        <v>999</v>
      </c>
      <c r="M109" s="120">
        <f t="shared" si="4"/>
        <v>999</v>
      </c>
      <c r="N109" s="118"/>
      <c r="O109" s="51"/>
      <c r="P109" s="66">
        <f t="shared" si="5"/>
        <v>999</v>
      </c>
      <c r="Q109" s="51"/>
    </row>
    <row r="110" spans="1:17" s="11" customFormat="1" ht="18.899999999999999" customHeight="1" x14ac:dyDescent="0.25">
      <c r="A110" s="100">
        <v>104</v>
      </c>
      <c r="B110" s="49"/>
      <c r="C110" s="49"/>
      <c r="D110" s="50"/>
      <c r="E110" s="113"/>
      <c r="F110" s="51"/>
      <c r="G110" s="51"/>
      <c r="H110" s="226"/>
      <c r="I110" s="121"/>
      <c r="J110" s="97" t="e">
        <f>IF(AND(Q110="",#REF!&gt;0,#REF!&lt;5),K110,)</f>
        <v>#REF!</v>
      </c>
      <c r="K110" s="95" t="str">
        <f>IF(D110="","ZZZ9",IF(AND(#REF!&gt;0,#REF!&lt;5),D110&amp;#REF!,D110&amp;"9"))</f>
        <v>ZZZ9</v>
      </c>
      <c r="L110" s="99">
        <f t="shared" si="3"/>
        <v>999</v>
      </c>
      <c r="M110" s="120">
        <f t="shared" si="4"/>
        <v>999</v>
      </c>
      <c r="N110" s="118"/>
      <c r="O110" s="51"/>
      <c r="P110" s="66">
        <f t="shared" si="5"/>
        <v>999</v>
      </c>
      <c r="Q110" s="51"/>
    </row>
    <row r="111" spans="1:17" s="11" customFormat="1" ht="18.899999999999999" customHeight="1" x14ac:dyDescent="0.25">
      <c r="A111" s="100">
        <v>105</v>
      </c>
      <c r="B111" s="49"/>
      <c r="C111" s="49"/>
      <c r="D111" s="50"/>
      <c r="E111" s="113"/>
      <c r="F111" s="51"/>
      <c r="G111" s="51"/>
      <c r="H111" s="226"/>
      <c r="I111" s="121"/>
      <c r="J111" s="97" t="e">
        <f>IF(AND(Q111="",#REF!&gt;0,#REF!&lt;5),K111,)</f>
        <v>#REF!</v>
      </c>
      <c r="K111" s="95" t="str">
        <f>IF(D111="","ZZZ9",IF(AND(#REF!&gt;0,#REF!&lt;5),D111&amp;#REF!,D111&amp;"9"))</f>
        <v>ZZZ9</v>
      </c>
      <c r="L111" s="99">
        <f t="shared" si="3"/>
        <v>999</v>
      </c>
      <c r="M111" s="120">
        <f t="shared" si="4"/>
        <v>999</v>
      </c>
      <c r="N111" s="118"/>
      <c r="O111" s="51"/>
      <c r="P111" s="66">
        <f t="shared" si="5"/>
        <v>999</v>
      </c>
      <c r="Q111" s="51"/>
    </row>
    <row r="112" spans="1:17" s="11" customFormat="1" ht="18.899999999999999" customHeight="1" x14ac:dyDescent="0.25">
      <c r="A112" s="100">
        <v>106</v>
      </c>
      <c r="B112" s="49"/>
      <c r="C112" s="49"/>
      <c r="D112" s="50"/>
      <c r="E112" s="113"/>
      <c r="F112" s="51"/>
      <c r="G112" s="51"/>
      <c r="H112" s="226"/>
      <c r="I112" s="121"/>
      <c r="J112" s="97" t="e">
        <f>IF(AND(Q112="",#REF!&gt;0,#REF!&lt;5),K112,)</f>
        <v>#REF!</v>
      </c>
      <c r="K112" s="95" t="str">
        <f>IF(D112="","ZZZ9",IF(AND(#REF!&gt;0,#REF!&lt;5),D112&amp;#REF!,D112&amp;"9"))</f>
        <v>ZZZ9</v>
      </c>
      <c r="L112" s="99">
        <f t="shared" si="3"/>
        <v>999</v>
      </c>
      <c r="M112" s="120">
        <f t="shared" si="4"/>
        <v>999</v>
      </c>
      <c r="N112" s="118"/>
      <c r="O112" s="51"/>
      <c r="P112" s="66">
        <f t="shared" si="5"/>
        <v>999</v>
      </c>
      <c r="Q112" s="51"/>
    </row>
    <row r="113" spans="1:17" s="11" customFormat="1" ht="18.899999999999999" customHeight="1" x14ac:dyDescent="0.25">
      <c r="A113" s="100">
        <v>107</v>
      </c>
      <c r="B113" s="49"/>
      <c r="C113" s="49"/>
      <c r="D113" s="50"/>
      <c r="E113" s="113"/>
      <c r="F113" s="51"/>
      <c r="G113" s="51"/>
      <c r="H113" s="226"/>
      <c r="I113" s="121"/>
      <c r="J113" s="97" t="e">
        <f>IF(AND(Q113="",#REF!&gt;0,#REF!&lt;5),K113,)</f>
        <v>#REF!</v>
      </c>
      <c r="K113" s="95" t="str">
        <f>IF(D113="","ZZZ9",IF(AND(#REF!&gt;0,#REF!&lt;5),D113&amp;#REF!,D113&amp;"9"))</f>
        <v>ZZZ9</v>
      </c>
      <c r="L113" s="99">
        <f t="shared" si="3"/>
        <v>999</v>
      </c>
      <c r="M113" s="120">
        <f t="shared" si="4"/>
        <v>999</v>
      </c>
      <c r="N113" s="118"/>
      <c r="O113" s="51"/>
      <c r="P113" s="66">
        <f t="shared" si="5"/>
        <v>999</v>
      </c>
      <c r="Q113" s="51"/>
    </row>
    <row r="114" spans="1:17" s="11" customFormat="1" ht="18.899999999999999" customHeight="1" x14ac:dyDescent="0.25">
      <c r="A114" s="100">
        <v>108</v>
      </c>
      <c r="B114" s="49"/>
      <c r="C114" s="49"/>
      <c r="D114" s="50"/>
      <c r="E114" s="113"/>
      <c r="F114" s="51"/>
      <c r="G114" s="51"/>
      <c r="H114" s="226"/>
      <c r="I114" s="121"/>
      <c r="J114" s="97" t="e">
        <f>IF(AND(Q114="",#REF!&gt;0,#REF!&lt;5),K114,)</f>
        <v>#REF!</v>
      </c>
      <c r="K114" s="95" t="str">
        <f>IF(D114="","ZZZ9",IF(AND(#REF!&gt;0,#REF!&lt;5),D114&amp;#REF!,D114&amp;"9"))</f>
        <v>ZZZ9</v>
      </c>
      <c r="L114" s="99">
        <f t="shared" si="3"/>
        <v>999</v>
      </c>
      <c r="M114" s="120">
        <f t="shared" si="4"/>
        <v>999</v>
      </c>
      <c r="N114" s="118"/>
      <c r="O114" s="51"/>
      <c r="P114" s="66">
        <f t="shared" si="5"/>
        <v>999</v>
      </c>
      <c r="Q114" s="51"/>
    </row>
    <row r="115" spans="1:17" s="11" customFormat="1" ht="18.899999999999999" customHeight="1" x14ac:dyDescent="0.25">
      <c r="A115" s="100">
        <v>109</v>
      </c>
      <c r="B115" s="49"/>
      <c r="C115" s="49"/>
      <c r="D115" s="50"/>
      <c r="E115" s="113"/>
      <c r="F115" s="51"/>
      <c r="G115" s="51"/>
      <c r="H115" s="226"/>
      <c r="I115" s="121"/>
      <c r="J115" s="97" t="e">
        <f>IF(AND(Q115="",#REF!&gt;0,#REF!&lt;5),K115,)</f>
        <v>#REF!</v>
      </c>
      <c r="K115" s="95" t="str">
        <f>IF(D115="","ZZZ9",IF(AND(#REF!&gt;0,#REF!&lt;5),D115&amp;#REF!,D115&amp;"9"))</f>
        <v>ZZZ9</v>
      </c>
      <c r="L115" s="99">
        <f t="shared" si="3"/>
        <v>999</v>
      </c>
      <c r="M115" s="120">
        <f t="shared" si="4"/>
        <v>999</v>
      </c>
      <c r="N115" s="118"/>
      <c r="O115" s="51"/>
      <c r="P115" s="66">
        <f t="shared" si="5"/>
        <v>999</v>
      </c>
      <c r="Q115" s="51"/>
    </row>
    <row r="116" spans="1:17" s="11" customFormat="1" ht="18.899999999999999" customHeight="1" x14ac:dyDescent="0.25">
      <c r="A116" s="100">
        <v>110</v>
      </c>
      <c r="B116" s="49"/>
      <c r="C116" s="49"/>
      <c r="D116" s="50"/>
      <c r="E116" s="113"/>
      <c r="F116" s="51"/>
      <c r="G116" s="51"/>
      <c r="H116" s="226"/>
      <c r="I116" s="121"/>
      <c r="J116" s="97" t="e">
        <f>IF(AND(Q116="",#REF!&gt;0,#REF!&lt;5),K116,)</f>
        <v>#REF!</v>
      </c>
      <c r="K116" s="95" t="str">
        <f>IF(D116="","ZZZ9",IF(AND(#REF!&gt;0,#REF!&lt;5),D116&amp;#REF!,D116&amp;"9"))</f>
        <v>ZZZ9</v>
      </c>
      <c r="L116" s="99">
        <f t="shared" si="3"/>
        <v>999</v>
      </c>
      <c r="M116" s="120">
        <f t="shared" si="4"/>
        <v>999</v>
      </c>
      <c r="N116" s="118"/>
      <c r="O116" s="51"/>
      <c r="P116" s="66">
        <f t="shared" si="5"/>
        <v>999</v>
      </c>
      <c r="Q116" s="51"/>
    </row>
    <row r="117" spans="1:17" s="11" customFormat="1" ht="18.899999999999999" customHeight="1" x14ac:dyDescent="0.25">
      <c r="A117" s="100">
        <v>111</v>
      </c>
      <c r="B117" s="49"/>
      <c r="C117" s="49"/>
      <c r="D117" s="50"/>
      <c r="E117" s="113"/>
      <c r="F117" s="51"/>
      <c r="G117" s="51"/>
      <c r="H117" s="226"/>
      <c r="I117" s="121"/>
      <c r="J117" s="97" t="e">
        <f>IF(AND(Q117="",#REF!&gt;0,#REF!&lt;5),K117,)</f>
        <v>#REF!</v>
      </c>
      <c r="K117" s="95" t="str">
        <f>IF(D117="","ZZZ9",IF(AND(#REF!&gt;0,#REF!&lt;5),D117&amp;#REF!,D117&amp;"9"))</f>
        <v>ZZZ9</v>
      </c>
      <c r="L117" s="99">
        <f t="shared" si="3"/>
        <v>999</v>
      </c>
      <c r="M117" s="120">
        <f t="shared" si="4"/>
        <v>999</v>
      </c>
      <c r="N117" s="118"/>
      <c r="O117" s="51"/>
      <c r="P117" s="66">
        <f t="shared" si="5"/>
        <v>999</v>
      </c>
      <c r="Q117" s="51"/>
    </row>
    <row r="118" spans="1:17" s="11" customFormat="1" ht="18.899999999999999" customHeight="1" x14ac:dyDescent="0.25">
      <c r="A118" s="100">
        <v>112</v>
      </c>
      <c r="B118" s="49"/>
      <c r="C118" s="49"/>
      <c r="D118" s="50"/>
      <c r="E118" s="113"/>
      <c r="F118" s="51"/>
      <c r="G118" s="51"/>
      <c r="H118" s="226"/>
      <c r="I118" s="121"/>
      <c r="J118" s="97" t="e">
        <f>IF(AND(Q118="",#REF!&gt;0,#REF!&lt;5),K118,)</f>
        <v>#REF!</v>
      </c>
      <c r="K118" s="95" t="str">
        <f>IF(D118="","ZZZ9",IF(AND(#REF!&gt;0,#REF!&lt;5),D118&amp;#REF!,D118&amp;"9"))</f>
        <v>ZZZ9</v>
      </c>
      <c r="L118" s="99">
        <f t="shared" si="3"/>
        <v>999</v>
      </c>
      <c r="M118" s="120">
        <f t="shared" si="4"/>
        <v>999</v>
      </c>
      <c r="N118" s="118"/>
      <c r="O118" s="51"/>
      <c r="P118" s="66">
        <f t="shared" si="5"/>
        <v>999</v>
      </c>
      <c r="Q118" s="51"/>
    </row>
    <row r="119" spans="1:17" s="11" customFormat="1" ht="18.899999999999999" customHeight="1" x14ac:dyDescent="0.25">
      <c r="A119" s="100">
        <v>113</v>
      </c>
      <c r="B119" s="49"/>
      <c r="C119" s="49"/>
      <c r="D119" s="50"/>
      <c r="E119" s="113"/>
      <c r="F119" s="51"/>
      <c r="G119" s="51"/>
      <c r="H119" s="226"/>
      <c r="I119" s="121"/>
      <c r="J119" s="97" t="e">
        <f>IF(AND(Q119="",#REF!&gt;0,#REF!&lt;5),K119,)</f>
        <v>#REF!</v>
      </c>
      <c r="K119" s="95" t="str">
        <f>IF(D119="","ZZZ9",IF(AND(#REF!&gt;0,#REF!&lt;5),D119&amp;#REF!,D119&amp;"9"))</f>
        <v>ZZZ9</v>
      </c>
      <c r="L119" s="99">
        <f t="shared" si="3"/>
        <v>999</v>
      </c>
      <c r="M119" s="120">
        <f t="shared" si="4"/>
        <v>999</v>
      </c>
      <c r="N119" s="118"/>
      <c r="O119" s="51"/>
      <c r="P119" s="66">
        <f t="shared" si="5"/>
        <v>999</v>
      </c>
      <c r="Q119" s="51"/>
    </row>
    <row r="120" spans="1:17" s="11" customFormat="1" ht="18.899999999999999" customHeight="1" x14ac:dyDescent="0.25">
      <c r="A120" s="100">
        <v>114</v>
      </c>
      <c r="B120" s="49"/>
      <c r="C120" s="49"/>
      <c r="D120" s="50"/>
      <c r="E120" s="113"/>
      <c r="F120" s="51"/>
      <c r="G120" s="51"/>
      <c r="H120" s="226"/>
      <c r="I120" s="121"/>
      <c r="J120" s="97" t="e">
        <f>IF(AND(Q120="",#REF!&gt;0,#REF!&lt;5),K120,)</f>
        <v>#REF!</v>
      </c>
      <c r="K120" s="95" t="str">
        <f>IF(D120="","ZZZ9",IF(AND(#REF!&gt;0,#REF!&lt;5),D120&amp;#REF!,D120&amp;"9"))</f>
        <v>ZZZ9</v>
      </c>
      <c r="L120" s="99">
        <f t="shared" si="3"/>
        <v>999</v>
      </c>
      <c r="M120" s="120">
        <f t="shared" si="4"/>
        <v>999</v>
      </c>
      <c r="N120" s="118"/>
      <c r="O120" s="51"/>
      <c r="P120" s="66">
        <f t="shared" si="5"/>
        <v>999</v>
      </c>
      <c r="Q120" s="51"/>
    </row>
    <row r="121" spans="1:17" s="11" customFormat="1" ht="18.899999999999999" customHeight="1" x14ac:dyDescent="0.25">
      <c r="A121" s="100">
        <v>115</v>
      </c>
      <c r="B121" s="49"/>
      <c r="C121" s="49"/>
      <c r="D121" s="50"/>
      <c r="E121" s="113"/>
      <c r="F121" s="51"/>
      <c r="G121" s="51"/>
      <c r="H121" s="226"/>
      <c r="I121" s="121"/>
      <c r="J121" s="97" t="e">
        <f>IF(AND(Q121="",#REF!&gt;0,#REF!&lt;5),K121,)</f>
        <v>#REF!</v>
      </c>
      <c r="K121" s="95" t="str">
        <f>IF(D121="","ZZZ9",IF(AND(#REF!&gt;0,#REF!&lt;5),D121&amp;#REF!,D121&amp;"9"))</f>
        <v>ZZZ9</v>
      </c>
      <c r="L121" s="99">
        <f t="shared" si="3"/>
        <v>999</v>
      </c>
      <c r="M121" s="120">
        <f t="shared" si="4"/>
        <v>999</v>
      </c>
      <c r="N121" s="118"/>
      <c r="O121" s="51"/>
      <c r="P121" s="66">
        <f t="shared" si="5"/>
        <v>999</v>
      </c>
      <c r="Q121" s="51"/>
    </row>
    <row r="122" spans="1:17" s="11" customFormat="1" ht="18.899999999999999" customHeight="1" x14ac:dyDescent="0.25">
      <c r="A122" s="100">
        <v>116</v>
      </c>
      <c r="B122" s="49"/>
      <c r="C122" s="49"/>
      <c r="D122" s="50"/>
      <c r="E122" s="113"/>
      <c r="F122" s="51"/>
      <c r="G122" s="51"/>
      <c r="H122" s="226"/>
      <c r="I122" s="121"/>
      <c r="J122" s="97" t="e">
        <f>IF(AND(Q122="",#REF!&gt;0,#REF!&lt;5),K122,)</f>
        <v>#REF!</v>
      </c>
      <c r="K122" s="95" t="str">
        <f>IF(D122="","ZZZ9",IF(AND(#REF!&gt;0,#REF!&lt;5),D122&amp;#REF!,D122&amp;"9"))</f>
        <v>ZZZ9</v>
      </c>
      <c r="L122" s="99">
        <f t="shared" si="3"/>
        <v>999</v>
      </c>
      <c r="M122" s="120">
        <f t="shared" si="4"/>
        <v>999</v>
      </c>
      <c r="N122" s="118"/>
      <c r="O122" s="51"/>
      <c r="P122" s="66">
        <f t="shared" si="5"/>
        <v>999</v>
      </c>
      <c r="Q122" s="51"/>
    </row>
    <row r="123" spans="1:17" s="11" customFormat="1" ht="18.899999999999999" customHeight="1" x14ac:dyDescent="0.25">
      <c r="A123" s="100">
        <v>117</v>
      </c>
      <c r="B123" s="49"/>
      <c r="C123" s="49"/>
      <c r="D123" s="50"/>
      <c r="E123" s="113"/>
      <c r="F123" s="51"/>
      <c r="G123" s="51"/>
      <c r="H123" s="226"/>
      <c r="I123" s="121"/>
      <c r="J123" s="97" t="e">
        <f>IF(AND(Q123="",#REF!&gt;0,#REF!&lt;5),K123,)</f>
        <v>#REF!</v>
      </c>
      <c r="K123" s="95" t="str">
        <f>IF(D123="","ZZZ9",IF(AND(#REF!&gt;0,#REF!&lt;5),D123&amp;#REF!,D123&amp;"9"))</f>
        <v>ZZZ9</v>
      </c>
      <c r="L123" s="99">
        <f t="shared" si="3"/>
        <v>999</v>
      </c>
      <c r="M123" s="120">
        <f t="shared" si="4"/>
        <v>999</v>
      </c>
      <c r="N123" s="118"/>
      <c r="O123" s="51"/>
      <c r="P123" s="66">
        <f t="shared" si="5"/>
        <v>999</v>
      </c>
      <c r="Q123" s="51"/>
    </row>
    <row r="124" spans="1:17" s="11" customFormat="1" ht="18.899999999999999" customHeight="1" x14ac:dyDescent="0.25">
      <c r="A124" s="100">
        <v>118</v>
      </c>
      <c r="B124" s="49"/>
      <c r="C124" s="49"/>
      <c r="D124" s="50"/>
      <c r="E124" s="113"/>
      <c r="F124" s="51"/>
      <c r="G124" s="51"/>
      <c r="H124" s="226"/>
      <c r="I124" s="121"/>
      <c r="J124" s="97" t="e">
        <f>IF(AND(Q124="",#REF!&gt;0,#REF!&lt;5),K124,)</f>
        <v>#REF!</v>
      </c>
      <c r="K124" s="95" t="str">
        <f>IF(D124="","ZZZ9",IF(AND(#REF!&gt;0,#REF!&lt;5),D124&amp;#REF!,D124&amp;"9"))</f>
        <v>ZZZ9</v>
      </c>
      <c r="L124" s="99">
        <f t="shared" si="3"/>
        <v>999</v>
      </c>
      <c r="M124" s="120">
        <f t="shared" si="4"/>
        <v>999</v>
      </c>
      <c r="N124" s="118"/>
      <c r="O124" s="51"/>
      <c r="P124" s="66">
        <f t="shared" si="5"/>
        <v>999</v>
      </c>
      <c r="Q124" s="51"/>
    </row>
    <row r="125" spans="1:17" s="11" customFormat="1" ht="18.899999999999999" customHeight="1" x14ac:dyDescent="0.25">
      <c r="A125" s="100">
        <v>119</v>
      </c>
      <c r="B125" s="49"/>
      <c r="C125" s="49"/>
      <c r="D125" s="50"/>
      <c r="E125" s="113"/>
      <c r="F125" s="51"/>
      <c r="G125" s="51"/>
      <c r="H125" s="226"/>
      <c r="I125" s="121"/>
      <c r="J125" s="97" t="e">
        <f>IF(AND(Q125="",#REF!&gt;0,#REF!&lt;5),K125,)</f>
        <v>#REF!</v>
      </c>
      <c r="K125" s="95" t="str">
        <f>IF(D125="","ZZZ9",IF(AND(#REF!&gt;0,#REF!&lt;5),D125&amp;#REF!,D125&amp;"9"))</f>
        <v>ZZZ9</v>
      </c>
      <c r="L125" s="99">
        <f t="shared" si="3"/>
        <v>999</v>
      </c>
      <c r="M125" s="120">
        <f t="shared" si="4"/>
        <v>999</v>
      </c>
      <c r="N125" s="118"/>
      <c r="O125" s="51"/>
      <c r="P125" s="66">
        <f t="shared" si="5"/>
        <v>999</v>
      </c>
      <c r="Q125" s="51"/>
    </row>
    <row r="126" spans="1:17" s="11" customFormat="1" ht="18.899999999999999" customHeight="1" x14ac:dyDescent="0.25">
      <c r="A126" s="100">
        <v>120</v>
      </c>
      <c r="B126" s="49"/>
      <c r="C126" s="49"/>
      <c r="D126" s="50"/>
      <c r="E126" s="113"/>
      <c r="F126" s="51"/>
      <c r="G126" s="51"/>
      <c r="H126" s="226"/>
      <c r="I126" s="121"/>
      <c r="J126" s="97" t="e">
        <f>IF(AND(Q126="",#REF!&gt;0,#REF!&lt;5),K126,)</f>
        <v>#REF!</v>
      </c>
      <c r="K126" s="95" t="str">
        <f>IF(D126="","ZZZ9",IF(AND(#REF!&gt;0,#REF!&lt;5),D126&amp;#REF!,D126&amp;"9"))</f>
        <v>ZZZ9</v>
      </c>
      <c r="L126" s="99">
        <f t="shared" si="3"/>
        <v>999</v>
      </c>
      <c r="M126" s="120">
        <f t="shared" si="4"/>
        <v>999</v>
      </c>
      <c r="N126" s="118"/>
      <c r="O126" s="51"/>
      <c r="P126" s="66">
        <f t="shared" si="5"/>
        <v>999</v>
      </c>
      <c r="Q126" s="51"/>
    </row>
    <row r="127" spans="1:17" s="11" customFormat="1" ht="18.899999999999999" customHeight="1" x14ac:dyDescent="0.25">
      <c r="A127" s="100">
        <v>121</v>
      </c>
      <c r="B127" s="49"/>
      <c r="C127" s="49"/>
      <c r="D127" s="50"/>
      <c r="E127" s="113"/>
      <c r="F127" s="51"/>
      <c r="G127" s="51"/>
      <c r="H127" s="226"/>
      <c r="I127" s="121"/>
      <c r="J127" s="97" t="e">
        <f>IF(AND(Q127="",#REF!&gt;0,#REF!&lt;5),K127,)</f>
        <v>#REF!</v>
      </c>
      <c r="K127" s="95" t="str">
        <f>IF(D127="","ZZZ9",IF(AND(#REF!&gt;0,#REF!&lt;5),D127&amp;#REF!,D127&amp;"9"))</f>
        <v>ZZZ9</v>
      </c>
      <c r="L127" s="99">
        <f t="shared" si="3"/>
        <v>999</v>
      </c>
      <c r="M127" s="120">
        <f t="shared" si="4"/>
        <v>999</v>
      </c>
      <c r="N127" s="118"/>
      <c r="O127" s="51"/>
      <c r="P127" s="66">
        <f t="shared" si="5"/>
        <v>999</v>
      </c>
      <c r="Q127" s="51"/>
    </row>
    <row r="128" spans="1:17" s="11" customFormat="1" ht="18.899999999999999" customHeight="1" x14ac:dyDescent="0.25">
      <c r="A128" s="100">
        <v>122</v>
      </c>
      <c r="B128" s="49"/>
      <c r="C128" s="49"/>
      <c r="D128" s="50"/>
      <c r="E128" s="113"/>
      <c r="F128" s="51"/>
      <c r="G128" s="51"/>
      <c r="H128" s="226"/>
      <c r="I128" s="121"/>
      <c r="J128" s="97" t="e">
        <f>IF(AND(Q128="",#REF!&gt;0,#REF!&lt;5),K128,)</f>
        <v>#REF!</v>
      </c>
      <c r="K128" s="95" t="str">
        <f>IF(D128="","ZZZ9",IF(AND(#REF!&gt;0,#REF!&lt;5),D128&amp;#REF!,D128&amp;"9"))</f>
        <v>ZZZ9</v>
      </c>
      <c r="L128" s="99">
        <f t="shared" si="3"/>
        <v>999</v>
      </c>
      <c r="M128" s="120">
        <f t="shared" si="4"/>
        <v>999</v>
      </c>
      <c r="N128" s="118"/>
      <c r="O128" s="51"/>
      <c r="P128" s="66">
        <f t="shared" si="5"/>
        <v>999</v>
      </c>
      <c r="Q128" s="51"/>
    </row>
    <row r="129" spans="1:17" s="11" customFormat="1" ht="18.899999999999999" customHeight="1" x14ac:dyDescent="0.25">
      <c r="A129" s="100">
        <v>123</v>
      </c>
      <c r="B129" s="49"/>
      <c r="C129" s="49"/>
      <c r="D129" s="50"/>
      <c r="E129" s="113"/>
      <c r="F129" s="51"/>
      <c r="G129" s="51"/>
      <c r="H129" s="226"/>
      <c r="I129" s="121"/>
      <c r="J129" s="97" t="e">
        <f>IF(AND(Q129="",#REF!&gt;0,#REF!&lt;5),K129,)</f>
        <v>#REF!</v>
      </c>
      <c r="K129" s="95" t="str">
        <f>IF(D129="","ZZZ9",IF(AND(#REF!&gt;0,#REF!&lt;5),D129&amp;#REF!,D129&amp;"9"))</f>
        <v>ZZZ9</v>
      </c>
      <c r="L129" s="99">
        <f t="shared" si="3"/>
        <v>999</v>
      </c>
      <c r="M129" s="120">
        <f t="shared" si="4"/>
        <v>999</v>
      </c>
      <c r="N129" s="118"/>
      <c r="O129" s="51"/>
      <c r="P129" s="66">
        <f t="shared" si="5"/>
        <v>999</v>
      </c>
      <c r="Q129" s="51"/>
    </row>
    <row r="130" spans="1:17" s="11" customFormat="1" ht="18.899999999999999" customHeight="1" x14ac:dyDescent="0.25">
      <c r="A130" s="100">
        <v>124</v>
      </c>
      <c r="B130" s="49"/>
      <c r="C130" s="49"/>
      <c r="D130" s="50"/>
      <c r="E130" s="113"/>
      <c r="F130" s="51"/>
      <c r="G130" s="51"/>
      <c r="H130" s="226"/>
      <c r="I130" s="121"/>
      <c r="J130" s="97" t="e">
        <f>IF(AND(Q130="",#REF!&gt;0,#REF!&lt;5),K130,)</f>
        <v>#REF!</v>
      </c>
      <c r="K130" s="95" t="str">
        <f>IF(D130="","ZZZ9",IF(AND(#REF!&gt;0,#REF!&lt;5),D130&amp;#REF!,D130&amp;"9"))</f>
        <v>ZZZ9</v>
      </c>
      <c r="L130" s="99">
        <f t="shared" si="3"/>
        <v>999</v>
      </c>
      <c r="M130" s="120">
        <f t="shared" si="4"/>
        <v>999</v>
      </c>
      <c r="N130" s="118"/>
      <c r="O130" s="51"/>
      <c r="P130" s="66">
        <f t="shared" si="5"/>
        <v>999</v>
      </c>
      <c r="Q130" s="51"/>
    </row>
    <row r="131" spans="1:17" s="11" customFormat="1" ht="18.899999999999999" customHeight="1" x14ac:dyDescent="0.25">
      <c r="A131" s="100">
        <v>125</v>
      </c>
      <c r="B131" s="49"/>
      <c r="C131" s="49"/>
      <c r="D131" s="50"/>
      <c r="E131" s="113"/>
      <c r="F131" s="51"/>
      <c r="G131" s="51"/>
      <c r="H131" s="226"/>
      <c r="I131" s="121"/>
      <c r="J131" s="97" t="e">
        <f>IF(AND(Q131="",#REF!&gt;0,#REF!&lt;5),K131,)</f>
        <v>#REF!</v>
      </c>
      <c r="K131" s="95" t="str">
        <f>IF(D131="","ZZZ9",IF(AND(#REF!&gt;0,#REF!&lt;5),D131&amp;#REF!,D131&amp;"9"))</f>
        <v>ZZZ9</v>
      </c>
      <c r="L131" s="99">
        <f t="shared" si="3"/>
        <v>999</v>
      </c>
      <c r="M131" s="120">
        <f t="shared" si="4"/>
        <v>999</v>
      </c>
      <c r="N131" s="118"/>
      <c r="O131" s="51"/>
      <c r="P131" s="66">
        <f t="shared" si="5"/>
        <v>999</v>
      </c>
      <c r="Q131" s="51"/>
    </row>
    <row r="132" spans="1:17" s="11" customFormat="1" ht="18.899999999999999" customHeight="1" x14ac:dyDescent="0.25">
      <c r="A132" s="100">
        <v>126</v>
      </c>
      <c r="B132" s="49"/>
      <c r="C132" s="49"/>
      <c r="D132" s="50"/>
      <c r="E132" s="113"/>
      <c r="F132" s="51"/>
      <c r="G132" s="51"/>
      <c r="H132" s="226"/>
      <c r="I132" s="121"/>
      <c r="J132" s="97" t="e">
        <f>IF(AND(Q132="",#REF!&gt;0,#REF!&lt;5),K132,)</f>
        <v>#REF!</v>
      </c>
      <c r="K132" s="95" t="str">
        <f>IF(D132="","ZZZ9",IF(AND(#REF!&gt;0,#REF!&lt;5),D132&amp;#REF!,D132&amp;"9"))</f>
        <v>ZZZ9</v>
      </c>
      <c r="L132" s="99">
        <f t="shared" si="3"/>
        <v>999</v>
      </c>
      <c r="M132" s="120">
        <f t="shared" si="4"/>
        <v>999</v>
      </c>
      <c r="N132" s="118"/>
      <c r="O132" s="51"/>
      <c r="P132" s="66">
        <f t="shared" si="5"/>
        <v>999</v>
      </c>
      <c r="Q132" s="51"/>
    </row>
    <row r="133" spans="1:17" s="11" customFormat="1" ht="18.899999999999999" customHeight="1" x14ac:dyDescent="0.25">
      <c r="A133" s="100">
        <v>127</v>
      </c>
      <c r="B133" s="49"/>
      <c r="C133" s="49"/>
      <c r="D133" s="50"/>
      <c r="E133" s="113"/>
      <c r="F133" s="51"/>
      <c r="G133" s="51"/>
      <c r="H133" s="226"/>
      <c r="I133" s="121"/>
      <c r="J133" s="97" t="e">
        <f>IF(AND(Q133="",#REF!&gt;0,#REF!&lt;5),K133,)</f>
        <v>#REF!</v>
      </c>
      <c r="K133" s="95" t="str">
        <f>IF(D133="","ZZZ9",IF(AND(#REF!&gt;0,#REF!&lt;5),D133&amp;#REF!,D133&amp;"9"))</f>
        <v>ZZZ9</v>
      </c>
      <c r="L133" s="99">
        <f t="shared" si="3"/>
        <v>999</v>
      </c>
      <c r="M133" s="120">
        <f t="shared" si="4"/>
        <v>999</v>
      </c>
      <c r="N133" s="118"/>
      <c r="O133" s="51"/>
      <c r="P133" s="66">
        <f t="shared" si="5"/>
        <v>999</v>
      </c>
      <c r="Q133" s="51"/>
    </row>
    <row r="134" spans="1:17" s="11" customFormat="1" ht="18.899999999999999" customHeight="1" x14ac:dyDescent="0.25">
      <c r="A134" s="100">
        <v>128</v>
      </c>
      <c r="B134" s="49"/>
      <c r="C134" s="49"/>
      <c r="D134" s="50"/>
      <c r="E134" s="113"/>
      <c r="F134" s="51"/>
      <c r="G134" s="51"/>
      <c r="H134" s="226"/>
      <c r="I134" s="121"/>
      <c r="J134" s="97" t="e">
        <f>IF(AND(Q134="",#REF!&gt;0,#REF!&lt;5),K134,)</f>
        <v>#REF!</v>
      </c>
      <c r="K134" s="95" t="str">
        <f>IF(D134="","ZZZ9",IF(AND(#REF!&gt;0,#REF!&lt;5),D134&amp;#REF!,D134&amp;"9"))</f>
        <v>ZZZ9</v>
      </c>
      <c r="L134" s="99">
        <f t="shared" si="3"/>
        <v>999</v>
      </c>
      <c r="M134" s="120">
        <f t="shared" si="4"/>
        <v>999</v>
      </c>
      <c r="N134" s="118"/>
      <c r="O134" s="121"/>
      <c r="P134" s="122">
        <f t="shared" si="5"/>
        <v>999</v>
      </c>
      <c r="Q134" s="121"/>
    </row>
    <row r="135" spans="1:17" x14ac:dyDescent="0.25">
      <c r="A135" s="100">
        <v>129</v>
      </c>
      <c r="B135" s="49"/>
      <c r="C135" s="49"/>
      <c r="D135" s="50"/>
      <c r="E135" s="113"/>
      <c r="F135" s="51"/>
      <c r="G135" s="51"/>
      <c r="H135" s="226"/>
      <c r="I135" s="121"/>
      <c r="J135" s="97" t="e">
        <f>IF(AND(Q135="",#REF!&gt;0,#REF!&lt;5),K135,)</f>
        <v>#REF!</v>
      </c>
      <c r="K135" s="95" t="str">
        <f>IF(D135="","ZZZ9",IF(AND(#REF!&gt;0,#REF!&lt;5),D135&amp;#REF!,D135&amp;"9"))</f>
        <v>ZZZ9</v>
      </c>
      <c r="L135" s="99">
        <f t="shared" si="3"/>
        <v>999</v>
      </c>
      <c r="M135" s="120">
        <f t="shared" si="4"/>
        <v>999</v>
      </c>
      <c r="N135" s="118"/>
      <c r="O135" s="51"/>
      <c r="P135" s="66">
        <f t="shared" si="5"/>
        <v>999</v>
      </c>
      <c r="Q135" s="51"/>
    </row>
    <row r="136" spans="1:17" x14ac:dyDescent="0.25">
      <c r="A136" s="100">
        <v>130</v>
      </c>
      <c r="B136" s="49"/>
      <c r="C136" s="49"/>
      <c r="D136" s="50"/>
      <c r="E136" s="113"/>
      <c r="F136" s="51"/>
      <c r="G136" s="51"/>
      <c r="H136" s="226"/>
      <c r="I136" s="121"/>
      <c r="J136" s="97" t="e">
        <f>IF(AND(Q136="",#REF!&gt;0,#REF!&lt;5),K136,)</f>
        <v>#REF!</v>
      </c>
      <c r="K136" s="95" t="str">
        <f>IF(D136="","ZZZ9",IF(AND(#REF!&gt;0,#REF!&lt;5),D136&amp;#REF!,D136&amp;"9"))</f>
        <v>ZZZ9</v>
      </c>
      <c r="L136" s="99">
        <f t="shared" si="3"/>
        <v>999</v>
      </c>
      <c r="M136" s="120">
        <f t="shared" si="4"/>
        <v>999</v>
      </c>
      <c r="N136" s="118"/>
      <c r="O136" s="51"/>
      <c r="P136" s="66">
        <f t="shared" si="5"/>
        <v>999</v>
      </c>
      <c r="Q136" s="51"/>
    </row>
    <row r="137" spans="1:17" x14ac:dyDescent="0.25">
      <c r="A137" s="100">
        <v>131</v>
      </c>
      <c r="B137" s="49"/>
      <c r="C137" s="49"/>
      <c r="D137" s="50"/>
      <c r="E137" s="113"/>
      <c r="F137" s="51"/>
      <c r="G137" s="51"/>
      <c r="H137" s="226"/>
      <c r="I137" s="121"/>
      <c r="J137" s="97" t="e">
        <f>IF(AND(Q137="",#REF!&gt;0,#REF!&lt;5),K137,)</f>
        <v>#REF!</v>
      </c>
      <c r="K137" s="95" t="str">
        <f>IF(D137="","ZZZ9",IF(AND(#REF!&gt;0,#REF!&lt;5),D137&amp;#REF!,D137&amp;"9"))</f>
        <v>ZZZ9</v>
      </c>
      <c r="L137" s="99">
        <f t="shared" si="3"/>
        <v>999</v>
      </c>
      <c r="M137" s="120">
        <f t="shared" si="4"/>
        <v>999</v>
      </c>
      <c r="N137" s="118"/>
      <c r="O137" s="51"/>
      <c r="P137" s="66">
        <f t="shared" si="5"/>
        <v>999</v>
      </c>
      <c r="Q137" s="51"/>
    </row>
    <row r="138" spans="1:17" x14ac:dyDescent="0.25">
      <c r="A138" s="100">
        <v>132</v>
      </c>
      <c r="B138" s="49"/>
      <c r="C138" s="49"/>
      <c r="D138" s="50"/>
      <c r="E138" s="113"/>
      <c r="F138" s="51"/>
      <c r="G138" s="51"/>
      <c r="H138" s="226"/>
      <c r="I138" s="121"/>
      <c r="J138" s="97" t="e">
        <f>IF(AND(Q138="",#REF!&gt;0,#REF!&lt;5),K138,)</f>
        <v>#REF!</v>
      </c>
      <c r="K138" s="95" t="str">
        <f>IF(D138="","ZZZ9",IF(AND(#REF!&gt;0,#REF!&lt;5),D138&amp;#REF!,D138&amp;"9"))</f>
        <v>ZZZ9</v>
      </c>
      <c r="L138" s="99">
        <f t="shared" si="3"/>
        <v>999</v>
      </c>
      <c r="M138" s="120">
        <f t="shared" si="4"/>
        <v>999</v>
      </c>
      <c r="N138" s="118"/>
      <c r="O138" s="51"/>
      <c r="P138" s="66">
        <f t="shared" si="5"/>
        <v>999</v>
      </c>
      <c r="Q138" s="51"/>
    </row>
    <row r="139" spans="1:17" x14ac:dyDescent="0.25">
      <c r="A139" s="100">
        <v>133</v>
      </c>
      <c r="B139" s="49"/>
      <c r="C139" s="49"/>
      <c r="D139" s="50"/>
      <c r="E139" s="113"/>
      <c r="F139" s="51"/>
      <c r="G139" s="51"/>
      <c r="H139" s="226"/>
      <c r="I139" s="121"/>
      <c r="J139" s="97" t="e">
        <f>IF(AND(Q139="",#REF!&gt;0,#REF!&lt;5),K139,)</f>
        <v>#REF!</v>
      </c>
      <c r="K139" s="95" t="str">
        <f>IF(D139="","ZZZ9",IF(AND(#REF!&gt;0,#REF!&lt;5),D139&amp;#REF!,D139&amp;"9"))</f>
        <v>ZZZ9</v>
      </c>
      <c r="L139" s="99">
        <f t="shared" si="3"/>
        <v>999</v>
      </c>
      <c r="M139" s="120">
        <f t="shared" si="4"/>
        <v>999</v>
      </c>
      <c r="N139" s="118"/>
      <c r="O139" s="51"/>
      <c r="P139" s="66">
        <f t="shared" si="5"/>
        <v>999</v>
      </c>
      <c r="Q139" s="51"/>
    </row>
    <row r="140" spans="1:17" x14ac:dyDescent="0.25">
      <c r="A140" s="100">
        <v>134</v>
      </c>
      <c r="B140" s="49"/>
      <c r="C140" s="49"/>
      <c r="D140" s="50"/>
      <c r="E140" s="113"/>
      <c r="F140" s="51"/>
      <c r="G140" s="51"/>
      <c r="H140" s="226"/>
      <c r="I140" s="121"/>
      <c r="J140" s="97" t="e">
        <f>IF(AND(Q140="",#REF!&gt;0,#REF!&lt;5),K140,)</f>
        <v>#REF!</v>
      </c>
      <c r="K140" s="95" t="str">
        <f>IF(D140="","ZZZ9",IF(AND(#REF!&gt;0,#REF!&lt;5),D140&amp;#REF!,D140&amp;"9"))</f>
        <v>ZZZ9</v>
      </c>
      <c r="L140" s="99">
        <f t="shared" si="3"/>
        <v>999</v>
      </c>
      <c r="M140" s="120">
        <f t="shared" si="4"/>
        <v>999</v>
      </c>
      <c r="N140" s="118"/>
      <c r="O140" s="51"/>
      <c r="P140" s="66">
        <f t="shared" si="5"/>
        <v>999</v>
      </c>
      <c r="Q140" s="51"/>
    </row>
    <row r="141" spans="1:17" x14ac:dyDescent="0.25">
      <c r="A141" s="100">
        <v>135</v>
      </c>
      <c r="B141" s="49"/>
      <c r="C141" s="49"/>
      <c r="D141" s="50"/>
      <c r="E141" s="113"/>
      <c r="F141" s="51"/>
      <c r="G141" s="51"/>
      <c r="H141" s="226"/>
      <c r="I141" s="121"/>
      <c r="J141" s="97" t="e">
        <f>IF(AND(Q141="",#REF!&gt;0,#REF!&lt;5),K141,)</f>
        <v>#REF!</v>
      </c>
      <c r="K141" s="95" t="str">
        <f>IF(D141="","ZZZ9",IF(AND(#REF!&gt;0,#REF!&lt;5),D141&amp;#REF!,D141&amp;"9"))</f>
        <v>ZZZ9</v>
      </c>
      <c r="L141" s="99">
        <f t="shared" si="3"/>
        <v>999</v>
      </c>
      <c r="M141" s="120">
        <f t="shared" si="4"/>
        <v>999</v>
      </c>
      <c r="N141" s="118"/>
      <c r="O141" s="121"/>
      <c r="P141" s="122">
        <f t="shared" si="5"/>
        <v>999</v>
      </c>
      <c r="Q141" s="121"/>
    </row>
    <row r="142" spans="1:17" x14ac:dyDescent="0.25">
      <c r="A142" s="100">
        <v>136</v>
      </c>
      <c r="B142" s="49"/>
      <c r="C142" s="49"/>
      <c r="D142" s="50"/>
      <c r="E142" s="113"/>
      <c r="F142" s="51"/>
      <c r="G142" s="51"/>
      <c r="H142" s="226"/>
      <c r="I142" s="121"/>
      <c r="J142" s="97" t="e">
        <f>IF(AND(Q142="",#REF!&gt;0,#REF!&lt;5),K142,)</f>
        <v>#REF!</v>
      </c>
      <c r="K142" s="95" t="str">
        <f>IF(D142="","ZZZ9",IF(AND(#REF!&gt;0,#REF!&lt;5),D142&amp;#REF!,D142&amp;"9"))</f>
        <v>ZZZ9</v>
      </c>
      <c r="L142" s="99">
        <f t="shared" si="3"/>
        <v>999</v>
      </c>
      <c r="M142" s="120">
        <f t="shared" si="4"/>
        <v>999</v>
      </c>
      <c r="N142" s="118"/>
      <c r="O142" s="51"/>
      <c r="P142" s="66">
        <f t="shared" si="5"/>
        <v>999</v>
      </c>
      <c r="Q142" s="51"/>
    </row>
    <row r="143" spans="1:17" x14ac:dyDescent="0.25">
      <c r="A143" s="100">
        <v>137</v>
      </c>
      <c r="B143" s="49"/>
      <c r="C143" s="49"/>
      <c r="D143" s="50"/>
      <c r="E143" s="113"/>
      <c r="F143" s="51"/>
      <c r="G143" s="51"/>
      <c r="H143" s="226"/>
      <c r="I143" s="121"/>
      <c r="J143" s="97" t="e">
        <f>IF(AND(Q143="",#REF!&gt;0,#REF!&lt;5),K143,)</f>
        <v>#REF!</v>
      </c>
      <c r="K143" s="95" t="str">
        <f>IF(D143="","ZZZ9",IF(AND(#REF!&gt;0,#REF!&lt;5),D143&amp;#REF!,D143&amp;"9"))</f>
        <v>ZZZ9</v>
      </c>
      <c r="L143" s="99">
        <f t="shared" si="3"/>
        <v>999</v>
      </c>
      <c r="M143" s="120">
        <f t="shared" si="4"/>
        <v>999</v>
      </c>
      <c r="N143" s="118"/>
      <c r="O143" s="51"/>
      <c r="P143" s="66">
        <f t="shared" si="5"/>
        <v>999</v>
      </c>
      <c r="Q143" s="51"/>
    </row>
    <row r="144" spans="1:17" x14ac:dyDescent="0.25">
      <c r="A144" s="100">
        <v>138</v>
      </c>
      <c r="B144" s="49"/>
      <c r="C144" s="49"/>
      <c r="D144" s="50"/>
      <c r="E144" s="113"/>
      <c r="F144" s="51"/>
      <c r="G144" s="51"/>
      <c r="H144" s="226"/>
      <c r="I144" s="121"/>
      <c r="J144" s="97" t="e">
        <f>IF(AND(Q144="",#REF!&gt;0,#REF!&lt;5),K144,)</f>
        <v>#REF!</v>
      </c>
      <c r="K144" s="95" t="str">
        <f>IF(D144="","ZZZ9",IF(AND(#REF!&gt;0,#REF!&lt;5),D144&amp;#REF!,D144&amp;"9"))</f>
        <v>ZZZ9</v>
      </c>
      <c r="L144" s="99">
        <f t="shared" si="3"/>
        <v>999</v>
      </c>
      <c r="M144" s="120">
        <f t="shared" si="4"/>
        <v>999</v>
      </c>
      <c r="N144" s="118"/>
      <c r="O144" s="51"/>
      <c r="P144" s="66">
        <f t="shared" si="5"/>
        <v>999</v>
      </c>
      <c r="Q144" s="51"/>
    </row>
    <row r="145" spans="1:17" x14ac:dyDescent="0.25">
      <c r="A145" s="100">
        <v>139</v>
      </c>
      <c r="B145" s="49"/>
      <c r="C145" s="49"/>
      <c r="D145" s="50"/>
      <c r="E145" s="113"/>
      <c r="F145" s="51"/>
      <c r="G145" s="51"/>
      <c r="H145" s="226"/>
      <c r="I145" s="121"/>
      <c r="J145" s="97" t="e">
        <f>IF(AND(Q145="",#REF!&gt;0,#REF!&lt;5),K145,)</f>
        <v>#REF!</v>
      </c>
      <c r="K145" s="95" t="str">
        <f>IF(D145="","ZZZ9",IF(AND(#REF!&gt;0,#REF!&lt;5),D145&amp;#REF!,D145&amp;"9"))</f>
        <v>ZZZ9</v>
      </c>
      <c r="L145" s="99">
        <f t="shared" si="3"/>
        <v>999</v>
      </c>
      <c r="M145" s="120">
        <f t="shared" si="4"/>
        <v>999</v>
      </c>
      <c r="N145" s="118"/>
      <c r="O145" s="51"/>
      <c r="P145" s="66">
        <f t="shared" si="5"/>
        <v>999</v>
      </c>
      <c r="Q145" s="51"/>
    </row>
    <row r="146" spans="1:17" x14ac:dyDescent="0.25">
      <c r="A146" s="100">
        <v>140</v>
      </c>
      <c r="B146" s="49"/>
      <c r="C146" s="49"/>
      <c r="D146" s="50"/>
      <c r="E146" s="113"/>
      <c r="F146" s="51"/>
      <c r="G146" s="51"/>
      <c r="H146" s="226"/>
      <c r="I146" s="121"/>
      <c r="J146" s="97" t="e">
        <f>IF(AND(Q146="",#REF!&gt;0,#REF!&lt;5),K146,)</f>
        <v>#REF!</v>
      </c>
      <c r="K146" s="95" t="str">
        <f>IF(D146="","ZZZ9",IF(AND(#REF!&gt;0,#REF!&lt;5),D146&amp;#REF!,D146&amp;"9"))</f>
        <v>ZZZ9</v>
      </c>
      <c r="L146" s="99">
        <f t="shared" si="3"/>
        <v>999</v>
      </c>
      <c r="M146" s="120">
        <f t="shared" si="4"/>
        <v>999</v>
      </c>
      <c r="N146" s="118"/>
      <c r="O146" s="51"/>
      <c r="P146" s="66">
        <f t="shared" si="5"/>
        <v>999</v>
      </c>
      <c r="Q146" s="51"/>
    </row>
    <row r="147" spans="1:17" x14ac:dyDescent="0.25">
      <c r="A147" s="100">
        <v>141</v>
      </c>
      <c r="B147" s="49"/>
      <c r="C147" s="49"/>
      <c r="D147" s="50"/>
      <c r="E147" s="113"/>
      <c r="F147" s="51"/>
      <c r="G147" s="51"/>
      <c r="H147" s="226"/>
      <c r="I147" s="121"/>
      <c r="J147" s="97" t="e">
        <f>IF(AND(Q147="",#REF!&gt;0,#REF!&lt;5),K147,)</f>
        <v>#REF!</v>
      </c>
      <c r="K147" s="95" t="str">
        <f>IF(D147="","ZZZ9",IF(AND(#REF!&gt;0,#REF!&lt;5),D147&amp;#REF!,D147&amp;"9"))</f>
        <v>ZZZ9</v>
      </c>
      <c r="L147" s="99">
        <f t="shared" si="3"/>
        <v>999</v>
      </c>
      <c r="M147" s="120">
        <f t="shared" si="4"/>
        <v>999</v>
      </c>
      <c r="N147" s="118"/>
      <c r="O147" s="51"/>
      <c r="P147" s="66">
        <f t="shared" si="5"/>
        <v>999</v>
      </c>
      <c r="Q147" s="51"/>
    </row>
    <row r="148" spans="1:17" x14ac:dyDescent="0.25">
      <c r="A148" s="100">
        <v>142</v>
      </c>
      <c r="B148" s="49"/>
      <c r="C148" s="49"/>
      <c r="D148" s="50"/>
      <c r="E148" s="113"/>
      <c r="F148" s="51"/>
      <c r="G148" s="51"/>
      <c r="H148" s="226"/>
      <c r="I148" s="121"/>
      <c r="J148" s="97" t="e">
        <f>IF(AND(Q148="",#REF!&gt;0,#REF!&lt;5),K148,)</f>
        <v>#REF!</v>
      </c>
      <c r="K148" s="95" t="str">
        <f>IF(D148="","ZZZ9",IF(AND(#REF!&gt;0,#REF!&lt;5),D148&amp;#REF!,D148&amp;"9"))</f>
        <v>ZZZ9</v>
      </c>
      <c r="L148" s="99">
        <f t="shared" si="3"/>
        <v>999</v>
      </c>
      <c r="M148" s="120">
        <f t="shared" si="4"/>
        <v>999</v>
      </c>
      <c r="N148" s="118"/>
      <c r="O148" s="121"/>
      <c r="P148" s="122">
        <f t="shared" si="5"/>
        <v>999</v>
      </c>
      <c r="Q148" s="121"/>
    </row>
    <row r="149" spans="1:17" x14ac:dyDescent="0.25">
      <c r="A149" s="100">
        <v>143</v>
      </c>
      <c r="B149" s="49"/>
      <c r="C149" s="49"/>
      <c r="D149" s="50"/>
      <c r="E149" s="113"/>
      <c r="F149" s="51"/>
      <c r="G149" s="51"/>
      <c r="H149" s="226"/>
      <c r="I149" s="121"/>
      <c r="J149" s="97" t="e">
        <f>IF(AND(Q149="",#REF!&gt;0,#REF!&lt;5),K149,)</f>
        <v>#REF!</v>
      </c>
      <c r="K149" s="95" t="str">
        <f>IF(D149="","ZZZ9",IF(AND(#REF!&gt;0,#REF!&lt;5),D149&amp;#REF!,D149&amp;"9"))</f>
        <v>ZZZ9</v>
      </c>
      <c r="L149" s="99">
        <f t="shared" si="3"/>
        <v>999</v>
      </c>
      <c r="M149" s="120">
        <f t="shared" si="4"/>
        <v>999</v>
      </c>
      <c r="N149" s="118"/>
      <c r="O149" s="51"/>
      <c r="P149" s="66">
        <f t="shared" si="5"/>
        <v>999</v>
      </c>
      <c r="Q149" s="51"/>
    </row>
    <row r="150" spans="1:17" x14ac:dyDescent="0.25">
      <c r="A150" s="100">
        <v>144</v>
      </c>
      <c r="B150" s="49"/>
      <c r="C150" s="49"/>
      <c r="D150" s="50"/>
      <c r="E150" s="113"/>
      <c r="F150" s="51"/>
      <c r="G150" s="51"/>
      <c r="H150" s="226"/>
      <c r="I150" s="121"/>
      <c r="J150" s="97" t="e">
        <f>IF(AND(Q150="",#REF!&gt;0,#REF!&lt;5),K150,)</f>
        <v>#REF!</v>
      </c>
      <c r="K150" s="95" t="str">
        <f>IF(D150="","ZZZ9",IF(AND(#REF!&gt;0,#REF!&lt;5),D150&amp;#REF!,D150&amp;"9"))</f>
        <v>ZZZ9</v>
      </c>
      <c r="L150" s="99">
        <f t="shared" si="3"/>
        <v>999</v>
      </c>
      <c r="M150" s="120">
        <f t="shared" si="4"/>
        <v>999</v>
      </c>
      <c r="N150" s="118"/>
      <c r="O150" s="51"/>
      <c r="P150" s="66">
        <f t="shared" si="5"/>
        <v>999</v>
      </c>
      <c r="Q150" s="51"/>
    </row>
    <row r="151" spans="1:17" x14ac:dyDescent="0.25">
      <c r="A151" s="100">
        <v>145</v>
      </c>
      <c r="B151" s="49"/>
      <c r="C151" s="49"/>
      <c r="D151" s="50"/>
      <c r="E151" s="113"/>
      <c r="F151" s="51"/>
      <c r="G151" s="51"/>
      <c r="H151" s="226"/>
      <c r="I151" s="121"/>
      <c r="J151" s="97" t="e">
        <f>IF(AND(Q151="",#REF!&gt;0,#REF!&lt;5),K151,)</f>
        <v>#REF!</v>
      </c>
      <c r="K151" s="95" t="str">
        <f>IF(D151="","ZZZ9",IF(AND(#REF!&gt;0,#REF!&lt;5),D151&amp;#REF!,D151&amp;"9"))</f>
        <v>ZZZ9</v>
      </c>
      <c r="L151" s="99">
        <f t="shared" si="3"/>
        <v>999</v>
      </c>
      <c r="M151" s="120">
        <f t="shared" si="4"/>
        <v>999</v>
      </c>
      <c r="N151" s="118"/>
      <c r="O151" s="51"/>
      <c r="P151" s="66">
        <f t="shared" si="5"/>
        <v>999</v>
      </c>
      <c r="Q151" s="51"/>
    </row>
    <row r="152" spans="1:17" x14ac:dyDescent="0.25">
      <c r="A152" s="100">
        <v>146</v>
      </c>
      <c r="B152" s="49"/>
      <c r="C152" s="49"/>
      <c r="D152" s="50"/>
      <c r="E152" s="113"/>
      <c r="F152" s="51"/>
      <c r="G152" s="51"/>
      <c r="H152" s="226"/>
      <c r="I152" s="121"/>
      <c r="J152" s="97" t="e">
        <f>IF(AND(Q152="",#REF!&gt;0,#REF!&lt;5),K152,)</f>
        <v>#REF!</v>
      </c>
      <c r="K152" s="95" t="str">
        <f>IF(D152="","ZZZ9",IF(AND(#REF!&gt;0,#REF!&lt;5),D152&amp;#REF!,D152&amp;"9"))</f>
        <v>ZZZ9</v>
      </c>
      <c r="L152" s="99">
        <f t="shared" si="3"/>
        <v>999</v>
      </c>
      <c r="M152" s="120">
        <f t="shared" si="4"/>
        <v>999</v>
      </c>
      <c r="N152" s="118"/>
      <c r="O152" s="51"/>
      <c r="P152" s="66">
        <f t="shared" si="5"/>
        <v>999</v>
      </c>
      <c r="Q152" s="51"/>
    </row>
    <row r="153" spans="1:17" x14ac:dyDescent="0.25">
      <c r="A153" s="100">
        <v>147</v>
      </c>
      <c r="B153" s="49"/>
      <c r="C153" s="49"/>
      <c r="D153" s="50"/>
      <c r="E153" s="113"/>
      <c r="F153" s="51"/>
      <c r="G153" s="51"/>
      <c r="H153" s="226"/>
      <c r="I153" s="121"/>
      <c r="J153" s="97" t="e">
        <f>IF(AND(Q153="",#REF!&gt;0,#REF!&lt;5),K153,)</f>
        <v>#REF!</v>
      </c>
      <c r="K153" s="95" t="str">
        <f>IF(D153="","ZZZ9",IF(AND(#REF!&gt;0,#REF!&lt;5),D153&amp;#REF!,D153&amp;"9"))</f>
        <v>ZZZ9</v>
      </c>
      <c r="L153" s="99">
        <f t="shared" si="3"/>
        <v>999</v>
      </c>
      <c r="M153" s="120">
        <f t="shared" si="4"/>
        <v>999</v>
      </c>
      <c r="N153" s="118"/>
      <c r="O153" s="51"/>
      <c r="P153" s="66">
        <f t="shared" si="5"/>
        <v>999</v>
      </c>
      <c r="Q153" s="51"/>
    </row>
    <row r="154" spans="1:17" x14ac:dyDescent="0.25">
      <c r="A154" s="100">
        <v>148</v>
      </c>
      <c r="B154" s="49"/>
      <c r="C154" s="49"/>
      <c r="D154" s="50"/>
      <c r="E154" s="113"/>
      <c r="F154" s="51"/>
      <c r="G154" s="51"/>
      <c r="H154" s="226"/>
      <c r="I154" s="121"/>
      <c r="J154" s="97" t="e">
        <f>IF(AND(Q154="",#REF!&gt;0,#REF!&lt;5),K154,)</f>
        <v>#REF!</v>
      </c>
      <c r="K154" s="95" t="str">
        <f>IF(D154="","ZZZ9",IF(AND(#REF!&gt;0,#REF!&lt;5),D154&amp;#REF!,D154&amp;"9"))</f>
        <v>ZZZ9</v>
      </c>
      <c r="L154" s="99">
        <f t="shared" si="3"/>
        <v>999</v>
      </c>
      <c r="M154" s="120">
        <f t="shared" si="4"/>
        <v>999</v>
      </c>
      <c r="N154" s="118"/>
      <c r="O154" s="51"/>
      <c r="P154" s="66">
        <f t="shared" si="5"/>
        <v>999</v>
      </c>
      <c r="Q154" s="51"/>
    </row>
    <row r="155" spans="1:17" x14ac:dyDescent="0.25">
      <c r="A155" s="100">
        <v>149</v>
      </c>
      <c r="B155" s="49"/>
      <c r="C155" s="49"/>
      <c r="D155" s="50"/>
      <c r="E155" s="113"/>
      <c r="F155" s="51"/>
      <c r="G155" s="51"/>
      <c r="H155" s="226"/>
      <c r="I155" s="121"/>
      <c r="J155" s="97" t="e">
        <f>IF(AND(Q155="",#REF!&gt;0,#REF!&lt;5),K155,)</f>
        <v>#REF!</v>
      </c>
      <c r="K155" s="95" t="str">
        <f>IF(D155="","ZZZ9",IF(AND(#REF!&gt;0,#REF!&lt;5),D155&amp;#REF!,D155&amp;"9"))</f>
        <v>ZZZ9</v>
      </c>
      <c r="L155" s="99">
        <f t="shared" si="3"/>
        <v>999</v>
      </c>
      <c r="M155" s="120">
        <f t="shared" si="4"/>
        <v>999</v>
      </c>
      <c r="N155" s="118"/>
      <c r="O155" s="51"/>
      <c r="P155" s="66">
        <f t="shared" si="5"/>
        <v>999</v>
      </c>
      <c r="Q155" s="51"/>
    </row>
    <row r="156" spans="1:17" x14ac:dyDescent="0.25">
      <c r="A156" s="100">
        <v>150</v>
      </c>
      <c r="B156" s="49"/>
      <c r="C156" s="49"/>
      <c r="D156" s="50"/>
      <c r="E156" s="113"/>
      <c r="F156" s="51"/>
      <c r="G156" s="51"/>
      <c r="H156" s="226"/>
      <c r="I156" s="121"/>
      <c r="J156" s="97" t="e">
        <f>IF(AND(Q156="",#REF!&gt;0,#REF!&lt;5),K156,)</f>
        <v>#REF!</v>
      </c>
      <c r="K156" s="95" t="str">
        <f>IF(D156="","ZZZ9",IF(AND(#REF!&gt;0,#REF!&lt;5),D156&amp;#REF!,D156&amp;"9"))</f>
        <v>ZZZ9</v>
      </c>
      <c r="L156" s="99">
        <f t="shared" si="3"/>
        <v>999</v>
      </c>
      <c r="M156" s="120">
        <f t="shared" si="4"/>
        <v>999</v>
      </c>
      <c r="N156" s="118"/>
      <c r="O156" s="51"/>
      <c r="P156" s="66">
        <f t="shared" si="5"/>
        <v>999</v>
      </c>
      <c r="Q156" s="51"/>
    </row>
  </sheetData>
  <conditionalFormatting sqref="A7:D156">
    <cfRule type="expression" dxfId="302" priority="14" stopIfTrue="1">
      <formula>$Q7&gt;=1</formula>
    </cfRule>
  </conditionalFormatting>
  <conditionalFormatting sqref="B7:D37">
    <cfRule type="expression" dxfId="301" priority="1" stopIfTrue="1">
      <formula>$Q7&gt;=1</formula>
    </cfRule>
  </conditionalFormatting>
  <conditionalFormatting sqref="E7:E14">
    <cfRule type="expression" dxfId="300" priority="6" stopIfTrue="1">
      <formula>AND(ROUNDDOWN(($A$4-E7)/365.25,0)&lt;=13,G7&lt;&gt;"OK")</formula>
    </cfRule>
    <cfRule type="expression" dxfId="299" priority="7" stopIfTrue="1">
      <formula>AND(ROUNDDOWN(($A$4-E7)/365.25,0)&lt;=14,G7&lt;&gt;"OK")</formula>
    </cfRule>
    <cfRule type="expression" dxfId="298" priority="8" stopIfTrue="1">
      <formula>AND(ROUNDDOWN(($A$4-E7)/365.25,0)&lt;=17,G7&lt;&gt;"OK")</formula>
    </cfRule>
    <cfRule type="expression" dxfId="297" priority="11" stopIfTrue="1">
      <formula>AND(ROUNDDOWN(($A$4-E7)/365.25,0)&lt;=13,G7&lt;&gt;"OK")</formula>
    </cfRule>
    <cfRule type="expression" dxfId="296" priority="12" stopIfTrue="1">
      <formula>AND(ROUNDDOWN(($A$4-E7)/365.25,0)&lt;=14,G7&lt;&gt;"OK")</formula>
    </cfRule>
    <cfRule type="expression" dxfId="295" priority="13" stopIfTrue="1">
      <formula>AND(ROUNDDOWN(($A$4-E7)/365.25,0)&lt;=17,G7&lt;&gt;"OK")</formula>
    </cfRule>
  </conditionalFormatting>
  <conditionalFormatting sqref="E7:E27 E29:E37">
    <cfRule type="expression" dxfId="294" priority="2" stopIfTrue="1">
      <formula>AND(ROUNDDOWN(($A$4-E7)/365.25,0)&lt;=13,G7&lt;&gt;"OK")</formula>
    </cfRule>
    <cfRule type="expression" dxfId="293" priority="3" stopIfTrue="1">
      <formula>AND(ROUNDDOWN(($A$4-E7)/365.25,0)&lt;=14,G7&lt;&gt;"OK")</formula>
    </cfRule>
    <cfRule type="expression" dxfId="292" priority="4" stopIfTrue="1">
      <formula>AND(ROUNDDOWN(($A$4-E7)/365.25,0)&lt;=17,G7&lt;&gt;"OK")</formula>
    </cfRule>
  </conditionalFormatting>
  <conditionalFormatting sqref="E7:E156">
    <cfRule type="expression" dxfId="291" priority="16" stopIfTrue="1">
      <formula>AND(ROUNDDOWN(($A$4-E7)/365.25,0)&lt;=13,G7&lt;&gt;"OK")</formula>
    </cfRule>
    <cfRule type="expression" dxfId="290" priority="17" stopIfTrue="1">
      <formula>AND(ROUNDDOWN(($A$4-E7)/365.25,0)&lt;=14,G7&lt;&gt;"OK")</formula>
    </cfRule>
    <cfRule type="expression" dxfId="289" priority="18" stopIfTrue="1">
      <formula>AND(ROUNDDOWN(($A$4-E7)/365.25,0)&lt;=17,G7&lt;&gt;"OK")</formula>
    </cfRule>
  </conditionalFormatting>
  <conditionalFormatting sqref="J7:J156">
    <cfRule type="cellIs" dxfId="288"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5024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Munka13">
    <tabColor indexed="11"/>
  </sheetPr>
  <dimension ref="A1:AK41"/>
  <sheetViews>
    <sheetView topLeftCell="A3" zoomScale="98" zoomScaleNormal="98" workbookViewId="0">
      <selection activeCell="L15" sqref="L15"/>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5.5546875" customWidth="1"/>
    <col min="10" max="10" width="9.3320312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1100" t="str">
        <f>Altalanos!$A$6</f>
        <v>Baranya Vármegyei Tenisz DO A kategória</v>
      </c>
      <c r="B1" s="1100"/>
      <c r="C1" s="1100"/>
      <c r="D1" s="1100"/>
      <c r="E1" s="1100"/>
      <c r="F1" s="1100"/>
      <c r="G1" s="127"/>
      <c r="H1" s="130" t="s">
        <v>44</v>
      </c>
      <c r="I1" s="128"/>
      <c r="J1" s="129"/>
      <c r="L1" s="131"/>
      <c r="M1" s="155"/>
      <c r="N1" s="156"/>
      <c r="O1" s="156" t="s">
        <v>11</v>
      </c>
      <c r="P1" s="156"/>
      <c r="Q1" s="157"/>
      <c r="R1" s="156"/>
      <c r="AB1" s="218" t="e">
        <f>IF(Y5=1,CONCATENATE(VLOOKUP(Y3,AA16:AH27,2)),CONCATENATE(VLOOKUP(Y3,AA2:AK13,2)))</f>
        <v>#N/A</v>
      </c>
      <c r="AC1" s="218" t="e">
        <f>IF(Y5=1,CONCATENATE(VLOOKUP(Y3,AA16:AK27,3)),CONCATENATE(VLOOKUP(Y3,AA2:AK13,3)))</f>
        <v>#N/A</v>
      </c>
      <c r="AD1" s="218" t="e">
        <f>IF(Y5=1,CONCATENATE(VLOOKUP(Y3,AA16:AK27,4)),CONCATENATE(VLOOKUP(Y3,AA2:AK13,4)))</f>
        <v>#N/A</v>
      </c>
      <c r="AE1" s="218" t="e">
        <f>IF(Y5=1,CONCATENATE(VLOOKUP(Y3,AA16:AK27,5)),CONCATENATE(VLOOKUP(Y3,AA2:AK13,5)))</f>
        <v>#N/A</v>
      </c>
      <c r="AF1" s="218" t="e">
        <f>IF(Y5=1,CONCATENATE(VLOOKUP(Y3,AA16:AK27,6)),CONCATENATE(VLOOKUP(Y3,AA2:AK13,6)))</f>
        <v>#N/A</v>
      </c>
      <c r="AG1" s="218" t="e">
        <f>IF(Y5=1,CONCATENATE(VLOOKUP(Y3,AA16:AK27,7)),CONCATENATE(VLOOKUP(Y3,AA2:AK13,7)))</f>
        <v>#N/A</v>
      </c>
      <c r="AH1" s="218" t="e">
        <f>IF(Y5=1,CONCATENATE(VLOOKUP(Y3,AA16:AK27,8)),CONCATENATE(VLOOKUP(Y3,AA2:AK13,8)))</f>
        <v>#N/A</v>
      </c>
      <c r="AI1" s="218" t="e">
        <f>IF(Y5=1,CONCATENATE(VLOOKUP(Y3,AA16:AK27,9)),CONCATENATE(VLOOKUP(Y3,AA2:AK13,9)))</f>
        <v>#N/A</v>
      </c>
      <c r="AJ1" s="218" t="e">
        <f>IF(Y5=1,CONCATENATE(VLOOKUP(Y3,AA16:AK27,10)),CONCATENATE(VLOOKUP(Y3,AA2:AK13,10)))</f>
        <v>#N/A</v>
      </c>
      <c r="AK1" s="218" t="e">
        <f>IF(Y5=1,CONCATENATE(VLOOKUP(Y3,AA16:AK27,11)),CONCATENATE(VLOOKUP(Y3,AA2:AK13,11)))</f>
        <v>#N/A</v>
      </c>
    </row>
    <row r="2" spans="1:37" x14ac:dyDescent="0.25">
      <c r="A2" s="132" t="s">
        <v>43</v>
      </c>
      <c r="B2" s="133"/>
      <c r="C2" s="133"/>
      <c r="D2" s="133"/>
      <c r="E2" s="249" t="str">
        <f>Altalanos!$B$8</f>
        <v>A-VII.kcs-U18-F</v>
      </c>
      <c r="F2" s="133"/>
      <c r="G2" s="134"/>
      <c r="H2" s="135"/>
      <c r="I2" s="135"/>
      <c r="J2" s="136"/>
      <c r="K2" s="131"/>
      <c r="L2" s="131"/>
      <c r="M2" s="131"/>
      <c r="N2" s="158"/>
      <c r="O2" s="159"/>
      <c r="P2" s="158"/>
      <c r="Q2" s="159"/>
      <c r="R2" s="158"/>
      <c r="Y2" s="213"/>
      <c r="Z2" s="212"/>
      <c r="AA2" s="212" t="s">
        <v>53</v>
      </c>
      <c r="AB2" s="204">
        <v>150</v>
      </c>
      <c r="AC2" s="204">
        <v>120</v>
      </c>
      <c r="AD2" s="204">
        <v>100</v>
      </c>
      <c r="AE2" s="204">
        <v>80</v>
      </c>
      <c r="AF2" s="204">
        <v>70</v>
      </c>
      <c r="AG2" s="204">
        <v>60</v>
      </c>
      <c r="AH2" s="204">
        <v>55</v>
      </c>
      <c r="AI2" s="204">
        <v>50</v>
      </c>
      <c r="AJ2" s="204">
        <v>45</v>
      </c>
      <c r="AK2" s="204">
        <v>40</v>
      </c>
    </row>
    <row r="3" spans="1:37" x14ac:dyDescent="0.25">
      <c r="A3" s="36" t="s">
        <v>21</v>
      </c>
      <c r="B3" s="36"/>
      <c r="C3" s="36"/>
      <c r="D3" s="36"/>
      <c r="E3" s="36" t="s">
        <v>19</v>
      </c>
      <c r="F3" s="36"/>
      <c r="G3" s="36"/>
      <c r="H3" s="36" t="s">
        <v>24</v>
      </c>
      <c r="I3" s="36"/>
      <c r="J3" s="67"/>
      <c r="K3" s="36"/>
      <c r="L3" s="37"/>
      <c r="M3" s="37" t="s">
        <v>25</v>
      </c>
      <c r="N3" s="161"/>
      <c r="O3" s="160"/>
      <c r="P3" s="161"/>
      <c r="Q3" s="203" t="s">
        <v>66</v>
      </c>
      <c r="R3" s="204" t="s">
        <v>72</v>
      </c>
      <c r="S3" s="204" t="s">
        <v>67</v>
      </c>
      <c r="Y3" s="212">
        <f>IF(H4="OB","A",IF(H4="IX","W",H4))</f>
        <v>0</v>
      </c>
      <c r="Z3" s="212"/>
      <c r="AA3" s="212" t="s">
        <v>76</v>
      </c>
      <c r="AB3" s="204">
        <v>120</v>
      </c>
      <c r="AC3" s="204">
        <v>90</v>
      </c>
      <c r="AD3" s="204">
        <v>65</v>
      </c>
      <c r="AE3" s="204">
        <v>55</v>
      </c>
      <c r="AF3" s="204">
        <v>50</v>
      </c>
      <c r="AG3" s="204">
        <v>45</v>
      </c>
      <c r="AH3" s="204">
        <v>40</v>
      </c>
      <c r="AI3" s="204">
        <v>35</v>
      </c>
      <c r="AJ3" s="204">
        <v>25</v>
      </c>
      <c r="AK3" s="204">
        <v>20</v>
      </c>
    </row>
    <row r="4" spans="1:37" ht="13.8" thickBot="1" x14ac:dyDescent="0.3">
      <c r="A4" s="1101" t="str">
        <f>Altalanos!$A$10</f>
        <v>2026.05.14-15.</v>
      </c>
      <c r="B4" s="1101"/>
      <c r="C4" s="1101"/>
      <c r="D4" s="137"/>
      <c r="E4" s="138" t="str">
        <f>Altalanos!$C$10</f>
        <v>Pécs</v>
      </c>
      <c r="F4" s="138"/>
      <c r="G4" s="138"/>
      <c r="H4" s="140"/>
      <c r="I4" s="138"/>
      <c r="J4" s="139"/>
      <c r="K4" s="140"/>
      <c r="L4" s="215"/>
      <c r="M4" s="141" t="str">
        <f>Altalanos!$E$10</f>
        <v>Nagyistók-Nádasi Judit</v>
      </c>
      <c r="N4" s="162"/>
      <c r="O4" s="163"/>
      <c r="P4" s="162"/>
      <c r="Q4" s="205" t="s">
        <v>73</v>
      </c>
      <c r="R4" s="206" t="s">
        <v>68</v>
      </c>
      <c r="S4" s="206" t="s">
        <v>69</v>
      </c>
      <c r="Y4" s="212"/>
      <c r="Z4" s="212"/>
      <c r="AA4" s="212" t="s">
        <v>77</v>
      </c>
      <c r="AB4" s="204">
        <v>90</v>
      </c>
      <c r="AC4" s="204">
        <v>60</v>
      </c>
      <c r="AD4" s="204">
        <v>45</v>
      </c>
      <c r="AE4" s="204">
        <v>34</v>
      </c>
      <c r="AF4" s="204">
        <v>27</v>
      </c>
      <c r="AG4" s="204">
        <v>22</v>
      </c>
      <c r="AH4" s="204">
        <v>18</v>
      </c>
      <c r="AI4" s="204">
        <v>15</v>
      </c>
      <c r="AJ4" s="204">
        <v>12</v>
      </c>
      <c r="AK4" s="204">
        <v>9</v>
      </c>
    </row>
    <row r="5" spans="1:37" x14ac:dyDescent="0.25">
      <c r="A5" s="30"/>
      <c r="B5" s="30" t="s">
        <v>41</v>
      </c>
      <c r="C5" s="152" t="s">
        <v>51</v>
      </c>
      <c r="D5" s="30" t="s">
        <v>35</v>
      </c>
      <c r="E5" s="30" t="s">
        <v>56</v>
      </c>
      <c r="F5" s="30"/>
      <c r="G5" s="30" t="s">
        <v>23</v>
      </c>
      <c r="H5" s="30"/>
      <c r="I5" s="30" t="s">
        <v>26</v>
      </c>
      <c r="J5" s="30"/>
      <c r="K5" s="193" t="s">
        <v>57</v>
      </c>
      <c r="L5" s="193" t="s">
        <v>58</v>
      </c>
      <c r="M5" s="193" t="s">
        <v>59</v>
      </c>
      <c r="Q5" s="207" t="s">
        <v>74</v>
      </c>
      <c r="R5" s="208" t="s">
        <v>70</v>
      </c>
      <c r="S5" s="208" t="s">
        <v>71</v>
      </c>
      <c r="Y5" s="212">
        <f>IF(OR(Altalanos!$A$8="F1",Altalanos!$A$8="F2",Altalanos!$A$8="N1",Altalanos!$A$8="N2"),1,2)</f>
        <v>2</v>
      </c>
      <c r="Z5" s="212"/>
      <c r="AA5" s="212" t="s">
        <v>78</v>
      </c>
      <c r="AB5" s="204">
        <v>60</v>
      </c>
      <c r="AC5" s="204">
        <v>40</v>
      </c>
      <c r="AD5" s="204">
        <v>30</v>
      </c>
      <c r="AE5" s="204">
        <v>20</v>
      </c>
      <c r="AF5" s="204">
        <v>18</v>
      </c>
      <c r="AG5" s="204">
        <v>15</v>
      </c>
      <c r="AH5" s="204">
        <v>12</v>
      </c>
      <c r="AI5" s="204">
        <v>10</v>
      </c>
      <c r="AJ5" s="204">
        <v>8</v>
      </c>
      <c r="AK5" s="204">
        <v>6</v>
      </c>
    </row>
    <row r="6" spans="1:37" x14ac:dyDescent="0.25">
      <c r="A6" s="143"/>
      <c r="B6" s="143"/>
      <c r="C6" s="192"/>
      <c r="D6" s="143"/>
      <c r="E6" s="143"/>
      <c r="F6" s="143"/>
      <c r="G6" s="143"/>
      <c r="H6" s="143"/>
      <c r="I6" s="143"/>
      <c r="J6" s="143"/>
      <c r="K6" s="143"/>
      <c r="L6" s="143"/>
      <c r="M6" s="143"/>
      <c r="Y6" s="212"/>
      <c r="Z6" s="212"/>
      <c r="AA6" s="212" t="s">
        <v>79</v>
      </c>
      <c r="AB6" s="204">
        <v>40</v>
      </c>
      <c r="AC6" s="204">
        <v>25</v>
      </c>
      <c r="AD6" s="204">
        <v>18</v>
      </c>
      <c r="AE6" s="204">
        <v>13</v>
      </c>
      <c r="AF6" s="204">
        <v>10</v>
      </c>
      <c r="AG6" s="204">
        <v>8</v>
      </c>
      <c r="AH6" s="204">
        <v>6</v>
      </c>
      <c r="AI6" s="204">
        <v>5</v>
      </c>
      <c r="AJ6" s="204">
        <v>4</v>
      </c>
      <c r="AK6" s="204">
        <v>3</v>
      </c>
    </row>
    <row r="7" spans="1:37" x14ac:dyDescent="0.25">
      <c r="A7" s="164" t="s">
        <v>53</v>
      </c>
      <c r="B7" s="194">
        <v>3</v>
      </c>
      <c r="C7" s="196" t="str">
        <f>IF($B7="","",VLOOKUP($B7,'A-VII.kcs-U18-F elo'!$A$7:$O$22,5))</f>
        <v>0903070</v>
      </c>
      <c r="D7" s="196">
        <f>IF($B7="","",VLOOKUP($B7,'A-VII.kcs-U18-F elo'!$A$7:$O$22,15))</f>
        <v>63</v>
      </c>
      <c r="E7" s="1102" t="str">
        <f>UPPER(IF($B7="","",VLOOKUP($B7,'A-VII.kcs-U18-F elo'!$A$7:$O$22,2)))</f>
        <v>ELEKES</v>
      </c>
      <c r="F7" s="1102"/>
      <c r="G7" s="1102" t="str">
        <f>IF($B7="","",VLOOKUP($B7,'A-VII.kcs-U18-F elo'!$A$7:$O$22,3))</f>
        <v>Lőrinc Mihály</v>
      </c>
      <c r="H7" s="1102"/>
      <c r="I7" s="1102" t="str">
        <f>IF($B7="","",VLOOKUP($B7,'A-VII.kcs-U18-F elo'!$A$7:$O$22,4))</f>
        <v>Cserepka J. M-A Két Tan.Ny.Baptista Sportisk.,Ált.Isk. és Gimn.</v>
      </c>
      <c r="J7" s="1102"/>
      <c r="K7" s="1060" t="s">
        <v>574</v>
      </c>
      <c r="L7" s="214"/>
      <c r="M7" s="219"/>
      <c r="Y7" s="212"/>
      <c r="Z7" s="212"/>
      <c r="AA7" s="212" t="s">
        <v>80</v>
      </c>
      <c r="AB7" s="204">
        <v>25</v>
      </c>
      <c r="AC7" s="204">
        <v>15</v>
      </c>
      <c r="AD7" s="204">
        <v>13</v>
      </c>
      <c r="AE7" s="204">
        <v>8</v>
      </c>
      <c r="AF7" s="204">
        <v>6</v>
      </c>
      <c r="AG7" s="204">
        <v>4</v>
      </c>
      <c r="AH7" s="204">
        <v>3</v>
      </c>
      <c r="AI7" s="204">
        <v>2</v>
      </c>
      <c r="AJ7" s="204">
        <v>1</v>
      </c>
      <c r="AK7" s="204">
        <v>0</v>
      </c>
    </row>
    <row r="8" spans="1:37" x14ac:dyDescent="0.25">
      <c r="A8" s="164"/>
      <c r="B8" s="195"/>
      <c r="C8" s="197"/>
      <c r="D8" s="197"/>
      <c r="E8" s="197"/>
      <c r="F8" s="197"/>
      <c r="G8" s="197"/>
      <c r="H8" s="197"/>
      <c r="I8" s="197"/>
      <c r="J8" s="143"/>
      <c r="K8" s="164"/>
      <c r="L8" s="164"/>
      <c r="M8" s="220"/>
      <c r="Y8" s="212"/>
      <c r="Z8" s="212"/>
      <c r="AA8" s="212" t="s">
        <v>81</v>
      </c>
      <c r="AB8" s="204">
        <v>15</v>
      </c>
      <c r="AC8" s="204">
        <v>10</v>
      </c>
      <c r="AD8" s="204">
        <v>7</v>
      </c>
      <c r="AE8" s="204">
        <v>5</v>
      </c>
      <c r="AF8" s="204">
        <v>4</v>
      </c>
      <c r="AG8" s="204">
        <v>3</v>
      </c>
      <c r="AH8" s="204">
        <v>2</v>
      </c>
      <c r="AI8" s="204">
        <v>1</v>
      </c>
      <c r="AJ8" s="204">
        <v>0</v>
      </c>
      <c r="AK8" s="204">
        <v>0</v>
      </c>
    </row>
    <row r="9" spans="1:37" x14ac:dyDescent="0.25">
      <c r="A9" s="164" t="s">
        <v>54</v>
      </c>
      <c r="B9" s="194">
        <v>1</v>
      </c>
      <c r="C9" s="196" t="str">
        <f>IF($B9="","",VLOOKUP($B9,'A-VII.kcs-U18-F elo'!$A$7:$O$22,5))</f>
        <v>090723</v>
      </c>
      <c r="D9" s="196">
        <f>IF($B9="","",VLOOKUP($B9,'A-VII.kcs-U18-F elo'!$A$7:$O$22,15))</f>
        <v>75</v>
      </c>
      <c r="E9" s="1102" t="str">
        <f>UPPER(IF($B9="","",VLOOKUP($B9,'A-VII.kcs-U18-F elo'!$A$7:$O$22,2)))</f>
        <v>BÁNYAI</v>
      </c>
      <c r="F9" s="1102"/>
      <c r="G9" s="1102" t="str">
        <f>IF($B9="","",VLOOKUP($B9,'A-VII.kcs-U18-F elo'!$A$7:$O$22,3))</f>
        <v>Zalán</v>
      </c>
      <c r="H9" s="1102"/>
      <c r="I9" s="1102" t="str">
        <f>IF($B9="","",VLOOKUP($B9,'A-VII.kcs-U18-F elo'!$A$7:$O$22,4))</f>
        <v>PTE Gyakorló Ált. Isk., Gimn. és Óvoda</v>
      </c>
      <c r="J9" s="1102"/>
      <c r="K9" s="1060" t="s">
        <v>575</v>
      </c>
      <c r="L9" s="214"/>
      <c r="M9" s="219"/>
      <c r="Y9" s="212"/>
      <c r="Z9" s="212"/>
      <c r="AA9" s="212" t="s">
        <v>82</v>
      </c>
      <c r="AB9" s="204">
        <v>10</v>
      </c>
      <c r="AC9" s="204">
        <v>6</v>
      </c>
      <c r="AD9" s="204">
        <v>4</v>
      </c>
      <c r="AE9" s="204">
        <v>2</v>
      </c>
      <c r="AF9" s="204">
        <v>1</v>
      </c>
      <c r="AG9" s="204">
        <v>0</v>
      </c>
      <c r="AH9" s="204">
        <v>0</v>
      </c>
      <c r="AI9" s="204">
        <v>0</v>
      </c>
      <c r="AJ9" s="204">
        <v>0</v>
      </c>
      <c r="AK9" s="204">
        <v>0</v>
      </c>
    </row>
    <row r="10" spans="1:37" x14ac:dyDescent="0.25">
      <c r="A10" s="164"/>
      <c r="B10" s="195"/>
      <c r="C10" s="197"/>
      <c r="D10" s="197"/>
      <c r="E10" s="197"/>
      <c r="F10" s="197"/>
      <c r="G10" s="197"/>
      <c r="H10" s="197"/>
      <c r="I10" s="197"/>
      <c r="J10" s="143"/>
      <c r="K10" s="164"/>
      <c r="L10" s="164"/>
      <c r="M10" s="220"/>
      <c r="Y10" s="212"/>
      <c r="Z10" s="212"/>
      <c r="AA10" s="212" t="s">
        <v>83</v>
      </c>
      <c r="AB10" s="204">
        <v>6</v>
      </c>
      <c r="AC10" s="204">
        <v>3</v>
      </c>
      <c r="AD10" s="204">
        <v>2</v>
      </c>
      <c r="AE10" s="204">
        <v>1</v>
      </c>
      <c r="AF10" s="204">
        <v>0</v>
      </c>
      <c r="AG10" s="204">
        <v>0</v>
      </c>
      <c r="AH10" s="204">
        <v>0</v>
      </c>
      <c r="AI10" s="204">
        <v>0</v>
      </c>
      <c r="AJ10" s="204">
        <v>0</v>
      </c>
      <c r="AK10" s="204">
        <v>0</v>
      </c>
    </row>
    <row r="11" spans="1:37" x14ac:dyDescent="0.25">
      <c r="A11" s="164" t="s">
        <v>55</v>
      </c>
      <c r="B11" s="194">
        <v>2</v>
      </c>
      <c r="C11" s="196" t="str">
        <f>IF($B11="","",VLOOKUP($B11,'A-VII.kcs-U18-F elo'!$A$7:$O$22,5))</f>
        <v>090803</v>
      </c>
      <c r="D11" s="196" t="str">
        <f>IF($B11="","",VLOOKUP($B11,'A-VII.kcs-U18-F elo'!$A$7:$O$22,15))</f>
        <v>-</v>
      </c>
      <c r="E11" s="1102" t="str">
        <f>UPPER(IF($B11="","",VLOOKUP($B11,'A-VII.kcs-U18-F elo'!$A$7:$O$22,2)))</f>
        <v>BERTA</v>
      </c>
      <c r="F11" s="1102"/>
      <c r="G11" s="1102" t="str">
        <f>IF($B11="","",VLOOKUP($B11,'A-VII.kcs-U18-F elo'!$A$7:$O$22,3))</f>
        <v>Botond</v>
      </c>
      <c r="H11" s="1102"/>
      <c r="I11" s="1102" t="str">
        <f>IF($B11="","",VLOOKUP($B11,'A-VII.kcs-U18-F elo'!$A$7:$O$22,4))</f>
        <v>PTE Gyakorló Ált. Isk., Gimn. és Óvoda</v>
      </c>
      <c r="J11" s="1102"/>
      <c r="K11" s="1060" t="s">
        <v>602</v>
      </c>
      <c r="L11" s="214"/>
      <c r="M11" s="219"/>
      <c r="Y11" s="212"/>
      <c r="Z11" s="212"/>
      <c r="AA11" s="212" t="s">
        <v>88</v>
      </c>
      <c r="AB11" s="204">
        <v>3</v>
      </c>
      <c r="AC11" s="204">
        <v>2</v>
      </c>
      <c r="AD11" s="204">
        <v>1</v>
      </c>
      <c r="AE11" s="204">
        <v>0</v>
      </c>
      <c r="AF11" s="204">
        <v>0</v>
      </c>
      <c r="AG11" s="204">
        <v>0</v>
      </c>
      <c r="AH11" s="204">
        <v>0</v>
      </c>
      <c r="AI11" s="204">
        <v>0</v>
      </c>
      <c r="AJ11" s="204">
        <v>0</v>
      </c>
      <c r="AK11" s="204">
        <v>0</v>
      </c>
    </row>
    <row r="12" spans="1:37" x14ac:dyDescent="0.25">
      <c r="A12" s="164"/>
      <c r="B12" s="195"/>
      <c r="C12" s="197"/>
      <c r="D12" s="197"/>
      <c r="E12" s="197"/>
      <c r="F12" s="197"/>
      <c r="G12" s="197"/>
      <c r="H12" s="197"/>
      <c r="I12" s="197"/>
      <c r="J12" s="143"/>
      <c r="K12" s="192"/>
      <c r="L12" s="192"/>
      <c r="M12" s="220"/>
      <c r="Y12" s="212"/>
      <c r="Z12" s="212"/>
      <c r="AA12" s="212" t="s">
        <v>84</v>
      </c>
      <c r="AB12" s="217">
        <v>0</v>
      </c>
      <c r="AC12" s="217">
        <v>0</v>
      </c>
      <c r="AD12" s="217">
        <v>0</v>
      </c>
      <c r="AE12" s="217">
        <v>0</v>
      </c>
      <c r="AF12" s="217">
        <v>0</v>
      </c>
      <c r="AG12" s="217">
        <v>0</v>
      </c>
      <c r="AH12" s="217">
        <v>0</v>
      </c>
      <c r="AI12" s="217">
        <v>0</v>
      </c>
      <c r="AJ12" s="217">
        <v>0</v>
      </c>
      <c r="AK12" s="217">
        <v>0</v>
      </c>
    </row>
    <row r="13" spans="1:37" x14ac:dyDescent="0.25">
      <c r="A13" s="164" t="s">
        <v>60</v>
      </c>
      <c r="B13" s="194">
        <v>4</v>
      </c>
      <c r="C13" s="196" t="str">
        <f>IF($B13="","",VLOOKUP($B13,'A-VII.kcs-U18-F elo'!$A$7:$O$22,5))</f>
        <v>080806</v>
      </c>
      <c r="D13" s="196">
        <f>IF($B13="","",VLOOKUP($B13,'A-VII.kcs-U18-F elo'!$A$7:$O$22,15))</f>
        <v>29</v>
      </c>
      <c r="E13" s="1102" t="str">
        <f>UPPER(IF($B13="","",VLOOKUP($B13,'A-VII.kcs-U18-F elo'!$A$7:$O$22,2)))</f>
        <v>SIMON</v>
      </c>
      <c r="F13" s="1102"/>
      <c r="G13" s="1102" t="str">
        <f>IF($B13="","",VLOOKUP($B13,'A-VII.kcs-U18-F elo'!$A$7:$O$22,3))</f>
        <v>István</v>
      </c>
      <c r="H13" s="1102"/>
      <c r="I13" s="1102" t="str">
        <f>IF($B13="","",VLOOKUP($B13,'A-VII.kcs-U18-F elo'!$A$7:$O$22,4))</f>
        <v>Cserepka J. M-A Két Tan.Ny.Baptista Sportisk.,Ált.Isk. és Gimn.</v>
      </c>
      <c r="J13" s="1102"/>
      <c r="K13" s="1060" t="s">
        <v>573</v>
      </c>
      <c r="L13" s="214"/>
      <c r="M13" s="219"/>
      <c r="Y13" s="212"/>
      <c r="Z13" s="212"/>
      <c r="AA13" s="212" t="s">
        <v>85</v>
      </c>
      <c r="AB13" s="217">
        <v>0</v>
      </c>
      <c r="AC13" s="217">
        <v>0</v>
      </c>
      <c r="AD13" s="217">
        <v>0</v>
      </c>
      <c r="AE13" s="217">
        <v>0</v>
      </c>
      <c r="AF13" s="217">
        <v>0</v>
      </c>
      <c r="AG13" s="217">
        <v>0</v>
      </c>
      <c r="AH13" s="217">
        <v>0</v>
      </c>
      <c r="AI13" s="217">
        <v>0</v>
      </c>
      <c r="AJ13" s="217">
        <v>0</v>
      </c>
      <c r="AK13" s="217">
        <v>0</v>
      </c>
    </row>
    <row r="14" spans="1:37" x14ac:dyDescent="0.25">
      <c r="A14" s="143"/>
      <c r="B14" s="143"/>
      <c r="C14" s="143"/>
      <c r="D14" s="143"/>
      <c r="E14" s="143"/>
      <c r="F14" s="143"/>
      <c r="G14" s="143"/>
      <c r="H14" s="143"/>
      <c r="I14" s="143"/>
      <c r="J14" s="143"/>
      <c r="K14" s="143"/>
      <c r="L14" s="143"/>
      <c r="M14" s="143"/>
      <c r="Y14" s="212"/>
      <c r="Z14" s="212"/>
      <c r="AA14" s="212"/>
      <c r="AB14" s="212"/>
      <c r="AC14" s="212"/>
      <c r="AD14" s="212"/>
      <c r="AE14" s="212"/>
      <c r="AF14" s="212"/>
      <c r="AG14" s="212"/>
      <c r="AH14" s="212"/>
      <c r="AI14" s="212"/>
      <c r="AJ14" s="212"/>
      <c r="AK14" s="212"/>
    </row>
    <row r="15" spans="1:37" x14ac:dyDescent="0.25">
      <c r="A15" s="143"/>
      <c r="B15" s="143"/>
      <c r="C15" s="143"/>
      <c r="D15" s="143"/>
      <c r="E15" s="143"/>
      <c r="F15" s="143"/>
      <c r="G15" s="143"/>
      <c r="H15" s="143"/>
      <c r="I15" s="143"/>
      <c r="J15" s="143"/>
      <c r="K15" s="143"/>
      <c r="L15" s="143"/>
      <c r="M15" s="143"/>
      <c r="Y15" s="212"/>
      <c r="Z15" s="212"/>
      <c r="AA15" s="212"/>
      <c r="AB15" s="212"/>
      <c r="AC15" s="212"/>
      <c r="AD15" s="212"/>
      <c r="AE15" s="212"/>
      <c r="AF15" s="212"/>
      <c r="AG15" s="212"/>
      <c r="AH15" s="212"/>
      <c r="AI15" s="212"/>
      <c r="AJ15" s="212"/>
      <c r="AK15" s="212"/>
    </row>
    <row r="16" spans="1:37" x14ac:dyDescent="0.25">
      <c r="A16" s="143"/>
      <c r="B16" s="143"/>
      <c r="C16" s="143"/>
      <c r="D16" s="143"/>
      <c r="E16" s="143"/>
      <c r="F16" s="143"/>
      <c r="G16" s="143"/>
      <c r="H16" s="143"/>
      <c r="I16" s="143"/>
      <c r="J16" s="143"/>
      <c r="K16" s="143"/>
      <c r="L16" s="143"/>
      <c r="M16" s="143"/>
      <c r="Y16" s="212"/>
      <c r="Z16" s="212"/>
      <c r="AA16" s="212" t="s">
        <v>53</v>
      </c>
      <c r="AB16" s="212">
        <v>300</v>
      </c>
      <c r="AC16" s="212">
        <v>250</v>
      </c>
      <c r="AD16" s="212">
        <v>220</v>
      </c>
      <c r="AE16" s="212">
        <v>180</v>
      </c>
      <c r="AF16" s="212">
        <v>160</v>
      </c>
      <c r="AG16" s="212">
        <v>150</v>
      </c>
      <c r="AH16" s="212">
        <v>140</v>
      </c>
      <c r="AI16" s="212">
        <v>130</v>
      </c>
      <c r="AJ16" s="212">
        <v>120</v>
      </c>
      <c r="AK16" s="212">
        <v>110</v>
      </c>
    </row>
    <row r="17" spans="1:37" x14ac:dyDescent="0.25">
      <c r="A17" s="143"/>
      <c r="B17" s="143"/>
      <c r="C17" s="143"/>
      <c r="D17" s="143"/>
      <c r="E17" s="143"/>
      <c r="F17" s="143"/>
      <c r="G17" s="143"/>
      <c r="H17" s="143"/>
      <c r="I17" s="143"/>
      <c r="J17" s="143"/>
      <c r="K17" s="143"/>
      <c r="L17" s="143"/>
      <c r="M17" s="143"/>
      <c r="Y17" s="212"/>
      <c r="Z17" s="212"/>
      <c r="AA17" s="212" t="s">
        <v>76</v>
      </c>
      <c r="AB17" s="212">
        <v>250</v>
      </c>
      <c r="AC17" s="212">
        <v>200</v>
      </c>
      <c r="AD17" s="212">
        <v>160</v>
      </c>
      <c r="AE17" s="212">
        <v>140</v>
      </c>
      <c r="AF17" s="212">
        <v>120</v>
      </c>
      <c r="AG17" s="212">
        <v>110</v>
      </c>
      <c r="AH17" s="212">
        <v>100</v>
      </c>
      <c r="AI17" s="212">
        <v>90</v>
      </c>
      <c r="AJ17" s="212">
        <v>80</v>
      </c>
      <c r="AK17" s="212">
        <v>70</v>
      </c>
    </row>
    <row r="18" spans="1:37" ht="18.75" customHeight="1" x14ac:dyDescent="0.25">
      <c r="A18" s="143"/>
      <c r="B18" s="1096"/>
      <c r="C18" s="1096"/>
      <c r="D18" s="1099" t="str">
        <f>E7</f>
        <v>ELEKES</v>
      </c>
      <c r="E18" s="1099"/>
      <c r="F18" s="1099" t="str">
        <f>E9</f>
        <v>BÁNYAI</v>
      </c>
      <c r="G18" s="1099"/>
      <c r="H18" s="1099" t="str">
        <f>E11</f>
        <v>BERTA</v>
      </c>
      <c r="I18" s="1099"/>
      <c r="J18" s="1099" t="str">
        <f>E13</f>
        <v>SIMON</v>
      </c>
      <c r="K18" s="1099"/>
      <c r="L18" s="143"/>
      <c r="M18" s="143"/>
      <c r="Y18" s="212"/>
      <c r="Z18" s="212"/>
      <c r="AA18" s="212" t="s">
        <v>77</v>
      </c>
      <c r="AB18" s="212">
        <v>200</v>
      </c>
      <c r="AC18" s="212">
        <v>150</v>
      </c>
      <c r="AD18" s="212">
        <v>130</v>
      </c>
      <c r="AE18" s="212">
        <v>110</v>
      </c>
      <c r="AF18" s="212">
        <v>95</v>
      </c>
      <c r="AG18" s="212">
        <v>80</v>
      </c>
      <c r="AH18" s="212">
        <v>70</v>
      </c>
      <c r="AI18" s="212">
        <v>60</v>
      </c>
      <c r="AJ18" s="212">
        <v>55</v>
      </c>
      <c r="AK18" s="212">
        <v>50</v>
      </c>
    </row>
    <row r="19" spans="1:37" ht="18.75" customHeight="1" x14ac:dyDescent="0.25">
      <c r="A19" s="198" t="s">
        <v>53</v>
      </c>
      <c r="B19" s="1091" t="str">
        <f>E7</f>
        <v>ELEKES</v>
      </c>
      <c r="C19" s="1091"/>
      <c r="D19" s="1095"/>
      <c r="E19" s="1095"/>
      <c r="F19" s="1089" t="s">
        <v>654</v>
      </c>
      <c r="G19" s="1090"/>
      <c r="H19" s="1089" t="s">
        <v>626</v>
      </c>
      <c r="I19" s="1090"/>
      <c r="J19" s="1098" t="s">
        <v>655</v>
      </c>
      <c r="K19" s="1097"/>
      <c r="L19" s="192" t="s">
        <v>661</v>
      </c>
      <c r="M19" s="143"/>
      <c r="Y19" s="212"/>
      <c r="Z19" s="212"/>
      <c r="AA19" s="212" t="s">
        <v>78</v>
      </c>
      <c r="AB19" s="212">
        <v>150</v>
      </c>
      <c r="AC19" s="212">
        <v>120</v>
      </c>
      <c r="AD19" s="212">
        <v>100</v>
      </c>
      <c r="AE19" s="212">
        <v>80</v>
      </c>
      <c r="AF19" s="212">
        <v>70</v>
      </c>
      <c r="AG19" s="212">
        <v>60</v>
      </c>
      <c r="AH19" s="212">
        <v>55</v>
      </c>
      <c r="AI19" s="212">
        <v>50</v>
      </c>
      <c r="AJ19" s="212">
        <v>45</v>
      </c>
      <c r="AK19" s="212">
        <v>40</v>
      </c>
    </row>
    <row r="20" spans="1:37" ht="18.75" customHeight="1" x14ac:dyDescent="0.25">
      <c r="A20" s="198" t="s">
        <v>54</v>
      </c>
      <c r="B20" s="1091" t="str">
        <f>E9</f>
        <v>BÁNYAI</v>
      </c>
      <c r="C20" s="1091"/>
      <c r="D20" s="1089" t="s">
        <v>656</v>
      </c>
      <c r="E20" s="1090"/>
      <c r="F20" s="1095"/>
      <c r="G20" s="1095"/>
      <c r="H20" s="1089" t="s">
        <v>626</v>
      </c>
      <c r="I20" s="1090"/>
      <c r="J20" s="1089" t="s">
        <v>657</v>
      </c>
      <c r="K20" s="1090"/>
      <c r="L20" s="192" t="s">
        <v>660</v>
      </c>
      <c r="M20" s="143"/>
      <c r="Y20" s="212"/>
      <c r="Z20" s="212"/>
      <c r="AA20" s="212" t="s">
        <v>79</v>
      </c>
      <c r="AB20" s="212">
        <v>120</v>
      </c>
      <c r="AC20" s="212">
        <v>90</v>
      </c>
      <c r="AD20" s="212">
        <v>65</v>
      </c>
      <c r="AE20" s="212">
        <v>55</v>
      </c>
      <c r="AF20" s="212">
        <v>50</v>
      </c>
      <c r="AG20" s="212">
        <v>45</v>
      </c>
      <c r="AH20" s="212">
        <v>40</v>
      </c>
      <c r="AI20" s="212">
        <v>35</v>
      </c>
      <c r="AJ20" s="212">
        <v>25</v>
      </c>
      <c r="AK20" s="212">
        <v>20</v>
      </c>
    </row>
    <row r="21" spans="1:37" ht="18.75" customHeight="1" x14ac:dyDescent="0.25">
      <c r="A21" s="198" t="s">
        <v>55</v>
      </c>
      <c r="B21" s="1091" t="str">
        <f>E11</f>
        <v>BERTA</v>
      </c>
      <c r="C21" s="1091"/>
      <c r="D21" s="1089" t="s">
        <v>627</v>
      </c>
      <c r="E21" s="1090"/>
      <c r="F21" s="1089" t="s">
        <v>627</v>
      </c>
      <c r="G21" s="1090"/>
      <c r="H21" s="1095"/>
      <c r="I21" s="1095"/>
      <c r="J21" s="1089" t="s">
        <v>659</v>
      </c>
      <c r="K21" s="1090"/>
      <c r="L21" s="1062" t="s">
        <v>662</v>
      </c>
      <c r="M21" s="143"/>
      <c r="Y21" s="212"/>
      <c r="Z21" s="212"/>
      <c r="AA21" s="212" t="s">
        <v>80</v>
      </c>
      <c r="AB21" s="212">
        <v>90</v>
      </c>
      <c r="AC21" s="212">
        <v>60</v>
      </c>
      <c r="AD21" s="212">
        <v>45</v>
      </c>
      <c r="AE21" s="212">
        <v>34</v>
      </c>
      <c r="AF21" s="212">
        <v>27</v>
      </c>
      <c r="AG21" s="212">
        <v>22</v>
      </c>
      <c r="AH21" s="212">
        <v>18</v>
      </c>
      <c r="AI21" s="212">
        <v>15</v>
      </c>
      <c r="AJ21" s="212">
        <v>12</v>
      </c>
      <c r="AK21" s="212">
        <v>9</v>
      </c>
    </row>
    <row r="22" spans="1:37" ht="18.75" customHeight="1" x14ac:dyDescent="0.25">
      <c r="A22" s="198" t="s">
        <v>60</v>
      </c>
      <c r="B22" s="1091" t="str">
        <f>E13</f>
        <v>SIMON</v>
      </c>
      <c r="C22" s="1091"/>
      <c r="D22" s="1089" t="s">
        <v>639</v>
      </c>
      <c r="E22" s="1090"/>
      <c r="F22" s="1089" t="s">
        <v>658</v>
      </c>
      <c r="G22" s="1090"/>
      <c r="H22" s="1098" t="s">
        <v>632</v>
      </c>
      <c r="I22" s="1097"/>
      <c r="J22" s="1095"/>
      <c r="K22" s="1095"/>
      <c r="L22" s="192" t="s">
        <v>663</v>
      </c>
      <c r="M22" s="143"/>
      <c r="Y22" s="212"/>
      <c r="Z22" s="212"/>
      <c r="AA22" s="212" t="s">
        <v>81</v>
      </c>
      <c r="AB22" s="212">
        <v>60</v>
      </c>
      <c r="AC22" s="212">
        <v>40</v>
      </c>
      <c r="AD22" s="212">
        <v>30</v>
      </c>
      <c r="AE22" s="212">
        <v>20</v>
      </c>
      <c r="AF22" s="212">
        <v>18</v>
      </c>
      <c r="AG22" s="212">
        <v>15</v>
      </c>
      <c r="AH22" s="212">
        <v>12</v>
      </c>
      <c r="AI22" s="212">
        <v>10</v>
      </c>
      <c r="AJ22" s="212">
        <v>8</v>
      </c>
      <c r="AK22" s="212">
        <v>6</v>
      </c>
    </row>
    <row r="23" spans="1:37" x14ac:dyDescent="0.25">
      <c r="A23" s="143"/>
      <c r="B23" s="143"/>
      <c r="C23" s="143"/>
      <c r="D23" s="143"/>
      <c r="E23" s="143"/>
      <c r="F23" s="143"/>
      <c r="G23" s="143"/>
      <c r="H23" s="143"/>
      <c r="I23" s="143"/>
      <c r="J23" s="143"/>
      <c r="K23" s="143"/>
      <c r="L23" s="143"/>
      <c r="M23" s="143"/>
      <c r="Y23" s="212"/>
      <c r="Z23" s="212"/>
      <c r="AA23" s="212" t="s">
        <v>82</v>
      </c>
      <c r="AB23" s="212">
        <v>40</v>
      </c>
      <c r="AC23" s="212">
        <v>25</v>
      </c>
      <c r="AD23" s="212">
        <v>18</v>
      </c>
      <c r="AE23" s="212">
        <v>13</v>
      </c>
      <c r="AF23" s="212">
        <v>8</v>
      </c>
      <c r="AG23" s="212">
        <v>7</v>
      </c>
      <c r="AH23" s="212">
        <v>6</v>
      </c>
      <c r="AI23" s="212">
        <v>5</v>
      </c>
      <c r="AJ23" s="212">
        <v>4</v>
      </c>
      <c r="AK23" s="212">
        <v>3</v>
      </c>
    </row>
    <row r="24" spans="1:37" x14ac:dyDescent="0.25">
      <c r="A24" s="143"/>
      <c r="B24" s="143"/>
      <c r="C24" s="143"/>
      <c r="D24" s="143"/>
      <c r="E24" s="143"/>
      <c r="F24" s="143"/>
      <c r="G24" s="143"/>
      <c r="H24" s="143"/>
      <c r="I24" s="143"/>
      <c r="J24" s="143"/>
      <c r="K24" s="143"/>
      <c r="L24" s="143"/>
      <c r="M24" s="143"/>
      <c r="Y24" s="212"/>
      <c r="Z24" s="212"/>
      <c r="AA24" s="212" t="s">
        <v>83</v>
      </c>
      <c r="AB24" s="212">
        <v>25</v>
      </c>
      <c r="AC24" s="212">
        <v>15</v>
      </c>
      <c r="AD24" s="212">
        <v>13</v>
      </c>
      <c r="AE24" s="212">
        <v>7</v>
      </c>
      <c r="AF24" s="212">
        <v>6</v>
      </c>
      <c r="AG24" s="212">
        <v>5</v>
      </c>
      <c r="AH24" s="212">
        <v>4</v>
      </c>
      <c r="AI24" s="212">
        <v>3</v>
      </c>
      <c r="AJ24" s="212">
        <v>2</v>
      </c>
      <c r="AK24" s="212">
        <v>1</v>
      </c>
    </row>
    <row r="25" spans="1:37" x14ac:dyDescent="0.25">
      <c r="A25" s="143"/>
      <c r="B25" s="143"/>
      <c r="C25" s="143"/>
      <c r="D25" s="143"/>
      <c r="E25" s="143"/>
      <c r="F25" s="143"/>
      <c r="G25" s="143"/>
      <c r="H25" s="143"/>
      <c r="I25" s="143"/>
      <c r="J25" s="143"/>
      <c r="K25" s="143"/>
      <c r="L25" s="143"/>
      <c r="M25" s="143"/>
      <c r="Y25" s="212"/>
      <c r="Z25" s="212"/>
      <c r="AA25" s="212" t="s">
        <v>88</v>
      </c>
      <c r="AB25" s="212">
        <v>15</v>
      </c>
      <c r="AC25" s="212">
        <v>10</v>
      </c>
      <c r="AD25" s="212">
        <v>8</v>
      </c>
      <c r="AE25" s="212">
        <v>4</v>
      </c>
      <c r="AF25" s="212">
        <v>3</v>
      </c>
      <c r="AG25" s="212">
        <v>2</v>
      </c>
      <c r="AH25" s="212">
        <v>1</v>
      </c>
      <c r="AI25" s="212">
        <v>0</v>
      </c>
      <c r="AJ25" s="212">
        <v>0</v>
      </c>
      <c r="AK25" s="212">
        <v>0</v>
      </c>
    </row>
    <row r="26" spans="1:37" x14ac:dyDescent="0.25">
      <c r="A26" s="143"/>
      <c r="B26" s="143"/>
      <c r="C26" s="143"/>
      <c r="D26" s="143"/>
      <c r="E26" s="143"/>
      <c r="F26" s="143"/>
      <c r="G26" s="143"/>
      <c r="H26" s="143"/>
      <c r="I26" s="143"/>
      <c r="J26" s="143"/>
      <c r="K26" s="143"/>
      <c r="L26" s="143"/>
      <c r="M26" s="143"/>
      <c r="Y26" s="212"/>
      <c r="Z26" s="212"/>
      <c r="AA26" s="212" t="s">
        <v>84</v>
      </c>
      <c r="AB26" s="212">
        <v>10</v>
      </c>
      <c r="AC26" s="212">
        <v>6</v>
      </c>
      <c r="AD26" s="212">
        <v>4</v>
      </c>
      <c r="AE26" s="212">
        <v>2</v>
      </c>
      <c r="AF26" s="212">
        <v>1</v>
      </c>
      <c r="AG26" s="212">
        <v>0</v>
      </c>
      <c r="AH26" s="212">
        <v>0</v>
      </c>
      <c r="AI26" s="212">
        <v>0</v>
      </c>
      <c r="AJ26" s="212">
        <v>0</v>
      </c>
      <c r="AK26" s="212">
        <v>0</v>
      </c>
    </row>
    <row r="27" spans="1:37" x14ac:dyDescent="0.25">
      <c r="A27" s="143"/>
      <c r="B27" s="143"/>
      <c r="C27" s="143"/>
      <c r="D27" s="143"/>
      <c r="E27" s="143"/>
      <c r="F27" s="143"/>
      <c r="G27" s="143"/>
      <c r="H27" s="143"/>
      <c r="I27" s="143"/>
      <c r="J27" s="143"/>
      <c r="K27" s="143"/>
      <c r="L27" s="143"/>
      <c r="M27" s="143"/>
      <c r="Y27" s="212"/>
      <c r="Z27" s="212"/>
      <c r="AA27" s="212" t="s">
        <v>85</v>
      </c>
      <c r="AB27" s="212">
        <v>3</v>
      </c>
      <c r="AC27" s="212">
        <v>2</v>
      </c>
      <c r="AD27" s="212">
        <v>1</v>
      </c>
      <c r="AE27" s="212">
        <v>0</v>
      </c>
      <c r="AF27" s="212">
        <v>0</v>
      </c>
      <c r="AG27" s="212">
        <v>0</v>
      </c>
      <c r="AH27" s="212">
        <v>0</v>
      </c>
      <c r="AI27" s="212">
        <v>0</v>
      </c>
      <c r="AJ27" s="212">
        <v>0</v>
      </c>
      <c r="AK27" s="212">
        <v>0</v>
      </c>
    </row>
    <row r="28" spans="1:37" x14ac:dyDescent="0.25">
      <c r="A28" s="143"/>
      <c r="B28" s="143"/>
      <c r="C28" s="143"/>
      <c r="D28" s="143"/>
      <c r="E28" s="143"/>
      <c r="F28" s="143"/>
      <c r="G28" s="143"/>
      <c r="H28" s="143"/>
      <c r="I28" s="143"/>
      <c r="J28" s="143"/>
      <c r="K28" s="143"/>
      <c r="L28" s="143"/>
      <c r="M28" s="143"/>
    </row>
    <row r="29" spans="1:37" x14ac:dyDescent="0.25">
      <c r="A29" s="143"/>
      <c r="B29" s="143"/>
      <c r="C29" s="143"/>
      <c r="D29" s="143"/>
      <c r="E29" s="143"/>
      <c r="F29" s="143"/>
      <c r="G29" s="143"/>
      <c r="H29" s="143"/>
      <c r="I29" s="143"/>
      <c r="J29" s="143"/>
      <c r="K29" s="143"/>
      <c r="L29" s="143"/>
      <c r="M29" s="143"/>
    </row>
    <row r="30" spans="1:37" x14ac:dyDescent="0.25">
      <c r="A30" s="143"/>
      <c r="B30" s="143"/>
      <c r="C30" s="143"/>
      <c r="D30" s="143"/>
      <c r="E30" s="143"/>
      <c r="F30" s="143"/>
      <c r="G30" s="143"/>
      <c r="H30" s="143"/>
      <c r="I30" s="143"/>
      <c r="J30" s="143"/>
      <c r="K30" s="143"/>
      <c r="L30" s="143"/>
      <c r="M30" s="143"/>
    </row>
    <row r="31" spans="1:37" x14ac:dyDescent="0.25">
      <c r="A31" s="143"/>
      <c r="B31" s="143"/>
      <c r="C31" s="143"/>
      <c r="D31" s="143"/>
      <c r="E31" s="143"/>
      <c r="F31" s="143"/>
      <c r="G31" s="143"/>
      <c r="H31" s="143"/>
      <c r="I31" s="143"/>
      <c r="J31" s="143"/>
      <c r="K31" s="143"/>
      <c r="L31" s="143"/>
      <c r="M31" s="143"/>
    </row>
    <row r="32" spans="1:37" x14ac:dyDescent="0.25">
      <c r="A32" s="143"/>
      <c r="B32" s="143"/>
      <c r="C32" s="143"/>
      <c r="D32" s="143"/>
      <c r="E32" s="143"/>
      <c r="F32" s="143"/>
      <c r="G32" s="143"/>
      <c r="H32" s="143"/>
      <c r="I32" s="143"/>
      <c r="J32" s="143"/>
      <c r="K32" s="143"/>
      <c r="L32" s="142"/>
      <c r="M32" s="143"/>
    </row>
    <row r="33" spans="1:18" x14ac:dyDescent="0.25">
      <c r="A33" s="68" t="s">
        <v>35</v>
      </c>
      <c r="B33" s="69"/>
      <c r="C33" s="116"/>
      <c r="D33" s="172" t="s">
        <v>2</v>
      </c>
      <c r="E33" s="173" t="s">
        <v>37</v>
      </c>
      <c r="F33" s="190"/>
      <c r="G33" s="172" t="s">
        <v>2</v>
      </c>
      <c r="H33" s="173" t="s">
        <v>46</v>
      </c>
      <c r="I33" s="77"/>
      <c r="J33" s="173" t="s">
        <v>47</v>
      </c>
      <c r="K33" s="76" t="s">
        <v>48</v>
      </c>
      <c r="L33" s="30"/>
      <c r="M33" s="190"/>
      <c r="P33" s="166"/>
      <c r="Q33" s="166"/>
      <c r="R33" s="167"/>
    </row>
    <row r="34" spans="1:18" x14ac:dyDescent="0.25">
      <c r="A34" s="146" t="s">
        <v>36</v>
      </c>
      <c r="B34" s="147"/>
      <c r="C34" s="148"/>
      <c r="D34" s="174"/>
      <c r="E34" s="1092"/>
      <c r="F34" s="1092"/>
      <c r="G34" s="184" t="s">
        <v>3</v>
      </c>
      <c r="H34" s="147"/>
      <c r="I34" s="175"/>
      <c r="J34" s="185"/>
      <c r="K34" s="144" t="s">
        <v>38</v>
      </c>
      <c r="L34" s="191"/>
      <c r="M34" s="176"/>
      <c r="P34" s="168"/>
      <c r="Q34" s="168"/>
      <c r="R34" s="169"/>
    </row>
    <row r="35" spans="1:18" x14ac:dyDescent="0.25">
      <c r="A35" s="149" t="s">
        <v>45</v>
      </c>
      <c r="B35" s="75"/>
      <c r="C35" s="150"/>
      <c r="D35" s="177"/>
      <c r="E35" s="1088"/>
      <c r="F35" s="1088"/>
      <c r="G35" s="186" t="s">
        <v>4</v>
      </c>
      <c r="H35" s="178"/>
      <c r="I35" s="179"/>
      <c r="J35" s="41"/>
      <c r="K35" s="188"/>
      <c r="L35" s="142"/>
      <c r="M35" s="183"/>
      <c r="P35" s="169"/>
      <c r="Q35" s="170"/>
      <c r="R35" s="169"/>
    </row>
    <row r="36" spans="1:18" x14ac:dyDescent="0.25">
      <c r="A36" s="88"/>
      <c r="B36" s="89"/>
      <c r="C36" s="90"/>
      <c r="D36" s="177"/>
      <c r="E36" s="181"/>
      <c r="F36" s="143"/>
      <c r="G36" s="186" t="s">
        <v>5</v>
      </c>
      <c r="H36" s="178"/>
      <c r="I36" s="179"/>
      <c r="J36" s="41"/>
      <c r="K36" s="144" t="s">
        <v>39</v>
      </c>
      <c r="L36" s="191"/>
      <c r="M36" s="176"/>
      <c r="P36" s="168"/>
      <c r="Q36" s="168"/>
      <c r="R36" s="169"/>
    </row>
    <row r="37" spans="1:18" x14ac:dyDescent="0.25">
      <c r="A37" s="70"/>
      <c r="B37" s="114"/>
      <c r="C37" s="71"/>
      <c r="D37" s="177"/>
      <c r="E37" s="181"/>
      <c r="F37" s="143"/>
      <c r="G37" s="186" t="s">
        <v>6</v>
      </c>
      <c r="H37" s="178"/>
      <c r="I37" s="179"/>
      <c r="J37" s="41"/>
      <c r="K37" s="189"/>
      <c r="L37" s="143"/>
      <c r="M37" s="180"/>
      <c r="P37" s="169"/>
      <c r="Q37" s="170"/>
      <c r="R37" s="169"/>
    </row>
    <row r="38" spans="1:18" x14ac:dyDescent="0.25">
      <c r="A38" s="79"/>
      <c r="B38" s="91"/>
      <c r="C38" s="115"/>
      <c r="D38" s="177"/>
      <c r="E38" s="181"/>
      <c r="F38" s="143"/>
      <c r="G38" s="186" t="s">
        <v>7</v>
      </c>
      <c r="H38" s="178"/>
      <c r="I38" s="179"/>
      <c r="J38" s="41"/>
      <c r="K38" s="149"/>
      <c r="L38" s="142"/>
      <c r="M38" s="183"/>
      <c r="P38" s="169"/>
      <c r="Q38" s="170"/>
      <c r="R38" s="169"/>
    </row>
    <row r="39" spans="1:18" x14ac:dyDescent="0.25">
      <c r="A39" s="80"/>
      <c r="B39" s="21"/>
      <c r="C39" s="71"/>
      <c r="D39" s="177"/>
      <c r="E39" s="181"/>
      <c r="F39" s="143"/>
      <c r="G39" s="186" t="s">
        <v>8</v>
      </c>
      <c r="H39" s="178"/>
      <c r="I39" s="179"/>
      <c r="J39" s="41"/>
      <c r="K39" s="144" t="s">
        <v>28</v>
      </c>
      <c r="L39" s="191"/>
      <c r="M39" s="176"/>
      <c r="P39" s="168"/>
      <c r="Q39" s="168"/>
      <c r="R39" s="169"/>
    </row>
    <row r="40" spans="1:18" x14ac:dyDescent="0.25">
      <c r="A40" s="80"/>
      <c r="B40" s="21"/>
      <c r="C40" s="86"/>
      <c r="D40" s="177"/>
      <c r="E40" s="181"/>
      <c r="F40" s="143"/>
      <c r="G40" s="186" t="s">
        <v>9</v>
      </c>
      <c r="H40" s="178"/>
      <c r="I40" s="179"/>
      <c r="J40" s="41"/>
      <c r="K40" s="189"/>
      <c r="L40" s="143"/>
      <c r="M40" s="180"/>
      <c r="P40" s="169"/>
      <c r="Q40" s="170"/>
      <c r="R40" s="169"/>
    </row>
    <row r="41" spans="1:18" x14ac:dyDescent="0.25">
      <c r="A41" s="81"/>
      <c r="B41" s="78"/>
      <c r="C41" s="87"/>
      <c r="D41" s="182"/>
      <c r="E41" s="72"/>
      <c r="F41" s="142"/>
      <c r="G41" s="187" t="s">
        <v>10</v>
      </c>
      <c r="H41" s="75"/>
      <c r="I41" s="145"/>
      <c r="J41" s="73"/>
      <c r="K41" s="149" t="str">
        <f>M4</f>
        <v>Nagyistók-Nádasi Judit</v>
      </c>
      <c r="L41" s="142"/>
      <c r="M41" s="183"/>
      <c r="P41" s="169"/>
      <c r="Q41" s="170"/>
      <c r="R41" s="171"/>
    </row>
  </sheetData>
  <mergeCells count="41">
    <mergeCell ref="B18:C18"/>
    <mergeCell ref="D18:E18"/>
    <mergeCell ref="F18:G18"/>
    <mergeCell ref="H18:I18"/>
    <mergeCell ref="A1:F1"/>
    <mergeCell ref="A4:C4"/>
    <mergeCell ref="E7:F7"/>
    <mergeCell ref="G7:H7"/>
    <mergeCell ref="E9:F9"/>
    <mergeCell ref="G9:H9"/>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E35:F35"/>
    <mergeCell ref="B22:C22"/>
    <mergeCell ref="D22:E22"/>
    <mergeCell ref="F22:G22"/>
    <mergeCell ref="H22:I22"/>
    <mergeCell ref="J22:K22"/>
    <mergeCell ref="E34:F34"/>
    <mergeCell ref="I7:J7"/>
    <mergeCell ref="I9:J9"/>
    <mergeCell ref="I11:J11"/>
    <mergeCell ref="I13:J13"/>
    <mergeCell ref="J18:K18"/>
    <mergeCell ref="E11:F11"/>
    <mergeCell ref="G11:H11"/>
    <mergeCell ref="E13:F13"/>
    <mergeCell ref="G13:H13"/>
  </mergeCells>
  <conditionalFormatting sqref="E7 E9 E11 E13">
    <cfRule type="cellIs" dxfId="287" priority="2" stopIfTrue="1" operator="equal">
      <formula>"Bye"</formula>
    </cfRule>
  </conditionalFormatting>
  <conditionalFormatting sqref="R41">
    <cfRule type="expression" dxfId="286"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9AA3-C4F6-416C-827C-E0E6046D113B}">
  <sheetPr codeName="Sheet15">
    <tabColor indexed="42"/>
  </sheetPr>
  <dimension ref="A1:Q156"/>
  <sheetViews>
    <sheetView showGridLines="0" showZeros="0" workbookViewId="0">
      <pane ySplit="6" topLeftCell="A7" activePane="bottomLeft" state="frozen"/>
      <selection activeCell="C9" sqref="C9"/>
      <selection pane="bottomLeft" activeCell="B7" sqref="B7"/>
    </sheetView>
  </sheetViews>
  <sheetFormatPr defaultRowHeight="13.2" x14ac:dyDescent="0.25"/>
  <cols>
    <col min="1" max="1" width="3.88671875" style="465" customWidth="1"/>
    <col min="2" max="2" width="13" style="465" customWidth="1"/>
    <col min="3" max="3" width="14.33203125" style="465" customWidth="1"/>
    <col min="4" max="4" width="24.5546875" style="537" bestFit="1" customWidth="1"/>
    <col min="5" max="5" width="10.5546875" style="538" customWidth="1"/>
    <col min="6" max="6" width="6.109375" style="539" hidden="1" customWidth="1"/>
    <col min="7" max="7" width="28.6640625" style="539" customWidth="1"/>
    <col min="8" max="8" width="7.6640625" style="537" customWidth="1"/>
    <col min="9" max="13" width="7.44140625" style="537" hidden="1" customWidth="1"/>
    <col min="14" max="15" width="7.44140625" style="537" customWidth="1"/>
    <col min="16" max="16" width="7.44140625" style="537" hidden="1" customWidth="1"/>
    <col min="17" max="17" width="7.44140625" style="537" customWidth="1"/>
    <col min="18" max="16384" width="8.88671875" style="465"/>
  </cols>
  <sheetData>
    <row r="1" spans="1:17" ht="24.6" x14ac:dyDescent="0.4">
      <c r="A1" s="456" t="e">
        <f>[3]Altalanos!$A$6</f>
        <v>#REF!</v>
      </c>
      <c r="B1" s="457"/>
      <c r="C1" s="457"/>
      <c r="D1" s="458"/>
      <c r="E1" s="459" t="s">
        <v>44</v>
      </c>
      <c r="F1" s="460"/>
      <c r="G1" s="461"/>
      <c r="H1" s="462"/>
      <c r="I1" s="462"/>
      <c r="J1" s="463"/>
      <c r="K1" s="463"/>
      <c r="L1" s="463"/>
      <c r="M1" s="463"/>
      <c r="N1" s="463"/>
      <c r="O1" s="463"/>
      <c r="P1" s="463"/>
      <c r="Q1" s="464"/>
    </row>
    <row r="2" spans="1:17" ht="13.8" thickBot="1" x14ac:dyDescent="0.3">
      <c r="B2" s="466" t="s">
        <v>43</v>
      </c>
      <c r="C2" s="466" t="e">
        <f>[3]Altalanos!$A$8</f>
        <v>#REF!</v>
      </c>
      <c r="D2" s="460"/>
      <c r="E2" s="459" t="s">
        <v>29</v>
      </c>
      <c r="F2" s="467"/>
      <c r="G2" s="467"/>
      <c r="H2" s="468"/>
      <c r="I2" s="468"/>
      <c r="J2" s="462"/>
      <c r="K2" s="462"/>
      <c r="L2" s="462"/>
      <c r="M2" s="462"/>
      <c r="N2" s="469"/>
      <c r="O2" s="470"/>
      <c r="P2" s="470"/>
      <c r="Q2" s="469"/>
    </row>
    <row r="3" spans="1:17" s="480" customFormat="1" ht="13.8" thickBot="1" x14ac:dyDescent="0.3">
      <c r="A3" s="471" t="s">
        <v>42</v>
      </c>
      <c r="B3" s="472"/>
      <c r="C3" s="472"/>
      <c r="D3" s="472"/>
      <c r="E3" s="472"/>
      <c r="F3" s="472"/>
      <c r="G3" s="472"/>
      <c r="H3" s="472"/>
      <c r="I3" s="473"/>
      <c r="J3" s="474"/>
      <c r="K3" s="475"/>
      <c r="L3" s="475"/>
      <c r="M3" s="475"/>
      <c r="N3" s="476" t="s">
        <v>28</v>
      </c>
      <c r="O3" s="477"/>
      <c r="P3" s="478"/>
      <c r="Q3" s="479"/>
    </row>
    <row r="4" spans="1:17" s="480" customFormat="1" x14ac:dyDescent="0.25">
      <c r="A4" s="481" t="s">
        <v>21</v>
      </c>
      <c r="B4" s="481"/>
      <c r="C4" s="482" t="s">
        <v>19</v>
      </c>
      <c r="D4" s="481" t="s">
        <v>24</v>
      </c>
      <c r="E4" s="483"/>
      <c r="G4" s="484"/>
      <c r="H4" s="485" t="s">
        <v>25</v>
      </c>
      <c r="I4" s="486"/>
      <c r="J4" s="487"/>
      <c r="K4" s="488"/>
      <c r="L4" s="488"/>
      <c r="M4" s="488"/>
      <c r="N4" s="487"/>
      <c r="O4" s="489"/>
      <c r="P4" s="489"/>
      <c r="Q4" s="490"/>
    </row>
    <row r="5" spans="1:17" s="480" customFormat="1" ht="13.8" thickBot="1" x14ac:dyDescent="0.3">
      <c r="A5" s="491" t="e">
        <f>[3]Altalanos!$A$10</f>
        <v>#REF!</v>
      </c>
      <c r="B5" s="491"/>
      <c r="C5" s="492" t="e">
        <f>[3]Altalanos!$C$10</f>
        <v>#REF!</v>
      </c>
      <c r="D5" s="493" t="e">
        <f>[3]Altalanos!$D$10</f>
        <v>#REF!</v>
      </c>
      <c r="E5" s="493"/>
      <c r="F5" s="493"/>
      <c r="G5" s="493"/>
      <c r="H5" s="494" t="e">
        <f>[3]Altalanos!$E$10</f>
        <v>#REF!</v>
      </c>
      <c r="I5" s="495"/>
      <c r="J5" s="496"/>
      <c r="K5" s="497"/>
      <c r="L5" s="497"/>
      <c r="M5" s="497"/>
      <c r="N5" s="496"/>
      <c r="O5" s="493"/>
      <c r="P5" s="493"/>
      <c r="Q5" s="498"/>
    </row>
    <row r="6" spans="1:17" ht="30" customHeight="1" thickBot="1" x14ac:dyDescent="0.3">
      <c r="A6" s="499" t="s">
        <v>30</v>
      </c>
      <c r="B6" s="500" t="s">
        <v>22</v>
      </c>
      <c r="C6" s="500" t="s">
        <v>23</v>
      </c>
      <c r="D6" s="500" t="s">
        <v>26</v>
      </c>
      <c r="E6" s="501" t="s">
        <v>27</v>
      </c>
      <c r="F6" s="501" t="s">
        <v>31</v>
      </c>
      <c r="G6" s="501" t="s">
        <v>95</v>
      </c>
      <c r="H6" s="502" t="s">
        <v>32</v>
      </c>
      <c r="I6" s="503"/>
      <c r="J6" s="504" t="s">
        <v>14</v>
      </c>
      <c r="K6" s="505" t="s">
        <v>12</v>
      </c>
      <c r="L6" s="506" t="s">
        <v>0</v>
      </c>
      <c r="M6" s="507" t="s">
        <v>13</v>
      </c>
      <c r="N6" s="508" t="s">
        <v>40</v>
      </c>
      <c r="O6" s="509" t="s">
        <v>33</v>
      </c>
      <c r="P6" s="510" t="s">
        <v>1</v>
      </c>
      <c r="Q6" s="501" t="s">
        <v>34</v>
      </c>
    </row>
    <row r="7" spans="1:17" s="523" customFormat="1" ht="18.899999999999999" customHeight="1" x14ac:dyDescent="0.25">
      <c r="A7" s="511">
        <v>1</v>
      </c>
      <c r="B7" s="512" t="s">
        <v>242</v>
      </c>
      <c r="C7" s="512" t="s">
        <v>107</v>
      </c>
      <c r="D7" s="513" t="s">
        <v>153</v>
      </c>
      <c r="E7" s="514" t="s">
        <v>243</v>
      </c>
      <c r="F7" s="515"/>
      <c r="G7" s="516"/>
      <c r="H7" s="513"/>
      <c r="I7" s="513"/>
      <c r="J7" s="517"/>
      <c r="K7" s="518"/>
      <c r="L7" s="519"/>
      <c r="M7" s="518"/>
      <c r="N7" s="520"/>
      <c r="O7" s="513"/>
      <c r="P7" s="521"/>
      <c r="Q7" s="522"/>
    </row>
    <row r="8" spans="1:17" s="523" customFormat="1" ht="18.899999999999999" customHeight="1" x14ac:dyDescent="0.25">
      <c r="A8" s="511">
        <v>2</v>
      </c>
      <c r="B8" s="512" t="s">
        <v>244</v>
      </c>
      <c r="C8" s="512" t="s">
        <v>245</v>
      </c>
      <c r="D8" s="513" t="s">
        <v>153</v>
      </c>
      <c r="E8" s="514" t="s">
        <v>246</v>
      </c>
      <c r="F8" s="524"/>
      <c r="G8" s="525"/>
      <c r="H8" s="513"/>
      <c r="I8" s="513"/>
      <c r="J8" s="517"/>
      <c r="K8" s="518"/>
      <c r="L8" s="519"/>
      <c r="M8" s="518"/>
      <c r="N8" s="520"/>
      <c r="O8" s="513"/>
      <c r="P8" s="521"/>
      <c r="Q8" s="522"/>
    </row>
    <row r="9" spans="1:17" s="523" customFormat="1" ht="18.899999999999999" customHeight="1" x14ac:dyDescent="0.25">
      <c r="A9" s="511">
        <v>3</v>
      </c>
      <c r="B9" s="512"/>
      <c r="C9" s="512"/>
      <c r="D9" s="513"/>
      <c r="E9" s="514"/>
      <c r="F9" s="524"/>
      <c r="G9" s="525"/>
      <c r="H9" s="513"/>
      <c r="I9" s="513"/>
      <c r="J9" s="517"/>
      <c r="K9" s="518"/>
      <c r="L9" s="519"/>
      <c r="M9" s="518"/>
      <c r="N9" s="520"/>
      <c r="O9" s="513"/>
      <c r="P9" s="526"/>
      <c r="Q9" s="527"/>
    </row>
    <row r="10" spans="1:17" s="523" customFormat="1" ht="18.899999999999999" customHeight="1" x14ac:dyDescent="0.25">
      <c r="A10" s="511">
        <v>4</v>
      </c>
      <c r="B10" s="512"/>
      <c r="C10" s="512"/>
      <c r="D10" s="513"/>
      <c r="E10" s="514"/>
      <c r="F10" s="524"/>
      <c r="G10" s="525"/>
      <c r="H10" s="513"/>
      <c r="I10" s="513"/>
      <c r="J10" s="517"/>
      <c r="K10" s="518"/>
      <c r="L10" s="519"/>
      <c r="M10" s="518"/>
      <c r="N10" s="520"/>
      <c r="O10" s="513"/>
      <c r="P10" s="528"/>
      <c r="Q10" s="529"/>
    </row>
    <row r="11" spans="1:17" s="523" customFormat="1" ht="18.899999999999999" customHeight="1" x14ac:dyDescent="0.25">
      <c r="A11" s="511">
        <v>5</v>
      </c>
      <c r="B11" s="512"/>
      <c r="C11" s="512"/>
      <c r="D11" s="513"/>
      <c r="E11" s="514"/>
      <c r="F11" s="524"/>
      <c r="G11" s="525"/>
      <c r="H11" s="513"/>
      <c r="I11" s="513"/>
      <c r="J11" s="517"/>
      <c r="K11" s="518"/>
      <c r="L11" s="519"/>
      <c r="M11" s="518"/>
      <c r="N11" s="520"/>
      <c r="O11" s="513"/>
      <c r="P11" s="528"/>
      <c r="Q11" s="529"/>
    </row>
    <row r="12" spans="1:17" s="523" customFormat="1" ht="18.899999999999999" customHeight="1" x14ac:dyDescent="0.25">
      <c r="A12" s="511">
        <v>6</v>
      </c>
      <c r="B12" s="512"/>
      <c r="C12" s="512"/>
      <c r="D12" s="513"/>
      <c r="E12" s="514"/>
      <c r="F12" s="524"/>
      <c r="G12" s="525"/>
      <c r="H12" s="513"/>
      <c r="I12" s="513"/>
      <c r="J12" s="517"/>
      <c r="K12" s="518"/>
      <c r="L12" s="519"/>
      <c r="M12" s="518"/>
      <c r="N12" s="520"/>
      <c r="O12" s="513"/>
      <c r="P12" s="528"/>
      <c r="Q12" s="529"/>
    </row>
    <row r="13" spans="1:17" s="523" customFormat="1" ht="18.899999999999999" customHeight="1" x14ac:dyDescent="0.25">
      <c r="A13" s="511">
        <v>7</v>
      </c>
      <c r="B13" s="512"/>
      <c r="C13" s="512"/>
      <c r="D13" s="513"/>
      <c r="E13" s="514"/>
      <c r="F13" s="524"/>
      <c r="G13" s="525"/>
      <c r="H13" s="513"/>
      <c r="I13" s="513"/>
      <c r="J13" s="517"/>
      <c r="K13" s="518"/>
      <c r="L13" s="519"/>
      <c r="M13" s="518"/>
      <c r="N13" s="520"/>
      <c r="O13" s="513"/>
      <c r="P13" s="528"/>
      <c r="Q13" s="529"/>
    </row>
    <row r="14" spans="1:17" s="523" customFormat="1" ht="18.899999999999999" customHeight="1" x14ac:dyDescent="0.25">
      <c r="A14" s="511">
        <v>8</v>
      </c>
      <c r="B14" s="512"/>
      <c r="C14" s="512"/>
      <c r="D14" s="513"/>
      <c r="E14" s="514"/>
      <c r="F14" s="524"/>
      <c r="G14" s="525"/>
      <c r="H14" s="513"/>
      <c r="I14" s="513"/>
      <c r="J14" s="517"/>
      <c r="K14" s="518"/>
      <c r="L14" s="519"/>
      <c r="M14" s="518"/>
      <c r="N14" s="520"/>
      <c r="O14" s="513"/>
      <c r="P14" s="528"/>
      <c r="Q14" s="529"/>
    </row>
    <row r="15" spans="1:17" s="523" customFormat="1" ht="18.899999999999999" customHeight="1" x14ac:dyDescent="0.25">
      <c r="A15" s="511">
        <v>9</v>
      </c>
      <c r="B15" s="512"/>
      <c r="C15" s="512"/>
      <c r="D15" s="513"/>
      <c r="E15" s="514"/>
      <c r="F15" s="522"/>
      <c r="G15" s="522"/>
      <c r="H15" s="513"/>
      <c r="I15" s="513"/>
      <c r="J15" s="517"/>
      <c r="K15" s="518"/>
      <c r="L15" s="519"/>
      <c r="M15" s="530"/>
      <c r="N15" s="520"/>
      <c r="O15" s="513"/>
      <c r="P15" s="522"/>
      <c r="Q15" s="522"/>
    </row>
    <row r="16" spans="1:17" s="523" customFormat="1" ht="18.899999999999999" customHeight="1" x14ac:dyDescent="0.25">
      <c r="A16" s="511">
        <v>10</v>
      </c>
      <c r="B16" s="531"/>
      <c r="C16" s="512"/>
      <c r="D16" s="513"/>
      <c r="E16" s="514"/>
      <c r="F16" s="522"/>
      <c r="G16" s="522"/>
      <c r="H16" s="513"/>
      <c r="I16" s="513"/>
      <c r="J16" s="517"/>
      <c r="K16" s="518"/>
      <c r="L16" s="519"/>
      <c r="M16" s="530"/>
      <c r="N16" s="520"/>
      <c r="O16" s="513"/>
      <c r="P16" s="521"/>
      <c r="Q16" s="522"/>
    </row>
    <row r="17" spans="1:17" s="523" customFormat="1" ht="18.899999999999999" customHeight="1" x14ac:dyDescent="0.25">
      <c r="A17" s="511">
        <v>11</v>
      </c>
      <c r="B17" s="512"/>
      <c r="C17" s="512"/>
      <c r="D17" s="513"/>
      <c r="E17" s="514"/>
      <c r="F17" s="522"/>
      <c r="G17" s="522"/>
      <c r="H17" s="513"/>
      <c r="I17" s="513"/>
      <c r="J17" s="517"/>
      <c r="K17" s="518"/>
      <c r="L17" s="519"/>
      <c r="M17" s="530"/>
      <c r="N17" s="520"/>
      <c r="O17" s="513"/>
      <c r="P17" s="521"/>
      <c r="Q17" s="522"/>
    </row>
    <row r="18" spans="1:17" s="523" customFormat="1" ht="18.899999999999999" customHeight="1" x14ac:dyDescent="0.25">
      <c r="A18" s="511">
        <v>12</v>
      </c>
      <c r="B18" s="512"/>
      <c r="C18" s="512"/>
      <c r="D18" s="513"/>
      <c r="E18" s="514"/>
      <c r="F18" s="522"/>
      <c r="G18" s="522"/>
      <c r="H18" s="513"/>
      <c r="I18" s="513"/>
      <c r="J18" s="517"/>
      <c r="K18" s="518"/>
      <c r="L18" s="519"/>
      <c r="M18" s="530"/>
      <c r="N18" s="520"/>
      <c r="O18" s="513"/>
      <c r="P18" s="521"/>
      <c r="Q18" s="522"/>
    </row>
    <row r="19" spans="1:17" s="523" customFormat="1" ht="18.899999999999999" customHeight="1" x14ac:dyDescent="0.25">
      <c r="A19" s="511">
        <v>13</v>
      </c>
      <c r="B19" s="512"/>
      <c r="C19" s="512"/>
      <c r="D19" s="513"/>
      <c r="E19" s="514"/>
      <c r="F19" s="522"/>
      <c r="G19" s="522"/>
      <c r="H19" s="513"/>
      <c r="I19" s="513"/>
      <c r="J19" s="517"/>
      <c r="K19" s="518"/>
      <c r="L19" s="519"/>
      <c r="M19" s="530"/>
      <c r="N19" s="520"/>
      <c r="O19" s="513"/>
      <c r="P19" s="521"/>
      <c r="Q19" s="522"/>
    </row>
    <row r="20" spans="1:17" s="523" customFormat="1" ht="18.899999999999999" customHeight="1" x14ac:dyDescent="0.25">
      <c r="A20" s="511">
        <v>14</v>
      </c>
      <c r="B20" s="512"/>
      <c r="C20" s="512"/>
      <c r="D20" s="513"/>
      <c r="E20" s="514"/>
      <c r="F20" s="522"/>
      <c r="G20" s="522"/>
      <c r="H20" s="513"/>
      <c r="I20" s="513"/>
      <c r="J20" s="517"/>
      <c r="K20" s="518"/>
      <c r="L20" s="519"/>
      <c r="M20" s="530"/>
      <c r="N20" s="520"/>
      <c r="O20" s="513"/>
      <c r="P20" s="521"/>
      <c r="Q20" s="522"/>
    </row>
    <row r="21" spans="1:17" s="523" customFormat="1" ht="18.899999999999999" customHeight="1" x14ac:dyDescent="0.25">
      <c r="A21" s="511">
        <v>15</v>
      </c>
      <c r="B21" s="512"/>
      <c r="C21" s="512"/>
      <c r="D21" s="513"/>
      <c r="E21" s="514"/>
      <c r="F21" s="522"/>
      <c r="G21" s="522"/>
      <c r="H21" s="513"/>
      <c r="I21" s="513"/>
      <c r="J21" s="517"/>
      <c r="K21" s="518"/>
      <c r="L21" s="519"/>
      <c r="M21" s="530"/>
      <c r="N21" s="520"/>
      <c r="O21" s="513"/>
      <c r="P21" s="521"/>
      <c r="Q21" s="522"/>
    </row>
    <row r="22" spans="1:17" s="523" customFormat="1" ht="18.899999999999999" customHeight="1" x14ac:dyDescent="0.25">
      <c r="A22" s="511">
        <v>16</v>
      </c>
      <c r="B22" s="512"/>
      <c r="C22" s="512"/>
      <c r="D22" s="513"/>
      <c r="E22" s="514"/>
      <c r="F22" s="522"/>
      <c r="G22" s="522"/>
      <c r="H22" s="513"/>
      <c r="I22" s="513"/>
      <c r="J22" s="517"/>
      <c r="K22" s="518"/>
      <c r="L22" s="519"/>
      <c r="M22" s="530"/>
      <c r="N22" s="520"/>
      <c r="O22" s="513"/>
      <c r="P22" s="521"/>
      <c r="Q22" s="522"/>
    </row>
    <row r="23" spans="1:17" s="523" customFormat="1" ht="18.899999999999999" customHeight="1" x14ac:dyDescent="0.25">
      <c r="A23" s="511">
        <v>17</v>
      </c>
      <c r="B23" s="512"/>
      <c r="C23" s="512"/>
      <c r="D23" s="513"/>
      <c r="E23" s="514"/>
      <c r="F23" s="522"/>
      <c r="G23" s="522"/>
      <c r="H23" s="513"/>
      <c r="I23" s="513"/>
      <c r="J23" s="517"/>
      <c r="K23" s="518"/>
      <c r="L23" s="519"/>
      <c r="M23" s="530"/>
      <c r="N23" s="520"/>
      <c r="O23" s="513"/>
      <c r="P23" s="521"/>
      <c r="Q23" s="522"/>
    </row>
    <row r="24" spans="1:17" s="523" customFormat="1" ht="18.899999999999999" customHeight="1" x14ac:dyDescent="0.25">
      <c r="A24" s="511">
        <v>18</v>
      </c>
      <c r="B24" s="512"/>
      <c r="C24" s="512"/>
      <c r="D24" s="513"/>
      <c r="E24" s="514"/>
      <c r="F24" s="522"/>
      <c r="G24" s="522"/>
      <c r="H24" s="513"/>
      <c r="I24" s="513"/>
      <c r="J24" s="517"/>
      <c r="K24" s="518"/>
      <c r="L24" s="519"/>
      <c r="M24" s="530"/>
      <c r="N24" s="520"/>
      <c r="O24" s="513"/>
      <c r="P24" s="521"/>
      <c r="Q24" s="522"/>
    </row>
    <row r="25" spans="1:17" s="523" customFormat="1" ht="18.899999999999999" customHeight="1" x14ac:dyDescent="0.25">
      <c r="A25" s="511">
        <v>19</v>
      </c>
      <c r="B25" s="512"/>
      <c r="C25" s="512"/>
      <c r="D25" s="513"/>
      <c r="E25" s="514"/>
      <c r="F25" s="522"/>
      <c r="G25" s="522"/>
      <c r="H25" s="513"/>
      <c r="I25" s="513"/>
      <c r="J25" s="517"/>
      <c r="K25" s="518"/>
      <c r="L25" s="519"/>
      <c r="M25" s="530"/>
      <c r="N25" s="520"/>
      <c r="O25" s="513"/>
      <c r="P25" s="521"/>
      <c r="Q25" s="522"/>
    </row>
    <row r="26" spans="1:17" s="523" customFormat="1" ht="18.899999999999999" customHeight="1" x14ac:dyDescent="0.25">
      <c r="A26" s="511">
        <v>20</v>
      </c>
      <c r="B26" s="512"/>
      <c r="C26" s="512"/>
      <c r="D26" s="513"/>
      <c r="E26" s="514"/>
      <c r="F26" s="522"/>
      <c r="G26" s="522"/>
      <c r="H26" s="513"/>
      <c r="I26" s="513"/>
      <c r="J26" s="517"/>
      <c r="K26" s="518"/>
      <c r="L26" s="519"/>
      <c r="M26" s="530"/>
      <c r="N26" s="520"/>
      <c r="O26" s="513"/>
      <c r="P26" s="521"/>
      <c r="Q26" s="522"/>
    </row>
    <row r="27" spans="1:17" s="523" customFormat="1" ht="18.899999999999999" customHeight="1" x14ac:dyDescent="0.25">
      <c r="A27" s="511">
        <v>21</v>
      </c>
      <c r="B27" s="512"/>
      <c r="C27" s="512"/>
      <c r="D27" s="513"/>
      <c r="E27" s="514"/>
      <c r="F27" s="522"/>
      <c r="G27" s="522"/>
      <c r="H27" s="513"/>
      <c r="I27" s="513"/>
      <c r="J27" s="517"/>
      <c r="K27" s="518"/>
      <c r="L27" s="519"/>
      <c r="M27" s="530"/>
      <c r="N27" s="520"/>
      <c r="O27" s="513"/>
      <c r="P27" s="521"/>
      <c r="Q27" s="522"/>
    </row>
    <row r="28" spans="1:17" s="523" customFormat="1" ht="18.899999999999999" customHeight="1" x14ac:dyDescent="0.25">
      <c r="A28" s="511">
        <v>22</v>
      </c>
      <c r="B28" s="512"/>
      <c r="C28" s="512"/>
      <c r="D28" s="513"/>
      <c r="E28" s="532"/>
      <c r="F28" s="533"/>
      <c r="G28" s="527"/>
      <c r="H28" s="513"/>
      <c r="I28" s="513"/>
      <c r="J28" s="517"/>
      <c r="K28" s="518"/>
      <c r="L28" s="519"/>
      <c r="M28" s="530"/>
      <c r="N28" s="520"/>
      <c r="O28" s="513"/>
      <c r="P28" s="521"/>
      <c r="Q28" s="522"/>
    </row>
    <row r="29" spans="1:17" s="523" customFormat="1" ht="18.899999999999999" customHeight="1" x14ac:dyDescent="0.25">
      <c r="A29" s="511">
        <v>23</v>
      </c>
      <c r="B29" s="512"/>
      <c r="C29" s="512"/>
      <c r="D29" s="513"/>
      <c r="E29" s="534"/>
      <c r="F29" s="522"/>
      <c r="G29" s="522"/>
      <c r="H29" s="513"/>
      <c r="I29" s="513"/>
      <c r="J29" s="517"/>
      <c r="K29" s="518"/>
      <c r="L29" s="519"/>
      <c r="M29" s="530"/>
      <c r="N29" s="520"/>
      <c r="O29" s="513"/>
      <c r="P29" s="521"/>
      <c r="Q29" s="522"/>
    </row>
    <row r="30" spans="1:17" s="523" customFormat="1" ht="18.899999999999999" customHeight="1" x14ac:dyDescent="0.25">
      <c r="A30" s="511">
        <v>24</v>
      </c>
      <c r="B30" s="512"/>
      <c r="C30" s="512"/>
      <c r="D30" s="513"/>
      <c r="E30" s="514"/>
      <c r="F30" s="522"/>
      <c r="G30" s="522"/>
      <c r="H30" s="513"/>
      <c r="I30" s="513"/>
      <c r="J30" s="517"/>
      <c r="K30" s="518"/>
      <c r="L30" s="519"/>
      <c r="M30" s="530"/>
      <c r="N30" s="520"/>
      <c r="O30" s="513"/>
      <c r="P30" s="521"/>
      <c r="Q30" s="522"/>
    </row>
    <row r="31" spans="1:17" s="523" customFormat="1" ht="18.899999999999999" customHeight="1" x14ac:dyDescent="0.25">
      <c r="A31" s="511">
        <v>25</v>
      </c>
      <c r="B31" s="512"/>
      <c r="C31" s="512"/>
      <c r="D31" s="513"/>
      <c r="E31" s="514"/>
      <c r="F31" s="522"/>
      <c r="G31" s="522"/>
      <c r="H31" s="513"/>
      <c r="I31" s="513"/>
      <c r="J31" s="517"/>
      <c r="K31" s="518"/>
      <c r="L31" s="519"/>
      <c r="M31" s="530"/>
      <c r="N31" s="520"/>
      <c r="O31" s="513"/>
      <c r="P31" s="521"/>
      <c r="Q31" s="522"/>
    </row>
    <row r="32" spans="1:17" s="523" customFormat="1" ht="18.899999999999999" customHeight="1" x14ac:dyDescent="0.25">
      <c r="A32" s="511">
        <v>26</v>
      </c>
      <c r="B32" s="512"/>
      <c r="C32" s="512"/>
      <c r="D32" s="513"/>
      <c r="E32" s="535"/>
      <c r="F32" s="522"/>
      <c r="G32" s="522"/>
      <c r="H32" s="513"/>
      <c r="I32" s="513"/>
      <c r="J32" s="517"/>
      <c r="K32" s="518"/>
      <c r="L32" s="519"/>
      <c r="M32" s="530"/>
      <c r="N32" s="520"/>
      <c r="O32" s="513"/>
      <c r="P32" s="521"/>
      <c r="Q32" s="522"/>
    </row>
    <row r="33" spans="1:17" s="523" customFormat="1" ht="18.899999999999999" customHeight="1" x14ac:dyDescent="0.25">
      <c r="A33" s="511">
        <v>27</v>
      </c>
      <c r="B33" s="512"/>
      <c r="C33" s="512"/>
      <c r="D33" s="513"/>
      <c r="E33" s="514"/>
      <c r="F33" s="522"/>
      <c r="G33" s="522"/>
      <c r="H33" s="513"/>
      <c r="I33" s="513"/>
      <c r="J33" s="517"/>
      <c r="K33" s="518"/>
      <c r="L33" s="519"/>
      <c r="M33" s="530"/>
      <c r="N33" s="520"/>
      <c r="O33" s="513"/>
      <c r="P33" s="521"/>
      <c r="Q33" s="522"/>
    </row>
    <row r="34" spans="1:17" s="523" customFormat="1" ht="18.899999999999999" customHeight="1" x14ac:dyDescent="0.25">
      <c r="A34" s="511">
        <v>28</v>
      </c>
      <c r="B34" s="512"/>
      <c r="C34" s="512"/>
      <c r="D34" s="513"/>
      <c r="E34" s="514"/>
      <c r="F34" s="522"/>
      <c r="G34" s="522"/>
      <c r="H34" s="513"/>
      <c r="I34" s="513"/>
      <c r="J34" s="517"/>
      <c r="K34" s="518"/>
      <c r="L34" s="519"/>
      <c r="M34" s="530"/>
      <c r="N34" s="520"/>
      <c r="O34" s="513"/>
      <c r="P34" s="521"/>
      <c r="Q34" s="522"/>
    </row>
    <row r="35" spans="1:17" s="523" customFormat="1" ht="18.899999999999999" customHeight="1" x14ac:dyDescent="0.25">
      <c r="A35" s="511">
        <v>29</v>
      </c>
      <c r="B35" s="512"/>
      <c r="C35" s="512"/>
      <c r="D35" s="513"/>
      <c r="E35" s="514"/>
      <c r="F35" s="522"/>
      <c r="G35" s="522"/>
      <c r="H35" s="513"/>
      <c r="I35" s="513"/>
      <c r="J35" s="517"/>
      <c r="K35" s="518"/>
      <c r="L35" s="519"/>
      <c r="M35" s="530"/>
      <c r="N35" s="520"/>
      <c r="O35" s="513"/>
      <c r="P35" s="521"/>
      <c r="Q35" s="522"/>
    </row>
    <row r="36" spans="1:17" s="523" customFormat="1" ht="18.899999999999999" customHeight="1" x14ac:dyDescent="0.25">
      <c r="A36" s="511">
        <v>30</v>
      </c>
      <c r="B36" s="512"/>
      <c r="C36" s="512"/>
      <c r="D36" s="513"/>
      <c r="E36" s="514"/>
      <c r="F36" s="522"/>
      <c r="G36" s="522"/>
      <c r="H36" s="513"/>
      <c r="I36" s="513"/>
      <c r="J36" s="517"/>
      <c r="K36" s="518"/>
      <c r="L36" s="519"/>
      <c r="M36" s="530"/>
      <c r="N36" s="520"/>
      <c r="O36" s="513"/>
      <c r="P36" s="521"/>
      <c r="Q36" s="522"/>
    </row>
    <row r="37" spans="1:17" s="523" customFormat="1" ht="18.899999999999999" customHeight="1" x14ac:dyDescent="0.25">
      <c r="A37" s="511">
        <v>31</v>
      </c>
      <c r="B37" s="512"/>
      <c r="C37" s="512"/>
      <c r="D37" s="513"/>
      <c r="E37" s="514"/>
      <c r="F37" s="522"/>
      <c r="G37" s="522"/>
      <c r="H37" s="513"/>
      <c r="I37" s="513"/>
      <c r="J37" s="517"/>
      <c r="K37" s="518"/>
      <c r="L37" s="519"/>
      <c r="M37" s="530"/>
      <c r="N37" s="520"/>
      <c r="O37" s="513"/>
      <c r="P37" s="521"/>
      <c r="Q37" s="522"/>
    </row>
    <row r="38" spans="1:17" s="523" customFormat="1" ht="18.899999999999999" customHeight="1" x14ac:dyDescent="0.25">
      <c r="A38" s="511">
        <v>32</v>
      </c>
      <c r="B38" s="512"/>
      <c r="C38" s="512"/>
      <c r="D38" s="513"/>
      <c r="E38" s="514"/>
      <c r="F38" s="522"/>
      <c r="G38" s="522"/>
      <c r="H38" s="524"/>
      <c r="I38" s="525"/>
      <c r="J38" s="517"/>
      <c r="K38" s="518"/>
      <c r="L38" s="519"/>
      <c r="M38" s="530"/>
      <c r="N38" s="520"/>
      <c r="O38" s="522"/>
      <c r="P38" s="521"/>
      <c r="Q38" s="522"/>
    </row>
    <row r="39" spans="1:17" s="523" customFormat="1" ht="18.899999999999999" customHeight="1" x14ac:dyDescent="0.25">
      <c r="A39" s="511">
        <v>33</v>
      </c>
      <c r="B39" s="512"/>
      <c r="C39" s="512"/>
      <c r="D39" s="513"/>
      <c r="E39" s="514"/>
      <c r="F39" s="522"/>
      <c r="G39" s="522"/>
      <c r="H39" s="524"/>
      <c r="I39" s="525"/>
      <c r="J39" s="517"/>
      <c r="K39" s="518"/>
      <c r="L39" s="519"/>
      <c r="M39" s="530"/>
      <c r="N39" s="527"/>
      <c r="O39" s="522"/>
      <c r="P39" s="521"/>
      <c r="Q39" s="522"/>
    </row>
    <row r="40" spans="1:17" s="523" customFormat="1" ht="18.899999999999999" customHeight="1" x14ac:dyDescent="0.25">
      <c r="A40" s="511">
        <v>34</v>
      </c>
      <c r="B40" s="512"/>
      <c r="C40" s="512"/>
      <c r="D40" s="513"/>
      <c r="E40" s="514"/>
      <c r="F40" s="522"/>
      <c r="G40" s="522"/>
      <c r="H40" s="524"/>
      <c r="I40" s="525"/>
      <c r="J40" s="517" t="e">
        <f>IF(AND(Q40="",#REF!&gt;0,#REF!&lt;5),K40,)</f>
        <v>#REF!</v>
      </c>
      <c r="K40" s="518" t="str">
        <f>IF(D40="","ZZZ9",IF(AND(#REF!&gt;0,#REF!&lt;5),D40&amp;#REF!,D40&amp;"9"))</f>
        <v>ZZZ9</v>
      </c>
      <c r="L40" s="519">
        <f t="shared" ref="L40:L103" si="0">IF(Q40="",999,Q40)</f>
        <v>999</v>
      </c>
      <c r="M40" s="530">
        <f t="shared" ref="M40:M103" si="1">IF(P40=999,999,1)</f>
        <v>999</v>
      </c>
      <c r="N40" s="527"/>
      <c r="O40" s="522"/>
      <c r="P40" s="521">
        <f t="shared" ref="P40:P103" si="2">IF(N40="DA",1,IF(N40="WC",2,IF(N40="SE",3,IF(N40="Q",4,IF(N40="LL",5,999)))))</f>
        <v>999</v>
      </c>
      <c r="Q40" s="522"/>
    </row>
    <row r="41" spans="1:17" s="523" customFormat="1" ht="18.899999999999999" customHeight="1" x14ac:dyDescent="0.25">
      <c r="A41" s="511">
        <v>35</v>
      </c>
      <c r="B41" s="512"/>
      <c r="C41" s="512"/>
      <c r="D41" s="513"/>
      <c r="E41" s="514"/>
      <c r="F41" s="522"/>
      <c r="G41" s="522"/>
      <c r="H41" s="524"/>
      <c r="I41" s="525"/>
      <c r="J41" s="517" t="e">
        <f>IF(AND(Q41="",#REF!&gt;0,#REF!&lt;5),K41,)</f>
        <v>#REF!</v>
      </c>
      <c r="K41" s="518" t="str">
        <f>IF(D41="","ZZZ9",IF(AND(#REF!&gt;0,#REF!&lt;5),D41&amp;#REF!,D41&amp;"9"))</f>
        <v>ZZZ9</v>
      </c>
      <c r="L41" s="519">
        <f t="shared" si="0"/>
        <v>999</v>
      </c>
      <c r="M41" s="530">
        <f t="shared" si="1"/>
        <v>999</v>
      </c>
      <c r="N41" s="527"/>
      <c r="O41" s="522"/>
      <c r="P41" s="521">
        <f t="shared" si="2"/>
        <v>999</v>
      </c>
      <c r="Q41" s="522"/>
    </row>
    <row r="42" spans="1:17" s="523" customFormat="1" ht="18.899999999999999" customHeight="1" x14ac:dyDescent="0.25">
      <c r="A42" s="511">
        <v>36</v>
      </c>
      <c r="B42" s="512"/>
      <c r="C42" s="512"/>
      <c r="D42" s="513"/>
      <c r="E42" s="514"/>
      <c r="F42" s="522"/>
      <c r="G42" s="522"/>
      <c r="H42" s="524"/>
      <c r="I42" s="525"/>
      <c r="J42" s="517" t="e">
        <f>IF(AND(Q42="",#REF!&gt;0,#REF!&lt;5),K42,)</f>
        <v>#REF!</v>
      </c>
      <c r="K42" s="518" t="str">
        <f>IF(D42="","ZZZ9",IF(AND(#REF!&gt;0,#REF!&lt;5),D42&amp;#REF!,D42&amp;"9"))</f>
        <v>ZZZ9</v>
      </c>
      <c r="L42" s="519">
        <f t="shared" si="0"/>
        <v>999</v>
      </c>
      <c r="M42" s="530">
        <f t="shared" si="1"/>
        <v>999</v>
      </c>
      <c r="N42" s="527"/>
      <c r="O42" s="522"/>
      <c r="P42" s="521">
        <f t="shared" si="2"/>
        <v>999</v>
      </c>
      <c r="Q42" s="522"/>
    </row>
    <row r="43" spans="1:17" s="523" customFormat="1" ht="18.899999999999999" customHeight="1" x14ac:dyDescent="0.25">
      <c r="A43" s="511">
        <v>37</v>
      </c>
      <c r="B43" s="512"/>
      <c r="C43" s="512"/>
      <c r="D43" s="513"/>
      <c r="E43" s="514"/>
      <c r="F43" s="522"/>
      <c r="G43" s="522"/>
      <c r="H43" s="524"/>
      <c r="I43" s="525"/>
      <c r="J43" s="517" t="e">
        <f>IF(AND(Q43="",#REF!&gt;0,#REF!&lt;5),K43,)</f>
        <v>#REF!</v>
      </c>
      <c r="K43" s="518" t="str">
        <f>IF(D43="","ZZZ9",IF(AND(#REF!&gt;0,#REF!&lt;5),D43&amp;#REF!,D43&amp;"9"))</f>
        <v>ZZZ9</v>
      </c>
      <c r="L43" s="519">
        <f t="shared" si="0"/>
        <v>999</v>
      </c>
      <c r="M43" s="530">
        <f t="shared" si="1"/>
        <v>999</v>
      </c>
      <c r="N43" s="527"/>
      <c r="O43" s="522"/>
      <c r="P43" s="521">
        <f t="shared" si="2"/>
        <v>999</v>
      </c>
      <c r="Q43" s="522"/>
    </row>
    <row r="44" spans="1:17" s="523" customFormat="1" ht="18.899999999999999" customHeight="1" x14ac:dyDescent="0.25">
      <c r="A44" s="511">
        <v>38</v>
      </c>
      <c r="B44" s="512"/>
      <c r="C44" s="512"/>
      <c r="D44" s="513"/>
      <c r="E44" s="514"/>
      <c r="F44" s="522"/>
      <c r="G44" s="522"/>
      <c r="H44" s="524"/>
      <c r="I44" s="525"/>
      <c r="J44" s="517" t="e">
        <f>IF(AND(Q44="",#REF!&gt;0,#REF!&lt;5),K44,)</f>
        <v>#REF!</v>
      </c>
      <c r="K44" s="518" t="str">
        <f>IF(D44="","ZZZ9",IF(AND(#REF!&gt;0,#REF!&lt;5),D44&amp;#REF!,D44&amp;"9"))</f>
        <v>ZZZ9</v>
      </c>
      <c r="L44" s="519">
        <f t="shared" si="0"/>
        <v>999</v>
      </c>
      <c r="M44" s="530">
        <f t="shared" si="1"/>
        <v>999</v>
      </c>
      <c r="N44" s="527"/>
      <c r="O44" s="522"/>
      <c r="P44" s="521">
        <f t="shared" si="2"/>
        <v>999</v>
      </c>
      <c r="Q44" s="522"/>
    </row>
    <row r="45" spans="1:17" s="523" customFormat="1" ht="18.899999999999999" customHeight="1" x14ac:dyDescent="0.25">
      <c r="A45" s="511">
        <v>39</v>
      </c>
      <c r="B45" s="512"/>
      <c r="C45" s="512"/>
      <c r="D45" s="513"/>
      <c r="E45" s="514"/>
      <c r="F45" s="522"/>
      <c r="G45" s="522"/>
      <c r="H45" s="524"/>
      <c r="I45" s="525"/>
      <c r="J45" s="517" t="e">
        <f>IF(AND(Q45="",#REF!&gt;0,#REF!&lt;5),K45,)</f>
        <v>#REF!</v>
      </c>
      <c r="K45" s="518" t="str">
        <f>IF(D45="","ZZZ9",IF(AND(#REF!&gt;0,#REF!&lt;5),D45&amp;#REF!,D45&amp;"9"))</f>
        <v>ZZZ9</v>
      </c>
      <c r="L45" s="519">
        <f t="shared" si="0"/>
        <v>999</v>
      </c>
      <c r="M45" s="530">
        <f t="shared" si="1"/>
        <v>999</v>
      </c>
      <c r="N45" s="527"/>
      <c r="O45" s="522"/>
      <c r="P45" s="521">
        <f t="shared" si="2"/>
        <v>999</v>
      </c>
      <c r="Q45" s="522"/>
    </row>
    <row r="46" spans="1:17" s="523" customFormat="1" ht="18.899999999999999" customHeight="1" x14ac:dyDescent="0.25">
      <c r="A46" s="511">
        <v>40</v>
      </c>
      <c r="B46" s="512"/>
      <c r="C46" s="512"/>
      <c r="D46" s="513"/>
      <c r="E46" s="514"/>
      <c r="F46" s="522"/>
      <c r="G46" s="522"/>
      <c r="H46" s="524"/>
      <c r="I46" s="525"/>
      <c r="J46" s="517" t="e">
        <f>IF(AND(Q46="",#REF!&gt;0,#REF!&lt;5),K46,)</f>
        <v>#REF!</v>
      </c>
      <c r="K46" s="518" t="str">
        <f>IF(D46="","ZZZ9",IF(AND(#REF!&gt;0,#REF!&lt;5),D46&amp;#REF!,D46&amp;"9"))</f>
        <v>ZZZ9</v>
      </c>
      <c r="L46" s="519">
        <f t="shared" si="0"/>
        <v>999</v>
      </c>
      <c r="M46" s="530">
        <f t="shared" si="1"/>
        <v>999</v>
      </c>
      <c r="N46" s="527"/>
      <c r="O46" s="522"/>
      <c r="P46" s="521">
        <f t="shared" si="2"/>
        <v>999</v>
      </c>
      <c r="Q46" s="522"/>
    </row>
    <row r="47" spans="1:17" s="523" customFormat="1" ht="18.899999999999999" customHeight="1" x14ac:dyDescent="0.25">
      <c r="A47" s="511">
        <v>41</v>
      </c>
      <c r="B47" s="512"/>
      <c r="C47" s="512"/>
      <c r="D47" s="513"/>
      <c r="E47" s="514"/>
      <c r="F47" s="522"/>
      <c r="G47" s="522"/>
      <c r="H47" s="524"/>
      <c r="I47" s="525"/>
      <c r="J47" s="517" t="e">
        <f>IF(AND(Q47="",#REF!&gt;0,#REF!&lt;5),K47,)</f>
        <v>#REF!</v>
      </c>
      <c r="K47" s="518" t="str">
        <f>IF(D47="","ZZZ9",IF(AND(#REF!&gt;0,#REF!&lt;5),D47&amp;#REF!,D47&amp;"9"))</f>
        <v>ZZZ9</v>
      </c>
      <c r="L47" s="519">
        <f t="shared" si="0"/>
        <v>999</v>
      </c>
      <c r="M47" s="530">
        <f t="shared" si="1"/>
        <v>999</v>
      </c>
      <c r="N47" s="527"/>
      <c r="O47" s="522"/>
      <c r="P47" s="521">
        <f t="shared" si="2"/>
        <v>999</v>
      </c>
      <c r="Q47" s="522"/>
    </row>
    <row r="48" spans="1:17" s="523" customFormat="1" ht="18.899999999999999" customHeight="1" x14ac:dyDescent="0.25">
      <c r="A48" s="511">
        <v>42</v>
      </c>
      <c r="B48" s="512"/>
      <c r="C48" s="512"/>
      <c r="D48" s="513"/>
      <c r="E48" s="514"/>
      <c r="F48" s="522"/>
      <c r="G48" s="522"/>
      <c r="H48" s="524"/>
      <c r="I48" s="525"/>
      <c r="J48" s="517" t="e">
        <f>IF(AND(Q48="",#REF!&gt;0,#REF!&lt;5),K48,)</f>
        <v>#REF!</v>
      </c>
      <c r="K48" s="518" t="str">
        <f>IF(D48="","ZZZ9",IF(AND(#REF!&gt;0,#REF!&lt;5),D48&amp;#REF!,D48&amp;"9"))</f>
        <v>ZZZ9</v>
      </c>
      <c r="L48" s="519">
        <f t="shared" si="0"/>
        <v>999</v>
      </c>
      <c r="M48" s="530">
        <f t="shared" si="1"/>
        <v>999</v>
      </c>
      <c r="N48" s="527"/>
      <c r="O48" s="522"/>
      <c r="P48" s="521">
        <f t="shared" si="2"/>
        <v>999</v>
      </c>
      <c r="Q48" s="522"/>
    </row>
    <row r="49" spans="1:17" s="523" customFormat="1" ht="18.899999999999999" customHeight="1" x14ac:dyDescent="0.25">
      <c r="A49" s="511">
        <v>43</v>
      </c>
      <c r="B49" s="512"/>
      <c r="C49" s="512"/>
      <c r="D49" s="513"/>
      <c r="E49" s="514"/>
      <c r="F49" s="522"/>
      <c r="G49" s="522"/>
      <c r="H49" s="524"/>
      <c r="I49" s="525"/>
      <c r="J49" s="517" t="e">
        <f>IF(AND(Q49="",#REF!&gt;0,#REF!&lt;5),K49,)</f>
        <v>#REF!</v>
      </c>
      <c r="K49" s="518" t="str">
        <f>IF(D49="","ZZZ9",IF(AND(#REF!&gt;0,#REF!&lt;5),D49&amp;#REF!,D49&amp;"9"))</f>
        <v>ZZZ9</v>
      </c>
      <c r="L49" s="519">
        <f t="shared" si="0"/>
        <v>999</v>
      </c>
      <c r="M49" s="530">
        <f t="shared" si="1"/>
        <v>999</v>
      </c>
      <c r="N49" s="527"/>
      <c r="O49" s="522"/>
      <c r="P49" s="521">
        <f t="shared" si="2"/>
        <v>999</v>
      </c>
      <c r="Q49" s="522"/>
    </row>
    <row r="50" spans="1:17" s="523" customFormat="1" ht="18.899999999999999" customHeight="1" x14ac:dyDescent="0.25">
      <c r="A50" s="511">
        <v>44</v>
      </c>
      <c r="B50" s="512"/>
      <c r="C50" s="512"/>
      <c r="D50" s="513"/>
      <c r="E50" s="514"/>
      <c r="F50" s="522"/>
      <c r="G50" s="522"/>
      <c r="H50" s="524"/>
      <c r="I50" s="525"/>
      <c r="J50" s="517" t="e">
        <f>IF(AND(Q50="",#REF!&gt;0,#REF!&lt;5),K50,)</f>
        <v>#REF!</v>
      </c>
      <c r="K50" s="518" t="str">
        <f>IF(D50="","ZZZ9",IF(AND(#REF!&gt;0,#REF!&lt;5),D50&amp;#REF!,D50&amp;"9"))</f>
        <v>ZZZ9</v>
      </c>
      <c r="L50" s="519">
        <f t="shared" si="0"/>
        <v>999</v>
      </c>
      <c r="M50" s="530">
        <f t="shared" si="1"/>
        <v>999</v>
      </c>
      <c r="N50" s="527"/>
      <c r="O50" s="522"/>
      <c r="P50" s="521">
        <f t="shared" si="2"/>
        <v>999</v>
      </c>
      <c r="Q50" s="522"/>
    </row>
    <row r="51" spans="1:17" s="523" customFormat="1" ht="18.899999999999999" customHeight="1" x14ac:dyDescent="0.25">
      <c r="A51" s="511">
        <v>45</v>
      </c>
      <c r="B51" s="512"/>
      <c r="C51" s="512"/>
      <c r="D51" s="513"/>
      <c r="E51" s="514"/>
      <c r="F51" s="522"/>
      <c r="G51" s="522"/>
      <c r="H51" s="524"/>
      <c r="I51" s="525"/>
      <c r="J51" s="517" t="e">
        <f>IF(AND(Q51="",#REF!&gt;0,#REF!&lt;5),K51,)</f>
        <v>#REF!</v>
      </c>
      <c r="K51" s="518" t="str">
        <f>IF(D51="","ZZZ9",IF(AND(#REF!&gt;0,#REF!&lt;5),D51&amp;#REF!,D51&amp;"9"))</f>
        <v>ZZZ9</v>
      </c>
      <c r="L51" s="519">
        <f t="shared" si="0"/>
        <v>999</v>
      </c>
      <c r="M51" s="530">
        <f t="shared" si="1"/>
        <v>999</v>
      </c>
      <c r="N51" s="527"/>
      <c r="O51" s="522"/>
      <c r="P51" s="521">
        <f t="shared" si="2"/>
        <v>999</v>
      </c>
      <c r="Q51" s="522"/>
    </row>
    <row r="52" spans="1:17" s="523" customFormat="1" ht="18.899999999999999" customHeight="1" x14ac:dyDescent="0.25">
      <c r="A52" s="511">
        <v>46</v>
      </c>
      <c r="B52" s="512"/>
      <c r="C52" s="512"/>
      <c r="D52" s="513"/>
      <c r="E52" s="514"/>
      <c r="F52" s="522"/>
      <c r="G52" s="522"/>
      <c r="H52" s="524"/>
      <c r="I52" s="525"/>
      <c r="J52" s="517" t="e">
        <f>IF(AND(Q52="",#REF!&gt;0,#REF!&lt;5),K52,)</f>
        <v>#REF!</v>
      </c>
      <c r="K52" s="518" t="str">
        <f>IF(D52="","ZZZ9",IF(AND(#REF!&gt;0,#REF!&lt;5),D52&amp;#REF!,D52&amp;"9"))</f>
        <v>ZZZ9</v>
      </c>
      <c r="L52" s="519">
        <f t="shared" si="0"/>
        <v>999</v>
      </c>
      <c r="M52" s="530">
        <f t="shared" si="1"/>
        <v>999</v>
      </c>
      <c r="N52" s="527"/>
      <c r="O52" s="522"/>
      <c r="P52" s="521">
        <f t="shared" si="2"/>
        <v>999</v>
      </c>
      <c r="Q52" s="522"/>
    </row>
    <row r="53" spans="1:17" s="523" customFormat="1" ht="18.899999999999999" customHeight="1" x14ac:dyDescent="0.25">
      <c r="A53" s="511">
        <v>47</v>
      </c>
      <c r="B53" s="512"/>
      <c r="C53" s="512"/>
      <c r="D53" s="513"/>
      <c r="E53" s="514"/>
      <c r="F53" s="522"/>
      <c r="G53" s="522"/>
      <c r="H53" s="524"/>
      <c r="I53" s="525"/>
      <c r="J53" s="517" t="e">
        <f>IF(AND(Q53="",#REF!&gt;0,#REF!&lt;5),K53,)</f>
        <v>#REF!</v>
      </c>
      <c r="K53" s="518" t="str">
        <f>IF(D53="","ZZZ9",IF(AND(#REF!&gt;0,#REF!&lt;5),D53&amp;#REF!,D53&amp;"9"))</f>
        <v>ZZZ9</v>
      </c>
      <c r="L53" s="519">
        <f t="shared" si="0"/>
        <v>999</v>
      </c>
      <c r="M53" s="530">
        <f t="shared" si="1"/>
        <v>999</v>
      </c>
      <c r="N53" s="527"/>
      <c r="O53" s="522"/>
      <c r="P53" s="521">
        <f t="shared" si="2"/>
        <v>999</v>
      </c>
      <c r="Q53" s="522"/>
    </row>
    <row r="54" spans="1:17" s="523" customFormat="1" ht="18.899999999999999" customHeight="1" x14ac:dyDescent="0.25">
      <c r="A54" s="511">
        <v>48</v>
      </c>
      <c r="B54" s="512"/>
      <c r="C54" s="512"/>
      <c r="D54" s="513"/>
      <c r="E54" s="514"/>
      <c r="F54" s="522"/>
      <c r="G54" s="522"/>
      <c r="H54" s="524"/>
      <c r="I54" s="525"/>
      <c r="J54" s="517" t="e">
        <f>IF(AND(Q54="",#REF!&gt;0,#REF!&lt;5),K54,)</f>
        <v>#REF!</v>
      </c>
      <c r="K54" s="518" t="str">
        <f>IF(D54="","ZZZ9",IF(AND(#REF!&gt;0,#REF!&lt;5),D54&amp;#REF!,D54&amp;"9"))</f>
        <v>ZZZ9</v>
      </c>
      <c r="L54" s="519">
        <f t="shared" si="0"/>
        <v>999</v>
      </c>
      <c r="M54" s="530">
        <f t="shared" si="1"/>
        <v>999</v>
      </c>
      <c r="N54" s="527"/>
      <c r="O54" s="522"/>
      <c r="P54" s="521">
        <f t="shared" si="2"/>
        <v>999</v>
      </c>
      <c r="Q54" s="522"/>
    </row>
    <row r="55" spans="1:17" s="523" customFormat="1" ht="18.899999999999999" customHeight="1" x14ac:dyDescent="0.25">
      <c r="A55" s="511">
        <v>49</v>
      </c>
      <c r="B55" s="512"/>
      <c r="C55" s="512"/>
      <c r="D55" s="513"/>
      <c r="E55" s="514"/>
      <c r="F55" s="522"/>
      <c r="G55" s="522"/>
      <c r="H55" s="524"/>
      <c r="I55" s="525"/>
      <c r="J55" s="517" t="e">
        <f>IF(AND(Q55="",#REF!&gt;0,#REF!&lt;5),K55,)</f>
        <v>#REF!</v>
      </c>
      <c r="K55" s="518" t="str">
        <f>IF(D55="","ZZZ9",IF(AND(#REF!&gt;0,#REF!&lt;5),D55&amp;#REF!,D55&amp;"9"))</f>
        <v>ZZZ9</v>
      </c>
      <c r="L55" s="519">
        <f t="shared" si="0"/>
        <v>999</v>
      </c>
      <c r="M55" s="530">
        <f t="shared" si="1"/>
        <v>999</v>
      </c>
      <c r="N55" s="527"/>
      <c r="O55" s="522"/>
      <c r="P55" s="521">
        <f t="shared" si="2"/>
        <v>999</v>
      </c>
      <c r="Q55" s="522"/>
    </row>
    <row r="56" spans="1:17" s="523" customFormat="1" ht="18.899999999999999" customHeight="1" x14ac:dyDescent="0.25">
      <c r="A56" s="511">
        <v>50</v>
      </c>
      <c r="B56" s="512"/>
      <c r="C56" s="512"/>
      <c r="D56" s="513"/>
      <c r="E56" s="514"/>
      <c r="F56" s="522"/>
      <c r="G56" s="522"/>
      <c r="H56" s="524"/>
      <c r="I56" s="525"/>
      <c r="J56" s="517" t="e">
        <f>IF(AND(Q56="",#REF!&gt;0,#REF!&lt;5),K56,)</f>
        <v>#REF!</v>
      </c>
      <c r="K56" s="518" t="str">
        <f>IF(D56="","ZZZ9",IF(AND(#REF!&gt;0,#REF!&lt;5),D56&amp;#REF!,D56&amp;"9"))</f>
        <v>ZZZ9</v>
      </c>
      <c r="L56" s="519">
        <f t="shared" si="0"/>
        <v>999</v>
      </c>
      <c r="M56" s="530">
        <f t="shared" si="1"/>
        <v>999</v>
      </c>
      <c r="N56" s="527"/>
      <c r="O56" s="522"/>
      <c r="P56" s="521">
        <f t="shared" si="2"/>
        <v>999</v>
      </c>
      <c r="Q56" s="522"/>
    </row>
    <row r="57" spans="1:17" s="523" customFormat="1" ht="18.899999999999999" customHeight="1" x14ac:dyDescent="0.25">
      <c r="A57" s="511">
        <v>51</v>
      </c>
      <c r="B57" s="512"/>
      <c r="C57" s="512"/>
      <c r="D57" s="513"/>
      <c r="E57" s="514"/>
      <c r="F57" s="522"/>
      <c r="G57" s="522"/>
      <c r="H57" s="524"/>
      <c r="I57" s="525"/>
      <c r="J57" s="517" t="e">
        <f>IF(AND(Q57="",#REF!&gt;0,#REF!&lt;5),K57,)</f>
        <v>#REF!</v>
      </c>
      <c r="K57" s="518" t="str">
        <f>IF(D57="","ZZZ9",IF(AND(#REF!&gt;0,#REF!&lt;5),D57&amp;#REF!,D57&amp;"9"))</f>
        <v>ZZZ9</v>
      </c>
      <c r="L57" s="519">
        <f t="shared" si="0"/>
        <v>999</v>
      </c>
      <c r="M57" s="530">
        <f t="shared" si="1"/>
        <v>999</v>
      </c>
      <c r="N57" s="527"/>
      <c r="O57" s="522"/>
      <c r="P57" s="521">
        <f t="shared" si="2"/>
        <v>999</v>
      </c>
      <c r="Q57" s="522"/>
    </row>
    <row r="58" spans="1:17" s="523" customFormat="1" ht="18.899999999999999" customHeight="1" x14ac:dyDescent="0.25">
      <c r="A58" s="511">
        <v>52</v>
      </c>
      <c r="B58" s="512"/>
      <c r="C58" s="512"/>
      <c r="D58" s="513"/>
      <c r="E58" s="514"/>
      <c r="F58" s="522"/>
      <c r="G58" s="522"/>
      <c r="H58" s="524"/>
      <c r="I58" s="525"/>
      <c r="J58" s="517" t="e">
        <f>IF(AND(Q58="",#REF!&gt;0,#REF!&lt;5),K58,)</f>
        <v>#REF!</v>
      </c>
      <c r="K58" s="518" t="str">
        <f>IF(D58="","ZZZ9",IF(AND(#REF!&gt;0,#REF!&lt;5),D58&amp;#REF!,D58&amp;"9"))</f>
        <v>ZZZ9</v>
      </c>
      <c r="L58" s="519">
        <f t="shared" si="0"/>
        <v>999</v>
      </c>
      <c r="M58" s="530">
        <f t="shared" si="1"/>
        <v>999</v>
      </c>
      <c r="N58" s="527"/>
      <c r="O58" s="522"/>
      <c r="P58" s="521">
        <f t="shared" si="2"/>
        <v>999</v>
      </c>
      <c r="Q58" s="522"/>
    </row>
    <row r="59" spans="1:17" s="523" customFormat="1" ht="18.899999999999999" customHeight="1" x14ac:dyDescent="0.25">
      <c r="A59" s="511">
        <v>53</v>
      </c>
      <c r="B59" s="512"/>
      <c r="C59" s="512"/>
      <c r="D59" s="513"/>
      <c r="E59" s="514"/>
      <c r="F59" s="522"/>
      <c r="G59" s="522"/>
      <c r="H59" s="524"/>
      <c r="I59" s="525"/>
      <c r="J59" s="517" t="e">
        <f>IF(AND(Q59="",#REF!&gt;0,#REF!&lt;5),K59,)</f>
        <v>#REF!</v>
      </c>
      <c r="K59" s="518" t="str">
        <f>IF(D59="","ZZZ9",IF(AND(#REF!&gt;0,#REF!&lt;5),D59&amp;#REF!,D59&amp;"9"))</f>
        <v>ZZZ9</v>
      </c>
      <c r="L59" s="519">
        <f t="shared" si="0"/>
        <v>999</v>
      </c>
      <c r="M59" s="530">
        <f t="shared" si="1"/>
        <v>999</v>
      </c>
      <c r="N59" s="527"/>
      <c r="O59" s="522"/>
      <c r="P59" s="521">
        <f t="shared" si="2"/>
        <v>999</v>
      </c>
      <c r="Q59" s="522"/>
    </row>
    <row r="60" spans="1:17" s="523" customFormat="1" ht="18.899999999999999" customHeight="1" x14ac:dyDescent="0.25">
      <c r="A60" s="511">
        <v>54</v>
      </c>
      <c r="B60" s="512"/>
      <c r="C60" s="512"/>
      <c r="D60" s="513"/>
      <c r="E60" s="514"/>
      <c r="F60" s="522"/>
      <c r="G60" s="522"/>
      <c r="H60" s="524"/>
      <c r="I60" s="525"/>
      <c r="J60" s="517" t="e">
        <f>IF(AND(Q60="",#REF!&gt;0,#REF!&lt;5),K60,)</f>
        <v>#REF!</v>
      </c>
      <c r="K60" s="518" t="str">
        <f>IF(D60="","ZZZ9",IF(AND(#REF!&gt;0,#REF!&lt;5),D60&amp;#REF!,D60&amp;"9"))</f>
        <v>ZZZ9</v>
      </c>
      <c r="L60" s="519">
        <f t="shared" si="0"/>
        <v>999</v>
      </c>
      <c r="M60" s="530">
        <f t="shared" si="1"/>
        <v>999</v>
      </c>
      <c r="N60" s="527"/>
      <c r="O60" s="522"/>
      <c r="P60" s="521">
        <f t="shared" si="2"/>
        <v>999</v>
      </c>
      <c r="Q60" s="522"/>
    </row>
    <row r="61" spans="1:17" s="523" customFormat="1" ht="18.899999999999999" customHeight="1" x14ac:dyDescent="0.25">
      <c r="A61" s="511">
        <v>55</v>
      </c>
      <c r="B61" s="512"/>
      <c r="C61" s="512"/>
      <c r="D61" s="513"/>
      <c r="E61" s="514"/>
      <c r="F61" s="522"/>
      <c r="G61" s="522"/>
      <c r="H61" s="524"/>
      <c r="I61" s="525"/>
      <c r="J61" s="517" t="e">
        <f>IF(AND(Q61="",#REF!&gt;0,#REF!&lt;5),K61,)</f>
        <v>#REF!</v>
      </c>
      <c r="K61" s="518" t="str">
        <f>IF(D61="","ZZZ9",IF(AND(#REF!&gt;0,#REF!&lt;5),D61&amp;#REF!,D61&amp;"9"))</f>
        <v>ZZZ9</v>
      </c>
      <c r="L61" s="519">
        <f t="shared" si="0"/>
        <v>999</v>
      </c>
      <c r="M61" s="530">
        <f t="shared" si="1"/>
        <v>999</v>
      </c>
      <c r="N61" s="527"/>
      <c r="O61" s="522"/>
      <c r="P61" s="521">
        <f t="shared" si="2"/>
        <v>999</v>
      </c>
      <c r="Q61" s="522"/>
    </row>
    <row r="62" spans="1:17" s="523" customFormat="1" ht="18.899999999999999" customHeight="1" x14ac:dyDescent="0.25">
      <c r="A62" s="511">
        <v>56</v>
      </c>
      <c r="B62" s="512"/>
      <c r="C62" s="512"/>
      <c r="D62" s="513"/>
      <c r="E62" s="514"/>
      <c r="F62" s="522"/>
      <c r="G62" s="522"/>
      <c r="H62" s="524"/>
      <c r="I62" s="525"/>
      <c r="J62" s="517" t="e">
        <f>IF(AND(Q62="",#REF!&gt;0,#REF!&lt;5),K62,)</f>
        <v>#REF!</v>
      </c>
      <c r="K62" s="518" t="str">
        <f>IF(D62="","ZZZ9",IF(AND(#REF!&gt;0,#REF!&lt;5),D62&amp;#REF!,D62&amp;"9"))</f>
        <v>ZZZ9</v>
      </c>
      <c r="L62" s="519">
        <f t="shared" si="0"/>
        <v>999</v>
      </c>
      <c r="M62" s="530">
        <f t="shared" si="1"/>
        <v>999</v>
      </c>
      <c r="N62" s="527"/>
      <c r="O62" s="522"/>
      <c r="P62" s="521">
        <f t="shared" si="2"/>
        <v>999</v>
      </c>
      <c r="Q62" s="522"/>
    </row>
    <row r="63" spans="1:17" s="523" customFormat="1" ht="18.899999999999999" customHeight="1" x14ac:dyDescent="0.25">
      <c r="A63" s="511">
        <v>57</v>
      </c>
      <c r="B63" s="512"/>
      <c r="C63" s="512"/>
      <c r="D63" s="513"/>
      <c r="E63" s="514"/>
      <c r="F63" s="522"/>
      <c r="G63" s="522"/>
      <c r="H63" s="524"/>
      <c r="I63" s="525"/>
      <c r="J63" s="517" t="e">
        <f>IF(AND(Q63="",#REF!&gt;0,#REF!&lt;5),K63,)</f>
        <v>#REF!</v>
      </c>
      <c r="K63" s="518" t="str">
        <f>IF(D63="","ZZZ9",IF(AND(#REF!&gt;0,#REF!&lt;5),D63&amp;#REF!,D63&amp;"9"))</f>
        <v>ZZZ9</v>
      </c>
      <c r="L63" s="519">
        <f t="shared" si="0"/>
        <v>999</v>
      </c>
      <c r="M63" s="530">
        <f t="shared" si="1"/>
        <v>999</v>
      </c>
      <c r="N63" s="527"/>
      <c r="O63" s="522"/>
      <c r="P63" s="521">
        <f t="shared" si="2"/>
        <v>999</v>
      </c>
      <c r="Q63" s="522"/>
    </row>
    <row r="64" spans="1:17" s="523" customFormat="1" ht="18.899999999999999" customHeight="1" x14ac:dyDescent="0.25">
      <c r="A64" s="511">
        <v>58</v>
      </c>
      <c r="B64" s="512"/>
      <c r="C64" s="512"/>
      <c r="D64" s="513"/>
      <c r="E64" s="514"/>
      <c r="F64" s="522"/>
      <c r="G64" s="522"/>
      <c r="H64" s="524"/>
      <c r="I64" s="525"/>
      <c r="J64" s="517" t="e">
        <f>IF(AND(Q64="",#REF!&gt;0,#REF!&lt;5),K64,)</f>
        <v>#REF!</v>
      </c>
      <c r="K64" s="518" t="str">
        <f>IF(D64="","ZZZ9",IF(AND(#REF!&gt;0,#REF!&lt;5),D64&amp;#REF!,D64&amp;"9"))</f>
        <v>ZZZ9</v>
      </c>
      <c r="L64" s="519">
        <f t="shared" si="0"/>
        <v>999</v>
      </c>
      <c r="M64" s="530">
        <f t="shared" si="1"/>
        <v>999</v>
      </c>
      <c r="N64" s="527"/>
      <c r="O64" s="522"/>
      <c r="P64" s="521">
        <f t="shared" si="2"/>
        <v>999</v>
      </c>
      <c r="Q64" s="522"/>
    </row>
    <row r="65" spans="1:17" s="523" customFormat="1" ht="18.899999999999999" customHeight="1" x14ac:dyDescent="0.25">
      <c r="A65" s="511">
        <v>59</v>
      </c>
      <c r="B65" s="512"/>
      <c r="C65" s="512"/>
      <c r="D65" s="513"/>
      <c r="E65" s="514"/>
      <c r="F65" s="522"/>
      <c r="G65" s="522"/>
      <c r="H65" s="524"/>
      <c r="I65" s="525"/>
      <c r="J65" s="517" t="e">
        <f>IF(AND(Q65="",#REF!&gt;0,#REF!&lt;5),K65,)</f>
        <v>#REF!</v>
      </c>
      <c r="K65" s="518" t="str">
        <f>IF(D65="","ZZZ9",IF(AND(#REF!&gt;0,#REF!&lt;5),D65&amp;#REF!,D65&amp;"9"))</f>
        <v>ZZZ9</v>
      </c>
      <c r="L65" s="519">
        <f t="shared" si="0"/>
        <v>999</v>
      </c>
      <c r="M65" s="530">
        <f t="shared" si="1"/>
        <v>999</v>
      </c>
      <c r="N65" s="527"/>
      <c r="O65" s="522"/>
      <c r="P65" s="521">
        <f t="shared" si="2"/>
        <v>999</v>
      </c>
      <c r="Q65" s="522"/>
    </row>
    <row r="66" spans="1:17" s="523" customFormat="1" ht="18.899999999999999" customHeight="1" x14ac:dyDescent="0.25">
      <c r="A66" s="511">
        <v>60</v>
      </c>
      <c r="B66" s="512"/>
      <c r="C66" s="512"/>
      <c r="D66" s="513"/>
      <c r="E66" s="514"/>
      <c r="F66" s="522"/>
      <c r="G66" s="522"/>
      <c r="H66" s="524"/>
      <c r="I66" s="525"/>
      <c r="J66" s="517" t="e">
        <f>IF(AND(Q66="",#REF!&gt;0,#REF!&lt;5),K66,)</f>
        <v>#REF!</v>
      </c>
      <c r="K66" s="518" t="str">
        <f>IF(D66="","ZZZ9",IF(AND(#REF!&gt;0,#REF!&lt;5),D66&amp;#REF!,D66&amp;"9"))</f>
        <v>ZZZ9</v>
      </c>
      <c r="L66" s="519">
        <f t="shared" si="0"/>
        <v>999</v>
      </c>
      <c r="M66" s="530">
        <f t="shared" si="1"/>
        <v>999</v>
      </c>
      <c r="N66" s="527"/>
      <c r="O66" s="522"/>
      <c r="P66" s="521">
        <f t="shared" si="2"/>
        <v>999</v>
      </c>
      <c r="Q66" s="522"/>
    </row>
    <row r="67" spans="1:17" s="523" customFormat="1" ht="18.899999999999999" customHeight="1" x14ac:dyDescent="0.25">
      <c r="A67" s="511">
        <v>61</v>
      </c>
      <c r="B67" s="512"/>
      <c r="C67" s="512"/>
      <c r="D67" s="513"/>
      <c r="E67" s="514"/>
      <c r="F67" s="522"/>
      <c r="G67" s="522"/>
      <c r="H67" s="524"/>
      <c r="I67" s="525"/>
      <c r="J67" s="517" t="e">
        <f>IF(AND(Q67="",#REF!&gt;0,#REF!&lt;5),K67,)</f>
        <v>#REF!</v>
      </c>
      <c r="K67" s="518" t="str">
        <f>IF(D67="","ZZZ9",IF(AND(#REF!&gt;0,#REF!&lt;5),D67&amp;#REF!,D67&amp;"9"))</f>
        <v>ZZZ9</v>
      </c>
      <c r="L67" s="519">
        <f t="shared" si="0"/>
        <v>999</v>
      </c>
      <c r="M67" s="530">
        <f t="shared" si="1"/>
        <v>999</v>
      </c>
      <c r="N67" s="527"/>
      <c r="O67" s="522"/>
      <c r="P67" s="521">
        <f t="shared" si="2"/>
        <v>999</v>
      </c>
      <c r="Q67" s="522"/>
    </row>
    <row r="68" spans="1:17" s="523" customFormat="1" ht="18.899999999999999" customHeight="1" x14ac:dyDescent="0.25">
      <c r="A68" s="511">
        <v>62</v>
      </c>
      <c r="B68" s="512"/>
      <c r="C68" s="512"/>
      <c r="D68" s="513"/>
      <c r="E68" s="514"/>
      <c r="F68" s="522"/>
      <c r="G68" s="522"/>
      <c r="H68" s="524"/>
      <c r="I68" s="525"/>
      <c r="J68" s="517" t="e">
        <f>IF(AND(Q68="",#REF!&gt;0,#REF!&lt;5),K68,)</f>
        <v>#REF!</v>
      </c>
      <c r="K68" s="518" t="str">
        <f>IF(D68="","ZZZ9",IF(AND(#REF!&gt;0,#REF!&lt;5),D68&amp;#REF!,D68&amp;"9"))</f>
        <v>ZZZ9</v>
      </c>
      <c r="L68" s="519">
        <f t="shared" si="0"/>
        <v>999</v>
      </c>
      <c r="M68" s="530">
        <f t="shared" si="1"/>
        <v>999</v>
      </c>
      <c r="N68" s="527"/>
      <c r="O68" s="522"/>
      <c r="P68" s="521">
        <f t="shared" si="2"/>
        <v>999</v>
      </c>
      <c r="Q68" s="522"/>
    </row>
    <row r="69" spans="1:17" s="523" customFormat="1" ht="18.899999999999999" customHeight="1" x14ac:dyDescent="0.25">
      <c r="A69" s="511">
        <v>63</v>
      </c>
      <c r="B69" s="512"/>
      <c r="C69" s="512"/>
      <c r="D69" s="513"/>
      <c r="E69" s="514"/>
      <c r="F69" s="522"/>
      <c r="G69" s="522"/>
      <c r="H69" s="524"/>
      <c r="I69" s="525"/>
      <c r="J69" s="517" t="e">
        <f>IF(AND(Q69="",#REF!&gt;0,#REF!&lt;5),K69,)</f>
        <v>#REF!</v>
      </c>
      <c r="K69" s="518" t="str">
        <f>IF(D69="","ZZZ9",IF(AND(#REF!&gt;0,#REF!&lt;5),D69&amp;#REF!,D69&amp;"9"))</f>
        <v>ZZZ9</v>
      </c>
      <c r="L69" s="519">
        <f t="shared" si="0"/>
        <v>999</v>
      </c>
      <c r="M69" s="530">
        <f t="shared" si="1"/>
        <v>999</v>
      </c>
      <c r="N69" s="527"/>
      <c r="O69" s="522"/>
      <c r="P69" s="521">
        <f t="shared" si="2"/>
        <v>999</v>
      </c>
      <c r="Q69" s="522"/>
    </row>
    <row r="70" spans="1:17" s="523" customFormat="1" ht="18.899999999999999" customHeight="1" x14ac:dyDescent="0.25">
      <c r="A70" s="511">
        <v>64</v>
      </c>
      <c r="B70" s="512"/>
      <c r="C70" s="512"/>
      <c r="D70" s="513"/>
      <c r="E70" s="514"/>
      <c r="F70" s="522"/>
      <c r="G70" s="522"/>
      <c r="H70" s="524"/>
      <c r="I70" s="525"/>
      <c r="J70" s="517" t="e">
        <f>IF(AND(Q70="",#REF!&gt;0,#REF!&lt;5),K70,)</f>
        <v>#REF!</v>
      </c>
      <c r="K70" s="518" t="str">
        <f>IF(D70="","ZZZ9",IF(AND(#REF!&gt;0,#REF!&lt;5),D70&amp;#REF!,D70&amp;"9"))</f>
        <v>ZZZ9</v>
      </c>
      <c r="L70" s="519">
        <f t="shared" si="0"/>
        <v>999</v>
      </c>
      <c r="M70" s="530">
        <f t="shared" si="1"/>
        <v>999</v>
      </c>
      <c r="N70" s="527"/>
      <c r="O70" s="522"/>
      <c r="P70" s="521">
        <f t="shared" si="2"/>
        <v>999</v>
      </c>
      <c r="Q70" s="522"/>
    </row>
    <row r="71" spans="1:17" s="523" customFormat="1" ht="18.899999999999999" customHeight="1" x14ac:dyDescent="0.25">
      <c r="A71" s="511">
        <v>65</v>
      </c>
      <c r="B71" s="512"/>
      <c r="C71" s="512"/>
      <c r="D71" s="513"/>
      <c r="E71" s="514"/>
      <c r="F71" s="522"/>
      <c r="G71" s="522"/>
      <c r="H71" s="524"/>
      <c r="I71" s="525"/>
      <c r="J71" s="517" t="e">
        <f>IF(AND(Q71="",#REF!&gt;0,#REF!&lt;5),K71,)</f>
        <v>#REF!</v>
      </c>
      <c r="K71" s="518" t="str">
        <f>IF(D71="","ZZZ9",IF(AND(#REF!&gt;0,#REF!&lt;5),D71&amp;#REF!,D71&amp;"9"))</f>
        <v>ZZZ9</v>
      </c>
      <c r="L71" s="519">
        <f t="shared" si="0"/>
        <v>999</v>
      </c>
      <c r="M71" s="530">
        <f t="shared" si="1"/>
        <v>999</v>
      </c>
      <c r="N71" s="527"/>
      <c r="O71" s="522"/>
      <c r="P71" s="521">
        <f t="shared" si="2"/>
        <v>999</v>
      </c>
      <c r="Q71" s="522"/>
    </row>
    <row r="72" spans="1:17" s="523" customFormat="1" ht="18.899999999999999" customHeight="1" x14ac:dyDescent="0.25">
      <c r="A72" s="511">
        <v>66</v>
      </c>
      <c r="B72" s="512"/>
      <c r="C72" s="512"/>
      <c r="D72" s="513"/>
      <c r="E72" s="514"/>
      <c r="F72" s="522"/>
      <c r="G72" s="522"/>
      <c r="H72" s="524"/>
      <c r="I72" s="525"/>
      <c r="J72" s="517" t="e">
        <f>IF(AND(Q72="",#REF!&gt;0,#REF!&lt;5),K72,)</f>
        <v>#REF!</v>
      </c>
      <c r="K72" s="518" t="str">
        <f>IF(D72="","ZZZ9",IF(AND(#REF!&gt;0,#REF!&lt;5),D72&amp;#REF!,D72&amp;"9"))</f>
        <v>ZZZ9</v>
      </c>
      <c r="L72" s="519">
        <f t="shared" si="0"/>
        <v>999</v>
      </c>
      <c r="M72" s="530">
        <f t="shared" si="1"/>
        <v>999</v>
      </c>
      <c r="N72" s="527"/>
      <c r="O72" s="522"/>
      <c r="P72" s="521">
        <f t="shared" si="2"/>
        <v>999</v>
      </c>
      <c r="Q72" s="522"/>
    </row>
    <row r="73" spans="1:17" s="523" customFormat="1" ht="18.899999999999999" customHeight="1" x14ac:dyDescent="0.25">
      <c r="A73" s="511">
        <v>67</v>
      </c>
      <c r="B73" s="512"/>
      <c r="C73" s="512"/>
      <c r="D73" s="513"/>
      <c r="E73" s="514"/>
      <c r="F73" s="522"/>
      <c r="G73" s="522"/>
      <c r="H73" s="524"/>
      <c r="I73" s="525"/>
      <c r="J73" s="517" t="e">
        <f>IF(AND(Q73="",#REF!&gt;0,#REF!&lt;5),K73,)</f>
        <v>#REF!</v>
      </c>
      <c r="K73" s="518" t="str">
        <f>IF(D73="","ZZZ9",IF(AND(#REF!&gt;0,#REF!&lt;5),D73&amp;#REF!,D73&amp;"9"))</f>
        <v>ZZZ9</v>
      </c>
      <c r="L73" s="519">
        <f t="shared" si="0"/>
        <v>999</v>
      </c>
      <c r="M73" s="530">
        <f t="shared" si="1"/>
        <v>999</v>
      </c>
      <c r="N73" s="527"/>
      <c r="O73" s="522"/>
      <c r="P73" s="521">
        <f t="shared" si="2"/>
        <v>999</v>
      </c>
      <c r="Q73" s="522"/>
    </row>
    <row r="74" spans="1:17" s="523" customFormat="1" ht="18.899999999999999" customHeight="1" x14ac:dyDescent="0.25">
      <c r="A74" s="511">
        <v>68</v>
      </c>
      <c r="B74" s="512"/>
      <c r="C74" s="512"/>
      <c r="D74" s="513"/>
      <c r="E74" s="514"/>
      <c r="F74" s="522"/>
      <c r="G74" s="522"/>
      <c r="H74" s="524"/>
      <c r="I74" s="525"/>
      <c r="J74" s="517" t="e">
        <f>IF(AND(Q74="",#REF!&gt;0,#REF!&lt;5),K74,)</f>
        <v>#REF!</v>
      </c>
      <c r="K74" s="518" t="str">
        <f>IF(D74="","ZZZ9",IF(AND(#REF!&gt;0,#REF!&lt;5),D74&amp;#REF!,D74&amp;"9"))</f>
        <v>ZZZ9</v>
      </c>
      <c r="L74" s="519">
        <f t="shared" si="0"/>
        <v>999</v>
      </c>
      <c r="M74" s="530">
        <f t="shared" si="1"/>
        <v>999</v>
      </c>
      <c r="N74" s="527"/>
      <c r="O74" s="522"/>
      <c r="P74" s="521">
        <f t="shared" si="2"/>
        <v>999</v>
      </c>
      <c r="Q74" s="522"/>
    </row>
    <row r="75" spans="1:17" s="523" customFormat="1" ht="18.899999999999999" customHeight="1" x14ac:dyDescent="0.25">
      <c r="A75" s="511">
        <v>69</v>
      </c>
      <c r="B75" s="512"/>
      <c r="C75" s="512"/>
      <c r="D75" s="513"/>
      <c r="E75" s="514"/>
      <c r="F75" s="522"/>
      <c r="G75" s="522"/>
      <c r="H75" s="524"/>
      <c r="I75" s="525"/>
      <c r="J75" s="517" t="e">
        <f>IF(AND(Q75="",#REF!&gt;0,#REF!&lt;5),K75,)</f>
        <v>#REF!</v>
      </c>
      <c r="K75" s="518" t="str">
        <f>IF(D75="","ZZZ9",IF(AND(#REF!&gt;0,#REF!&lt;5),D75&amp;#REF!,D75&amp;"9"))</f>
        <v>ZZZ9</v>
      </c>
      <c r="L75" s="519">
        <f t="shared" si="0"/>
        <v>999</v>
      </c>
      <c r="M75" s="530">
        <f t="shared" si="1"/>
        <v>999</v>
      </c>
      <c r="N75" s="527"/>
      <c r="O75" s="522"/>
      <c r="P75" s="521">
        <f t="shared" si="2"/>
        <v>999</v>
      </c>
      <c r="Q75" s="522"/>
    </row>
    <row r="76" spans="1:17" s="523" customFormat="1" ht="18.899999999999999" customHeight="1" x14ac:dyDescent="0.25">
      <c r="A76" s="511">
        <v>70</v>
      </c>
      <c r="B76" s="512"/>
      <c r="C76" s="512"/>
      <c r="D76" s="513"/>
      <c r="E76" s="514"/>
      <c r="F76" s="522"/>
      <c r="G76" s="522"/>
      <c r="H76" s="524"/>
      <c r="I76" s="525"/>
      <c r="J76" s="517" t="e">
        <f>IF(AND(Q76="",#REF!&gt;0,#REF!&lt;5),K76,)</f>
        <v>#REF!</v>
      </c>
      <c r="K76" s="518" t="str">
        <f>IF(D76="","ZZZ9",IF(AND(#REF!&gt;0,#REF!&lt;5),D76&amp;#REF!,D76&amp;"9"))</f>
        <v>ZZZ9</v>
      </c>
      <c r="L76" s="519">
        <f t="shared" si="0"/>
        <v>999</v>
      </c>
      <c r="M76" s="530">
        <f t="shared" si="1"/>
        <v>999</v>
      </c>
      <c r="N76" s="527"/>
      <c r="O76" s="522"/>
      <c r="P76" s="521">
        <f t="shared" si="2"/>
        <v>999</v>
      </c>
      <c r="Q76" s="522"/>
    </row>
    <row r="77" spans="1:17" s="523" customFormat="1" ht="18.899999999999999" customHeight="1" x14ac:dyDescent="0.25">
      <c r="A77" s="511">
        <v>71</v>
      </c>
      <c r="B77" s="512"/>
      <c r="C77" s="512"/>
      <c r="D77" s="513"/>
      <c r="E77" s="514"/>
      <c r="F77" s="522"/>
      <c r="G77" s="522"/>
      <c r="H77" s="524"/>
      <c r="I77" s="525"/>
      <c r="J77" s="517" t="e">
        <f>IF(AND(Q77="",#REF!&gt;0,#REF!&lt;5),K77,)</f>
        <v>#REF!</v>
      </c>
      <c r="K77" s="518" t="str">
        <f>IF(D77="","ZZZ9",IF(AND(#REF!&gt;0,#REF!&lt;5),D77&amp;#REF!,D77&amp;"9"))</f>
        <v>ZZZ9</v>
      </c>
      <c r="L77" s="519">
        <f t="shared" si="0"/>
        <v>999</v>
      </c>
      <c r="M77" s="530">
        <f t="shared" si="1"/>
        <v>999</v>
      </c>
      <c r="N77" s="527"/>
      <c r="O77" s="522"/>
      <c r="P77" s="521">
        <f t="shared" si="2"/>
        <v>999</v>
      </c>
      <c r="Q77" s="522"/>
    </row>
    <row r="78" spans="1:17" s="523" customFormat="1" ht="18.899999999999999" customHeight="1" x14ac:dyDescent="0.25">
      <c r="A78" s="511">
        <v>72</v>
      </c>
      <c r="B78" s="512"/>
      <c r="C78" s="512"/>
      <c r="D78" s="513"/>
      <c r="E78" s="514"/>
      <c r="F78" s="522"/>
      <c r="G78" s="522"/>
      <c r="H78" s="524"/>
      <c r="I78" s="525"/>
      <c r="J78" s="517" t="e">
        <f>IF(AND(Q78="",#REF!&gt;0,#REF!&lt;5),K78,)</f>
        <v>#REF!</v>
      </c>
      <c r="K78" s="518" t="str">
        <f>IF(D78="","ZZZ9",IF(AND(#REF!&gt;0,#REF!&lt;5),D78&amp;#REF!,D78&amp;"9"))</f>
        <v>ZZZ9</v>
      </c>
      <c r="L78" s="519">
        <f t="shared" si="0"/>
        <v>999</v>
      </c>
      <c r="M78" s="530">
        <f t="shared" si="1"/>
        <v>999</v>
      </c>
      <c r="N78" s="527"/>
      <c r="O78" s="522"/>
      <c r="P78" s="521">
        <f t="shared" si="2"/>
        <v>999</v>
      </c>
      <c r="Q78" s="522"/>
    </row>
    <row r="79" spans="1:17" s="523" customFormat="1" ht="18.899999999999999" customHeight="1" x14ac:dyDescent="0.25">
      <c r="A79" s="511">
        <v>73</v>
      </c>
      <c r="B79" s="512"/>
      <c r="C79" s="512"/>
      <c r="D79" s="513"/>
      <c r="E79" s="514"/>
      <c r="F79" s="522"/>
      <c r="G79" s="522"/>
      <c r="H79" s="524"/>
      <c r="I79" s="525"/>
      <c r="J79" s="517" t="e">
        <f>IF(AND(Q79="",#REF!&gt;0,#REF!&lt;5),K79,)</f>
        <v>#REF!</v>
      </c>
      <c r="K79" s="518" t="str">
        <f>IF(D79="","ZZZ9",IF(AND(#REF!&gt;0,#REF!&lt;5),D79&amp;#REF!,D79&amp;"9"))</f>
        <v>ZZZ9</v>
      </c>
      <c r="L79" s="519">
        <f t="shared" si="0"/>
        <v>999</v>
      </c>
      <c r="M79" s="530">
        <f t="shared" si="1"/>
        <v>999</v>
      </c>
      <c r="N79" s="527"/>
      <c r="O79" s="522"/>
      <c r="P79" s="521">
        <f t="shared" si="2"/>
        <v>999</v>
      </c>
      <c r="Q79" s="522"/>
    </row>
    <row r="80" spans="1:17" s="523" customFormat="1" ht="18.899999999999999" customHeight="1" x14ac:dyDescent="0.25">
      <c r="A80" s="511">
        <v>74</v>
      </c>
      <c r="B80" s="512"/>
      <c r="C80" s="512"/>
      <c r="D80" s="513"/>
      <c r="E80" s="514"/>
      <c r="F80" s="522"/>
      <c r="G80" s="522"/>
      <c r="H80" s="524"/>
      <c r="I80" s="525"/>
      <c r="J80" s="517" t="e">
        <f>IF(AND(Q80="",#REF!&gt;0,#REF!&lt;5),K80,)</f>
        <v>#REF!</v>
      </c>
      <c r="K80" s="518" t="str">
        <f>IF(D80="","ZZZ9",IF(AND(#REF!&gt;0,#REF!&lt;5),D80&amp;#REF!,D80&amp;"9"))</f>
        <v>ZZZ9</v>
      </c>
      <c r="L80" s="519">
        <f t="shared" si="0"/>
        <v>999</v>
      </c>
      <c r="M80" s="530">
        <f t="shared" si="1"/>
        <v>999</v>
      </c>
      <c r="N80" s="527"/>
      <c r="O80" s="522"/>
      <c r="P80" s="521">
        <f t="shared" si="2"/>
        <v>999</v>
      </c>
      <c r="Q80" s="522"/>
    </row>
    <row r="81" spans="1:17" s="523" customFormat="1" ht="18.899999999999999" customHeight="1" x14ac:dyDescent="0.25">
      <c r="A81" s="511">
        <v>75</v>
      </c>
      <c r="B81" s="512"/>
      <c r="C81" s="512"/>
      <c r="D81" s="513"/>
      <c r="E81" s="514"/>
      <c r="F81" s="522"/>
      <c r="G81" s="522"/>
      <c r="H81" s="524"/>
      <c r="I81" s="525"/>
      <c r="J81" s="517" t="e">
        <f>IF(AND(Q81="",#REF!&gt;0,#REF!&lt;5),K81,)</f>
        <v>#REF!</v>
      </c>
      <c r="K81" s="518" t="str">
        <f>IF(D81="","ZZZ9",IF(AND(#REF!&gt;0,#REF!&lt;5),D81&amp;#REF!,D81&amp;"9"))</f>
        <v>ZZZ9</v>
      </c>
      <c r="L81" s="519">
        <f t="shared" si="0"/>
        <v>999</v>
      </c>
      <c r="M81" s="530">
        <f t="shared" si="1"/>
        <v>999</v>
      </c>
      <c r="N81" s="527"/>
      <c r="O81" s="522"/>
      <c r="P81" s="521">
        <f t="shared" si="2"/>
        <v>999</v>
      </c>
      <c r="Q81" s="522"/>
    </row>
    <row r="82" spans="1:17" s="523" customFormat="1" ht="18.899999999999999" customHeight="1" x14ac:dyDescent="0.25">
      <c r="A82" s="511">
        <v>76</v>
      </c>
      <c r="B82" s="512"/>
      <c r="C82" s="512"/>
      <c r="D82" s="513"/>
      <c r="E82" s="514"/>
      <c r="F82" s="522"/>
      <c r="G82" s="522"/>
      <c r="H82" s="524"/>
      <c r="I82" s="525"/>
      <c r="J82" s="517" t="e">
        <f>IF(AND(Q82="",#REF!&gt;0,#REF!&lt;5),K82,)</f>
        <v>#REF!</v>
      </c>
      <c r="K82" s="518" t="str">
        <f>IF(D82="","ZZZ9",IF(AND(#REF!&gt;0,#REF!&lt;5),D82&amp;#REF!,D82&amp;"9"))</f>
        <v>ZZZ9</v>
      </c>
      <c r="L82" s="519">
        <f t="shared" si="0"/>
        <v>999</v>
      </c>
      <c r="M82" s="530">
        <f t="shared" si="1"/>
        <v>999</v>
      </c>
      <c r="N82" s="527"/>
      <c r="O82" s="522"/>
      <c r="P82" s="521">
        <f t="shared" si="2"/>
        <v>999</v>
      </c>
      <c r="Q82" s="522"/>
    </row>
    <row r="83" spans="1:17" s="523" customFormat="1" ht="18.899999999999999" customHeight="1" x14ac:dyDescent="0.25">
      <c r="A83" s="511">
        <v>77</v>
      </c>
      <c r="B83" s="512"/>
      <c r="C83" s="512"/>
      <c r="D83" s="513"/>
      <c r="E83" s="514"/>
      <c r="F83" s="522"/>
      <c r="G83" s="522"/>
      <c r="H83" s="524"/>
      <c r="I83" s="525"/>
      <c r="J83" s="517" t="e">
        <f>IF(AND(Q83="",#REF!&gt;0,#REF!&lt;5),K83,)</f>
        <v>#REF!</v>
      </c>
      <c r="K83" s="518" t="str">
        <f>IF(D83="","ZZZ9",IF(AND(#REF!&gt;0,#REF!&lt;5),D83&amp;#REF!,D83&amp;"9"))</f>
        <v>ZZZ9</v>
      </c>
      <c r="L83" s="519">
        <f t="shared" si="0"/>
        <v>999</v>
      </c>
      <c r="M83" s="530">
        <f t="shared" si="1"/>
        <v>999</v>
      </c>
      <c r="N83" s="527"/>
      <c r="O83" s="522"/>
      <c r="P83" s="521">
        <f t="shared" si="2"/>
        <v>999</v>
      </c>
      <c r="Q83" s="522"/>
    </row>
    <row r="84" spans="1:17" s="523" customFormat="1" ht="18.899999999999999" customHeight="1" x14ac:dyDescent="0.25">
      <c r="A84" s="511">
        <v>78</v>
      </c>
      <c r="B84" s="512"/>
      <c r="C84" s="512"/>
      <c r="D84" s="513"/>
      <c r="E84" s="514"/>
      <c r="F84" s="522"/>
      <c r="G84" s="522"/>
      <c r="H84" s="524"/>
      <c r="I84" s="525"/>
      <c r="J84" s="517" t="e">
        <f>IF(AND(Q84="",#REF!&gt;0,#REF!&lt;5),K84,)</f>
        <v>#REF!</v>
      </c>
      <c r="K84" s="518" t="str">
        <f>IF(D84="","ZZZ9",IF(AND(#REF!&gt;0,#REF!&lt;5),D84&amp;#REF!,D84&amp;"9"))</f>
        <v>ZZZ9</v>
      </c>
      <c r="L84" s="519">
        <f t="shared" si="0"/>
        <v>999</v>
      </c>
      <c r="M84" s="530">
        <f t="shared" si="1"/>
        <v>999</v>
      </c>
      <c r="N84" s="527"/>
      <c r="O84" s="522"/>
      <c r="P84" s="521">
        <f t="shared" si="2"/>
        <v>999</v>
      </c>
      <c r="Q84" s="522"/>
    </row>
    <row r="85" spans="1:17" s="523" customFormat="1" ht="18.899999999999999" customHeight="1" x14ac:dyDescent="0.25">
      <c r="A85" s="511">
        <v>79</v>
      </c>
      <c r="B85" s="512"/>
      <c r="C85" s="512"/>
      <c r="D85" s="513"/>
      <c r="E85" s="514"/>
      <c r="F85" s="522"/>
      <c r="G85" s="522"/>
      <c r="H85" s="524"/>
      <c r="I85" s="525"/>
      <c r="J85" s="517" t="e">
        <f>IF(AND(Q85="",#REF!&gt;0,#REF!&lt;5),K85,)</f>
        <v>#REF!</v>
      </c>
      <c r="K85" s="518" t="str">
        <f>IF(D85="","ZZZ9",IF(AND(#REF!&gt;0,#REF!&lt;5),D85&amp;#REF!,D85&amp;"9"))</f>
        <v>ZZZ9</v>
      </c>
      <c r="L85" s="519">
        <f t="shared" si="0"/>
        <v>999</v>
      </c>
      <c r="M85" s="530">
        <f t="shared" si="1"/>
        <v>999</v>
      </c>
      <c r="N85" s="527"/>
      <c r="O85" s="522"/>
      <c r="P85" s="521">
        <f t="shared" si="2"/>
        <v>999</v>
      </c>
      <c r="Q85" s="522"/>
    </row>
    <row r="86" spans="1:17" s="523" customFormat="1" ht="18.899999999999999" customHeight="1" x14ac:dyDescent="0.25">
      <c r="A86" s="511">
        <v>80</v>
      </c>
      <c r="B86" s="512"/>
      <c r="C86" s="512"/>
      <c r="D86" s="513"/>
      <c r="E86" s="514"/>
      <c r="F86" s="522"/>
      <c r="G86" s="522"/>
      <c r="H86" s="524"/>
      <c r="I86" s="525"/>
      <c r="J86" s="517" t="e">
        <f>IF(AND(Q86="",#REF!&gt;0,#REF!&lt;5),K86,)</f>
        <v>#REF!</v>
      </c>
      <c r="K86" s="518" t="str">
        <f>IF(D86="","ZZZ9",IF(AND(#REF!&gt;0,#REF!&lt;5),D86&amp;#REF!,D86&amp;"9"))</f>
        <v>ZZZ9</v>
      </c>
      <c r="L86" s="519">
        <f t="shared" si="0"/>
        <v>999</v>
      </c>
      <c r="M86" s="530">
        <f t="shared" si="1"/>
        <v>999</v>
      </c>
      <c r="N86" s="527"/>
      <c r="O86" s="522"/>
      <c r="P86" s="521">
        <f t="shared" si="2"/>
        <v>999</v>
      </c>
      <c r="Q86" s="522"/>
    </row>
    <row r="87" spans="1:17" s="523" customFormat="1" ht="18.899999999999999" customHeight="1" x14ac:dyDescent="0.25">
      <c r="A87" s="511">
        <v>81</v>
      </c>
      <c r="B87" s="512"/>
      <c r="C87" s="512"/>
      <c r="D87" s="513"/>
      <c r="E87" s="514"/>
      <c r="F87" s="522"/>
      <c r="G87" s="522"/>
      <c r="H87" s="524"/>
      <c r="I87" s="525"/>
      <c r="J87" s="517" t="e">
        <f>IF(AND(Q87="",#REF!&gt;0,#REF!&lt;5),K87,)</f>
        <v>#REF!</v>
      </c>
      <c r="K87" s="518" t="str">
        <f>IF(D87="","ZZZ9",IF(AND(#REF!&gt;0,#REF!&lt;5),D87&amp;#REF!,D87&amp;"9"))</f>
        <v>ZZZ9</v>
      </c>
      <c r="L87" s="519">
        <f t="shared" si="0"/>
        <v>999</v>
      </c>
      <c r="M87" s="530">
        <f t="shared" si="1"/>
        <v>999</v>
      </c>
      <c r="N87" s="527"/>
      <c r="O87" s="522"/>
      <c r="P87" s="521">
        <f t="shared" si="2"/>
        <v>999</v>
      </c>
      <c r="Q87" s="522"/>
    </row>
    <row r="88" spans="1:17" s="523" customFormat="1" ht="18.899999999999999" customHeight="1" x14ac:dyDescent="0.25">
      <c r="A88" s="511">
        <v>82</v>
      </c>
      <c r="B88" s="512"/>
      <c r="C88" s="512"/>
      <c r="D88" s="513"/>
      <c r="E88" s="514"/>
      <c r="F88" s="522"/>
      <c r="G88" s="522"/>
      <c r="H88" s="524"/>
      <c r="I88" s="525"/>
      <c r="J88" s="517" t="e">
        <f>IF(AND(Q88="",#REF!&gt;0,#REF!&lt;5),K88,)</f>
        <v>#REF!</v>
      </c>
      <c r="K88" s="518" t="str">
        <f>IF(D88="","ZZZ9",IF(AND(#REF!&gt;0,#REF!&lt;5),D88&amp;#REF!,D88&amp;"9"))</f>
        <v>ZZZ9</v>
      </c>
      <c r="L88" s="519">
        <f t="shared" si="0"/>
        <v>999</v>
      </c>
      <c r="M88" s="530">
        <f t="shared" si="1"/>
        <v>999</v>
      </c>
      <c r="N88" s="527"/>
      <c r="O88" s="522"/>
      <c r="P88" s="521">
        <f t="shared" si="2"/>
        <v>999</v>
      </c>
      <c r="Q88" s="522"/>
    </row>
    <row r="89" spans="1:17" s="523" customFormat="1" ht="18.899999999999999" customHeight="1" x14ac:dyDescent="0.25">
      <c r="A89" s="511">
        <v>83</v>
      </c>
      <c r="B89" s="512"/>
      <c r="C89" s="512"/>
      <c r="D89" s="513"/>
      <c r="E89" s="514"/>
      <c r="F89" s="522"/>
      <c r="G89" s="522"/>
      <c r="H89" s="524"/>
      <c r="I89" s="525"/>
      <c r="J89" s="517" t="e">
        <f>IF(AND(Q89="",#REF!&gt;0,#REF!&lt;5),K89,)</f>
        <v>#REF!</v>
      </c>
      <c r="K89" s="518" t="str">
        <f>IF(D89="","ZZZ9",IF(AND(#REF!&gt;0,#REF!&lt;5),D89&amp;#REF!,D89&amp;"9"))</f>
        <v>ZZZ9</v>
      </c>
      <c r="L89" s="519">
        <f t="shared" si="0"/>
        <v>999</v>
      </c>
      <c r="M89" s="530">
        <f t="shared" si="1"/>
        <v>999</v>
      </c>
      <c r="N89" s="527"/>
      <c r="O89" s="522"/>
      <c r="P89" s="521">
        <f t="shared" si="2"/>
        <v>999</v>
      </c>
      <c r="Q89" s="522"/>
    </row>
    <row r="90" spans="1:17" s="523" customFormat="1" ht="18.899999999999999" customHeight="1" x14ac:dyDescent="0.25">
      <c r="A90" s="511">
        <v>84</v>
      </c>
      <c r="B90" s="512"/>
      <c r="C90" s="512"/>
      <c r="D90" s="513"/>
      <c r="E90" s="514"/>
      <c r="F90" s="522"/>
      <c r="G90" s="522"/>
      <c r="H90" s="524"/>
      <c r="I90" s="525"/>
      <c r="J90" s="517" t="e">
        <f>IF(AND(Q90="",#REF!&gt;0,#REF!&lt;5),K90,)</f>
        <v>#REF!</v>
      </c>
      <c r="K90" s="518" t="str">
        <f>IF(D90="","ZZZ9",IF(AND(#REF!&gt;0,#REF!&lt;5),D90&amp;#REF!,D90&amp;"9"))</f>
        <v>ZZZ9</v>
      </c>
      <c r="L90" s="519">
        <f t="shared" si="0"/>
        <v>999</v>
      </c>
      <c r="M90" s="530">
        <f t="shared" si="1"/>
        <v>999</v>
      </c>
      <c r="N90" s="527"/>
      <c r="O90" s="522"/>
      <c r="P90" s="521">
        <f t="shared" si="2"/>
        <v>999</v>
      </c>
      <c r="Q90" s="522"/>
    </row>
    <row r="91" spans="1:17" s="523" customFormat="1" ht="18.899999999999999" customHeight="1" x14ac:dyDescent="0.25">
      <c r="A91" s="511">
        <v>85</v>
      </c>
      <c r="B91" s="512"/>
      <c r="C91" s="512"/>
      <c r="D91" s="513"/>
      <c r="E91" s="514"/>
      <c r="F91" s="522"/>
      <c r="G91" s="522"/>
      <c r="H91" s="524"/>
      <c r="I91" s="525"/>
      <c r="J91" s="517" t="e">
        <f>IF(AND(Q91="",#REF!&gt;0,#REF!&lt;5),K91,)</f>
        <v>#REF!</v>
      </c>
      <c r="K91" s="518" t="str">
        <f>IF(D91="","ZZZ9",IF(AND(#REF!&gt;0,#REF!&lt;5),D91&amp;#REF!,D91&amp;"9"))</f>
        <v>ZZZ9</v>
      </c>
      <c r="L91" s="519">
        <f t="shared" si="0"/>
        <v>999</v>
      </c>
      <c r="M91" s="530">
        <f t="shared" si="1"/>
        <v>999</v>
      </c>
      <c r="N91" s="527"/>
      <c r="O91" s="522"/>
      <c r="P91" s="521">
        <f t="shared" si="2"/>
        <v>999</v>
      </c>
      <c r="Q91" s="522"/>
    </row>
    <row r="92" spans="1:17" s="523" customFormat="1" ht="18.899999999999999" customHeight="1" x14ac:dyDescent="0.25">
      <c r="A92" s="511">
        <v>86</v>
      </c>
      <c r="B92" s="512"/>
      <c r="C92" s="512"/>
      <c r="D92" s="513"/>
      <c r="E92" s="514"/>
      <c r="F92" s="522"/>
      <c r="G92" s="522"/>
      <c r="H92" s="524"/>
      <c r="I92" s="525"/>
      <c r="J92" s="517" t="e">
        <f>IF(AND(Q92="",#REF!&gt;0,#REF!&lt;5),K92,)</f>
        <v>#REF!</v>
      </c>
      <c r="K92" s="518" t="str">
        <f>IF(D92="","ZZZ9",IF(AND(#REF!&gt;0,#REF!&lt;5),D92&amp;#REF!,D92&amp;"9"))</f>
        <v>ZZZ9</v>
      </c>
      <c r="L92" s="519">
        <f t="shared" si="0"/>
        <v>999</v>
      </c>
      <c r="M92" s="530">
        <f t="shared" si="1"/>
        <v>999</v>
      </c>
      <c r="N92" s="527"/>
      <c r="O92" s="522"/>
      <c r="P92" s="521">
        <f t="shared" si="2"/>
        <v>999</v>
      </c>
      <c r="Q92" s="522"/>
    </row>
    <row r="93" spans="1:17" s="523" customFormat="1" ht="18.899999999999999" customHeight="1" x14ac:dyDescent="0.25">
      <c r="A93" s="511">
        <v>87</v>
      </c>
      <c r="B93" s="512"/>
      <c r="C93" s="512"/>
      <c r="D93" s="513"/>
      <c r="E93" s="514"/>
      <c r="F93" s="522"/>
      <c r="G93" s="522"/>
      <c r="H93" s="524"/>
      <c r="I93" s="525"/>
      <c r="J93" s="517" t="e">
        <f>IF(AND(Q93="",#REF!&gt;0,#REF!&lt;5),K93,)</f>
        <v>#REF!</v>
      </c>
      <c r="K93" s="518" t="str">
        <f>IF(D93="","ZZZ9",IF(AND(#REF!&gt;0,#REF!&lt;5),D93&amp;#REF!,D93&amp;"9"))</f>
        <v>ZZZ9</v>
      </c>
      <c r="L93" s="519">
        <f t="shared" si="0"/>
        <v>999</v>
      </c>
      <c r="M93" s="530">
        <f t="shared" si="1"/>
        <v>999</v>
      </c>
      <c r="N93" s="527"/>
      <c r="O93" s="522"/>
      <c r="P93" s="521">
        <f t="shared" si="2"/>
        <v>999</v>
      </c>
      <c r="Q93" s="522"/>
    </row>
    <row r="94" spans="1:17" s="523" customFormat="1" ht="18.899999999999999" customHeight="1" x14ac:dyDescent="0.25">
      <c r="A94" s="511">
        <v>88</v>
      </c>
      <c r="B94" s="512"/>
      <c r="C94" s="512"/>
      <c r="D94" s="513"/>
      <c r="E94" s="514"/>
      <c r="F94" s="522"/>
      <c r="G94" s="522"/>
      <c r="H94" s="524"/>
      <c r="I94" s="525"/>
      <c r="J94" s="517" t="e">
        <f>IF(AND(Q94="",#REF!&gt;0,#REF!&lt;5),K94,)</f>
        <v>#REF!</v>
      </c>
      <c r="K94" s="518" t="str">
        <f>IF(D94="","ZZZ9",IF(AND(#REF!&gt;0,#REF!&lt;5),D94&amp;#REF!,D94&amp;"9"))</f>
        <v>ZZZ9</v>
      </c>
      <c r="L94" s="519">
        <f t="shared" si="0"/>
        <v>999</v>
      </c>
      <c r="M94" s="530">
        <f t="shared" si="1"/>
        <v>999</v>
      </c>
      <c r="N94" s="527"/>
      <c r="O94" s="522"/>
      <c r="P94" s="521">
        <f t="shared" si="2"/>
        <v>999</v>
      </c>
      <c r="Q94" s="522"/>
    </row>
    <row r="95" spans="1:17" s="523" customFormat="1" ht="18.899999999999999" customHeight="1" x14ac:dyDescent="0.25">
      <c r="A95" s="511">
        <v>89</v>
      </c>
      <c r="B95" s="512"/>
      <c r="C95" s="512"/>
      <c r="D95" s="513"/>
      <c r="E95" s="514"/>
      <c r="F95" s="522"/>
      <c r="G95" s="522"/>
      <c r="H95" s="524"/>
      <c r="I95" s="525"/>
      <c r="J95" s="517" t="e">
        <f>IF(AND(Q95="",#REF!&gt;0,#REF!&lt;5),K95,)</f>
        <v>#REF!</v>
      </c>
      <c r="K95" s="518" t="str">
        <f>IF(D95="","ZZZ9",IF(AND(#REF!&gt;0,#REF!&lt;5),D95&amp;#REF!,D95&amp;"9"))</f>
        <v>ZZZ9</v>
      </c>
      <c r="L95" s="519">
        <f t="shared" si="0"/>
        <v>999</v>
      </c>
      <c r="M95" s="530">
        <f t="shared" si="1"/>
        <v>999</v>
      </c>
      <c r="N95" s="527"/>
      <c r="O95" s="522"/>
      <c r="P95" s="521">
        <f t="shared" si="2"/>
        <v>999</v>
      </c>
      <c r="Q95" s="522"/>
    </row>
    <row r="96" spans="1:17" s="523" customFormat="1" ht="18.899999999999999" customHeight="1" x14ac:dyDescent="0.25">
      <c r="A96" s="511">
        <v>90</v>
      </c>
      <c r="B96" s="512"/>
      <c r="C96" s="512"/>
      <c r="D96" s="513"/>
      <c r="E96" s="514"/>
      <c r="F96" s="522"/>
      <c r="G96" s="522"/>
      <c r="H96" s="524"/>
      <c r="I96" s="525"/>
      <c r="J96" s="517" t="e">
        <f>IF(AND(Q96="",#REF!&gt;0,#REF!&lt;5),K96,)</f>
        <v>#REF!</v>
      </c>
      <c r="K96" s="518" t="str">
        <f>IF(D96="","ZZZ9",IF(AND(#REF!&gt;0,#REF!&lt;5),D96&amp;#REF!,D96&amp;"9"))</f>
        <v>ZZZ9</v>
      </c>
      <c r="L96" s="519">
        <f t="shared" si="0"/>
        <v>999</v>
      </c>
      <c r="M96" s="530">
        <f t="shared" si="1"/>
        <v>999</v>
      </c>
      <c r="N96" s="527"/>
      <c r="O96" s="522"/>
      <c r="P96" s="521">
        <f t="shared" si="2"/>
        <v>999</v>
      </c>
      <c r="Q96" s="522"/>
    </row>
    <row r="97" spans="1:17" s="523" customFormat="1" ht="18.899999999999999" customHeight="1" x14ac:dyDescent="0.25">
      <c r="A97" s="511">
        <v>91</v>
      </c>
      <c r="B97" s="512"/>
      <c r="C97" s="512"/>
      <c r="D97" s="513"/>
      <c r="E97" s="514"/>
      <c r="F97" s="522"/>
      <c r="G97" s="522"/>
      <c r="H97" s="524"/>
      <c r="I97" s="525"/>
      <c r="J97" s="517" t="e">
        <f>IF(AND(Q97="",#REF!&gt;0,#REF!&lt;5),K97,)</f>
        <v>#REF!</v>
      </c>
      <c r="K97" s="518" t="str">
        <f>IF(D97="","ZZZ9",IF(AND(#REF!&gt;0,#REF!&lt;5),D97&amp;#REF!,D97&amp;"9"))</f>
        <v>ZZZ9</v>
      </c>
      <c r="L97" s="519">
        <f t="shared" si="0"/>
        <v>999</v>
      </c>
      <c r="M97" s="530">
        <f t="shared" si="1"/>
        <v>999</v>
      </c>
      <c r="N97" s="527"/>
      <c r="O97" s="522"/>
      <c r="P97" s="521">
        <f t="shared" si="2"/>
        <v>999</v>
      </c>
      <c r="Q97" s="522"/>
    </row>
    <row r="98" spans="1:17" s="523" customFormat="1" ht="18.899999999999999" customHeight="1" x14ac:dyDescent="0.25">
      <c r="A98" s="511">
        <v>92</v>
      </c>
      <c r="B98" s="512"/>
      <c r="C98" s="512"/>
      <c r="D98" s="513"/>
      <c r="E98" s="514"/>
      <c r="F98" s="522"/>
      <c r="G98" s="522"/>
      <c r="H98" s="524"/>
      <c r="I98" s="525"/>
      <c r="J98" s="517" t="e">
        <f>IF(AND(Q98="",#REF!&gt;0,#REF!&lt;5),K98,)</f>
        <v>#REF!</v>
      </c>
      <c r="K98" s="518" t="str">
        <f>IF(D98="","ZZZ9",IF(AND(#REF!&gt;0,#REF!&lt;5),D98&amp;#REF!,D98&amp;"9"))</f>
        <v>ZZZ9</v>
      </c>
      <c r="L98" s="519">
        <f t="shared" si="0"/>
        <v>999</v>
      </c>
      <c r="M98" s="530">
        <f t="shared" si="1"/>
        <v>999</v>
      </c>
      <c r="N98" s="527"/>
      <c r="O98" s="522"/>
      <c r="P98" s="521">
        <f t="shared" si="2"/>
        <v>999</v>
      </c>
      <c r="Q98" s="522"/>
    </row>
    <row r="99" spans="1:17" s="523" customFormat="1" ht="18.899999999999999" customHeight="1" x14ac:dyDescent="0.25">
      <c r="A99" s="511">
        <v>93</v>
      </c>
      <c r="B99" s="512"/>
      <c r="C99" s="512"/>
      <c r="D99" s="513"/>
      <c r="E99" s="514"/>
      <c r="F99" s="522"/>
      <c r="G99" s="522"/>
      <c r="H99" s="524"/>
      <c r="I99" s="525"/>
      <c r="J99" s="517" t="e">
        <f>IF(AND(Q99="",#REF!&gt;0,#REF!&lt;5),K99,)</f>
        <v>#REF!</v>
      </c>
      <c r="K99" s="518" t="str">
        <f>IF(D99="","ZZZ9",IF(AND(#REF!&gt;0,#REF!&lt;5),D99&amp;#REF!,D99&amp;"9"))</f>
        <v>ZZZ9</v>
      </c>
      <c r="L99" s="519">
        <f t="shared" si="0"/>
        <v>999</v>
      </c>
      <c r="M99" s="530">
        <f t="shared" si="1"/>
        <v>999</v>
      </c>
      <c r="N99" s="527"/>
      <c r="O99" s="522"/>
      <c r="P99" s="521">
        <f t="shared" si="2"/>
        <v>999</v>
      </c>
      <c r="Q99" s="522"/>
    </row>
    <row r="100" spans="1:17" s="523" customFormat="1" ht="18.899999999999999" customHeight="1" x14ac:dyDescent="0.25">
      <c r="A100" s="511">
        <v>94</v>
      </c>
      <c r="B100" s="512"/>
      <c r="C100" s="512"/>
      <c r="D100" s="513"/>
      <c r="E100" s="514"/>
      <c r="F100" s="522"/>
      <c r="G100" s="522"/>
      <c r="H100" s="524"/>
      <c r="I100" s="525"/>
      <c r="J100" s="517" t="e">
        <f>IF(AND(Q100="",#REF!&gt;0,#REF!&lt;5),K100,)</f>
        <v>#REF!</v>
      </c>
      <c r="K100" s="518" t="str">
        <f>IF(D100="","ZZZ9",IF(AND(#REF!&gt;0,#REF!&lt;5),D100&amp;#REF!,D100&amp;"9"))</f>
        <v>ZZZ9</v>
      </c>
      <c r="L100" s="519">
        <f t="shared" si="0"/>
        <v>999</v>
      </c>
      <c r="M100" s="530">
        <f t="shared" si="1"/>
        <v>999</v>
      </c>
      <c r="N100" s="527"/>
      <c r="O100" s="522"/>
      <c r="P100" s="521">
        <f t="shared" si="2"/>
        <v>999</v>
      </c>
      <c r="Q100" s="522"/>
    </row>
    <row r="101" spans="1:17" s="523" customFormat="1" ht="18.899999999999999" customHeight="1" x14ac:dyDescent="0.25">
      <c r="A101" s="511">
        <v>95</v>
      </c>
      <c r="B101" s="512"/>
      <c r="C101" s="512"/>
      <c r="D101" s="513"/>
      <c r="E101" s="514"/>
      <c r="F101" s="522"/>
      <c r="G101" s="522"/>
      <c r="H101" s="524"/>
      <c r="I101" s="525"/>
      <c r="J101" s="517" t="e">
        <f>IF(AND(Q101="",#REF!&gt;0,#REF!&lt;5),K101,)</f>
        <v>#REF!</v>
      </c>
      <c r="K101" s="518" t="str">
        <f>IF(D101="","ZZZ9",IF(AND(#REF!&gt;0,#REF!&lt;5),D101&amp;#REF!,D101&amp;"9"))</f>
        <v>ZZZ9</v>
      </c>
      <c r="L101" s="519">
        <f t="shared" si="0"/>
        <v>999</v>
      </c>
      <c r="M101" s="530">
        <f t="shared" si="1"/>
        <v>999</v>
      </c>
      <c r="N101" s="527"/>
      <c r="O101" s="522"/>
      <c r="P101" s="521">
        <f t="shared" si="2"/>
        <v>999</v>
      </c>
      <c r="Q101" s="522"/>
    </row>
    <row r="102" spans="1:17" s="523" customFormat="1" ht="18.899999999999999" customHeight="1" x14ac:dyDescent="0.25">
      <c r="A102" s="511">
        <v>96</v>
      </c>
      <c r="B102" s="512"/>
      <c r="C102" s="512"/>
      <c r="D102" s="513"/>
      <c r="E102" s="514"/>
      <c r="F102" s="522"/>
      <c r="G102" s="522"/>
      <c r="H102" s="524"/>
      <c r="I102" s="525"/>
      <c r="J102" s="517" t="e">
        <f>IF(AND(Q102="",#REF!&gt;0,#REF!&lt;5),K102,)</f>
        <v>#REF!</v>
      </c>
      <c r="K102" s="518" t="str">
        <f>IF(D102="","ZZZ9",IF(AND(#REF!&gt;0,#REF!&lt;5),D102&amp;#REF!,D102&amp;"9"))</f>
        <v>ZZZ9</v>
      </c>
      <c r="L102" s="519">
        <f t="shared" si="0"/>
        <v>999</v>
      </c>
      <c r="M102" s="530">
        <f t="shared" si="1"/>
        <v>999</v>
      </c>
      <c r="N102" s="527"/>
      <c r="O102" s="522"/>
      <c r="P102" s="521">
        <f t="shared" si="2"/>
        <v>999</v>
      </c>
      <c r="Q102" s="522"/>
    </row>
    <row r="103" spans="1:17" s="523" customFormat="1" ht="18.899999999999999" customHeight="1" x14ac:dyDescent="0.25">
      <c r="A103" s="511">
        <v>97</v>
      </c>
      <c r="B103" s="512"/>
      <c r="C103" s="512"/>
      <c r="D103" s="513"/>
      <c r="E103" s="514"/>
      <c r="F103" s="522"/>
      <c r="G103" s="522"/>
      <c r="H103" s="524"/>
      <c r="I103" s="525"/>
      <c r="J103" s="517" t="e">
        <f>IF(AND(Q103="",#REF!&gt;0,#REF!&lt;5),K103,)</f>
        <v>#REF!</v>
      </c>
      <c r="K103" s="518" t="str">
        <f>IF(D103="","ZZZ9",IF(AND(#REF!&gt;0,#REF!&lt;5),D103&amp;#REF!,D103&amp;"9"))</f>
        <v>ZZZ9</v>
      </c>
      <c r="L103" s="519">
        <f t="shared" si="0"/>
        <v>999</v>
      </c>
      <c r="M103" s="530">
        <f t="shared" si="1"/>
        <v>999</v>
      </c>
      <c r="N103" s="527"/>
      <c r="O103" s="522"/>
      <c r="P103" s="521">
        <f t="shared" si="2"/>
        <v>999</v>
      </c>
      <c r="Q103" s="522"/>
    </row>
    <row r="104" spans="1:17" s="523" customFormat="1" ht="18.899999999999999" customHeight="1" x14ac:dyDescent="0.25">
      <c r="A104" s="511">
        <v>98</v>
      </c>
      <c r="B104" s="512"/>
      <c r="C104" s="512"/>
      <c r="D104" s="513"/>
      <c r="E104" s="514"/>
      <c r="F104" s="522"/>
      <c r="G104" s="522"/>
      <c r="H104" s="524"/>
      <c r="I104" s="525"/>
      <c r="J104" s="517" t="e">
        <f>IF(AND(Q104="",#REF!&gt;0,#REF!&lt;5),K104,)</f>
        <v>#REF!</v>
      </c>
      <c r="K104" s="518" t="str">
        <f>IF(D104="","ZZZ9",IF(AND(#REF!&gt;0,#REF!&lt;5),D104&amp;#REF!,D104&amp;"9"))</f>
        <v>ZZZ9</v>
      </c>
      <c r="L104" s="519">
        <f t="shared" ref="L104:L156" si="3">IF(Q104="",999,Q104)</f>
        <v>999</v>
      </c>
      <c r="M104" s="530">
        <f t="shared" ref="M104:M156" si="4">IF(P104=999,999,1)</f>
        <v>999</v>
      </c>
      <c r="N104" s="527"/>
      <c r="O104" s="522"/>
      <c r="P104" s="521">
        <f t="shared" ref="P104:P156" si="5">IF(N104="DA",1,IF(N104="WC",2,IF(N104="SE",3,IF(N104="Q",4,IF(N104="LL",5,999)))))</f>
        <v>999</v>
      </c>
      <c r="Q104" s="522"/>
    </row>
    <row r="105" spans="1:17" s="523" customFormat="1" ht="18.899999999999999" customHeight="1" x14ac:dyDescent="0.25">
      <c r="A105" s="511">
        <v>99</v>
      </c>
      <c r="B105" s="512"/>
      <c r="C105" s="512"/>
      <c r="D105" s="513"/>
      <c r="E105" s="514"/>
      <c r="F105" s="522"/>
      <c r="G105" s="522"/>
      <c r="H105" s="524"/>
      <c r="I105" s="525"/>
      <c r="J105" s="517" t="e">
        <f>IF(AND(Q105="",#REF!&gt;0,#REF!&lt;5),K105,)</f>
        <v>#REF!</v>
      </c>
      <c r="K105" s="518" t="str">
        <f>IF(D105="","ZZZ9",IF(AND(#REF!&gt;0,#REF!&lt;5),D105&amp;#REF!,D105&amp;"9"))</f>
        <v>ZZZ9</v>
      </c>
      <c r="L105" s="519">
        <f t="shared" si="3"/>
        <v>999</v>
      </c>
      <c r="M105" s="530">
        <f t="shared" si="4"/>
        <v>999</v>
      </c>
      <c r="N105" s="527"/>
      <c r="O105" s="522"/>
      <c r="P105" s="521">
        <f t="shared" si="5"/>
        <v>999</v>
      </c>
      <c r="Q105" s="522"/>
    </row>
    <row r="106" spans="1:17" s="523" customFormat="1" ht="18.899999999999999" customHeight="1" x14ac:dyDescent="0.25">
      <c r="A106" s="511">
        <v>100</v>
      </c>
      <c r="B106" s="512"/>
      <c r="C106" s="512"/>
      <c r="D106" s="513"/>
      <c r="E106" s="514"/>
      <c r="F106" s="522"/>
      <c r="G106" s="522"/>
      <c r="H106" s="524"/>
      <c r="I106" s="525"/>
      <c r="J106" s="517" t="e">
        <f>IF(AND(Q106="",#REF!&gt;0,#REF!&lt;5),K106,)</f>
        <v>#REF!</v>
      </c>
      <c r="K106" s="518" t="str">
        <f>IF(D106="","ZZZ9",IF(AND(#REF!&gt;0,#REF!&lt;5),D106&amp;#REF!,D106&amp;"9"))</f>
        <v>ZZZ9</v>
      </c>
      <c r="L106" s="519">
        <f t="shared" si="3"/>
        <v>999</v>
      </c>
      <c r="M106" s="530">
        <f t="shared" si="4"/>
        <v>999</v>
      </c>
      <c r="N106" s="527"/>
      <c r="O106" s="522"/>
      <c r="P106" s="521">
        <f t="shared" si="5"/>
        <v>999</v>
      </c>
      <c r="Q106" s="522"/>
    </row>
    <row r="107" spans="1:17" s="523" customFormat="1" ht="18.899999999999999" customHeight="1" x14ac:dyDescent="0.25">
      <c r="A107" s="511">
        <v>101</v>
      </c>
      <c r="B107" s="512"/>
      <c r="C107" s="512"/>
      <c r="D107" s="513"/>
      <c r="E107" s="514"/>
      <c r="F107" s="522"/>
      <c r="G107" s="522"/>
      <c r="H107" s="524"/>
      <c r="I107" s="525"/>
      <c r="J107" s="517" t="e">
        <f>IF(AND(Q107="",#REF!&gt;0,#REF!&lt;5),K107,)</f>
        <v>#REF!</v>
      </c>
      <c r="K107" s="518" t="str">
        <f>IF(D107="","ZZZ9",IF(AND(#REF!&gt;0,#REF!&lt;5),D107&amp;#REF!,D107&amp;"9"))</f>
        <v>ZZZ9</v>
      </c>
      <c r="L107" s="519">
        <f t="shared" si="3"/>
        <v>999</v>
      </c>
      <c r="M107" s="530">
        <f t="shared" si="4"/>
        <v>999</v>
      </c>
      <c r="N107" s="527"/>
      <c r="O107" s="522"/>
      <c r="P107" s="521">
        <f t="shared" si="5"/>
        <v>999</v>
      </c>
      <c r="Q107" s="522"/>
    </row>
    <row r="108" spans="1:17" s="523" customFormat="1" ht="18.899999999999999" customHeight="1" x14ac:dyDescent="0.25">
      <c r="A108" s="511">
        <v>102</v>
      </c>
      <c r="B108" s="512"/>
      <c r="C108" s="512"/>
      <c r="D108" s="513"/>
      <c r="E108" s="514"/>
      <c r="F108" s="522"/>
      <c r="G108" s="522"/>
      <c r="H108" s="524"/>
      <c r="I108" s="525"/>
      <c r="J108" s="517" t="e">
        <f>IF(AND(Q108="",#REF!&gt;0,#REF!&lt;5),K108,)</f>
        <v>#REF!</v>
      </c>
      <c r="K108" s="518" t="str">
        <f>IF(D108="","ZZZ9",IF(AND(#REF!&gt;0,#REF!&lt;5),D108&amp;#REF!,D108&amp;"9"))</f>
        <v>ZZZ9</v>
      </c>
      <c r="L108" s="519">
        <f t="shared" si="3"/>
        <v>999</v>
      </c>
      <c r="M108" s="530">
        <f t="shared" si="4"/>
        <v>999</v>
      </c>
      <c r="N108" s="527"/>
      <c r="O108" s="522"/>
      <c r="P108" s="521">
        <f t="shared" si="5"/>
        <v>999</v>
      </c>
      <c r="Q108" s="522"/>
    </row>
    <row r="109" spans="1:17" s="523" customFormat="1" ht="18.899999999999999" customHeight="1" x14ac:dyDescent="0.25">
      <c r="A109" s="511">
        <v>103</v>
      </c>
      <c r="B109" s="512"/>
      <c r="C109" s="512"/>
      <c r="D109" s="513"/>
      <c r="E109" s="514"/>
      <c r="F109" s="522"/>
      <c r="G109" s="522"/>
      <c r="H109" s="524"/>
      <c r="I109" s="525"/>
      <c r="J109" s="517" t="e">
        <f>IF(AND(Q109="",#REF!&gt;0,#REF!&lt;5),K109,)</f>
        <v>#REF!</v>
      </c>
      <c r="K109" s="518" t="str">
        <f>IF(D109="","ZZZ9",IF(AND(#REF!&gt;0,#REF!&lt;5),D109&amp;#REF!,D109&amp;"9"))</f>
        <v>ZZZ9</v>
      </c>
      <c r="L109" s="519">
        <f t="shared" si="3"/>
        <v>999</v>
      </c>
      <c r="M109" s="530">
        <f t="shared" si="4"/>
        <v>999</v>
      </c>
      <c r="N109" s="527"/>
      <c r="O109" s="522"/>
      <c r="P109" s="521">
        <f t="shared" si="5"/>
        <v>999</v>
      </c>
      <c r="Q109" s="522"/>
    </row>
    <row r="110" spans="1:17" s="523" customFormat="1" ht="18.899999999999999" customHeight="1" x14ac:dyDescent="0.25">
      <c r="A110" s="511">
        <v>104</v>
      </c>
      <c r="B110" s="512"/>
      <c r="C110" s="512"/>
      <c r="D110" s="513"/>
      <c r="E110" s="514"/>
      <c r="F110" s="522"/>
      <c r="G110" s="522"/>
      <c r="H110" s="524"/>
      <c r="I110" s="525"/>
      <c r="J110" s="517" t="e">
        <f>IF(AND(Q110="",#REF!&gt;0,#REF!&lt;5),K110,)</f>
        <v>#REF!</v>
      </c>
      <c r="K110" s="518" t="str">
        <f>IF(D110="","ZZZ9",IF(AND(#REF!&gt;0,#REF!&lt;5),D110&amp;#REF!,D110&amp;"9"))</f>
        <v>ZZZ9</v>
      </c>
      <c r="L110" s="519">
        <f t="shared" si="3"/>
        <v>999</v>
      </c>
      <c r="M110" s="530">
        <f t="shared" si="4"/>
        <v>999</v>
      </c>
      <c r="N110" s="527"/>
      <c r="O110" s="522"/>
      <c r="P110" s="521">
        <f t="shared" si="5"/>
        <v>999</v>
      </c>
      <c r="Q110" s="522"/>
    </row>
    <row r="111" spans="1:17" s="523" customFormat="1" ht="18.899999999999999" customHeight="1" x14ac:dyDescent="0.25">
      <c r="A111" s="511">
        <v>105</v>
      </c>
      <c r="B111" s="512"/>
      <c r="C111" s="512"/>
      <c r="D111" s="513"/>
      <c r="E111" s="514"/>
      <c r="F111" s="522"/>
      <c r="G111" s="522"/>
      <c r="H111" s="524"/>
      <c r="I111" s="525"/>
      <c r="J111" s="517" t="e">
        <f>IF(AND(Q111="",#REF!&gt;0,#REF!&lt;5),K111,)</f>
        <v>#REF!</v>
      </c>
      <c r="K111" s="518" t="str">
        <f>IF(D111="","ZZZ9",IF(AND(#REF!&gt;0,#REF!&lt;5),D111&amp;#REF!,D111&amp;"9"))</f>
        <v>ZZZ9</v>
      </c>
      <c r="L111" s="519">
        <f t="shared" si="3"/>
        <v>999</v>
      </c>
      <c r="M111" s="530">
        <f t="shared" si="4"/>
        <v>999</v>
      </c>
      <c r="N111" s="527"/>
      <c r="O111" s="522"/>
      <c r="P111" s="521">
        <f t="shared" si="5"/>
        <v>999</v>
      </c>
      <c r="Q111" s="522"/>
    </row>
    <row r="112" spans="1:17" s="523" customFormat="1" ht="18.899999999999999" customHeight="1" x14ac:dyDescent="0.25">
      <c r="A112" s="511">
        <v>106</v>
      </c>
      <c r="B112" s="512"/>
      <c r="C112" s="512"/>
      <c r="D112" s="513"/>
      <c r="E112" s="514"/>
      <c r="F112" s="522"/>
      <c r="G112" s="522"/>
      <c r="H112" s="524"/>
      <c r="I112" s="525"/>
      <c r="J112" s="517" t="e">
        <f>IF(AND(Q112="",#REF!&gt;0,#REF!&lt;5),K112,)</f>
        <v>#REF!</v>
      </c>
      <c r="K112" s="518" t="str">
        <f>IF(D112="","ZZZ9",IF(AND(#REF!&gt;0,#REF!&lt;5),D112&amp;#REF!,D112&amp;"9"))</f>
        <v>ZZZ9</v>
      </c>
      <c r="L112" s="519">
        <f t="shared" si="3"/>
        <v>999</v>
      </c>
      <c r="M112" s="530">
        <f t="shared" si="4"/>
        <v>999</v>
      </c>
      <c r="N112" s="527"/>
      <c r="O112" s="522"/>
      <c r="P112" s="521">
        <f t="shared" si="5"/>
        <v>999</v>
      </c>
      <c r="Q112" s="522"/>
    </row>
    <row r="113" spans="1:17" s="523" customFormat="1" ht="18.899999999999999" customHeight="1" x14ac:dyDescent="0.25">
      <c r="A113" s="511">
        <v>107</v>
      </c>
      <c r="B113" s="512"/>
      <c r="C113" s="512"/>
      <c r="D113" s="513"/>
      <c r="E113" s="514"/>
      <c r="F113" s="522"/>
      <c r="G113" s="522"/>
      <c r="H113" s="524"/>
      <c r="I113" s="525"/>
      <c r="J113" s="517" t="e">
        <f>IF(AND(Q113="",#REF!&gt;0,#REF!&lt;5),K113,)</f>
        <v>#REF!</v>
      </c>
      <c r="K113" s="518" t="str">
        <f>IF(D113="","ZZZ9",IF(AND(#REF!&gt;0,#REF!&lt;5),D113&amp;#REF!,D113&amp;"9"))</f>
        <v>ZZZ9</v>
      </c>
      <c r="L113" s="519">
        <f t="shared" si="3"/>
        <v>999</v>
      </c>
      <c r="M113" s="530">
        <f t="shared" si="4"/>
        <v>999</v>
      </c>
      <c r="N113" s="527"/>
      <c r="O113" s="522"/>
      <c r="P113" s="521">
        <f t="shared" si="5"/>
        <v>999</v>
      </c>
      <c r="Q113" s="522"/>
    </row>
    <row r="114" spans="1:17" s="523" customFormat="1" ht="18.899999999999999" customHeight="1" x14ac:dyDescent="0.25">
      <c r="A114" s="511">
        <v>108</v>
      </c>
      <c r="B114" s="512"/>
      <c r="C114" s="512"/>
      <c r="D114" s="513"/>
      <c r="E114" s="514"/>
      <c r="F114" s="522"/>
      <c r="G114" s="522"/>
      <c r="H114" s="524"/>
      <c r="I114" s="525"/>
      <c r="J114" s="517" t="e">
        <f>IF(AND(Q114="",#REF!&gt;0,#REF!&lt;5),K114,)</f>
        <v>#REF!</v>
      </c>
      <c r="K114" s="518" t="str">
        <f>IF(D114="","ZZZ9",IF(AND(#REF!&gt;0,#REF!&lt;5),D114&amp;#REF!,D114&amp;"9"))</f>
        <v>ZZZ9</v>
      </c>
      <c r="L114" s="519">
        <f t="shared" si="3"/>
        <v>999</v>
      </c>
      <c r="M114" s="530">
        <f t="shared" si="4"/>
        <v>999</v>
      </c>
      <c r="N114" s="527"/>
      <c r="O114" s="522"/>
      <c r="P114" s="521">
        <f t="shared" si="5"/>
        <v>999</v>
      </c>
      <c r="Q114" s="522"/>
    </row>
    <row r="115" spans="1:17" s="523" customFormat="1" ht="18.899999999999999" customHeight="1" x14ac:dyDescent="0.25">
      <c r="A115" s="511">
        <v>109</v>
      </c>
      <c r="B115" s="512"/>
      <c r="C115" s="512"/>
      <c r="D115" s="513"/>
      <c r="E115" s="514"/>
      <c r="F115" s="522"/>
      <c r="G115" s="522"/>
      <c r="H115" s="524"/>
      <c r="I115" s="525"/>
      <c r="J115" s="517" t="e">
        <f>IF(AND(Q115="",#REF!&gt;0,#REF!&lt;5),K115,)</f>
        <v>#REF!</v>
      </c>
      <c r="K115" s="518" t="str">
        <f>IF(D115="","ZZZ9",IF(AND(#REF!&gt;0,#REF!&lt;5),D115&amp;#REF!,D115&amp;"9"))</f>
        <v>ZZZ9</v>
      </c>
      <c r="L115" s="519">
        <f t="shared" si="3"/>
        <v>999</v>
      </c>
      <c r="M115" s="530">
        <f t="shared" si="4"/>
        <v>999</v>
      </c>
      <c r="N115" s="527"/>
      <c r="O115" s="522"/>
      <c r="P115" s="521">
        <f t="shared" si="5"/>
        <v>999</v>
      </c>
      <c r="Q115" s="522"/>
    </row>
    <row r="116" spans="1:17" s="523" customFormat="1" ht="18.899999999999999" customHeight="1" x14ac:dyDescent="0.25">
      <c r="A116" s="511">
        <v>110</v>
      </c>
      <c r="B116" s="512"/>
      <c r="C116" s="512"/>
      <c r="D116" s="513"/>
      <c r="E116" s="514"/>
      <c r="F116" s="522"/>
      <c r="G116" s="522"/>
      <c r="H116" s="524"/>
      <c r="I116" s="525"/>
      <c r="J116" s="517" t="e">
        <f>IF(AND(Q116="",#REF!&gt;0,#REF!&lt;5),K116,)</f>
        <v>#REF!</v>
      </c>
      <c r="K116" s="518" t="str">
        <f>IF(D116="","ZZZ9",IF(AND(#REF!&gt;0,#REF!&lt;5),D116&amp;#REF!,D116&amp;"9"))</f>
        <v>ZZZ9</v>
      </c>
      <c r="L116" s="519">
        <f t="shared" si="3"/>
        <v>999</v>
      </c>
      <c r="M116" s="530">
        <f t="shared" si="4"/>
        <v>999</v>
      </c>
      <c r="N116" s="527"/>
      <c r="O116" s="522"/>
      <c r="P116" s="521">
        <f t="shared" si="5"/>
        <v>999</v>
      </c>
      <c r="Q116" s="522"/>
    </row>
    <row r="117" spans="1:17" s="523" customFormat="1" ht="18.899999999999999" customHeight="1" x14ac:dyDescent="0.25">
      <c r="A117" s="511">
        <v>111</v>
      </c>
      <c r="B117" s="512"/>
      <c r="C117" s="512"/>
      <c r="D117" s="513"/>
      <c r="E117" s="514"/>
      <c r="F117" s="522"/>
      <c r="G117" s="522"/>
      <c r="H117" s="524"/>
      <c r="I117" s="525"/>
      <c r="J117" s="517" t="e">
        <f>IF(AND(Q117="",#REF!&gt;0,#REF!&lt;5),K117,)</f>
        <v>#REF!</v>
      </c>
      <c r="K117" s="518" t="str">
        <f>IF(D117="","ZZZ9",IF(AND(#REF!&gt;0,#REF!&lt;5),D117&amp;#REF!,D117&amp;"9"))</f>
        <v>ZZZ9</v>
      </c>
      <c r="L117" s="519">
        <f t="shared" si="3"/>
        <v>999</v>
      </c>
      <c r="M117" s="530">
        <f t="shared" si="4"/>
        <v>999</v>
      </c>
      <c r="N117" s="527"/>
      <c r="O117" s="522"/>
      <c r="P117" s="521">
        <f t="shared" si="5"/>
        <v>999</v>
      </c>
      <c r="Q117" s="522"/>
    </row>
    <row r="118" spans="1:17" s="523" customFormat="1" ht="18.899999999999999" customHeight="1" x14ac:dyDescent="0.25">
      <c r="A118" s="511">
        <v>112</v>
      </c>
      <c r="B118" s="512"/>
      <c r="C118" s="512"/>
      <c r="D118" s="513"/>
      <c r="E118" s="514"/>
      <c r="F118" s="522"/>
      <c r="G118" s="522"/>
      <c r="H118" s="524"/>
      <c r="I118" s="525"/>
      <c r="J118" s="517" t="e">
        <f>IF(AND(Q118="",#REF!&gt;0,#REF!&lt;5),K118,)</f>
        <v>#REF!</v>
      </c>
      <c r="K118" s="518" t="str">
        <f>IF(D118="","ZZZ9",IF(AND(#REF!&gt;0,#REF!&lt;5),D118&amp;#REF!,D118&amp;"9"))</f>
        <v>ZZZ9</v>
      </c>
      <c r="L118" s="519">
        <f t="shared" si="3"/>
        <v>999</v>
      </c>
      <c r="M118" s="530">
        <f t="shared" si="4"/>
        <v>999</v>
      </c>
      <c r="N118" s="527"/>
      <c r="O118" s="522"/>
      <c r="P118" s="521">
        <f t="shared" si="5"/>
        <v>999</v>
      </c>
      <c r="Q118" s="522"/>
    </row>
    <row r="119" spans="1:17" s="523" customFormat="1" ht="18.899999999999999" customHeight="1" x14ac:dyDescent="0.25">
      <c r="A119" s="511">
        <v>113</v>
      </c>
      <c r="B119" s="512"/>
      <c r="C119" s="512"/>
      <c r="D119" s="513"/>
      <c r="E119" s="514"/>
      <c r="F119" s="522"/>
      <c r="G119" s="522"/>
      <c r="H119" s="524"/>
      <c r="I119" s="525"/>
      <c r="J119" s="517" t="e">
        <f>IF(AND(Q119="",#REF!&gt;0,#REF!&lt;5),K119,)</f>
        <v>#REF!</v>
      </c>
      <c r="K119" s="518" t="str">
        <f>IF(D119="","ZZZ9",IF(AND(#REF!&gt;0,#REF!&lt;5),D119&amp;#REF!,D119&amp;"9"))</f>
        <v>ZZZ9</v>
      </c>
      <c r="L119" s="519">
        <f t="shared" si="3"/>
        <v>999</v>
      </c>
      <c r="M119" s="530">
        <f t="shared" si="4"/>
        <v>999</v>
      </c>
      <c r="N119" s="527"/>
      <c r="O119" s="522"/>
      <c r="P119" s="521">
        <f t="shared" si="5"/>
        <v>999</v>
      </c>
      <c r="Q119" s="522"/>
    </row>
    <row r="120" spans="1:17" s="523" customFormat="1" ht="18.899999999999999" customHeight="1" x14ac:dyDescent="0.25">
      <c r="A120" s="511">
        <v>114</v>
      </c>
      <c r="B120" s="512"/>
      <c r="C120" s="512"/>
      <c r="D120" s="513"/>
      <c r="E120" s="514"/>
      <c r="F120" s="522"/>
      <c r="G120" s="522"/>
      <c r="H120" s="524"/>
      <c r="I120" s="525"/>
      <c r="J120" s="517" t="e">
        <f>IF(AND(Q120="",#REF!&gt;0,#REF!&lt;5),K120,)</f>
        <v>#REF!</v>
      </c>
      <c r="K120" s="518" t="str">
        <f>IF(D120="","ZZZ9",IF(AND(#REF!&gt;0,#REF!&lt;5),D120&amp;#REF!,D120&amp;"9"))</f>
        <v>ZZZ9</v>
      </c>
      <c r="L120" s="519">
        <f t="shared" si="3"/>
        <v>999</v>
      </c>
      <c r="M120" s="530">
        <f t="shared" si="4"/>
        <v>999</v>
      </c>
      <c r="N120" s="527"/>
      <c r="O120" s="522"/>
      <c r="P120" s="521">
        <f t="shared" si="5"/>
        <v>999</v>
      </c>
      <c r="Q120" s="522"/>
    </row>
    <row r="121" spans="1:17" s="523" customFormat="1" ht="18.899999999999999" customHeight="1" x14ac:dyDescent="0.25">
      <c r="A121" s="511">
        <v>115</v>
      </c>
      <c r="B121" s="512"/>
      <c r="C121" s="512"/>
      <c r="D121" s="513"/>
      <c r="E121" s="514"/>
      <c r="F121" s="522"/>
      <c r="G121" s="522"/>
      <c r="H121" s="524"/>
      <c r="I121" s="525"/>
      <c r="J121" s="517" t="e">
        <f>IF(AND(Q121="",#REF!&gt;0,#REF!&lt;5),K121,)</f>
        <v>#REF!</v>
      </c>
      <c r="K121" s="518" t="str">
        <f>IF(D121="","ZZZ9",IF(AND(#REF!&gt;0,#REF!&lt;5),D121&amp;#REF!,D121&amp;"9"))</f>
        <v>ZZZ9</v>
      </c>
      <c r="L121" s="519">
        <f t="shared" si="3"/>
        <v>999</v>
      </c>
      <c r="M121" s="530">
        <f t="shared" si="4"/>
        <v>999</v>
      </c>
      <c r="N121" s="527"/>
      <c r="O121" s="522"/>
      <c r="P121" s="521">
        <f t="shared" si="5"/>
        <v>999</v>
      </c>
      <c r="Q121" s="522"/>
    </row>
    <row r="122" spans="1:17" s="523" customFormat="1" ht="18.899999999999999" customHeight="1" x14ac:dyDescent="0.25">
      <c r="A122" s="511">
        <v>116</v>
      </c>
      <c r="B122" s="512"/>
      <c r="C122" s="512"/>
      <c r="D122" s="513"/>
      <c r="E122" s="514"/>
      <c r="F122" s="522"/>
      <c r="G122" s="522"/>
      <c r="H122" s="524"/>
      <c r="I122" s="525"/>
      <c r="J122" s="517" t="e">
        <f>IF(AND(Q122="",#REF!&gt;0,#REF!&lt;5),K122,)</f>
        <v>#REF!</v>
      </c>
      <c r="K122" s="518" t="str">
        <f>IF(D122="","ZZZ9",IF(AND(#REF!&gt;0,#REF!&lt;5),D122&amp;#REF!,D122&amp;"9"))</f>
        <v>ZZZ9</v>
      </c>
      <c r="L122" s="519">
        <f t="shared" si="3"/>
        <v>999</v>
      </c>
      <c r="M122" s="530">
        <f t="shared" si="4"/>
        <v>999</v>
      </c>
      <c r="N122" s="527"/>
      <c r="O122" s="522"/>
      <c r="P122" s="521">
        <f t="shared" si="5"/>
        <v>999</v>
      </c>
      <c r="Q122" s="522"/>
    </row>
    <row r="123" spans="1:17" s="523" customFormat="1" ht="18.899999999999999" customHeight="1" x14ac:dyDescent="0.25">
      <c r="A123" s="511">
        <v>117</v>
      </c>
      <c r="B123" s="512"/>
      <c r="C123" s="512"/>
      <c r="D123" s="513"/>
      <c r="E123" s="514"/>
      <c r="F123" s="522"/>
      <c r="G123" s="522"/>
      <c r="H123" s="524"/>
      <c r="I123" s="525"/>
      <c r="J123" s="517" t="e">
        <f>IF(AND(Q123="",#REF!&gt;0,#REF!&lt;5),K123,)</f>
        <v>#REF!</v>
      </c>
      <c r="K123" s="518" t="str">
        <f>IF(D123="","ZZZ9",IF(AND(#REF!&gt;0,#REF!&lt;5),D123&amp;#REF!,D123&amp;"9"))</f>
        <v>ZZZ9</v>
      </c>
      <c r="L123" s="519">
        <f t="shared" si="3"/>
        <v>999</v>
      </c>
      <c r="M123" s="530">
        <f t="shared" si="4"/>
        <v>999</v>
      </c>
      <c r="N123" s="527"/>
      <c r="O123" s="522"/>
      <c r="P123" s="521">
        <f t="shared" si="5"/>
        <v>999</v>
      </c>
      <c r="Q123" s="522"/>
    </row>
    <row r="124" spans="1:17" s="523" customFormat="1" ht="18.899999999999999" customHeight="1" x14ac:dyDescent="0.25">
      <c r="A124" s="511">
        <v>118</v>
      </c>
      <c r="B124" s="512"/>
      <c r="C124" s="512"/>
      <c r="D124" s="513"/>
      <c r="E124" s="514"/>
      <c r="F124" s="522"/>
      <c r="G124" s="522"/>
      <c r="H124" s="524"/>
      <c r="I124" s="525"/>
      <c r="J124" s="517" t="e">
        <f>IF(AND(Q124="",#REF!&gt;0,#REF!&lt;5),K124,)</f>
        <v>#REF!</v>
      </c>
      <c r="K124" s="518" t="str">
        <f>IF(D124="","ZZZ9",IF(AND(#REF!&gt;0,#REF!&lt;5),D124&amp;#REF!,D124&amp;"9"))</f>
        <v>ZZZ9</v>
      </c>
      <c r="L124" s="519">
        <f t="shared" si="3"/>
        <v>999</v>
      </c>
      <c r="M124" s="530">
        <f t="shared" si="4"/>
        <v>999</v>
      </c>
      <c r="N124" s="527"/>
      <c r="O124" s="522"/>
      <c r="P124" s="521">
        <f t="shared" si="5"/>
        <v>999</v>
      </c>
      <c r="Q124" s="522"/>
    </row>
    <row r="125" spans="1:17" s="523" customFormat="1" ht="18.899999999999999" customHeight="1" x14ac:dyDescent="0.25">
      <c r="A125" s="511">
        <v>119</v>
      </c>
      <c r="B125" s="512"/>
      <c r="C125" s="512"/>
      <c r="D125" s="513"/>
      <c r="E125" s="514"/>
      <c r="F125" s="522"/>
      <c r="G125" s="522"/>
      <c r="H125" s="524"/>
      <c r="I125" s="525"/>
      <c r="J125" s="517" t="e">
        <f>IF(AND(Q125="",#REF!&gt;0,#REF!&lt;5),K125,)</f>
        <v>#REF!</v>
      </c>
      <c r="K125" s="518" t="str">
        <f>IF(D125="","ZZZ9",IF(AND(#REF!&gt;0,#REF!&lt;5),D125&amp;#REF!,D125&amp;"9"))</f>
        <v>ZZZ9</v>
      </c>
      <c r="L125" s="519">
        <f t="shared" si="3"/>
        <v>999</v>
      </c>
      <c r="M125" s="530">
        <f t="shared" si="4"/>
        <v>999</v>
      </c>
      <c r="N125" s="527"/>
      <c r="O125" s="522"/>
      <c r="P125" s="521">
        <f t="shared" si="5"/>
        <v>999</v>
      </c>
      <c r="Q125" s="522"/>
    </row>
    <row r="126" spans="1:17" s="523" customFormat="1" ht="18.899999999999999" customHeight="1" x14ac:dyDescent="0.25">
      <c r="A126" s="511">
        <v>120</v>
      </c>
      <c r="B126" s="512"/>
      <c r="C126" s="512"/>
      <c r="D126" s="513"/>
      <c r="E126" s="514"/>
      <c r="F126" s="522"/>
      <c r="G126" s="522"/>
      <c r="H126" s="524"/>
      <c r="I126" s="525"/>
      <c r="J126" s="517" t="e">
        <f>IF(AND(Q126="",#REF!&gt;0,#REF!&lt;5),K126,)</f>
        <v>#REF!</v>
      </c>
      <c r="K126" s="518" t="str">
        <f>IF(D126="","ZZZ9",IF(AND(#REF!&gt;0,#REF!&lt;5),D126&amp;#REF!,D126&amp;"9"))</f>
        <v>ZZZ9</v>
      </c>
      <c r="L126" s="519">
        <f t="shared" si="3"/>
        <v>999</v>
      </c>
      <c r="M126" s="530">
        <f t="shared" si="4"/>
        <v>999</v>
      </c>
      <c r="N126" s="527"/>
      <c r="O126" s="522"/>
      <c r="P126" s="521">
        <f t="shared" si="5"/>
        <v>999</v>
      </c>
      <c r="Q126" s="522"/>
    </row>
    <row r="127" spans="1:17" s="523" customFormat="1" ht="18.899999999999999" customHeight="1" x14ac:dyDescent="0.25">
      <c r="A127" s="511">
        <v>121</v>
      </c>
      <c r="B127" s="512"/>
      <c r="C127" s="512"/>
      <c r="D127" s="513"/>
      <c r="E127" s="514"/>
      <c r="F127" s="522"/>
      <c r="G127" s="522"/>
      <c r="H127" s="524"/>
      <c r="I127" s="525"/>
      <c r="J127" s="517" t="e">
        <f>IF(AND(Q127="",#REF!&gt;0,#REF!&lt;5),K127,)</f>
        <v>#REF!</v>
      </c>
      <c r="K127" s="518" t="str">
        <f>IF(D127="","ZZZ9",IF(AND(#REF!&gt;0,#REF!&lt;5),D127&amp;#REF!,D127&amp;"9"))</f>
        <v>ZZZ9</v>
      </c>
      <c r="L127" s="519">
        <f t="shared" si="3"/>
        <v>999</v>
      </c>
      <c r="M127" s="530">
        <f t="shared" si="4"/>
        <v>999</v>
      </c>
      <c r="N127" s="527"/>
      <c r="O127" s="522"/>
      <c r="P127" s="521">
        <f t="shared" si="5"/>
        <v>999</v>
      </c>
      <c r="Q127" s="522"/>
    </row>
    <row r="128" spans="1:17" s="523" customFormat="1" ht="18.899999999999999" customHeight="1" x14ac:dyDescent="0.25">
      <c r="A128" s="511">
        <v>122</v>
      </c>
      <c r="B128" s="512"/>
      <c r="C128" s="512"/>
      <c r="D128" s="513"/>
      <c r="E128" s="514"/>
      <c r="F128" s="522"/>
      <c r="G128" s="522"/>
      <c r="H128" s="524"/>
      <c r="I128" s="525"/>
      <c r="J128" s="517" t="e">
        <f>IF(AND(Q128="",#REF!&gt;0,#REF!&lt;5),K128,)</f>
        <v>#REF!</v>
      </c>
      <c r="K128" s="518" t="str">
        <f>IF(D128="","ZZZ9",IF(AND(#REF!&gt;0,#REF!&lt;5),D128&amp;#REF!,D128&amp;"9"))</f>
        <v>ZZZ9</v>
      </c>
      <c r="L128" s="519">
        <f t="shared" si="3"/>
        <v>999</v>
      </c>
      <c r="M128" s="530">
        <f t="shared" si="4"/>
        <v>999</v>
      </c>
      <c r="N128" s="527"/>
      <c r="O128" s="522"/>
      <c r="P128" s="521">
        <f t="shared" si="5"/>
        <v>999</v>
      </c>
      <c r="Q128" s="522"/>
    </row>
    <row r="129" spans="1:17" s="523" customFormat="1" ht="18.899999999999999" customHeight="1" x14ac:dyDescent="0.25">
      <c r="A129" s="511">
        <v>123</v>
      </c>
      <c r="B129" s="512"/>
      <c r="C129" s="512"/>
      <c r="D129" s="513"/>
      <c r="E129" s="514"/>
      <c r="F129" s="522"/>
      <c r="G129" s="522"/>
      <c r="H129" s="524"/>
      <c r="I129" s="525"/>
      <c r="J129" s="517" t="e">
        <f>IF(AND(Q129="",#REF!&gt;0,#REF!&lt;5),K129,)</f>
        <v>#REF!</v>
      </c>
      <c r="K129" s="518" t="str">
        <f>IF(D129="","ZZZ9",IF(AND(#REF!&gt;0,#REF!&lt;5),D129&amp;#REF!,D129&amp;"9"))</f>
        <v>ZZZ9</v>
      </c>
      <c r="L129" s="519">
        <f t="shared" si="3"/>
        <v>999</v>
      </c>
      <c r="M129" s="530">
        <f t="shared" si="4"/>
        <v>999</v>
      </c>
      <c r="N129" s="527"/>
      <c r="O129" s="522"/>
      <c r="P129" s="521">
        <f t="shared" si="5"/>
        <v>999</v>
      </c>
      <c r="Q129" s="522"/>
    </row>
    <row r="130" spans="1:17" s="523" customFormat="1" ht="18.899999999999999" customHeight="1" x14ac:dyDescent="0.25">
      <c r="A130" s="511">
        <v>124</v>
      </c>
      <c r="B130" s="512"/>
      <c r="C130" s="512"/>
      <c r="D130" s="513"/>
      <c r="E130" s="514"/>
      <c r="F130" s="522"/>
      <c r="G130" s="522"/>
      <c r="H130" s="524"/>
      <c r="I130" s="525"/>
      <c r="J130" s="517" t="e">
        <f>IF(AND(Q130="",#REF!&gt;0,#REF!&lt;5),K130,)</f>
        <v>#REF!</v>
      </c>
      <c r="K130" s="518" t="str">
        <f>IF(D130="","ZZZ9",IF(AND(#REF!&gt;0,#REF!&lt;5),D130&amp;#REF!,D130&amp;"9"))</f>
        <v>ZZZ9</v>
      </c>
      <c r="L130" s="519">
        <f t="shared" si="3"/>
        <v>999</v>
      </c>
      <c r="M130" s="530">
        <f t="shared" si="4"/>
        <v>999</v>
      </c>
      <c r="N130" s="527"/>
      <c r="O130" s="522"/>
      <c r="P130" s="521">
        <f t="shared" si="5"/>
        <v>999</v>
      </c>
      <c r="Q130" s="522"/>
    </row>
    <row r="131" spans="1:17" s="523" customFormat="1" ht="18.899999999999999" customHeight="1" x14ac:dyDescent="0.25">
      <c r="A131" s="511">
        <v>125</v>
      </c>
      <c r="B131" s="512"/>
      <c r="C131" s="512"/>
      <c r="D131" s="513"/>
      <c r="E131" s="514"/>
      <c r="F131" s="522"/>
      <c r="G131" s="522"/>
      <c r="H131" s="524"/>
      <c r="I131" s="525"/>
      <c r="J131" s="517" t="e">
        <f>IF(AND(Q131="",#REF!&gt;0,#REF!&lt;5),K131,)</f>
        <v>#REF!</v>
      </c>
      <c r="K131" s="518" t="str">
        <f>IF(D131="","ZZZ9",IF(AND(#REF!&gt;0,#REF!&lt;5),D131&amp;#REF!,D131&amp;"9"))</f>
        <v>ZZZ9</v>
      </c>
      <c r="L131" s="519">
        <f t="shared" si="3"/>
        <v>999</v>
      </c>
      <c r="M131" s="530">
        <f t="shared" si="4"/>
        <v>999</v>
      </c>
      <c r="N131" s="527"/>
      <c r="O131" s="522"/>
      <c r="P131" s="521">
        <f t="shared" si="5"/>
        <v>999</v>
      </c>
      <c r="Q131" s="522"/>
    </row>
    <row r="132" spans="1:17" s="523" customFormat="1" ht="18.899999999999999" customHeight="1" x14ac:dyDescent="0.25">
      <c r="A132" s="511">
        <v>126</v>
      </c>
      <c r="B132" s="512"/>
      <c r="C132" s="512"/>
      <c r="D132" s="513"/>
      <c r="E132" s="514"/>
      <c r="F132" s="522"/>
      <c r="G132" s="522"/>
      <c r="H132" s="524"/>
      <c r="I132" s="525"/>
      <c r="J132" s="517" t="e">
        <f>IF(AND(Q132="",#REF!&gt;0,#REF!&lt;5),K132,)</f>
        <v>#REF!</v>
      </c>
      <c r="K132" s="518" t="str">
        <f>IF(D132="","ZZZ9",IF(AND(#REF!&gt;0,#REF!&lt;5),D132&amp;#REF!,D132&amp;"9"))</f>
        <v>ZZZ9</v>
      </c>
      <c r="L132" s="519">
        <f t="shared" si="3"/>
        <v>999</v>
      </c>
      <c r="M132" s="530">
        <f t="shared" si="4"/>
        <v>999</v>
      </c>
      <c r="N132" s="527"/>
      <c r="O132" s="522"/>
      <c r="P132" s="521">
        <f t="shared" si="5"/>
        <v>999</v>
      </c>
      <c r="Q132" s="522"/>
    </row>
    <row r="133" spans="1:17" s="523" customFormat="1" ht="18.899999999999999" customHeight="1" x14ac:dyDescent="0.25">
      <c r="A133" s="511">
        <v>127</v>
      </c>
      <c r="B133" s="512"/>
      <c r="C133" s="512"/>
      <c r="D133" s="513"/>
      <c r="E133" s="514"/>
      <c r="F133" s="522"/>
      <c r="G133" s="522"/>
      <c r="H133" s="524"/>
      <c r="I133" s="525"/>
      <c r="J133" s="517" t="e">
        <f>IF(AND(Q133="",#REF!&gt;0,#REF!&lt;5),K133,)</f>
        <v>#REF!</v>
      </c>
      <c r="K133" s="518" t="str">
        <f>IF(D133="","ZZZ9",IF(AND(#REF!&gt;0,#REF!&lt;5),D133&amp;#REF!,D133&amp;"9"))</f>
        <v>ZZZ9</v>
      </c>
      <c r="L133" s="519">
        <f t="shared" si="3"/>
        <v>999</v>
      </c>
      <c r="M133" s="530">
        <f t="shared" si="4"/>
        <v>999</v>
      </c>
      <c r="N133" s="527"/>
      <c r="O133" s="522"/>
      <c r="P133" s="521">
        <f t="shared" si="5"/>
        <v>999</v>
      </c>
      <c r="Q133" s="522"/>
    </row>
    <row r="134" spans="1:17" s="523" customFormat="1" ht="18.899999999999999" customHeight="1" x14ac:dyDescent="0.25">
      <c r="A134" s="511">
        <v>128</v>
      </c>
      <c r="B134" s="512"/>
      <c r="C134" s="512"/>
      <c r="D134" s="513"/>
      <c r="E134" s="514"/>
      <c r="F134" s="522"/>
      <c r="G134" s="522"/>
      <c r="H134" s="524"/>
      <c r="I134" s="525"/>
      <c r="J134" s="517" t="e">
        <f>IF(AND(Q134="",#REF!&gt;0,#REF!&lt;5),K134,)</f>
        <v>#REF!</v>
      </c>
      <c r="K134" s="518" t="str">
        <f>IF(D134="","ZZZ9",IF(AND(#REF!&gt;0,#REF!&lt;5),D134&amp;#REF!,D134&amp;"9"))</f>
        <v>ZZZ9</v>
      </c>
      <c r="L134" s="519">
        <f t="shared" si="3"/>
        <v>999</v>
      </c>
      <c r="M134" s="530">
        <f t="shared" si="4"/>
        <v>999</v>
      </c>
      <c r="N134" s="527"/>
      <c r="O134" s="525"/>
      <c r="P134" s="536">
        <f t="shared" si="5"/>
        <v>999</v>
      </c>
      <c r="Q134" s="525"/>
    </row>
    <row r="135" spans="1:17" x14ac:dyDescent="0.25">
      <c r="A135" s="511">
        <v>129</v>
      </c>
      <c r="B135" s="512"/>
      <c r="C135" s="512"/>
      <c r="D135" s="513"/>
      <c r="E135" s="514"/>
      <c r="F135" s="522"/>
      <c r="G135" s="522"/>
      <c r="H135" s="524"/>
      <c r="I135" s="525"/>
      <c r="J135" s="517" t="e">
        <f>IF(AND(Q135="",#REF!&gt;0,#REF!&lt;5),K135,)</f>
        <v>#REF!</v>
      </c>
      <c r="K135" s="518" t="str">
        <f>IF(D135="","ZZZ9",IF(AND(#REF!&gt;0,#REF!&lt;5),D135&amp;#REF!,D135&amp;"9"))</f>
        <v>ZZZ9</v>
      </c>
      <c r="L135" s="519">
        <f t="shared" si="3"/>
        <v>999</v>
      </c>
      <c r="M135" s="530">
        <f t="shared" si="4"/>
        <v>999</v>
      </c>
      <c r="N135" s="527"/>
      <c r="O135" s="522"/>
      <c r="P135" s="521">
        <f t="shared" si="5"/>
        <v>999</v>
      </c>
      <c r="Q135" s="522"/>
    </row>
    <row r="136" spans="1:17" x14ac:dyDescent="0.25">
      <c r="A136" s="511">
        <v>130</v>
      </c>
      <c r="B136" s="512"/>
      <c r="C136" s="512"/>
      <c r="D136" s="513"/>
      <c r="E136" s="514"/>
      <c r="F136" s="522"/>
      <c r="G136" s="522"/>
      <c r="H136" s="524"/>
      <c r="I136" s="525"/>
      <c r="J136" s="517" t="e">
        <f>IF(AND(Q136="",#REF!&gt;0,#REF!&lt;5),K136,)</f>
        <v>#REF!</v>
      </c>
      <c r="K136" s="518" t="str">
        <f>IF(D136="","ZZZ9",IF(AND(#REF!&gt;0,#REF!&lt;5),D136&amp;#REF!,D136&amp;"9"))</f>
        <v>ZZZ9</v>
      </c>
      <c r="L136" s="519">
        <f t="shared" si="3"/>
        <v>999</v>
      </c>
      <c r="M136" s="530">
        <f t="shared" si="4"/>
        <v>999</v>
      </c>
      <c r="N136" s="527"/>
      <c r="O136" s="522"/>
      <c r="P136" s="521">
        <f t="shared" si="5"/>
        <v>999</v>
      </c>
      <c r="Q136" s="522"/>
    </row>
    <row r="137" spans="1:17" x14ac:dyDescent="0.25">
      <c r="A137" s="511">
        <v>131</v>
      </c>
      <c r="B137" s="512"/>
      <c r="C137" s="512"/>
      <c r="D137" s="513"/>
      <c r="E137" s="514"/>
      <c r="F137" s="522"/>
      <c r="G137" s="522"/>
      <c r="H137" s="524"/>
      <c r="I137" s="525"/>
      <c r="J137" s="517" t="e">
        <f>IF(AND(Q137="",#REF!&gt;0,#REF!&lt;5),K137,)</f>
        <v>#REF!</v>
      </c>
      <c r="K137" s="518" t="str">
        <f>IF(D137="","ZZZ9",IF(AND(#REF!&gt;0,#REF!&lt;5),D137&amp;#REF!,D137&amp;"9"))</f>
        <v>ZZZ9</v>
      </c>
      <c r="L137" s="519">
        <f t="shared" si="3"/>
        <v>999</v>
      </c>
      <c r="M137" s="530">
        <f t="shared" si="4"/>
        <v>999</v>
      </c>
      <c r="N137" s="527"/>
      <c r="O137" s="522"/>
      <c r="P137" s="521">
        <f t="shared" si="5"/>
        <v>999</v>
      </c>
      <c r="Q137" s="522"/>
    </row>
    <row r="138" spans="1:17" x14ac:dyDescent="0.25">
      <c r="A138" s="511">
        <v>132</v>
      </c>
      <c r="B138" s="512"/>
      <c r="C138" s="512"/>
      <c r="D138" s="513"/>
      <c r="E138" s="514"/>
      <c r="F138" s="522"/>
      <c r="G138" s="522"/>
      <c r="H138" s="524"/>
      <c r="I138" s="525"/>
      <c r="J138" s="517" t="e">
        <f>IF(AND(Q138="",#REF!&gt;0,#REF!&lt;5),K138,)</f>
        <v>#REF!</v>
      </c>
      <c r="K138" s="518" t="str">
        <f>IF(D138="","ZZZ9",IF(AND(#REF!&gt;0,#REF!&lt;5),D138&amp;#REF!,D138&amp;"9"))</f>
        <v>ZZZ9</v>
      </c>
      <c r="L138" s="519">
        <f t="shared" si="3"/>
        <v>999</v>
      </c>
      <c r="M138" s="530">
        <f t="shared" si="4"/>
        <v>999</v>
      </c>
      <c r="N138" s="527"/>
      <c r="O138" s="522"/>
      <c r="P138" s="521">
        <f t="shared" si="5"/>
        <v>999</v>
      </c>
      <c r="Q138" s="522"/>
    </row>
    <row r="139" spans="1:17" x14ac:dyDescent="0.25">
      <c r="A139" s="511">
        <v>133</v>
      </c>
      <c r="B139" s="512"/>
      <c r="C139" s="512"/>
      <c r="D139" s="513"/>
      <c r="E139" s="514"/>
      <c r="F139" s="522"/>
      <c r="G139" s="522"/>
      <c r="H139" s="524"/>
      <c r="I139" s="525"/>
      <c r="J139" s="517" t="e">
        <f>IF(AND(Q139="",#REF!&gt;0,#REF!&lt;5),K139,)</f>
        <v>#REF!</v>
      </c>
      <c r="K139" s="518" t="str">
        <f>IF(D139="","ZZZ9",IF(AND(#REF!&gt;0,#REF!&lt;5),D139&amp;#REF!,D139&amp;"9"))</f>
        <v>ZZZ9</v>
      </c>
      <c r="L139" s="519">
        <f t="shared" si="3"/>
        <v>999</v>
      </c>
      <c r="M139" s="530">
        <f t="shared" si="4"/>
        <v>999</v>
      </c>
      <c r="N139" s="527"/>
      <c r="O139" s="522"/>
      <c r="P139" s="521">
        <f t="shared" si="5"/>
        <v>999</v>
      </c>
      <c r="Q139" s="522"/>
    </row>
    <row r="140" spans="1:17" x14ac:dyDescent="0.25">
      <c r="A140" s="511">
        <v>134</v>
      </c>
      <c r="B140" s="512"/>
      <c r="C140" s="512"/>
      <c r="D140" s="513"/>
      <c r="E140" s="514"/>
      <c r="F140" s="522"/>
      <c r="G140" s="522"/>
      <c r="H140" s="524"/>
      <c r="I140" s="525"/>
      <c r="J140" s="517" t="e">
        <f>IF(AND(Q140="",#REF!&gt;0,#REF!&lt;5),K140,)</f>
        <v>#REF!</v>
      </c>
      <c r="K140" s="518" t="str">
        <f>IF(D140="","ZZZ9",IF(AND(#REF!&gt;0,#REF!&lt;5),D140&amp;#REF!,D140&amp;"9"))</f>
        <v>ZZZ9</v>
      </c>
      <c r="L140" s="519">
        <f t="shared" si="3"/>
        <v>999</v>
      </c>
      <c r="M140" s="530">
        <f t="shared" si="4"/>
        <v>999</v>
      </c>
      <c r="N140" s="527"/>
      <c r="O140" s="522"/>
      <c r="P140" s="521">
        <f t="shared" si="5"/>
        <v>999</v>
      </c>
      <c r="Q140" s="522"/>
    </row>
    <row r="141" spans="1:17" x14ac:dyDescent="0.25">
      <c r="A141" s="511">
        <v>135</v>
      </c>
      <c r="B141" s="512"/>
      <c r="C141" s="512"/>
      <c r="D141" s="513"/>
      <c r="E141" s="514"/>
      <c r="F141" s="522"/>
      <c r="G141" s="522"/>
      <c r="H141" s="524"/>
      <c r="I141" s="525"/>
      <c r="J141" s="517" t="e">
        <f>IF(AND(Q141="",#REF!&gt;0,#REF!&lt;5),K141,)</f>
        <v>#REF!</v>
      </c>
      <c r="K141" s="518" t="str">
        <f>IF(D141="","ZZZ9",IF(AND(#REF!&gt;0,#REF!&lt;5),D141&amp;#REF!,D141&amp;"9"))</f>
        <v>ZZZ9</v>
      </c>
      <c r="L141" s="519">
        <f t="shared" si="3"/>
        <v>999</v>
      </c>
      <c r="M141" s="530">
        <f t="shared" si="4"/>
        <v>999</v>
      </c>
      <c r="N141" s="527"/>
      <c r="O141" s="525"/>
      <c r="P141" s="536">
        <f t="shared" si="5"/>
        <v>999</v>
      </c>
      <c r="Q141" s="525"/>
    </row>
    <row r="142" spans="1:17" x14ac:dyDescent="0.25">
      <c r="A142" s="511">
        <v>136</v>
      </c>
      <c r="B142" s="512"/>
      <c r="C142" s="512"/>
      <c r="D142" s="513"/>
      <c r="E142" s="514"/>
      <c r="F142" s="522"/>
      <c r="G142" s="522"/>
      <c r="H142" s="524"/>
      <c r="I142" s="525"/>
      <c r="J142" s="517" t="e">
        <f>IF(AND(Q142="",#REF!&gt;0,#REF!&lt;5),K142,)</f>
        <v>#REF!</v>
      </c>
      <c r="K142" s="518" t="str">
        <f>IF(D142="","ZZZ9",IF(AND(#REF!&gt;0,#REF!&lt;5),D142&amp;#REF!,D142&amp;"9"))</f>
        <v>ZZZ9</v>
      </c>
      <c r="L142" s="519">
        <f t="shared" si="3"/>
        <v>999</v>
      </c>
      <c r="M142" s="530">
        <f t="shared" si="4"/>
        <v>999</v>
      </c>
      <c r="N142" s="527"/>
      <c r="O142" s="522"/>
      <c r="P142" s="521">
        <f t="shared" si="5"/>
        <v>999</v>
      </c>
      <c r="Q142" s="522"/>
    </row>
    <row r="143" spans="1:17" x14ac:dyDescent="0.25">
      <c r="A143" s="511">
        <v>137</v>
      </c>
      <c r="B143" s="512"/>
      <c r="C143" s="512"/>
      <c r="D143" s="513"/>
      <c r="E143" s="514"/>
      <c r="F143" s="522"/>
      <c r="G143" s="522"/>
      <c r="H143" s="524"/>
      <c r="I143" s="525"/>
      <c r="J143" s="517" t="e">
        <f>IF(AND(Q143="",#REF!&gt;0,#REF!&lt;5),K143,)</f>
        <v>#REF!</v>
      </c>
      <c r="K143" s="518" t="str">
        <f>IF(D143="","ZZZ9",IF(AND(#REF!&gt;0,#REF!&lt;5),D143&amp;#REF!,D143&amp;"9"))</f>
        <v>ZZZ9</v>
      </c>
      <c r="L143" s="519">
        <f t="shared" si="3"/>
        <v>999</v>
      </c>
      <c r="M143" s="530">
        <f t="shared" si="4"/>
        <v>999</v>
      </c>
      <c r="N143" s="527"/>
      <c r="O143" s="522"/>
      <c r="P143" s="521">
        <f t="shared" si="5"/>
        <v>999</v>
      </c>
      <c r="Q143" s="522"/>
    </row>
    <row r="144" spans="1:17" x14ac:dyDescent="0.25">
      <c r="A144" s="511">
        <v>138</v>
      </c>
      <c r="B144" s="512"/>
      <c r="C144" s="512"/>
      <c r="D144" s="513"/>
      <c r="E144" s="514"/>
      <c r="F144" s="522"/>
      <c r="G144" s="522"/>
      <c r="H144" s="524"/>
      <c r="I144" s="525"/>
      <c r="J144" s="517" t="e">
        <f>IF(AND(Q144="",#REF!&gt;0,#REF!&lt;5),K144,)</f>
        <v>#REF!</v>
      </c>
      <c r="K144" s="518" t="str">
        <f>IF(D144="","ZZZ9",IF(AND(#REF!&gt;0,#REF!&lt;5),D144&amp;#REF!,D144&amp;"9"))</f>
        <v>ZZZ9</v>
      </c>
      <c r="L144" s="519">
        <f t="shared" si="3"/>
        <v>999</v>
      </c>
      <c r="M144" s="530">
        <f t="shared" si="4"/>
        <v>999</v>
      </c>
      <c r="N144" s="527"/>
      <c r="O144" s="522"/>
      <c r="P144" s="521">
        <f t="shared" si="5"/>
        <v>999</v>
      </c>
      <c r="Q144" s="522"/>
    </row>
    <row r="145" spans="1:17" x14ac:dyDescent="0.25">
      <c r="A145" s="511">
        <v>139</v>
      </c>
      <c r="B145" s="512"/>
      <c r="C145" s="512"/>
      <c r="D145" s="513"/>
      <c r="E145" s="514"/>
      <c r="F145" s="522"/>
      <c r="G145" s="522"/>
      <c r="H145" s="524"/>
      <c r="I145" s="525"/>
      <c r="J145" s="517" t="e">
        <f>IF(AND(Q145="",#REF!&gt;0,#REF!&lt;5),K145,)</f>
        <v>#REF!</v>
      </c>
      <c r="K145" s="518" t="str">
        <f>IF(D145="","ZZZ9",IF(AND(#REF!&gt;0,#REF!&lt;5),D145&amp;#REF!,D145&amp;"9"))</f>
        <v>ZZZ9</v>
      </c>
      <c r="L145" s="519">
        <f t="shared" si="3"/>
        <v>999</v>
      </c>
      <c r="M145" s="530">
        <f t="shared" si="4"/>
        <v>999</v>
      </c>
      <c r="N145" s="527"/>
      <c r="O145" s="522"/>
      <c r="P145" s="521">
        <f t="shared" si="5"/>
        <v>999</v>
      </c>
      <c r="Q145" s="522"/>
    </row>
    <row r="146" spans="1:17" x14ac:dyDescent="0.25">
      <c r="A146" s="511">
        <v>140</v>
      </c>
      <c r="B146" s="512"/>
      <c r="C146" s="512"/>
      <c r="D146" s="513"/>
      <c r="E146" s="514"/>
      <c r="F146" s="522"/>
      <c r="G146" s="522"/>
      <c r="H146" s="524"/>
      <c r="I146" s="525"/>
      <c r="J146" s="517" t="e">
        <f>IF(AND(Q146="",#REF!&gt;0,#REF!&lt;5),K146,)</f>
        <v>#REF!</v>
      </c>
      <c r="K146" s="518" t="str">
        <f>IF(D146="","ZZZ9",IF(AND(#REF!&gt;0,#REF!&lt;5),D146&amp;#REF!,D146&amp;"9"))</f>
        <v>ZZZ9</v>
      </c>
      <c r="L146" s="519">
        <f t="shared" si="3"/>
        <v>999</v>
      </c>
      <c r="M146" s="530">
        <f t="shared" si="4"/>
        <v>999</v>
      </c>
      <c r="N146" s="527"/>
      <c r="O146" s="522"/>
      <c r="P146" s="521">
        <f t="shared" si="5"/>
        <v>999</v>
      </c>
      <c r="Q146" s="522"/>
    </row>
    <row r="147" spans="1:17" x14ac:dyDescent="0.25">
      <c r="A147" s="511">
        <v>141</v>
      </c>
      <c r="B147" s="512"/>
      <c r="C147" s="512"/>
      <c r="D147" s="513"/>
      <c r="E147" s="514"/>
      <c r="F147" s="522"/>
      <c r="G147" s="522"/>
      <c r="H147" s="524"/>
      <c r="I147" s="525"/>
      <c r="J147" s="517" t="e">
        <f>IF(AND(Q147="",#REF!&gt;0,#REF!&lt;5),K147,)</f>
        <v>#REF!</v>
      </c>
      <c r="K147" s="518" t="str">
        <f>IF(D147="","ZZZ9",IF(AND(#REF!&gt;0,#REF!&lt;5),D147&amp;#REF!,D147&amp;"9"))</f>
        <v>ZZZ9</v>
      </c>
      <c r="L147" s="519">
        <f t="shared" si="3"/>
        <v>999</v>
      </c>
      <c r="M147" s="530">
        <f t="shared" si="4"/>
        <v>999</v>
      </c>
      <c r="N147" s="527"/>
      <c r="O147" s="522"/>
      <c r="P147" s="521">
        <f t="shared" si="5"/>
        <v>999</v>
      </c>
      <c r="Q147" s="522"/>
    </row>
    <row r="148" spans="1:17" x14ac:dyDescent="0.25">
      <c r="A148" s="511">
        <v>142</v>
      </c>
      <c r="B148" s="512"/>
      <c r="C148" s="512"/>
      <c r="D148" s="513"/>
      <c r="E148" s="514"/>
      <c r="F148" s="522"/>
      <c r="G148" s="522"/>
      <c r="H148" s="524"/>
      <c r="I148" s="525"/>
      <c r="J148" s="517" t="e">
        <f>IF(AND(Q148="",#REF!&gt;0,#REF!&lt;5),K148,)</f>
        <v>#REF!</v>
      </c>
      <c r="K148" s="518" t="str">
        <f>IF(D148="","ZZZ9",IF(AND(#REF!&gt;0,#REF!&lt;5),D148&amp;#REF!,D148&amp;"9"))</f>
        <v>ZZZ9</v>
      </c>
      <c r="L148" s="519">
        <f t="shared" si="3"/>
        <v>999</v>
      </c>
      <c r="M148" s="530">
        <f t="shared" si="4"/>
        <v>999</v>
      </c>
      <c r="N148" s="527"/>
      <c r="O148" s="525"/>
      <c r="P148" s="536">
        <f t="shared" si="5"/>
        <v>999</v>
      </c>
      <c r="Q148" s="525"/>
    </row>
    <row r="149" spans="1:17" x14ac:dyDescent="0.25">
      <c r="A149" s="511">
        <v>143</v>
      </c>
      <c r="B149" s="512"/>
      <c r="C149" s="512"/>
      <c r="D149" s="513"/>
      <c r="E149" s="514"/>
      <c r="F149" s="522"/>
      <c r="G149" s="522"/>
      <c r="H149" s="524"/>
      <c r="I149" s="525"/>
      <c r="J149" s="517" t="e">
        <f>IF(AND(Q149="",#REF!&gt;0,#REF!&lt;5),K149,)</f>
        <v>#REF!</v>
      </c>
      <c r="K149" s="518" t="str">
        <f>IF(D149="","ZZZ9",IF(AND(#REF!&gt;0,#REF!&lt;5),D149&amp;#REF!,D149&amp;"9"))</f>
        <v>ZZZ9</v>
      </c>
      <c r="L149" s="519">
        <f t="shared" si="3"/>
        <v>999</v>
      </c>
      <c r="M149" s="530">
        <f t="shared" si="4"/>
        <v>999</v>
      </c>
      <c r="N149" s="527"/>
      <c r="O149" s="522"/>
      <c r="P149" s="521">
        <f t="shared" si="5"/>
        <v>999</v>
      </c>
      <c r="Q149" s="522"/>
    </row>
    <row r="150" spans="1:17" x14ac:dyDescent="0.25">
      <c r="A150" s="511">
        <v>144</v>
      </c>
      <c r="B150" s="512"/>
      <c r="C150" s="512"/>
      <c r="D150" s="513"/>
      <c r="E150" s="514"/>
      <c r="F150" s="522"/>
      <c r="G150" s="522"/>
      <c r="H150" s="524"/>
      <c r="I150" s="525"/>
      <c r="J150" s="517" t="e">
        <f>IF(AND(Q150="",#REF!&gt;0,#REF!&lt;5),K150,)</f>
        <v>#REF!</v>
      </c>
      <c r="K150" s="518" t="str">
        <f>IF(D150="","ZZZ9",IF(AND(#REF!&gt;0,#REF!&lt;5),D150&amp;#REF!,D150&amp;"9"))</f>
        <v>ZZZ9</v>
      </c>
      <c r="L150" s="519">
        <f t="shared" si="3"/>
        <v>999</v>
      </c>
      <c r="M150" s="530">
        <f t="shared" si="4"/>
        <v>999</v>
      </c>
      <c r="N150" s="527"/>
      <c r="O150" s="522"/>
      <c r="P150" s="521">
        <f t="shared" si="5"/>
        <v>999</v>
      </c>
      <c r="Q150" s="522"/>
    </row>
    <row r="151" spans="1:17" x14ac:dyDescent="0.25">
      <c r="A151" s="511">
        <v>145</v>
      </c>
      <c r="B151" s="512"/>
      <c r="C151" s="512"/>
      <c r="D151" s="513"/>
      <c r="E151" s="514"/>
      <c r="F151" s="522"/>
      <c r="G151" s="522"/>
      <c r="H151" s="524"/>
      <c r="I151" s="525"/>
      <c r="J151" s="517" t="e">
        <f>IF(AND(Q151="",#REF!&gt;0,#REF!&lt;5),K151,)</f>
        <v>#REF!</v>
      </c>
      <c r="K151" s="518" t="str">
        <f>IF(D151="","ZZZ9",IF(AND(#REF!&gt;0,#REF!&lt;5),D151&amp;#REF!,D151&amp;"9"))</f>
        <v>ZZZ9</v>
      </c>
      <c r="L151" s="519">
        <f t="shared" si="3"/>
        <v>999</v>
      </c>
      <c r="M151" s="530">
        <f t="shared" si="4"/>
        <v>999</v>
      </c>
      <c r="N151" s="527"/>
      <c r="O151" s="522"/>
      <c r="P151" s="521">
        <f t="shared" si="5"/>
        <v>999</v>
      </c>
      <c r="Q151" s="522"/>
    </row>
    <row r="152" spans="1:17" x14ac:dyDescent="0.25">
      <c r="A152" s="511">
        <v>146</v>
      </c>
      <c r="B152" s="512"/>
      <c r="C152" s="512"/>
      <c r="D152" s="513"/>
      <c r="E152" s="514"/>
      <c r="F152" s="522"/>
      <c r="G152" s="522"/>
      <c r="H152" s="524"/>
      <c r="I152" s="525"/>
      <c r="J152" s="517" t="e">
        <f>IF(AND(Q152="",#REF!&gt;0,#REF!&lt;5),K152,)</f>
        <v>#REF!</v>
      </c>
      <c r="K152" s="518" t="str">
        <f>IF(D152="","ZZZ9",IF(AND(#REF!&gt;0,#REF!&lt;5),D152&amp;#REF!,D152&amp;"9"))</f>
        <v>ZZZ9</v>
      </c>
      <c r="L152" s="519">
        <f t="shared" si="3"/>
        <v>999</v>
      </c>
      <c r="M152" s="530">
        <f t="shared" si="4"/>
        <v>999</v>
      </c>
      <c r="N152" s="527"/>
      <c r="O152" s="522"/>
      <c r="P152" s="521">
        <f t="shared" si="5"/>
        <v>999</v>
      </c>
      <c r="Q152" s="522"/>
    </row>
    <row r="153" spans="1:17" x14ac:dyDescent="0.25">
      <c r="A153" s="511">
        <v>147</v>
      </c>
      <c r="B153" s="512"/>
      <c r="C153" s="512"/>
      <c r="D153" s="513"/>
      <c r="E153" s="514"/>
      <c r="F153" s="522"/>
      <c r="G153" s="522"/>
      <c r="H153" s="524"/>
      <c r="I153" s="525"/>
      <c r="J153" s="517" t="e">
        <f>IF(AND(Q153="",#REF!&gt;0,#REF!&lt;5),K153,)</f>
        <v>#REF!</v>
      </c>
      <c r="K153" s="518" t="str">
        <f>IF(D153="","ZZZ9",IF(AND(#REF!&gt;0,#REF!&lt;5),D153&amp;#REF!,D153&amp;"9"))</f>
        <v>ZZZ9</v>
      </c>
      <c r="L153" s="519">
        <f t="shared" si="3"/>
        <v>999</v>
      </c>
      <c r="M153" s="530">
        <f t="shared" si="4"/>
        <v>999</v>
      </c>
      <c r="N153" s="527"/>
      <c r="O153" s="522"/>
      <c r="P153" s="521">
        <f t="shared" si="5"/>
        <v>999</v>
      </c>
      <c r="Q153" s="522"/>
    </row>
    <row r="154" spans="1:17" x14ac:dyDescent="0.25">
      <c r="A154" s="511">
        <v>148</v>
      </c>
      <c r="B154" s="512"/>
      <c r="C154" s="512"/>
      <c r="D154" s="513"/>
      <c r="E154" s="514"/>
      <c r="F154" s="522"/>
      <c r="G154" s="522"/>
      <c r="H154" s="524"/>
      <c r="I154" s="525"/>
      <c r="J154" s="517" t="e">
        <f>IF(AND(Q154="",#REF!&gt;0,#REF!&lt;5),K154,)</f>
        <v>#REF!</v>
      </c>
      <c r="K154" s="518" t="str">
        <f>IF(D154="","ZZZ9",IF(AND(#REF!&gt;0,#REF!&lt;5),D154&amp;#REF!,D154&amp;"9"))</f>
        <v>ZZZ9</v>
      </c>
      <c r="L154" s="519">
        <f t="shared" si="3"/>
        <v>999</v>
      </c>
      <c r="M154" s="530">
        <f t="shared" si="4"/>
        <v>999</v>
      </c>
      <c r="N154" s="527"/>
      <c r="O154" s="522"/>
      <c r="P154" s="521">
        <f t="shared" si="5"/>
        <v>999</v>
      </c>
      <c r="Q154" s="522"/>
    </row>
    <row r="155" spans="1:17" x14ac:dyDescent="0.25">
      <c r="A155" s="511">
        <v>149</v>
      </c>
      <c r="B155" s="512"/>
      <c r="C155" s="512"/>
      <c r="D155" s="513"/>
      <c r="E155" s="514"/>
      <c r="F155" s="522"/>
      <c r="G155" s="522"/>
      <c r="H155" s="524"/>
      <c r="I155" s="525"/>
      <c r="J155" s="517" t="e">
        <f>IF(AND(Q155="",#REF!&gt;0,#REF!&lt;5),K155,)</f>
        <v>#REF!</v>
      </c>
      <c r="K155" s="518" t="str">
        <f>IF(D155="","ZZZ9",IF(AND(#REF!&gt;0,#REF!&lt;5),D155&amp;#REF!,D155&amp;"9"))</f>
        <v>ZZZ9</v>
      </c>
      <c r="L155" s="519">
        <f t="shared" si="3"/>
        <v>999</v>
      </c>
      <c r="M155" s="530">
        <f t="shared" si="4"/>
        <v>999</v>
      </c>
      <c r="N155" s="527"/>
      <c r="O155" s="522"/>
      <c r="P155" s="521">
        <f t="shared" si="5"/>
        <v>999</v>
      </c>
      <c r="Q155" s="522"/>
    </row>
    <row r="156" spans="1:17" x14ac:dyDescent="0.25">
      <c r="A156" s="511">
        <v>150</v>
      </c>
      <c r="B156" s="512"/>
      <c r="C156" s="512"/>
      <c r="D156" s="513"/>
      <c r="E156" s="514"/>
      <c r="F156" s="522"/>
      <c r="G156" s="522"/>
      <c r="H156" s="524"/>
      <c r="I156" s="525"/>
      <c r="J156" s="517" t="e">
        <f>IF(AND(Q156="",#REF!&gt;0,#REF!&lt;5),K156,)</f>
        <v>#REF!</v>
      </c>
      <c r="K156" s="518" t="str">
        <f>IF(D156="","ZZZ9",IF(AND(#REF!&gt;0,#REF!&lt;5),D156&amp;#REF!,D156&amp;"9"))</f>
        <v>ZZZ9</v>
      </c>
      <c r="L156" s="519">
        <f t="shared" si="3"/>
        <v>999</v>
      </c>
      <c r="M156" s="530">
        <f t="shared" si="4"/>
        <v>999</v>
      </c>
      <c r="N156" s="527"/>
      <c r="O156" s="522"/>
      <c r="P156" s="521">
        <f t="shared" si="5"/>
        <v>999</v>
      </c>
      <c r="Q156" s="522"/>
    </row>
  </sheetData>
  <conditionalFormatting sqref="A7:D156">
    <cfRule type="expression" dxfId="285" priority="18" stopIfTrue="1">
      <formula>$Q7&gt;=1</formula>
    </cfRule>
  </conditionalFormatting>
  <conditionalFormatting sqref="B7:D37">
    <cfRule type="expression" dxfId="284" priority="1" stopIfTrue="1">
      <formula>$Q7&gt;=1</formula>
    </cfRule>
  </conditionalFormatting>
  <conditionalFormatting sqref="E7:E14">
    <cfRule type="expression" dxfId="283" priority="6" stopIfTrue="1">
      <formula>AND(ROUNDDOWN(($A$4-E7)/365.25,0)&lt;=13,G7&lt;&gt;"OK")</formula>
    </cfRule>
    <cfRule type="expression" dxfId="282" priority="7" stopIfTrue="1">
      <formula>AND(ROUNDDOWN(($A$4-E7)/365.25,0)&lt;=14,G7&lt;&gt;"OK")</formula>
    </cfRule>
    <cfRule type="expression" dxfId="281" priority="8" stopIfTrue="1">
      <formula>AND(ROUNDDOWN(($A$4-E7)/365.25,0)&lt;=17,G7&lt;&gt;"OK")</formula>
    </cfRule>
    <cfRule type="expression" dxfId="280" priority="11" stopIfTrue="1">
      <formula>AND(ROUNDDOWN(($A$4-E7)/365.25,0)&lt;=13,G7&lt;&gt;"OK")</formula>
    </cfRule>
    <cfRule type="expression" dxfId="279" priority="12" stopIfTrue="1">
      <formula>AND(ROUNDDOWN(($A$4-E7)/365.25,0)&lt;=14,G7&lt;&gt;"OK")</formula>
    </cfRule>
    <cfRule type="expression" dxfId="278" priority="13" stopIfTrue="1">
      <formula>AND(ROUNDDOWN(($A$4-E7)/365.25,0)&lt;=17,G7&lt;&gt;"OK")</formula>
    </cfRule>
  </conditionalFormatting>
  <conditionalFormatting sqref="E7:E27 E29:E37">
    <cfRule type="expression" dxfId="277" priority="2" stopIfTrue="1">
      <formula>AND(ROUNDDOWN(($A$4-E7)/365.25,0)&lt;=13,G7&lt;&gt;"OK")</formula>
    </cfRule>
    <cfRule type="expression" dxfId="276" priority="3" stopIfTrue="1">
      <formula>AND(ROUNDDOWN(($A$4-E7)/365.25,0)&lt;=14,G7&lt;&gt;"OK")</formula>
    </cfRule>
    <cfRule type="expression" dxfId="275" priority="4" stopIfTrue="1">
      <formula>AND(ROUNDDOWN(($A$4-E7)/365.25,0)&lt;=17,G7&lt;&gt;"OK")</formula>
    </cfRule>
  </conditionalFormatting>
  <conditionalFormatting sqref="E7:E156">
    <cfRule type="expression" dxfId="274" priority="14" stopIfTrue="1">
      <formula>AND(ROUNDDOWN(($A$4-E7)/365.25,0)&lt;=13,G7&lt;&gt;"OK")</formula>
    </cfRule>
    <cfRule type="expression" dxfId="273" priority="15" stopIfTrue="1">
      <formula>AND(ROUNDDOWN(($A$4-E7)/365.25,0)&lt;=14,G7&lt;&gt;"OK")</formula>
    </cfRule>
    <cfRule type="expression" dxfId="272" priority="16" stopIfTrue="1">
      <formula>AND(ROUNDDOWN(($A$4-E7)/365.25,0)&lt;=17,G7&lt;&gt;"OK")</formula>
    </cfRule>
  </conditionalFormatting>
  <conditionalFormatting sqref="J7:J156">
    <cfRule type="cellIs" dxfId="271"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79265"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9FD8-F5B6-4329-B436-DFBC283C6CD1}">
  <sheetPr codeName="Munka1">
    <tabColor indexed="11"/>
  </sheetPr>
  <dimension ref="A1:AK41"/>
  <sheetViews>
    <sheetView workbookViewId="0">
      <selection activeCell="L21" sqref="L21"/>
    </sheetView>
  </sheetViews>
  <sheetFormatPr defaultRowHeight="13.2" x14ac:dyDescent="0.25"/>
  <cols>
    <col min="1" max="1" width="5.44140625" style="465" customWidth="1"/>
    <col min="2" max="2" width="4.44140625" style="465" customWidth="1"/>
    <col min="3" max="3" width="8.33203125" style="465" customWidth="1"/>
    <col min="4" max="4" width="7.109375" style="465" customWidth="1"/>
    <col min="5" max="5" width="9.33203125" style="465" customWidth="1"/>
    <col min="6" max="6" width="7.109375" style="465" customWidth="1"/>
    <col min="7" max="7" width="9.33203125" style="465" customWidth="1"/>
    <col min="8" max="8" width="7.109375" style="465" customWidth="1"/>
    <col min="9" max="9" width="9.33203125" style="465" customWidth="1"/>
    <col min="10" max="10" width="10.77734375" style="465" customWidth="1"/>
    <col min="11" max="13" width="8.5546875" style="465" customWidth="1"/>
    <col min="14" max="14" width="8.88671875" style="465"/>
    <col min="15" max="15" width="5.5546875" style="465" customWidth="1"/>
    <col min="16" max="16" width="4.5546875" style="465" customWidth="1"/>
    <col min="17" max="17" width="11.6640625" style="465" customWidth="1"/>
    <col min="18" max="24" width="8.88671875" style="465"/>
    <col min="25" max="25" width="10.33203125" style="465" hidden="1" customWidth="1"/>
    <col min="26" max="37" width="0" style="465" hidden="1" customWidth="1"/>
    <col min="38" max="16384" width="8.88671875" style="465"/>
  </cols>
  <sheetData>
    <row r="1" spans="1:37" ht="24.6" x14ac:dyDescent="0.25">
      <c r="A1" s="1104" t="e">
        <f>[3]Altalanos!$A$6</f>
        <v>#REF!</v>
      </c>
      <c r="B1" s="1104"/>
      <c r="C1" s="1104"/>
      <c r="D1" s="1104"/>
      <c r="E1" s="1104"/>
      <c r="F1" s="1104"/>
      <c r="G1" s="540"/>
      <c r="H1" s="541" t="s">
        <v>44</v>
      </c>
      <c r="I1" s="542"/>
      <c r="J1" s="543"/>
      <c r="L1" s="544"/>
      <c r="M1" s="545"/>
      <c r="N1" s="546"/>
      <c r="O1" s="546" t="s">
        <v>11</v>
      </c>
      <c r="P1" s="546"/>
      <c r="Q1" s="547"/>
      <c r="R1" s="546"/>
      <c r="AB1" s="548" t="e">
        <f>IF(Y5=1,CONCATENATE(VLOOKUP(Y3,AA16:AH27,2)),CONCATENATE(VLOOKUP(Y3,AA2:AK13,2)))</f>
        <v>#REF!</v>
      </c>
      <c r="AC1" s="548" t="e">
        <f>IF(Y5=1,CONCATENATE(VLOOKUP(Y3,AA16:AK27,3)),CONCATENATE(VLOOKUP(Y3,AA2:AK13,3)))</f>
        <v>#REF!</v>
      </c>
      <c r="AD1" s="548" t="e">
        <f>IF(Y5=1,CONCATENATE(VLOOKUP(Y3,AA16:AK27,4)),CONCATENATE(VLOOKUP(Y3,AA2:AK13,4)))</f>
        <v>#REF!</v>
      </c>
      <c r="AE1" s="548" t="e">
        <f>IF(Y5=1,CONCATENATE(VLOOKUP(Y3,AA16:AK27,5)),CONCATENATE(VLOOKUP(Y3,AA2:AK13,5)))</f>
        <v>#REF!</v>
      </c>
      <c r="AF1" s="548" t="e">
        <f>IF(Y5=1,CONCATENATE(VLOOKUP(Y3,AA16:AK27,6)),CONCATENATE(VLOOKUP(Y3,AA2:AK13,6)))</f>
        <v>#REF!</v>
      </c>
      <c r="AG1" s="548" t="e">
        <f>IF(Y5=1,CONCATENATE(VLOOKUP(Y3,AA16:AK27,7)),CONCATENATE(VLOOKUP(Y3,AA2:AK13,7)))</f>
        <v>#REF!</v>
      </c>
      <c r="AH1" s="548" t="e">
        <f>IF(Y5=1,CONCATENATE(VLOOKUP(Y3,AA16:AK27,8)),CONCATENATE(VLOOKUP(Y3,AA2:AK13,8)))</f>
        <v>#REF!</v>
      </c>
      <c r="AI1" s="548" t="e">
        <f>IF(Y5=1,CONCATENATE(VLOOKUP(Y3,AA16:AK27,9)),CONCATENATE(VLOOKUP(Y3,AA2:AK13,9)))</f>
        <v>#REF!</v>
      </c>
      <c r="AJ1" s="548" t="e">
        <f>IF(Y5=1,CONCATENATE(VLOOKUP(Y3,AA16:AK27,10)),CONCATENATE(VLOOKUP(Y3,AA2:AK13,10)))</f>
        <v>#REF!</v>
      </c>
      <c r="AK1" s="548" t="e">
        <f>IF(Y5=1,CONCATENATE(VLOOKUP(Y3,AA16:AK27,11)),CONCATENATE(VLOOKUP(Y3,AA2:AK13,11)))</f>
        <v>#REF!</v>
      </c>
    </row>
    <row r="2" spans="1:37" x14ac:dyDescent="0.25">
      <c r="A2" s="549" t="s">
        <v>43</v>
      </c>
      <c r="B2" s="550"/>
      <c r="C2" s="550"/>
      <c r="D2" s="550"/>
      <c r="E2" s="550" t="e">
        <f>[3]Altalanos!$A$8</f>
        <v>#REF!</v>
      </c>
      <c r="F2" s="550"/>
      <c r="G2" s="551"/>
      <c r="H2" s="552"/>
      <c r="I2" s="552"/>
      <c r="J2" s="553"/>
      <c r="K2" s="544"/>
      <c r="L2" s="544"/>
      <c r="M2" s="544"/>
      <c r="N2" s="554"/>
      <c r="O2" s="555"/>
      <c r="P2" s="554"/>
      <c r="Q2" s="555"/>
      <c r="R2" s="554"/>
      <c r="Y2" s="556"/>
      <c r="Z2" s="557"/>
      <c r="AA2" s="557" t="s">
        <v>53</v>
      </c>
      <c r="AB2" s="558">
        <v>150</v>
      </c>
      <c r="AC2" s="558">
        <v>120</v>
      </c>
      <c r="AD2" s="558">
        <v>100</v>
      </c>
      <c r="AE2" s="558">
        <v>80</v>
      </c>
      <c r="AF2" s="558">
        <v>70</v>
      </c>
      <c r="AG2" s="558">
        <v>60</v>
      </c>
      <c r="AH2" s="558">
        <v>55</v>
      </c>
      <c r="AI2" s="558">
        <v>50</v>
      </c>
      <c r="AJ2" s="558">
        <v>45</v>
      </c>
      <c r="AK2" s="558">
        <v>40</v>
      </c>
    </row>
    <row r="3" spans="1:37" x14ac:dyDescent="0.25">
      <c r="A3" s="481" t="s">
        <v>21</v>
      </c>
      <c r="B3" s="481"/>
      <c r="C3" s="481"/>
      <c r="D3" s="481"/>
      <c r="E3" s="481" t="s">
        <v>19</v>
      </c>
      <c r="F3" s="481"/>
      <c r="G3" s="481"/>
      <c r="H3" s="481" t="s">
        <v>24</v>
      </c>
      <c r="I3" s="481"/>
      <c r="J3" s="559"/>
      <c r="K3" s="481"/>
      <c r="L3" s="560" t="s">
        <v>25</v>
      </c>
      <c r="M3" s="481"/>
      <c r="N3" s="561"/>
      <c r="O3" s="562"/>
      <c r="P3" s="561"/>
      <c r="Q3" s="563" t="s">
        <v>66</v>
      </c>
      <c r="R3" s="558" t="s">
        <v>72</v>
      </c>
      <c r="Y3" s="557">
        <f>IF(H4="OB","A",IF(H4="IX","W",H4))</f>
        <v>0</v>
      </c>
      <c r="Z3" s="557"/>
      <c r="AA3" s="557" t="s">
        <v>76</v>
      </c>
      <c r="AB3" s="558">
        <v>120</v>
      </c>
      <c r="AC3" s="558">
        <v>90</v>
      </c>
      <c r="AD3" s="558">
        <v>65</v>
      </c>
      <c r="AE3" s="558">
        <v>55</v>
      </c>
      <c r="AF3" s="558">
        <v>50</v>
      </c>
      <c r="AG3" s="558">
        <v>45</v>
      </c>
      <c r="AH3" s="558">
        <v>40</v>
      </c>
      <c r="AI3" s="558">
        <v>35</v>
      </c>
      <c r="AJ3" s="558">
        <v>25</v>
      </c>
      <c r="AK3" s="558">
        <v>20</v>
      </c>
    </row>
    <row r="4" spans="1:37" ht="13.8" thickBot="1" x14ac:dyDescent="0.3">
      <c r="A4" s="1105" t="e">
        <f>[3]Altalanos!$A$10</f>
        <v>#REF!</v>
      </c>
      <c r="B4" s="1105"/>
      <c r="C4" s="1105"/>
      <c r="D4" s="564"/>
      <c r="E4" s="565" t="e">
        <f>[3]Altalanos!$C$10</f>
        <v>#REF!</v>
      </c>
      <c r="F4" s="565"/>
      <c r="G4" s="565"/>
      <c r="H4" s="566"/>
      <c r="I4" s="565"/>
      <c r="J4" s="567"/>
      <c r="K4" s="566"/>
      <c r="L4" s="568" t="e">
        <f>[3]Altalanos!$E$10</f>
        <v>#REF!</v>
      </c>
      <c r="M4" s="566"/>
      <c r="N4" s="569"/>
      <c r="O4" s="570"/>
      <c r="P4" s="569"/>
      <c r="Q4" s="571" t="s">
        <v>73</v>
      </c>
      <c r="R4" s="572" t="s">
        <v>68</v>
      </c>
      <c r="Y4" s="557"/>
      <c r="Z4" s="557"/>
      <c r="AA4" s="557" t="s">
        <v>77</v>
      </c>
      <c r="AB4" s="558">
        <v>90</v>
      </c>
      <c r="AC4" s="558">
        <v>60</v>
      </c>
      <c r="AD4" s="558">
        <v>45</v>
      </c>
      <c r="AE4" s="558">
        <v>34</v>
      </c>
      <c r="AF4" s="558">
        <v>27</v>
      </c>
      <c r="AG4" s="558">
        <v>22</v>
      </c>
      <c r="AH4" s="558">
        <v>18</v>
      </c>
      <c r="AI4" s="558">
        <v>15</v>
      </c>
      <c r="AJ4" s="558">
        <v>12</v>
      </c>
      <c r="AK4" s="558">
        <v>9</v>
      </c>
    </row>
    <row r="5" spans="1:37" x14ac:dyDescent="0.25">
      <c r="A5" s="573"/>
      <c r="B5" s="573" t="s">
        <v>41</v>
      </c>
      <c r="C5" s="573" t="s">
        <v>51</v>
      </c>
      <c r="D5" s="573" t="s">
        <v>35</v>
      </c>
      <c r="E5" s="573" t="s">
        <v>56</v>
      </c>
      <c r="F5" s="573"/>
      <c r="G5" s="573" t="s">
        <v>23</v>
      </c>
      <c r="H5" s="573"/>
      <c r="I5" s="573" t="s">
        <v>26</v>
      </c>
      <c r="J5" s="573"/>
      <c r="K5" s="574" t="s">
        <v>57</v>
      </c>
      <c r="L5" s="574" t="s">
        <v>58</v>
      </c>
      <c r="M5" s="574" t="s">
        <v>59</v>
      </c>
      <c r="Q5" s="575" t="s">
        <v>74</v>
      </c>
      <c r="R5" s="576" t="s">
        <v>70</v>
      </c>
      <c r="Y5" s="557" t="e">
        <f>IF(OR([3]Altalanos!$A$8="F1",[3]Altalanos!$A$8="F2",[3]Altalanos!$A$8="N1",[3]Altalanos!$A$8="N2"),1,2)</f>
        <v>#REF!</v>
      </c>
      <c r="Z5" s="557"/>
      <c r="AA5" s="557" t="s">
        <v>78</v>
      </c>
      <c r="AB5" s="558">
        <v>60</v>
      </c>
      <c r="AC5" s="558">
        <v>40</v>
      </c>
      <c r="AD5" s="558">
        <v>30</v>
      </c>
      <c r="AE5" s="558">
        <v>20</v>
      </c>
      <c r="AF5" s="558">
        <v>18</v>
      </c>
      <c r="AG5" s="558">
        <v>15</v>
      </c>
      <c r="AH5" s="558">
        <v>12</v>
      </c>
      <c r="AI5" s="558">
        <v>10</v>
      </c>
      <c r="AJ5" s="558">
        <v>8</v>
      </c>
      <c r="AK5" s="558">
        <v>6</v>
      </c>
    </row>
    <row r="6" spans="1:37" x14ac:dyDescent="0.25">
      <c r="A6" s="577"/>
      <c r="B6" s="577"/>
      <c r="C6" s="577"/>
      <c r="D6" s="577"/>
      <c r="E6" s="577"/>
      <c r="F6" s="577"/>
      <c r="G6" s="577"/>
      <c r="H6" s="577"/>
      <c r="I6" s="577"/>
      <c r="J6" s="577"/>
      <c r="K6" s="577"/>
      <c r="L6" s="577"/>
      <c r="M6" s="577"/>
      <c r="Y6" s="557"/>
      <c r="Z6" s="557"/>
      <c r="AA6" s="557" t="s">
        <v>79</v>
      </c>
      <c r="AB6" s="558">
        <v>40</v>
      </c>
      <c r="AC6" s="558">
        <v>25</v>
      </c>
      <c r="AD6" s="558">
        <v>18</v>
      </c>
      <c r="AE6" s="558">
        <v>13</v>
      </c>
      <c r="AF6" s="558">
        <v>10</v>
      </c>
      <c r="AG6" s="558">
        <v>8</v>
      </c>
      <c r="AH6" s="558">
        <v>6</v>
      </c>
      <c r="AI6" s="558">
        <v>5</v>
      </c>
      <c r="AJ6" s="558">
        <v>4</v>
      </c>
      <c r="AK6" s="558">
        <v>3</v>
      </c>
    </row>
    <row r="7" spans="1:37" x14ac:dyDescent="0.25">
      <c r="A7" s="578" t="s">
        <v>53</v>
      </c>
      <c r="B7" s="579"/>
      <c r="C7" s="580" t="str">
        <f>IF($B7="","",VLOOKUP($B7,'B-I.kcs-U8-P-F elo'!$A$7:$O$22,5))</f>
        <v/>
      </c>
      <c r="D7" s="580" t="str">
        <f>IF($B7="","",VLOOKUP($B7,'B-I.kcs-U8-P-F elo'!$A$7:$O$22,15))</f>
        <v/>
      </c>
      <c r="E7" s="581" t="str">
        <f>UPPER(IF($B7="","",VLOOKUP($B7,'B-I.kcs-U8-P-F elo'!$A$7:$O$22,2)))</f>
        <v/>
      </c>
      <c r="F7" s="582"/>
      <c r="G7" s="581" t="str">
        <f>IF($B7="","",VLOOKUP($B7,'B-I.kcs-U8-P-F elo'!$A$7:$O$22,3))</f>
        <v/>
      </c>
      <c r="H7" s="582"/>
      <c r="I7" s="581" t="str">
        <f>IF($B7="","",VLOOKUP($B7,'B-I.kcs-U8-P-F elo'!$A$7:$O$22,4))</f>
        <v/>
      </c>
      <c r="J7" s="577"/>
      <c r="K7" s="583"/>
      <c r="L7" s="584" t="str">
        <f>IF(K7="","",CONCATENATE(VLOOKUP($Y$3,$AB$1:$AK$1,K7)," pont"))</f>
        <v/>
      </c>
      <c r="M7" s="585"/>
      <c r="Y7" s="557"/>
      <c r="Z7" s="557"/>
      <c r="AA7" s="557" t="s">
        <v>80</v>
      </c>
      <c r="AB7" s="558">
        <v>25</v>
      </c>
      <c r="AC7" s="558">
        <v>15</v>
      </c>
      <c r="AD7" s="558">
        <v>13</v>
      </c>
      <c r="AE7" s="558">
        <v>8</v>
      </c>
      <c r="AF7" s="558">
        <v>6</v>
      </c>
      <c r="AG7" s="558">
        <v>4</v>
      </c>
      <c r="AH7" s="558">
        <v>3</v>
      </c>
      <c r="AI7" s="558">
        <v>2</v>
      </c>
      <c r="AJ7" s="558">
        <v>1</v>
      </c>
      <c r="AK7" s="558">
        <v>0</v>
      </c>
    </row>
    <row r="8" spans="1:37" x14ac:dyDescent="0.25">
      <c r="A8" s="578"/>
      <c r="B8" s="586"/>
      <c r="C8" s="577"/>
      <c r="D8" s="577"/>
      <c r="E8" s="577"/>
      <c r="F8" s="577"/>
      <c r="G8" s="577"/>
      <c r="H8" s="577"/>
      <c r="I8" s="577"/>
      <c r="J8" s="577"/>
      <c r="K8" s="578"/>
      <c r="L8" s="578"/>
      <c r="M8" s="587"/>
      <c r="Y8" s="557"/>
      <c r="Z8" s="557"/>
      <c r="AA8" s="557" t="s">
        <v>81</v>
      </c>
      <c r="AB8" s="558">
        <v>15</v>
      </c>
      <c r="AC8" s="558">
        <v>10</v>
      </c>
      <c r="AD8" s="558">
        <v>7</v>
      </c>
      <c r="AE8" s="558">
        <v>5</v>
      </c>
      <c r="AF8" s="558">
        <v>4</v>
      </c>
      <c r="AG8" s="558">
        <v>3</v>
      </c>
      <c r="AH8" s="558">
        <v>2</v>
      </c>
      <c r="AI8" s="558">
        <v>1</v>
      </c>
      <c r="AJ8" s="558">
        <v>0</v>
      </c>
      <c r="AK8" s="558">
        <v>0</v>
      </c>
    </row>
    <row r="9" spans="1:37" x14ac:dyDescent="0.25">
      <c r="A9" s="578" t="s">
        <v>54</v>
      </c>
      <c r="B9" s="579">
        <v>1</v>
      </c>
      <c r="C9" s="580" t="str">
        <f>IF($B9="","",VLOOKUP($B9,'B-I.kcs-U8-P-F elo'!$A$7:$O$22,5))</f>
        <v>181220</v>
      </c>
      <c r="D9" s="580">
        <f>IF($B9="","",VLOOKUP($B9,'B-I.kcs-U8-P-F elo'!$A$7:$O$22,15))</f>
        <v>0</v>
      </c>
      <c r="E9" s="581" t="str">
        <f>UPPER(IF($B9="","",VLOOKUP($B9,'B-I.kcs-U8-P-F elo'!$A$7:$O$22,2)))</f>
        <v>BÉKÉSI</v>
      </c>
      <c r="F9" s="582"/>
      <c r="G9" s="581" t="str">
        <f>IF($B9="","",VLOOKUP($B9,'B-I.kcs-U8-P-F elo'!$A$7:$O$22,3))</f>
        <v>Ádám</v>
      </c>
      <c r="H9" s="582"/>
      <c r="I9" s="581" t="str">
        <f>IF($B9="","",VLOOKUP($B9,'B-I.kcs-U8-P-F elo'!$A$7:$O$22,4))</f>
        <v>Bólyi Általános Iskola és AMI</v>
      </c>
      <c r="J9" s="577"/>
      <c r="K9" s="583" t="s">
        <v>574</v>
      </c>
      <c r="L9" s="584"/>
      <c r="M9" s="585"/>
      <c r="Y9" s="557"/>
      <c r="Z9" s="557"/>
      <c r="AA9" s="557" t="s">
        <v>82</v>
      </c>
      <c r="AB9" s="558">
        <v>10</v>
      </c>
      <c r="AC9" s="558">
        <v>6</v>
      </c>
      <c r="AD9" s="558">
        <v>4</v>
      </c>
      <c r="AE9" s="558">
        <v>2</v>
      </c>
      <c r="AF9" s="558">
        <v>1</v>
      </c>
      <c r="AG9" s="558">
        <v>0</v>
      </c>
      <c r="AH9" s="558">
        <v>0</v>
      </c>
      <c r="AI9" s="558">
        <v>0</v>
      </c>
      <c r="AJ9" s="558">
        <v>0</v>
      </c>
      <c r="AK9" s="558">
        <v>0</v>
      </c>
    </row>
    <row r="10" spans="1:37" x14ac:dyDescent="0.25">
      <c r="A10" s="578"/>
      <c r="B10" s="586"/>
      <c r="C10" s="577"/>
      <c r="D10" s="577"/>
      <c r="E10" s="577"/>
      <c r="F10" s="577"/>
      <c r="G10" s="577"/>
      <c r="H10" s="577"/>
      <c r="I10" s="577"/>
      <c r="J10" s="577"/>
      <c r="K10" s="578"/>
      <c r="L10" s="578"/>
      <c r="M10" s="587"/>
      <c r="Y10" s="557"/>
      <c r="Z10" s="557"/>
      <c r="AA10" s="557" t="s">
        <v>83</v>
      </c>
      <c r="AB10" s="558">
        <v>6</v>
      </c>
      <c r="AC10" s="558">
        <v>3</v>
      </c>
      <c r="AD10" s="558">
        <v>2</v>
      </c>
      <c r="AE10" s="558">
        <v>1</v>
      </c>
      <c r="AF10" s="558">
        <v>0</v>
      </c>
      <c r="AG10" s="558">
        <v>0</v>
      </c>
      <c r="AH10" s="558">
        <v>0</v>
      </c>
      <c r="AI10" s="558">
        <v>0</v>
      </c>
      <c r="AJ10" s="558">
        <v>0</v>
      </c>
      <c r="AK10" s="558">
        <v>0</v>
      </c>
    </row>
    <row r="11" spans="1:37" x14ac:dyDescent="0.25">
      <c r="A11" s="578" t="s">
        <v>55</v>
      </c>
      <c r="B11" s="579">
        <v>2</v>
      </c>
      <c r="C11" s="580" t="str">
        <f>IF($B11="","",VLOOKUP($B11,'B-I.kcs-U8-P-F elo'!$A$7:$O$22,5))</f>
        <v>180706</v>
      </c>
      <c r="D11" s="580">
        <f>IF($B11="","",VLOOKUP($B11,'B-I.kcs-U8-P-F elo'!$A$7:$O$22,15))</f>
        <v>0</v>
      </c>
      <c r="E11" s="581" t="str">
        <f>UPPER(IF($B11="","",VLOOKUP($B11,'B-I.kcs-U8-P-F elo'!$A$7:$O$22,2)))</f>
        <v>SCHNEIDER</v>
      </c>
      <c r="F11" s="582"/>
      <c r="G11" s="581" t="str">
        <f>IF($B11="","",VLOOKUP($B11,'B-I.kcs-U8-P-F elo'!$A$7:$O$22,3))</f>
        <v>Lóránt</v>
      </c>
      <c r="H11" s="582"/>
      <c r="I11" s="581" t="str">
        <f>IF($B11="","",VLOOKUP($B11,'B-I.kcs-U8-P-F elo'!$A$7:$O$22,4))</f>
        <v>Bólyi Általános Iskola és AMI</v>
      </c>
      <c r="J11" s="577"/>
      <c r="K11" s="583" t="s">
        <v>573</v>
      </c>
      <c r="L11" s="584"/>
      <c r="M11" s="585"/>
      <c r="Y11" s="557"/>
      <c r="Z11" s="557"/>
      <c r="AA11" s="557" t="s">
        <v>88</v>
      </c>
      <c r="AB11" s="558">
        <v>3</v>
      </c>
      <c r="AC11" s="558">
        <v>2</v>
      </c>
      <c r="AD11" s="558">
        <v>1</v>
      </c>
      <c r="AE11" s="558">
        <v>0</v>
      </c>
      <c r="AF11" s="558">
        <v>0</v>
      </c>
      <c r="AG11" s="558">
        <v>0</v>
      </c>
      <c r="AH11" s="558">
        <v>0</v>
      </c>
      <c r="AI11" s="558">
        <v>0</v>
      </c>
      <c r="AJ11" s="558">
        <v>0</v>
      </c>
      <c r="AK11" s="558">
        <v>0</v>
      </c>
    </row>
    <row r="12" spans="1:37" x14ac:dyDescent="0.25">
      <c r="A12" s="577"/>
      <c r="B12" s="577"/>
      <c r="C12" s="577"/>
      <c r="D12" s="577"/>
      <c r="E12" s="577"/>
      <c r="F12" s="577"/>
      <c r="G12" s="577"/>
      <c r="H12" s="577"/>
      <c r="I12" s="577"/>
      <c r="J12" s="577"/>
      <c r="K12" s="577"/>
      <c r="L12" s="577"/>
      <c r="M12" s="577"/>
      <c r="Y12" s="557"/>
      <c r="Z12" s="557"/>
      <c r="AA12" s="557" t="s">
        <v>84</v>
      </c>
      <c r="AB12" s="588">
        <v>0</v>
      </c>
      <c r="AC12" s="588">
        <v>0</v>
      </c>
      <c r="AD12" s="588">
        <v>0</v>
      </c>
      <c r="AE12" s="588">
        <v>0</v>
      </c>
      <c r="AF12" s="588">
        <v>0</v>
      </c>
      <c r="AG12" s="588">
        <v>0</v>
      </c>
      <c r="AH12" s="588">
        <v>0</v>
      </c>
      <c r="AI12" s="588">
        <v>0</v>
      </c>
      <c r="AJ12" s="588">
        <v>0</v>
      </c>
      <c r="AK12" s="588">
        <v>0</v>
      </c>
    </row>
    <row r="13" spans="1:37" x14ac:dyDescent="0.25">
      <c r="A13" s="577"/>
      <c r="B13" s="577"/>
      <c r="C13" s="577"/>
      <c r="D13" s="577"/>
      <c r="E13" s="577"/>
      <c r="F13" s="577"/>
      <c r="G13" s="577"/>
      <c r="H13" s="577"/>
      <c r="I13" s="577"/>
      <c r="J13" s="577"/>
      <c r="K13" s="577"/>
      <c r="L13" s="577"/>
      <c r="M13" s="577"/>
      <c r="Y13" s="557"/>
      <c r="Z13" s="557"/>
      <c r="AA13" s="557" t="s">
        <v>85</v>
      </c>
      <c r="AB13" s="588">
        <v>0</v>
      </c>
      <c r="AC13" s="588">
        <v>0</v>
      </c>
      <c r="AD13" s="588">
        <v>0</v>
      </c>
      <c r="AE13" s="588">
        <v>0</v>
      </c>
      <c r="AF13" s="588">
        <v>0</v>
      </c>
      <c r="AG13" s="588">
        <v>0</v>
      </c>
      <c r="AH13" s="588">
        <v>0</v>
      </c>
      <c r="AI13" s="588">
        <v>0</v>
      </c>
      <c r="AJ13" s="588">
        <v>0</v>
      </c>
      <c r="AK13" s="588">
        <v>0</v>
      </c>
    </row>
    <row r="14" spans="1:37" x14ac:dyDescent="0.25">
      <c r="A14" s="577"/>
      <c r="B14" s="577"/>
      <c r="C14" s="577"/>
      <c r="D14" s="577"/>
      <c r="E14" s="577"/>
      <c r="F14" s="577"/>
      <c r="G14" s="577"/>
      <c r="H14" s="577"/>
      <c r="I14" s="577"/>
      <c r="J14" s="577"/>
      <c r="K14" s="577"/>
      <c r="L14" s="577"/>
      <c r="M14" s="577"/>
      <c r="Y14" s="557"/>
      <c r="Z14" s="557"/>
      <c r="AA14" s="557"/>
      <c r="AB14" s="557"/>
      <c r="AC14" s="557"/>
      <c r="AD14" s="557"/>
      <c r="AE14" s="557"/>
      <c r="AF14" s="557"/>
      <c r="AG14" s="557"/>
      <c r="AH14" s="557"/>
      <c r="AI14" s="557"/>
      <c r="AJ14" s="557"/>
      <c r="AK14" s="557"/>
    </row>
    <row r="15" spans="1:37" x14ac:dyDescent="0.25">
      <c r="A15" s="577"/>
      <c r="B15" s="577"/>
      <c r="C15" s="577"/>
      <c r="D15" s="577"/>
      <c r="E15" s="577"/>
      <c r="F15" s="577"/>
      <c r="G15" s="577"/>
      <c r="H15" s="577"/>
      <c r="I15" s="577"/>
      <c r="J15" s="577"/>
      <c r="K15" s="577"/>
      <c r="L15" s="577"/>
      <c r="M15" s="577"/>
      <c r="Y15" s="557"/>
      <c r="Z15" s="557"/>
      <c r="AA15" s="557"/>
      <c r="AB15" s="557"/>
      <c r="AC15" s="557"/>
      <c r="AD15" s="557"/>
      <c r="AE15" s="557"/>
      <c r="AF15" s="557"/>
      <c r="AG15" s="557"/>
      <c r="AH15" s="557"/>
      <c r="AI15" s="557"/>
      <c r="AJ15" s="557"/>
      <c r="AK15" s="557"/>
    </row>
    <row r="16" spans="1:37" x14ac:dyDescent="0.25">
      <c r="A16" s="577"/>
      <c r="B16" s="577"/>
      <c r="C16" s="577"/>
      <c r="D16" s="577"/>
      <c r="E16" s="577"/>
      <c r="F16" s="577"/>
      <c r="G16" s="577"/>
      <c r="H16" s="577"/>
      <c r="I16" s="577"/>
      <c r="J16" s="577"/>
      <c r="K16" s="577"/>
      <c r="L16" s="577"/>
      <c r="M16" s="577"/>
      <c r="Y16" s="557"/>
      <c r="Z16" s="557"/>
      <c r="AA16" s="557" t="s">
        <v>53</v>
      </c>
      <c r="AB16" s="557">
        <v>300</v>
      </c>
      <c r="AC16" s="557">
        <v>250</v>
      </c>
      <c r="AD16" s="557">
        <v>220</v>
      </c>
      <c r="AE16" s="557">
        <v>180</v>
      </c>
      <c r="AF16" s="557">
        <v>160</v>
      </c>
      <c r="AG16" s="557">
        <v>150</v>
      </c>
      <c r="AH16" s="557">
        <v>140</v>
      </c>
      <c r="AI16" s="557">
        <v>130</v>
      </c>
      <c r="AJ16" s="557">
        <v>120</v>
      </c>
      <c r="AK16" s="557">
        <v>110</v>
      </c>
    </row>
    <row r="17" spans="1:37" x14ac:dyDescent="0.25">
      <c r="A17" s="577"/>
      <c r="B17" s="577"/>
      <c r="C17" s="577"/>
      <c r="D17" s="577"/>
      <c r="E17" s="577"/>
      <c r="F17" s="577"/>
      <c r="G17" s="577"/>
      <c r="H17" s="577"/>
      <c r="I17" s="577"/>
      <c r="J17" s="577"/>
      <c r="K17" s="577"/>
      <c r="L17" s="577"/>
      <c r="M17" s="577"/>
      <c r="Y17" s="557"/>
      <c r="Z17" s="557"/>
      <c r="AA17" s="557" t="s">
        <v>76</v>
      </c>
      <c r="AB17" s="557">
        <v>250</v>
      </c>
      <c r="AC17" s="557">
        <v>200</v>
      </c>
      <c r="AD17" s="557">
        <v>160</v>
      </c>
      <c r="AE17" s="557">
        <v>140</v>
      </c>
      <c r="AF17" s="557">
        <v>120</v>
      </c>
      <c r="AG17" s="557">
        <v>110</v>
      </c>
      <c r="AH17" s="557">
        <v>100</v>
      </c>
      <c r="AI17" s="557">
        <v>90</v>
      </c>
      <c r="AJ17" s="557">
        <v>80</v>
      </c>
      <c r="AK17" s="557">
        <v>70</v>
      </c>
    </row>
    <row r="18" spans="1:37" ht="18.75" customHeight="1" x14ac:dyDescent="0.25">
      <c r="A18" s="577"/>
      <c r="B18" s="1106"/>
      <c r="C18" s="1106"/>
      <c r="D18" s="1103" t="str">
        <f>E7</f>
        <v/>
      </c>
      <c r="E18" s="1103"/>
      <c r="F18" s="1103" t="str">
        <f>E9</f>
        <v>BÉKÉSI</v>
      </c>
      <c r="G18" s="1103"/>
      <c r="H18" s="1103" t="str">
        <f>E11</f>
        <v>SCHNEIDER</v>
      </c>
      <c r="I18" s="1103"/>
      <c r="J18" s="577"/>
      <c r="K18" s="577"/>
      <c r="L18" s="577"/>
      <c r="M18" s="577"/>
      <c r="Y18" s="557"/>
      <c r="Z18" s="557"/>
      <c r="AA18" s="557" t="s">
        <v>77</v>
      </c>
      <c r="AB18" s="557">
        <v>200</v>
      </c>
      <c r="AC18" s="557">
        <v>150</v>
      </c>
      <c r="AD18" s="557">
        <v>130</v>
      </c>
      <c r="AE18" s="557">
        <v>110</v>
      </c>
      <c r="AF18" s="557">
        <v>95</v>
      </c>
      <c r="AG18" s="557">
        <v>80</v>
      </c>
      <c r="AH18" s="557">
        <v>70</v>
      </c>
      <c r="AI18" s="557">
        <v>60</v>
      </c>
      <c r="AJ18" s="557">
        <v>55</v>
      </c>
      <c r="AK18" s="557">
        <v>50</v>
      </c>
    </row>
    <row r="19" spans="1:37" ht="18.75" customHeight="1" x14ac:dyDescent="0.25">
      <c r="A19" s="589" t="s">
        <v>53</v>
      </c>
      <c r="B19" s="1108" t="str">
        <f>E7</f>
        <v/>
      </c>
      <c r="C19" s="1108"/>
      <c r="D19" s="1109"/>
      <c r="E19" s="1109"/>
      <c r="F19" s="1110"/>
      <c r="G19" s="1110"/>
      <c r="H19" s="1110"/>
      <c r="I19" s="1110"/>
      <c r="J19" s="577"/>
      <c r="K19" s="577"/>
      <c r="L19" s="577"/>
      <c r="M19" s="577"/>
      <c r="Y19" s="557"/>
      <c r="Z19" s="557"/>
      <c r="AA19" s="557" t="s">
        <v>78</v>
      </c>
      <c r="AB19" s="557">
        <v>150</v>
      </c>
      <c r="AC19" s="557">
        <v>120</v>
      </c>
      <c r="AD19" s="557">
        <v>100</v>
      </c>
      <c r="AE19" s="557">
        <v>80</v>
      </c>
      <c r="AF19" s="557">
        <v>70</v>
      </c>
      <c r="AG19" s="557">
        <v>60</v>
      </c>
      <c r="AH19" s="557">
        <v>55</v>
      </c>
      <c r="AI19" s="557">
        <v>50</v>
      </c>
      <c r="AJ19" s="557">
        <v>45</v>
      </c>
      <c r="AK19" s="557">
        <v>40</v>
      </c>
    </row>
    <row r="20" spans="1:37" ht="18.75" customHeight="1" x14ac:dyDescent="0.25">
      <c r="A20" s="589" t="s">
        <v>54</v>
      </c>
      <c r="B20" s="1108" t="str">
        <f>E9</f>
        <v>BÉKÉSI</v>
      </c>
      <c r="C20" s="1108"/>
      <c r="D20" s="1110"/>
      <c r="E20" s="1110"/>
      <c r="F20" s="1109"/>
      <c r="G20" s="1109"/>
      <c r="H20" s="1110" t="s">
        <v>580</v>
      </c>
      <c r="I20" s="1110"/>
      <c r="J20" s="577"/>
      <c r="K20" s="577"/>
      <c r="L20" s="577"/>
      <c r="M20" s="577"/>
      <c r="Y20" s="557"/>
      <c r="Z20" s="557"/>
      <c r="AA20" s="557" t="s">
        <v>79</v>
      </c>
      <c r="AB20" s="557">
        <v>120</v>
      </c>
      <c r="AC20" s="557">
        <v>90</v>
      </c>
      <c r="AD20" s="557">
        <v>65</v>
      </c>
      <c r="AE20" s="557">
        <v>55</v>
      </c>
      <c r="AF20" s="557">
        <v>50</v>
      </c>
      <c r="AG20" s="557">
        <v>45</v>
      </c>
      <c r="AH20" s="557">
        <v>40</v>
      </c>
      <c r="AI20" s="557">
        <v>35</v>
      </c>
      <c r="AJ20" s="557">
        <v>25</v>
      </c>
      <c r="AK20" s="557">
        <v>20</v>
      </c>
    </row>
    <row r="21" spans="1:37" ht="18.75" customHeight="1" x14ac:dyDescent="0.25">
      <c r="A21" s="589" t="s">
        <v>55</v>
      </c>
      <c r="B21" s="1108" t="str">
        <f>E11</f>
        <v>SCHNEIDER</v>
      </c>
      <c r="C21" s="1108"/>
      <c r="D21" s="1110"/>
      <c r="E21" s="1110"/>
      <c r="F21" s="1110" t="s">
        <v>579</v>
      </c>
      <c r="G21" s="1110"/>
      <c r="H21" s="1109"/>
      <c r="I21" s="1109"/>
      <c r="J21" s="577"/>
      <c r="K21" s="577"/>
      <c r="L21" s="577"/>
      <c r="M21" s="577"/>
      <c r="Y21" s="557"/>
      <c r="Z21" s="557"/>
      <c r="AA21" s="557" t="s">
        <v>80</v>
      </c>
      <c r="AB21" s="557">
        <v>90</v>
      </c>
      <c r="AC21" s="557">
        <v>60</v>
      </c>
      <c r="AD21" s="557">
        <v>45</v>
      </c>
      <c r="AE21" s="557">
        <v>34</v>
      </c>
      <c r="AF21" s="557">
        <v>27</v>
      </c>
      <c r="AG21" s="557">
        <v>22</v>
      </c>
      <c r="AH21" s="557">
        <v>18</v>
      </c>
      <c r="AI21" s="557">
        <v>15</v>
      </c>
      <c r="AJ21" s="557">
        <v>12</v>
      </c>
      <c r="AK21" s="557">
        <v>9</v>
      </c>
    </row>
    <row r="22" spans="1:37" x14ac:dyDescent="0.25">
      <c r="A22" s="577"/>
      <c r="B22" s="577"/>
      <c r="C22" s="577"/>
      <c r="D22" s="577"/>
      <c r="E22" s="577"/>
      <c r="F22" s="577"/>
      <c r="G22" s="577"/>
      <c r="H22" s="577"/>
      <c r="I22" s="577"/>
      <c r="J22" s="577"/>
      <c r="K22" s="577"/>
      <c r="L22" s="577"/>
      <c r="M22" s="577"/>
      <c r="Y22" s="557"/>
      <c r="Z22" s="557"/>
      <c r="AA22" s="557" t="s">
        <v>81</v>
      </c>
      <c r="AB22" s="557">
        <v>60</v>
      </c>
      <c r="AC22" s="557">
        <v>40</v>
      </c>
      <c r="AD22" s="557">
        <v>30</v>
      </c>
      <c r="AE22" s="557">
        <v>20</v>
      </c>
      <c r="AF22" s="557">
        <v>18</v>
      </c>
      <c r="AG22" s="557">
        <v>15</v>
      </c>
      <c r="AH22" s="557">
        <v>12</v>
      </c>
      <c r="AI22" s="557">
        <v>10</v>
      </c>
      <c r="AJ22" s="557">
        <v>8</v>
      </c>
      <c r="AK22" s="557">
        <v>6</v>
      </c>
    </row>
    <row r="23" spans="1:37" x14ac:dyDescent="0.25">
      <c r="A23" s="577"/>
      <c r="B23" s="577"/>
      <c r="C23" s="577"/>
      <c r="D23" s="577"/>
      <c r="E23" s="577"/>
      <c r="F23" s="577"/>
      <c r="G23" s="577"/>
      <c r="H23" s="577"/>
      <c r="I23" s="577"/>
      <c r="J23" s="577"/>
      <c r="K23" s="577"/>
      <c r="L23" s="577"/>
      <c r="M23" s="577"/>
      <c r="Y23" s="557"/>
      <c r="Z23" s="557"/>
      <c r="AA23" s="557" t="s">
        <v>82</v>
      </c>
      <c r="AB23" s="557">
        <v>40</v>
      </c>
      <c r="AC23" s="557">
        <v>25</v>
      </c>
      <c r="AD23" s="557">
        <v>18</v>
      </c>
      <c r="AE23" s="557">
        <v>13</v>
      </c>
      <c r="AF23" s="557">
        <v>8</v>
      </c>
      <c r="AG23" s="557">
        <v>7</v>
      </c>
      <c r="AH23" s="557">
        <v>6</v>
      </c>
      <c r="AI23" s="557">
        <v>5</v>
      </c>
      <c r="AJ23" s="557">
        <v>4</v>
      </c>
      <c r="AK23" s="557">
        <v>3</v>
      </c>
    </row>
    <row r="24" spans="1:37" x14ac:dyDescent="0.25">
      <c r="A24" s="577"/>
      <c r="B24" s="577"/>
      <c r="C24" s="577"/>
      <c r="D24" s="577"/>
      <c r="E24" s="577"/>
      <c r="F24" s="577"/>
      <c r="G24" s="577"/>
      <c r="H24" s="577"/>
      <c r="I24" s="577"/>
      <c r="J24" s="577"/>
      <c r="K24" s="577"/>
      <c r="L24" s="577"/>
      <c r="M24" s="577"/>
      <c r="Y24" s="557"/>
      <c r="Z24" s="557"/>
      <c r="AA24" s="557" t="s">
        <v>83</v>
      </c>
      <c r="AB24" s="557">
        <v>25</v>
      </c>
      <c r="AC24" s="557">
        <v>15</v>
      </c>
      <c r="AD24" s="557">
        <v>13</v>
      </c>
      <c r="AE24" s="557">
        <v>7</v>
      </c>
      <c r="AF24" s="557">
        <v>6</v>
      </c>
      <c r="AG24" s="557">
        <v>5</v>
      </c>
      <c r="AH24" s="557">
        <v>4</v>
      </c>
      <c r="AI24" s="557">
        <v>3</v>
      </c>
      <c r="AJ24" s="557">
        <v>2</v>
      </c>
      <c r="AK24" s="557">
        <v>1</v>
      </c>
    </row>
    <row r="25" spans="1:37" x14ac:dyDescent="0.25">
      <c r="A25" s="577"/>
      <c r="B25" s="577"/>
      <c r="C25" s="577"/>
      <c r="D25" s="577"/>
      <c r="E25" s="577"/>
      <c r="F25" s="577"/>
      <c r="G25" s="577"/>
      <c r="H25" s="577"/>
      <c r="I25" s="577"/>
      <c r="J25" s="577"/>
      <c r="K25" s="577"/>
      <c r="L25" s="577"/>
      <c r="M25" s="577"/>
      <c r="Y25" s="557"/>
      <c r="Z25" s="557"/>
      <c r="AA25" s="557" t="s">
        <v>88</v>
      </c>
      <c r="AB25" s="557">
        <v>15</v>
      </c>
      <c r="AC25" s="557">
        <v>10</v>
      </c>
      <c r="AD25" s="557">
        <v>8</v>
      </c>
      <c r="AE25" s="557">
        <v>4</v>
      </c>
      <c r="AF25" s="557">
        <v>3</v>
      </c>
      <c r="AG25" s="557">
        <v>2</v>
      </c>
      <c r="AH25" s="557">
        <v>1</v>
      </c>
      <c r="AI25" s="557">
        <v>0</v>
      </c>
      <c r="AJ25" s="557">
        <v>0</v>
      </c>
      <c r="AK25" s="557">
        <v>0</v>
      </c>
    </row>
    <row r="26" spans="1:37" x14ac:dyDescent="0.25">
      <c r="A26" s="577"/>
      <c r="B26" s="577"/>
      <c r="C26" s="577"/>
      <c r="D26" s="577"/>
      <c r="E26" s="577"/>
      <c r="F26" s="577"/>
      <c r="G26" s="577"/>
      <c r="H26" s="577"/>
      <c r="I26" s="577"/>
      <c r="J26" s="577"/>
      <c r="K26" s="577"/>
      <c r="L26" s="577"/>
      <c r="M26" s="577"/>
      <c r="Y26" s="557"/>
      <c r="Z26" s="557"/>
      <c r="AA26" s="557" t="s">
        <v>84</v>
      </c>
      <c r="AB26" s="557">
        <v>10</v>
      </c>
      <c r="AC26" s="557">
        <v>6</v>
      </c>
      <c r="AD26" s="557">
        <v>4</v>
      </c>
      <c r="AE26" s="557">
        <v>2</v>
      </c>
      <c r="AF26" s="557">
        <v>1</v>
      </c>
      <c r="AG26" s="557">
        <v>0</v>
      </c>
      <c r="AH26" s="557">
        <v>0</v>
      </c>
      <c r="AI26" s="557">
        <v>0</v>
      </c>
      <c r="AJ26" s="557">
        <v>0</v>
      </c>
      <c r="AK26" s="557">
        <v>0</v>
      </c>
    </row>
    <row r="27" spans="1:37" x14ac:dyDescent="0.25">
      <c r="A27" s="577"/>
      <c r="B27" s="577"/>
      <c r="C27" s="577"/>
      <c r="D27" s="577"/>
      <c r="E27" s="577"/>
      <c r="F27" s="577"/>
      <c r="G27" s="577"/>
      <c r="H27" s="577"/>
      <c r="I27" s="577"/>
      <c r="J27" s="577"/>
      <c r="K27" s="577"/>
      <c r="L27" s="577"/>
      <c r="M27" s="577"/>
      <c r="Y27" s="557"/>
      <c r="Z27" s="557"/>
      <c r="AA27" s="557" t="s">
        <v>85</v>
      </c>
      <c r="AB27" s="557">
        <v>3</v>
      </c>
      <c r="AC27" s="557">
        <v>2</v>
      </c>
      <c r="AD27" s="557">
        <v>1</v>
      </c>
      <c r="AE27" s="557">
        <v>0</v>
      </c>
      <c r="AF27" s="557">
        <v>0</v>
      </c>
      <c r="AG27" s="557">
        <v>0</v>
      </c>
      <c r="AH27" s="557">
        <v>0</v>
      </c>
      <c r="AI27" s="557">
        <v>0</v>
      </c>
      <c r="AJ27" s="557">
        <v>0</v>
      </c>
      <c r="AK27" s="557">
        <v>0</v>
      </c>
    </row>
    <row r="28" spans="1:37" x14ac:dyDescent="0.25">
      <c r="A28" s="577"/>
      <c r="B28" s="577"/>
      <c r="C28" s="577"/>
      <c r="D28" s="577"/>
      <c r="E28" s="577"/>
      <c r="F28" s="577"/>
      <c r="G28" s="577"/>
      <c r="H28" s="577"/>
      <c r="I28" s="577"/>
      <c r="J28" s="577"/>
      <c r="K28" s="577"/>
      <c r="L28" s="577"/>
      <c r="M28" s="577"/>
    </row>
    <row r="29" spans="1:37" x14ac:dyDescent="0.25">
      <c r="A29" s="577"/>
      <c r="B29" s="577"/>
      <c r="C29" s="577"/>
      <c r="D29" s="577"/>
      <c r="E29" s="577"/>
      <c r="F29" s="577"/>
      <c r="G29" s="577"/>
      <c r="H29" s="577"/>
      <c r="I29" s="577"/>
      <c r="J29" s="577"/>
      <c r="K29" s="577"/>
      <c r="L29" s="577"/>
      <c r="M29" s="577"/>
    </row>
    <row r="30" spans="1:37" x14ac:dyDescent="0.25">
      <c r="A30" s="577"/>
      <c r="B30" s="577"/>
      <c r="C30" s="577"/>
      <c r="D30" s="577"/>
      <c r="E30" s="577"/>
      <c r="F30" s="577"/>
      <c r="G30" s="577"/>
      <c r="H30" s="577"/>
      <c r="I30" s="577"/>
      <c r="J30" s="577"/>
      <c r="K30" s="577"/>
      <c r="L30" s="577"/>
      <c r="M30" s="577"/>
    </row>
    <row r="31" spans="1:37" x14ac:dyDescent="0.25">
      <c r="A31" s="577"/>
      <c r="B31" s="577"/>
      <c r="C31" s="577"/>
      <c r="D31" s="577"/>
      <c r="E31" s="577"/>
      <c r="F31" s="577"/>
      <c r="G31" s="577"/>
      <c r="H31" s="577"/>
      <c r="I31" s="577"/>
      <c r="J31" s="577"/>
      <c r="K31" s="577"/>
      <c r="L31" s="577"/>
      <c r="M31" s="577"/>
    </row>
    <row r="32" spans="1:37" x14ac:dyDescent="0.25">
      <c r="A32" s="577"/>
      <c r="B32" s="577"/>
      <c r="C32" s="577"/>
      <c r="D32" s="577"/>
      <c r="E32" s="577"/>
      <c r="F32" s="577"/>
      <c r="G32" s="577"/>
      <c r="H32" s="577"/>
      <c r="I32" s="577"/>
      <c r="J32" s="577"/>
      <c r="K32" s="577"/>
      <c r="L32" s="582"/>
      <c r="M32" s="582"/>
    </row>
    <row r="33" spans="1:18" x14ac:dyDescent="0.25">
      <c r="A33" s="590" t="s">
        <v>35</v>
      </c>
      <c r="B33" s="591"/>
      <c r="C33" s="592"/>
      <c r="D33" s="593" t="s">
        <v>2</v>
      </c>
      <c r="E33" s="594" t="s">
        <v>37</v>
      </c>
      <c r="F33" s="595"/>
      <c r="G33" s="593" t="s">
        <v>2</v>
      </c>
      <c r="H33" s="594" t="s">
        <v>46</v>
      </c>
      <c r="I33" s="596"/>
      <c r="J33" s="594" t="s">
        <v>47</v>
      </c>
      <c r="K33" s="597" t="s">
        <v>48</v>
      </c>
      <c r="L33" s="573"/>
      <c r="M33" s="598"/>
      <c r="N33" s="599"/>
      <c r="P33" s="600"/>
      <c r="Q33" s="600"/>
      <c r="R33" s="601"/>
    </row>
    <row r="34" spans="1:18" x14ac:dyDescent="0.25">
      <c r="A34" s="602" t="s">
        <v>36</v>
      </c>
      <c r="B34" s="603"/>
      <c r="C34" s="604"/>
      <c r="D34" s="605"/>
      <c r="E34" s="1111"/>
      <c r="F34" s="1111"/>
      <c r="G34" s="606" t="s">
        <v>3</v>
      </c>
      <c r="H34" s="603"/>
      <c r="I34" s="607"/>
      <c r="J34" s="608"/>
      <c r="K34" s="609" t="s">
        <v>38</v>
      </c>
      <c r="L34" s="610"/>
      <c r="M34" s="611"/>
      <c r="P34" s="612"/>
      <c r="Q34" s="612"/>
      <c r="R34" s="613"/>
    </row>
    <row r="35" spans="1:18" x14ac:dyDescent="0.25">
      <c r="A35" s="614" t="s">
        <v>45</v>
      </c>
      <c r="B35" s="615"/>
      <c r="C35" s="616"/>
      <c r="D35" s="617"/>
      <c r="E35" s="1107"/>
      <c r="F35" s="1107"/>
      <c r="G35" s="618" t="s">
        <v>4</v>
      </c>
      <c r="H35" s="619"/>
      <c r="I35" s="620"/>
      <c r="J35" s="621"/>
      <c r="K35" s="622"/>
      <c r="L35" s="582"/>
      <c r="M35" s="623"/>
      <c r="P35" s="613"/>
      <c r="Q35" s="624"/>
      <c r="R35" s="613"/>
    </row>
    <row r="36" spans="1:18" x14ac:dyDescent="0.25">
      <c r="A36" s="625"/>
      <c r="B36" s="626"/>
      <c r="C36" s="627"/>
      <c r="D36" s="617"/>
      <c r="E36" s="628"/>
      <c r="F36" s="577"/>
      <c r="G36" s="618" t="s">
        <v>5</v>
      </c>
      <c r="H36" s="619"/>
      <c r="I36" s="620"/>
      <c r="J36" s="621"/>
      <c r="K36" s="609" t="s">
        <v>39</v>
      </c>
      <c r="L36" s="610"/>
      <c r="M36" s="629"/>
      <c r="P36" s="612"/>
      <c r="Q36" s="612"/>
      <c r="R36" s="613"/>
    </row>
    <row r="37" spans="1:18" x14ac:dyDescent="0.25">
      <c r="A37" s="630"/>
      <c r="B37" s="631"/>
      <c r="C37" s="632"/>
      <c r="D37" s="617"/>
      <c r="E37" s="628"/>
      <c r="F37" s="577"/>
      <c r="G37" s="618" t="s">
        <v>6</v>
      </c>
      <c r="H37" s="619"/>
      <c r="I37" s="620"/>
      <c r="J37" s="621"/>
      <c r="K37" s="633"/>
      <c r="L37" s="577"/>
      <c r="M37" s="611"/>
      <c r="P37" s="613"/>
      <c r="Q37" s="624"/>
      <c r="R37" s="613"/>
    </row>
    <row r="38" spans="1:18" x14ac:dyDescent="0.25">
      <c r="A38" s="634"/>
      <c r="B38" s="635"/>
      <c r="C38" s="636"/>
      <c r="D38" s="617"/>
      <c r="E38" s="628"/>
      <c r="F38" s="577"/>
      <c r="G38" s="618" t="s">
        <v>7</v>
      </c>
      <c r="H38" s="619"/>
      <c r="I38" s="620"/>
      <c r="J38" s="621"/>
      <c r="K38" s="614"/>
      <c r="L38" s="582"/>
      <c r="M38" s="623"/>
      <c r="P38" s="613"/>
      <c r="Q38" s="624"/>
      <c r="R38" s="613"/>
    </row>
    <row r="39" spans="1:18" x14ac:dyDescent="0.25">
      <c r="A39" s="637"/>
      <c r="B39" s="638"/>
      <c r="C39" s="632"/>
      <c r="D39" s="617"/>
      <c r="E39" s="628"/>
      <c r="F39" s="577"/>
      <c r="G39" s="618" t="s">
        <v>8</v>
      </c>
      <c r="H39" s="619"/>
      <c r="I39" s="620"/>
      <c r="J39" s="621"/>
      <c r="K39" s="609" t="s">
        <v>28</v>
      </c>
      <c r="L39" s="610"/>
      <c r="M39" s="629"/>
      <c r="P39" s="612"/>
      <c r="Q39" s="612"/>
      <c r="R39" s="613"/>
    </row>
    <row r="40" spans="1:18" x14ac:dyDescent="0.25">
      <c r="A40" s="637"/>
      <c r="B40" s="638"/>
      <c r="C40" s="639"/>
      <c r="D40" s="617"/>
      <c r="E40" s="628"/>
      <c r="F40" s="577"/>
      <c r="G40" s="618" t="s">
        <v>9</v>
      </c>
      <c r="H40" s="619"/>
      <c r="I40" s="620"/>
      <c r="J40" s="621"/>
      <c r="K40" s="633"/>
      <c r="L40" s="577"/>
      <c r="M40" s="611"/>
      <c r="P40" s="613"/>
      <c r="Q40" s="624"/>
      <c r="R40" s="613"/>
    </row>
    <row r="41" spans="1:18" x14ac:dyDescent="0.25">
      <c r="A41" s="640"/>
      <c r="B41" s="641"/>
      <c r="C41" s="642"/>
      <c r="D41" s="643"/>
      <c r="E41" s="644"/>
      <c r="F41" s="582"/>
      <c r="G41" s="645" t="s">
        <v>10</v>
      </c>
      <c r="H41" s="615"/>
      <c r="I41" s="646"/>
      <c r="J41" s="647"/>
      <c r="K41" s="614" t="e">
        <f>L4</f>
        <v>#REF!</v>
      </c>
      <c r="L41" s="582"/>
      <c r="M41" s="623"/>
      <c r="P41" s="613"/>
      <c r="Q41" s="624"/>
      <c r="R41" s="648"/>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270" priority="1" stopIfTrue="1" operator="equal">
      <formula>"Bye"</formula>
    </cfRule>
  </conditionalFormatting>
  <conditionalFormatting sqref="R41">
    <cfRule type="expression" dxfId="269"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0F6-0DDE-48D5-9A3D-B014F9C1386E}">
  <sheetPr codeName="Sheet16">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465" customWidth="1"/>
    <col min="2" max="2" width="13.33203125" style="465" customWidth="1"/>
    <col min="3" max="3" width="11.88671875" style="465" customWidth="1"/>
    <col min="4" max="4" width="37.21875" style="537" bestFit="1" customWidth="1"/>
    <col min="5" max="5" width="10.6640625" style="538" customWidth="1"/>
    <col min="6" max="6" width="6.109375" style="539" hidden="1" customWidth="1"/>
    <col min="7" max="7" width="35" style="539" customWidth="1"/>
    <col min="8" max="8" width="7.6640625" style="537" customWidth="1"/>
    <col min="9" max="13" width="7.44140625" style="537" hidden="1" customWidth="1"/>
    <col min="14" max="15" width="7.44140625" style="537" customWidth="1"/>
    <col min="16" max="16" width="7.44140625" style="537" hidden="1" customWidth="1"/>
    <col min="17" max="17" width="7.44140625" style="537" customWidth="1"/>
    <col min="18" max="16384" width="8.88671875" style="465"/>
  </cols>
  <sheetData>
    <row r="1" spans="1:17" ht="24.6" x14ac:dyDescent="0.4">
      <c r="A1" s="649" t="e">
        <f>[3]Altalanos!$A$6</f>
        <v>#REF!</v>
      </c>
      <c r="B1" s="457"/>
      <c r="C1" s="457"/>
      <c r="D1" s="458"/>
      <c r="E1" s="459" t="s">
        <v>44</v>
      </c>
      <c r="F1" s="460"/>
      <c r="G1" s="461"/>
      <c r="H1" s="462"/>
      <c r="I1" s="462"/>
      <c r="J1" s="463"/>
      <c r="K1" s="463"/>
      <c r="L1" s="463"/>
      <c r="M1" s="463"/>
      <c r="N1" s="463"/>
      <c r="O1" s="463"/>
      <c r="P1" s="463"/>
      <c r="Q1" s="464"/>
    </row>
    <row r="2" spans="1:17" ht="13.8" thickBot="1" x14ac:dyDescent="0.3">
      <c r="B2" s="466" t="s">
        <v>43</v>
      </c>
      <c r="C2" s="650" t="e">
        <f>[3]Altalanos!$B$8</f>
        <v>#REF!</v>
      </c>
      <c r="D2" s="460"/>
      <c r="E2" s="459" t="s">
        <v>29</v>
      </c>
      <c r="F2" s="467"/>
      <c r="G2" s="467"/>
      <c r="H2" s="468"/>
      <c r="I2" s="468"/>
      <c r="J2" s="462"/>
      <c r="K2" s="462"/>
      <c r="L2" s="462"/>
      <c r="M2" s="462"/>
      <c r="N2" s="469"/>
      <c r="O2" s="470"/>
      <c r="P2" s="470"/>
      <c r="Q2" s="469"/>
    </row>
    <row r="3" spans="1:17" s="480" customFormat="1" ht="13.8" thickBot="1" x14ac:dyDescent="0.3">
      <c r="A3" s="471" t="s">
        <v>42</v>
      </c>
      <c r="B3" s="472"/>
      <c r="C3" s="472"/>
      <c r="D3" s="472"/>
      <c r="E3" s="472"/>
      <c r="F3" s="472"/>
      <c r="G3" s="472"/>
      <c r="H3" s="472"/>
      <c r="I3" s="473"/>
      <c r="J3" s="474"/>
      <c r="K3" s="475"/>
      <c r="L3" s="475"/>
      <c r="M3" s="475"/>
      <c r="N3" s="476" t="s">
        <v>28</v>
      </c>
      <c r="O3" s="477"/>
      <c r="P3" s="478"/>
      <c r="Q3" s="479"/>
    </row>
    <row r="4" spans="1:17" s="480" customFormat="1" x14ac:dyDescent="0.25">
      <c r="A4" s="481" t="s">
        <v>21</v>
      </c>
      <c r="B4" s="481"/>
      <c r="C4" s="482" t="s">
        <v>19</v>
      </c>
      <c r="D4" s="481" t="s">
        <v>24</v>
      </c>
      <c r="E4" s="483"/>
      <c r="G4" s="484"/>
      <c r="H4" s="485" t="s">
        <v>25</v>
      </c>
      <c r="I4" s="486"/>
      <c r="J4" s="487"/>
      <c r="K4" s="488"/>
      <c r="L4" s="488"/>
      <c r="M4" s="488"/>
      <c r="N4" s="487"/>
      <c r="O4" s="489"/>
      <c r="P4" s="489"/>
      <c r="Q4" s="490"/>
    </row>
    <row r="5" spans="1:17" s="480" customFormat="1" ht="13.8" thickBot="1" x14ac:dyDescent="0.3">
      <c r="A5" s="491" t="e">
        <f>[3]Altalanos!$A$10</f>
        <v>#REF!</v>
      </c>
      <c r="B5" s="491"/>
      <c r="C5" s="492" t="e">
        <f>[3]Altalanos!$C$10</f>
        <v>#REF!</v>
      </c>
      <c r="D5" s="493" t="e">
        <f>[3]Altalanos!$D$10</f>
        <v>#REF!</v>
      </c>
      <c r="E5" s="493"/>
      <c r="F5" s="493"/>
      <c r="G5" s="493"/>
      <c r="H5" s="494" t="e">
        <f>[3]Altalanos!$E$10</f>
        <v>#REF!</v>
      </c>
      <c r="I5" s="495"/>
      <c r="J5" s="496"/>
      <c r="K5" s="497"/>
      <c r="L5" s="497"/>
      <c r="M5" s="497"/>
      <c r="N5" s="496"/>
      <c r="O5" s="493"/>
      <c r="P5" s="493"/>
      <c r="Q5" s="498"/>
    </row>
    <row r="6" spans="1:17" ht="30" customHeight="1" thickBot="1" x14ac:dyDescent="0.3">
      <c r="A6" s="499" t="s">
        <v>30</v>
      </c>
      <c r="B6" s="500" t="s">
        <v>22</v>
      </c>
      <c r="C6" s="500" t="s">
        <v>23</v>
      </c>
      <c r="D6" s="500" t="s">
        <v>26</v>
      </c>
      <c r="E6" s="501" t="s">
        <v>27</v>
      </c>
      <c r="F6" s="501" t="s">
        <v>31</v>
      </c>
      <c r="G6" s="501" t="s">
        <v>95</v>
      </c>
      <c r="H6" s="502" t="s">
        <v>32</v>
      </c>
      <c r="I6" s="503"/>
      <c r="J6" s="504" t="s">
        <v>14</v>
      </c>
      <c r="K6" s="505" t="s">
        <v>12</v>
      </c>
      <c r="L6" s="506" t="s">
        <v>0</v>
      </c>
      <c r="M6" s="507" t="s">
        <v>13</v>
      </c>
      <c r="N6" s="508" t="s">
        <v>40</v>
      </c>
      <c r="O6" s="509" t="s">
        <v>33</v>
      </c>
      <c r="P6" s="510" t="s">
        <v>1</v>
      </c>
      <c r="Q6" s="501" t="s">
        <v>34</v>
      </c>
    </row>
    <row r="7" spans="1:17" s="523" customFormat="1" ht="18.899999999999999" customHeight="1" x14ac:dyDescent="0.25">
      <c r="A7" s="511">
        <v>1</v>
      </c>
      <c r="B7" s="512" t="s">
        <v>247</v>
      </c>
      <c r="C7" s="512" t="s">
        <v>248</v>
      </c>
      <c r="D7" s="513" t="s">
        <v>153</v>
      </c>
      <c r="E7" s="514" t="s">
        <v>249</v>
      </c>
      <c r="F7" s="515"/>
      <c r="G7" s="516"/>
      <c r="H7" s="513"/>
      <c r="I7" s="513"/>
      <c r="J7" s="517"/>
      <c r="K7" s="518"/>
      <c r="L7" s="519"/>
      <c r="M7" s="518"/>
      <c r="N7" s="520"/>
      <c r="O7" s="513"/>
      <c r="P7" s="521"/>
      <c r="Q7" s="522"/>
    </row>
    <row r="8" spans="1:17" s="523" customFormat="1" ht="18.899999999999999" customHeight="1" x14ac:dyDescent="0.25">
      <c r="A8" s="511">
        <v>2</v>
      </c>
      <c r="B8" s="512" t="s">
        <v>250</v>
      </c>
      <c r="C8" s="512" t="s">
        <v>251</v>
      </c>
      <c r="D8" s="513" t="s">
        <v>252</v>
      </c>
      <c r="E8" s="514" t="s">
        <v>253</v>
      </c>
      <c r="F8" s="524"/>
      <c r="G8" s="525"/>
      <c r="H8" s="513"/>
      <c r="I8" s="513"/>
      <c r="J8" s="517"/>
      <c r="K8" s="518"/>
      <c r="L8" s="519"/>
      <c r="M8" s="518"/>
      <c r="N8" s="520"/>
      <c r="O8" s="513"/>
      <c r="P8" s="521"/>
      <c r="Q8" s="522"/>
    </row>
    <row r="9" spans="1:17" s="523" customFormat="1" ht="18.899999999999999" customHeight="1" x14ac:dyDescent="0.25">
      <c r="A9" s="511">
        <v>3</v>
      </c>
      <c r="B9" s="512" t="s">
        <v>254</v>
      </c>
      <c r="C9" s="512" t="s">
        <v>255</v>
      </c>
      <c r="D9" s="513" t="s">
        <v>256</v>
      </c>
      <c r="E9" s="514" t="s">
        <v>257</v>
      </c>
      <c r="F9" s="524"/>
      <c r="G9" s="525"/>
      <c r="H9" s="513"/>
      <c r="I9" s="513"/>
      <c r="J9" s="517"/>
      <c r="K9" s="518"/>
      <c r="L9" s="519"/>
      <c r="M9" s="518"/>
      <c r="N9" s="520"/>
      <c r="O9" s="513"/>
      <c r="P9" s="526"/>
      <c r="Q9" s="527"/>
    </row>
    <row r="10" spans="1:17" s="523" customFormat="1" ht="18.899999999999999" customHeight="1" x14ac:dyDescent="0.25">
      <c r="A10" s="511">
        <v>4</v>
      </c>
      <c r="B10" s="512"/>
      <c r="C10" s="512"/>
      <c r="D10" s="513"/>
      <c r="E10" s="514"/>
      <c r="F10" s="524"/>
      <c r="G10" s="525"/>
      <c r="H10" s="513"/>
      <c r="I10" s="513"/>
      <c r="J10" s="517"/>
      <c r="K10" s="518"/>
      <c r="L10" s="519"/>
      <c r="M10" s="518"/>
      <c r="N10" s="520"/>
      <c r="O10" s="513"/>
      <c r="P10" s="528"/>
      <c r="Q10" s="529"/>
    </row>
    <row r="11" spans="1:17" s="523" customFormat="1" ht="18.899999999999999" customHeight="1" x14ac:dyDescent="0.25">
      <c r="A11" s="511">
        <v>5</v>
      </c>
      <c r="B11" s="512"/>
      <c r="C11" s="512"/>
      <c r="D11" s="513"/>
      <c r="E11" s="514"/>
      <c r="F11" s="524"/>
      <c r="G11" s="525"/>
      <c r="H11" s="513"/>
      <c r="I11" s="513"/>
      <c r="J11" s="517"/>
      <c r="K11" s="518"/>
      <c r="L11" s="519"/>
      <c r="M11" s="518"/>
      <c r="N11" s="520"/>
      <c r="O11" s="513"/>
      <c r="P11" s="528"/>
      <c r="Q11" s="529"/>
    </row>
    <row r="12" spans="1:17" s="523" customFormat="1" ht="18.899999999999999" customHeight="1" x14ac:dyDescent="0.25">
      <c r="A12" s="511">
        <v>6</v>
      </c>
      <c r="B12" s="512"/>
      <c r="C12" s="512"/>
      <c r="D12" s="513"/>
      <c r="E12" s="514"/>
      <c r="F12" s="524"/>
      <c r="G12" s="525"/>
      <c r="H12" s="513"/>
      <c r="I12" s="513"/>
      <c r="J12" s="517"/>
      <c r="K12" s="518"/>
      <c r="L12" s="519"/>
      <c r="M12" s="518"/>
      <c r="N12" s="520"/>
      <c r="O12" s="513"/>
      <c r="P12" s="528"/>
      <c r="Q12" s="529"/>
    </row>
    <row r="13" spans="1:17" s="523" customFormat="1" ht="18.899999999999999" customHeight="1" x14ac:dyDescent="0.25">
      <c r="A13" s="511">
        <v>7</v>
      </c>
      <c r="B13" s="512"/>
      <c r="C13" s="512"/>
      <c r="D13" s="513"/>
      <c r="E13" s="514"/>
      <c r="F13" s="524"/>
      <c r="G13" s="525"/>
      <c r="H13" s="513"/>
      <c r="I13" s="513"/>
      <c r="J13" s="517"/>
      <c r="K13" s="518"/>
      <c r="L13" s="519"/>
      <c r="M13" s="518"/>
      <c r="N13" s="520"/>
      <c r="O13" s="513"/>
      <c r="P13" s="528"/>
      <c r="Q13" s="529"/>
    </row>
    <row r="14" spans="1:17" s="523" customFormat="1" ht="18.899999999999999" customHeight="1" x14ac:dyDescent="0.25">
      <c r="A14" s="511">
        <v>8</v>
      </c>
      <c r="B14" s="512"/>
      <c r="C14" s="512"/>
      <c r="D14" s="513"/>
      <c r="E14" s="514"/>
      <c r="F14" s="524"/>
      <c r="G14" s="525"/>
      <c r="H14" s="513"/>
      <c r="I14" s="513"/>
      <c r="J14" s="517"/>
      <c r="K14" s="518"/>
      <c r="L14" s="519"/>
      <c r="M14" s="518"/>
      <c r="N14" s="520"/>
      <c r="O14" s="513"/>
      <c r="P14" s="528"/>
      <c r="Q14" s="529"/>
    </row>
    <row r="15" spans="1:17" s="523" customFormat="1" ht="18.899999999999999" customHeight="1" x14ac:dyDescent="0.25">
      <c r="A15" s="511">
        <v>9</v>
      </c>
      <c r="B15" s="512"/>
      <c r="C15" s="512"/>
      <c r="D15" s="513"/>
      <c r="E15" s="514"/>
      <c r="F15" s="522"/>
      <c r="G15" s="522"/>
      <c r="H15" s="513"/>
      <c r="I15" s="513"/>
      <c r="J15" s="517"/>
      <c r="K15" s="518"/>
      <c r="L15" s="519"/>
      <c r="M15" s="530"/>
      <c r="N15" s="520"/>
      <c r="O15" s="513"/>
      <c r="P15" s="522"/>
      <c r="Q15" s="522"/>
    </row>
    <row r="16" spans="1:17" s="523" customFormat="1" ht="18.899999999999999" customHeight="1" x14ac:dyDescent="0.25">
      <c r="A16" s="511">
        <v>10</v>
      </c>
      <c r="B16" s="531"/>
      <c r="C16" s="512"/>
      <c r="D16" s="513"/>
      <c r="E16" s="514"/>
      <c r="F16" s="522"/>
      <c r="G16" s="522"/>
      <c r="H16" s="513"/>
      <c r="I16" s="513"/>
      <c r="J16" s="517"/>
      <c r="K16" s="518"/>
      <c r="L16" s="519"/>
      <c r="M16" s="530"/>
      <c r="N16" s="520"/>
      <c r="O16" s="513"/>
      <c r="P16" s="521"/>
      <c r="Q16" s="522"/>
    </row>
    <row r="17" spans="1:17" s="523" customFormat="1" ht="18.899999999999999" customHeight="1" x14ac:dyDescent="0.25">
      <c r="A17" s="511">
        <v>11</v>
      </c>
      <c r="B17" s="512"/>
      <c r="C17" s="512"/>
      <c r="D17" s="513"/>
      <c r="E17" s="514"/>
      <c r="F17" s="522"/>
      <c r="G17" s="522"/>
      <c r="H17" s="513"/>
      <c r="I17" s="513"/>
      <c r="J17" s="517"/>
      <c r="K17" s="518"/>
      <c r="L17" s="519"/>
      <c r="M17" s="530"/>
      <c r="N17" s="520"/>
      <c r="O17" s="513"/>
      <c r="P17" s="521"/>
      <c r="Q17" s="522"/>
    </row>
    <row r="18" spans="1:17" s="523" customFormat="1" ht="18.899999999999999" customHeight="1" x14ac:dyDescent="0.25">
      <c r="A18" s="511">
        <v>12</v>
      </c>
      <c r="B18" s="512"/>
      <c r="C18" s="512"/>
      <c r="D18" s="513"/>
      <c r="E18" s="514"/>
      <c r="F18" s="522"/>
      <c r="G18" s="522"/>
      <c r="H18" s="513"/>
      <c r="I18" s="513"/>
      <c r="J18" s="517"/>
      <c r="K18" s="518"/>
      <c r="L18" s="519"/>
      <c r="M18" s="530"/>
      <c r="N18" s="520"/>
      <c r="O18" s="513"/>
      <c r="P18" s="521"/>
      <c r="Q18" s="522"/>
    </row>
    <row r="19" spans="1:17" s="523" customFormat="1" ht="18.899999999999999" customHeight="1" x14ac:dyDescent="0.25">
      <c r="A19" s="511">
        <v>13</v>
      </c>
      <c r="B19" s="512"/>
      <c r="C19" s="512"/>
      <c r="D19" s="513"/>
      <c r="E19" s="514"/>
      <c r="F19" s="522"/>
      <c r="G19" s="522"/>
      <c r="H19" s="513"/>
      <c r="I19" s="513"/>
      <c r="J19" s="517"/>
      <c r="K19" s="518"/>
      <c r="L19" s="519"/>
      <c r="M19" s="530"/>
      <c r="N19" s="520"/>
      <c r="O19" s="513"/>
      <c r="P19" s="521"/>
      <c r="Q19" s="522"/>
    </row>
    <row r="20" spans="1:17" s="523" customFormat="1" ht="18.899999999999999" customHeight="1" x14ac:dyDescent="0.25">
      <c r="A20" s="511">
        <v>14</v>
      </c>
      <c r="B20" s="512"/>
      <c r="C20" s="512"/>
      <c r="D20" s="513"/>
      <c r="E20" s="514"/>
      <c r="F20" s="522"/>
      <c r="G20" s="522"/>
      <c r="H20" s="513"/>
      <c r="I20" s="513"/>
      <c r="J20" s="517"/>
      <c r="K20" s="518"/>
      <c r="L20" s="519"/>
      <c r="M20" s="530"/>
      <c r="N20" s="520"/>
      <c r="O20" s="513"/>
      <c r="P20" s="521"/>
      <c r="Q20" s="522"/>
    </row>
    <row r="21" spans="1:17" s="523" customFormat="1" ht="18.899999999999999" customHeight="1" x14ac:dyDescent="0.25">
      <c r="A21" s="511">
        <v>15</v>
      </c>
      <c r="B21" s="512"/>
      <c r="C21" s="512"/>
      <c r="D21" s="513"/>
      <c r="E21" s="514"/>
      <c r="F21" s="522"/>
      <c r="G21" s="522"/>
      <c r="H21" s="513"/>
      <c r="I21" s="513"/>
      <c r="J21" s="517"/>
      <c r="K21" s="518"/>
      <c r="L21" s="519"/>
      <c r="M21" s="530"/>
      <c r="N21" s="520"/>
      <c r="O21" s="513"/>
      <c r="P21" s="521"/>
      <c r="Q21" s="522"/>
    </row>
    <row r="22" spans="1:17" s="523" customFormat="1" ht="18.899999999999999" customHeight="1" x14ac:dyDescent="0.25">
      <c r="A22" s="511">
        <v>16</v>
      </c>
      <c r="B22" s="512"/>
      <c r="C22" s="512"/>
      <c r="D22" s="513"/>
      <c r="E22" s="514"/>
      <c r="F22" s="522"/>
      <c r="G22" s="522"/>
      <c r="H22" s="513"/>
      <c r="I22" s="513"/>
      <c r="J22" s="517"/>
      <c r="K22" s="518"/>
      <c r="L22" s="519"/>
      <c r="M22" s="530"/>
      <c r="N22" s="520"/>
      <c r="O22" s="513"/>
      <c r="P22" s="521"/>
      <c r="Q22" s="522"/>
    </row>
    <row r="23" spans="1:17" s="523" customFormat="1" ht="18.899999999999999" customHeight="1" x14ac:dyDescent="0.25">
      <c r="A23" s="511">
        <v>17</v>
      </c>
      <c r="B23" s="512"/>
      <c r="C23" s="512"/>
      <c r="D23" s="513"/>
      <c r="E23" s="514"/>
      <c r="F23" s="522"/>
      <c r="G23" s="522"/>
      <c r="H23" s="513"/>
      <c r="I23" s="513"/>
      <c r="J23" s="517"/>
      <c r="K23" s="518"/>
      <c r="L23" s="519"/>
      <c r="M23" s="530"/>
      <c r="N23" s="520"/>
      <c r="O23" s="513"/>
      <c r="P23" s="521"/>
      <c r="Q23" s="522"/>
    </row>
    <row r="24" spans="1:17" s="523" customFormat="1" ht="18.899999999999999" customHeight="1" x14ac:dyDescent="0.25">
      <c r="A24" s="511">
        <v>18</v>
      </c>
      <c r="B24" s="512"/>
      <c r="C24" s="512"/>
      <c r="D24" s="513"/>
      <c r="E24" s="514"/>
      <c r="F24" s="522"/>
      <c r="G24" s="522"/>
      <c r="H24" s="513"/>
      <c r="I24" s="513"/>
      <c r="J24" s="517"/>
      <c r="K24" s="518"/>
      <c r="L24" s="519"/>
      <c r="M24" s="530"/>
      <c r="N24" s="520"/>
      <c r="O24" s="513"/>
      <c r="P24" s="521"/>
      <c r="Q24" s="522"/>
    </row>
    <row r="25" spans="1:17" s="523" customFormat="1" ht="18.899999999999999" customHeight="1" x14ac:dyDescent="0.25">
      <c r="A25" s="511">
        <v>19</v>
      </c>
      <c r="B25" s="512"/>
      <c r="C25" s="512"/>
      <c r="D25" s="513"/>
      <c r="E25" s="514"/>
      <c r="F25" s="522"/>
      <c r="G25" s="522"/>
      <c r="H25" s="513"/>
      <c r="I25" s="513"/>
      <c r="J25" s="517"/>
      <c r="K25" s="518"/>
      <c r="L25" s="519"/>
      <c r="M25" s="530"/>
      <c r="N25" s="520"/>
      <c r="O25" s="513"/>
      <c r="P25" s="521"/>
      <c r="Q25" s="522"/>
    </row>
    <row r="26" spans="1:17" s="523" customFormat="1" ht="18.899999999999999" customHeight="1" x14ac:dyDescent="0.25">
      <c r="A26" s="511">
        <v>20</v>
      </c>
      <c r="B26" s="512"/>
      <c r="C26" s="512"/>
      <c r="D26" s="513"/>
      <c r="E26" s="514"/>
      <c r="F26" s="522"/>
      <c r="G26" s="522"/>
      <c r="H26" s="513"/>
      <c r="I26" s="513"/>
      <c r="J26" s="517"/>
      <c r="K26" s="518"/>
      <c r="L26" s="519"/>
      <c r="M26" s="530"/>
      <c r="N26" s="520"/>
      <c r="O26" s="513"/>
      <c r="P26" s="521"/>
      <c r="Q26" s="522"/>
    </row>
    <row r="27" spans="1:17" s="523" customFormat="1" ht="18.899999999999999" customHeight="1" x14ac:dyDescent="0.25">
      <c r="A27" s="511">
        <v>21</v>
      </c>
      <c r="B27" s="512"/>
      <c r="C27" s="512"/>
      <c r="D27" s="513"/>
      <c r="E27" s="514"/>
      <c r="F27" s="522"/>
      <c r="G27" s="522"/>
      <c r="H27" s="513"/>
      <c r="I27" s="513"/>
      <c r="J27" s="517"/>
      <c r="K27" s="518"/>
      <c r="L27" s="519"/>
      <c r="M27" s="530"/>
      <c r="N27" s="520"/>
      <c r="O27" s="513"/>
      <c r="P27" s="521"/>
      <c r="Q27" s="522"/>
    </row>
    <row r="28" spans="1:17" s="523" customFormat="1" ht="18.899999999999999" customHeight="1" x14ac:dyDescent="0.25">
      <c r="A28" s="511">
        <v>22</v>
      </c>
      <c r="B28" s="512"/>
      <c r="C28" s="512"/>
      <c r="D28" s="513"/>
      <c r="E28" s="532"/>
      <c r="F28" s="533"/>
      <c r="G28" s="527"/>
      <c r="H28" s="513"/>
      <c r="I28" s="513"/>
      <c r="J28" s="517"/>
      <c r="K28" s="518"/>
      <c r="L28" s="519"/>
      <c r="M28" s="530"/>
      <c r="N28" s="520"/>
      <c r="O28" s="513"/>
      <c r="P28" s="521"/>
      <c r="Q28" s="522"/>
    </row>
    <row r="29" spans="1:17" s="523" customFormat="1" ht="18.899999999999999" customHeight="1" x14ac:dyDescent="0.25">
      <c r="A29" s="511">
        <v>23</v>
      </c>
      <c r="B29" s="512"/>
      <c r="C29" s="512"/>
      <c r="D29" s="513"/>
      <c r="E29" s="534"/>
      <c r="F29" s="522"/>
      <c r="G29" s="522"/>
      <c r="H29" s="513"/>
      <c r="I29" s="513"/>
      <c r="J29" s="517"/>
      <c r="K29" s="518"/>
      <c r="L29" s="519"/>
      <c r="M29" s="530"/>
      <c r="N29" s="520"/>
      <c r="O29" s="513"/>
      <c r="P29" s="521"/>
      <c r="Q29" s="522"/>
    </row>
    <row r="30" spans="1:17" s="523" customFormat="1" ht="18.899999999999999" customHeight="1" x14ac:dyDescent="0.25">
      <c r="A30" s="511">
        <v>24</v>
      </c>
      <c r="B30" s="512"/>
      <c r="C30" s="512"/>
      <c r="D30" s="513"/>
      <c r="E30" s="514"/>
      <c r="F30" s="522"/>
      <c r="G30" s="522"/>
      <c r="H30" s="513"/>
      <c r="I30" s="513"/>
      <c r="J30" s="517"/>
      <c r="K30" s="518"/>
      <c r="L30" s="519"/>
      <c r="M30" s="530"/>
      <c r="N30" s="520"/>
      <c r="O30" s="513"/>
      <c r="P30" s="521"/>
      <c r="Q30" s="522"/>
    </row>
    <row r="31" spans="1:17" s="523" customFormat="1" ht="18.899999999999999" customHeight="1" x14ac:dyDescent="0.25">
      <c r="A31" s="511">
        <v>25</v>
      </c>
      <c r="B31" s="512"/>
      <c r="C31" s="512"/>
      <c r="D31" s="513"/>
      <c r="E31" s="514"/>
      <c r="F31" s="522"/>
      <c r="G31" s="522"/>
      <c r="H31" s="513"/>
      <c r="I31" s="513"/>
      <c r="J31" s="517"/>
      <c r="K31" s="518"/>
      <c r="L31" s="519"/>
      <c r="M31" s="530"/>
      <c r="N31" s="520"/>
      <c r="O31" s="513"/>
      <c r="P31" s="521"/>
      <c r="Q31" s="522"/>
    </row>
    <row r="32" spans="1:17" s="523" customFormat="1" ht="18.899999999999999" customHeight="1" x14ac:dyDescent="0.25">
      <c r="A32" s="511">
        <v>26</v>
      </c>
      <c r="B32" s="512"/>
      <c r="C32" s="512"/>
      <c r="D32" s="513"/>
      <c r="E32" s="535"/>
      <c r="F32" s="522"/>
      <c r="G32" s="522"/>
      <c r="H32" s="513"/>
      <c r="I32" s="513"/>
      <c r="J32" s="517"/>
      <c r="K32" s="518"/>
      <c r="L32" s="519"/>
      <c r="M32" s="530"/>
      <c r="N32" s="520"/>
      <c r="O32" s="513"/>
      <c r="P32" s="521"/>
      <c r="Q32" s="522"/>
    </row>
    <row r="33" spans="1:17" s="523" customFormat="1" ht="18.899999999999999" customHeight="1" x14ac:dyDescent="0.25">
      <c r="A33" s="511">
        <v>27</v>
      </c>
      <c r="B33" s="512"/>
      <c r="C33" s="512"/>
      <c r="D33" s="513"/>
      <c r="E33" s="514"/>
      <c r="F33" s="522"/>
      <c r="G33" s="522"/>
      <c r="H33" s="513"/>
      <c r="I33" s="513"/>
      <c r="J33" s="517"/>
      <c r="K33" s="518"/>
      <c r="L33" s="519"/>
      <c r="M33" s="530"/>
      <c r="N33" s="520"/>
      <c r="O33" s="513"/>
      <c r="P33" s="521"/>
      <c r="Q33" s="522"/>
    </row>
    <row r="34" spans="1:17" s="523" customFormat="1" ht="18.899999999999999" customHeight="1" x14ac:dyDescent="0.25">
      <c r="A34" s="511">
        <v>28</v>
      </c>
      <c r="B34" s="512"/>
      <c r="C34" s="512"/>
      <c r="D34" s="513"/>
      <c r="E34" s="514"/>
      <c r="F34" s="522"/>
      <c r="G34" s="522"/>
      <c r="H34" s="513"/>
      <c r="I34" s="513"/>
      <c r="J34" s="517"/>
      <c r="K34" s="518"/>
      <c r="L34" s="519"/>
      <c r="M34" s="530"/>
      <c r="N34" s="520"/>
      <c r="O34" s="513"/>
      <c r="P34" s="521"/>
      <c r="Q34" s="522"/>
    </row>
    <row r="35" spans="1:17" s="523" customFormat="1" ht="18.899999999999999" customHeight="1" x14ac:dyDescent="0.25">
      <c r="A35" s="511">
        <v>29</v>
      </c>
      <c r="B35" s="512"/>
      <c r="C35" s="512"/>
      <c r="D35" s="513"/>
      <c r="E35" s="514"/>
      <c r="F35" s="522"/>
      <c r="G35" s="522"/>
      <c r="H35" s="513"/>
      <c r="I35" s="513"/>
      <c r="J35" s="517"/>
      <c r="K35" s="518"/>
      <c r="L35" s="519"/>
      <c r="M35" s="530"/>
      <c r="N35" s="520"/>
      <c r="O35" s="513"/>
      <c r="P35" s="521"/>
      <c r="Q35" s="522"/>
    </row>
    <row r="36" spans="1:17" s="523" customFormat="1" ht="18.899999999999999" customHeight="1" x14ac:dyDescent="0.25">
      <c r="A36" s="511">
        <v>30</v>
      </c>
      <c r="B36" s="512"/>
      <c r="C36" s="512"/>
      <c r="D36" s="513"/>
      <c r="E36" s="514"/>
      <c r="F36" s="522"/>
      <c r="G36" s="522"/>
      <c r="H36" s="513"/>
      <c r="I36" s="513"/>
      <c r="J36" s="517"/>
      <c r="K36" s="518"/>
      <c r="L36" s="519"/>
      <c r="M36" s="530"/>
      <c r="N36" s="520"/>
      <c r="O36" s="513"/>
      <c r="P36" s="521"/>
      <c r="Q36" s="522"/>
    </row>
    <row r="37" spans="1:17" s="523" customFormat="1" ht="18.899999999999999" customHeight="1" x14ac:dyDescent="0.25">
      <c r="A37" s="511">
        <v>31</v>
      </c>
      <c r="B37" s="512"/>
      <c r="C37" s="512"/>
      <c r="D37" s="513"/>
      <c r="E37" s="514"/>
      <c r="F37" s="522"/>
      <c r="G37" s="522"/>
      <c r="H37" s="513"/>
      <c r="I37" s="513"/>
      <c r="J37" s="517"/>
      <c r="K37" s="518"/>
      <c r="L37" s="519"/>
      <c r="M37" s="530"/>
      <c r="N37" s="520"/>
      <c r="O37" s="513"/>
      <c r="P37" s="521"/>
      <c r="Q37" s="522"/>
    </row>
    <row r="38" spans="1:17" s="523" customFormat="1" ht="18.899999999999999" customHeight="1" x14ac:dyDescent="0.25">
      <c r="A38" s="511">
        <v>32</v>
      </c>
      <c r="B38" s="512"/>
      <c r="C38" s="512"/>
      <c r="D38" s="513"/>
      <c r="E38" s="514"/>
      <c r="F38" s="522"/>
      <c r="G38" s="522"/>
      <c r="H38" s="524"/>
      <c r="I38" s="525"/>
      <c r="J38" s="517"/>
      <c r="K38" s="518"/>
      <c r="L38" s="519"/>
      <c r="M38" s="530"/>
      <c r="N38" s="520"/>
      <c r="O38" s="522"/>
      <c r="P38" s="521"/>
      <c r="Q38" s="522"/>
    </row>
    <row r="39" spans="1:17" s="523" customFormat="1" ht="18.899999999999999" customHeight="1" x14ac:dyDescent="0.25">
      <c r="A39" s="511">
        <v>33</v>
      </c>
      <c r="B39" s="512"/>
      <c r="C39" s="512"/>
      <c r="D39" s="513"/>
      <c r="E39" s="514"/>
      <c r="F39" s="522"/>
      <c r="G39" s="522"/>
      <c r="H39" s="524"/>
      <c r="I39" s="525"/>
      <c r="J39" s="517"/>
      <c r="K39" s="518"/>
      <c r="L39" s="519"/>
      <c r="M39" s="530"/>
      <c r="N39" s="527"/>
      <c r="O39" s="522"/>
      <c r="P39" s="521"/>
      <c r="Q39" s="522"/>
    </row>
    <row r="40" spans="1:17" s="523" customFormat="1" ht="18.899999999999999" customHeight="1" x14ac:dyDescent="0.25">
      <c r="A40" s="511">
        <v>34</v>
      </c>
      <c r="B40" s="512"/>
      <c r="C40" s="512"/>
      <c r="D40" s="513"/>
      <c r="E40" s="514"/>
      <c r="F40" s="522"/>
      <c r="G40" s="522"/>
      <c r="H40" s="524"/>
      <c r="I40" s="525"/>
      <c r="J40" s="517" t="e">
        <f>IF(AND(Q40="",#REF!&gt;0,#REF!&lt;5),K40,)</f>
        <v>#REF!</v>
      </c>
      <c r="K40" s="518" t="str">
        <f>IF(D40="","ZZZ9",IF(AND(#REF!&gt;0,#REF!&lt;5),D40&amp;#REF!,D40&amp;"9"))</f>
        <v>ZZZ9</v>
      </c>
      <c r="L40" s="519">
        <f t="shared" ref="L40:L103" si="0">IF(Q40="",999,Q40)</f>
        <v>999</v>
      </c>
      <c r="M40" s="530">
        <f t="shared" ref="M40:M103" si="1">IF(P40=999,999,1)</f>
        <v>999</v>
      </c>
      <c r="N40" s="527"/>
      <c r="O40" s="522"/>
      <c r="P40" s="521">
        <f t="shared" ref="P40:P103" si="2">IF(N40="DA",1,IF(N40="WC",2,IF(N40="SE",3,IF(N40="Q",4,IF(N40="LL",5,999)))))</f>
        <v>999</v>
      </c>
      <c r="Q40" s="522"/>
    </row>
    <row r="41" spans="1:17" s="523" customFormat="1" ht="18.899999999999999" customHeight="1" x14ac:dyDescent="0.25">
      <c r="A41" s="511">
        <v>35</v>
      </c>
      <c r="B41" s="512"/>
      <c r="C41" s="512"/>
      <c r="D41" s="513"/>
      <c r="E41" s="514"/>
      <c r="F41" s="522"/>
      <c r="G41" s="522"/>
      <c r="H41" s="524"/>
      <c r="I41" s="525"/>
      <c r="J41" s="517" t="e">
        <f>IF(AND(Q41="",#REF!&gt;0,#REF!&lt;5),K41,)</f>
        <v>#REF!</v>
      </c>
      <c r="K41" s="518" t="str">
        <f>IF(D41="","ZZZ9",IF(AND(#REF!&gt;0,#REF!&lt;5),D41&amp;#REF!,D41&amp;"9"))</f>
        <v>ZZZ9</v>
      </c>
      <c r="L41" s="519">
        <f t="shared" si="0"/>
        <v>999</v>
      </c>
      <c r="M41" s="530">
        <f t="shared" si="1"/>
        <v>999</v>
      </c>
      <c r="N41" s="527"/>
      <c r="O41" s="522"/>
      <c r="P41" s="521">
        <f t="shared" si="2"/>
        <v>999</v>
      </c>
      <c r="Q41" s="522"/>
    </row>
    <row r="42" spans="1:17" s="523" customFormat="1" ht="18.899999999999999" customHeight="1" x14ac:dyDescent="0.25">
      <c r="A42" s="511">
        <v>36</v>
      </c>
      <c r="B42" s="512"/>
      <c r="C42" s="512"/>
      <c r="D42" s="513"/>
      <c r="E42" s="514"/>
      <c r="F42" s="522"/>
      <c r="G42" s="522"/>
      <c r="H42" s="524"/>
      <c r="I42" s="525"/>
      <c r="J42" s="517" t="e">
        <f>IF(AND(Q42="",#REF!&gt;0,#REF!&lt;5),K42,)</f>
        <v>#REF!</v>
      </c>
      <c r="K42" s="518" t="str">
        <f>IF(D42="","ZZZ9",IF(AND(#REF!&gt;0,#REF!&lt;5),D42&amp;#REF!,D42&amp;"9"))</f>
        <v>ZZZ9</v>
      </c>
      <c r="L42" s="519">
        <f t="shared" si="0"/>
        <v>999</v>
      </c>
      <c r="M42" s="530">
        <f t="shared" si="1"/>
        <v>999</v>
      </c>
      <c r="N42" s="527"/>
      <c r="O42" s="522"/>
      <c r="P42" s="521">
        <f t="shared" si="2"/>
        <v>999</v>
      </c>
      <c r="Q42" s="522"/>
    </row>
    <row r="43" spans="1:17" s="523" customFormat="1" ht="18.899999999999999" customHeight="1" x14ac:dyDescent="0.25">
      <c r="A43" s="511">
        <v>37</v>
      </c>
      <c r="B43" s="512"/>
      <c r="C43" s="512"/>
      <c r="D43" s="513"/>
      <c r="E43" s="514"/>
      <c r="F43" s="522"/>
      <c r="G43" s="522"/>
      <c r="H43" s="524"/>
      <c r="I43" s="525"/>
      <c r="J43" s="517" t="e">
        <f>IF(AND(Q43="",#REF!&gt;0,#REF!&lt;5),K43,)</f>
        <v>#REF!</v>
      </c>
      <c r="K43" s="518" t="str">
        <f>IF(D43="","ZZZ9",IF(AND(#REF!&gt;0,#REF!&lt;5),D43&amp;#REF!,D43&amp;"9"))</f>
        <v>ZZZ9</v>
      </c>
      <c r="L43" s="519">
        <f t="shared" si="0"/>
        <v>999</v>
      </c>
      <c r="M43" s="530">
        <f t="shared" si="1"/>
        <v>999</v>
      </c>
      <c r="N43" s="527"/>
      <c r="O43" s="522"/>
      <c r="P43" s="521">
        <f t="shared" si="2"/>
        <v>999</v>
      </c>
      <c r="Q43" s="522"/>
    </row>
    <row r="44" spans="1:17" s="523" customFormat="1" ht="18.899999999999999" customHeight="1" x14ac:dyDescent="0.25">
      <c r="A44" s="511">
        <v>38</v>
      </c>
      <c r="B44" s="512"/>
      <c r="C44" s="512"/>
      <c r="D44" s="513"/>
      <c r="E44" s="514"/>
      <c r="F44" s="522"/>
      <c r="G44" s="522"/>
      <c r="H44" s="524"/>
      <c r="I44" s="525"/>
      <c r="J44" s="517" t="e">
        <f>IF(AND(Q44="",#REF!&gt;0,#REF!&lt;5),K44,)</f>
        <v>#REF!</v>
      </c>
      <c r="K44" s="518" t="str">
        <f>IF(D44="","ZZZ9",IF(AND(#REF!&gt;0,#REF!&lt;5),D44&amp;#REF!,D44&amp;"9"))</f>
        <v>ZZZ9</v>
      </c>
      <c r="L44" s="519">
        <f t="shared" si="0"/>
        <v>999</v>
      </c>
      <c r="M44" s="530">
        <f t="shared" si="1"/>
        <v>999</v>
      </c>
      <c r="N44" s="527"/>
      <c r="O44" s="522"/>
      <c r="P44" s="521">
        <f t="shared" si="2"/>
        <v>999</v>
      </c>
      <c r="Q44" s="522"/>
    </row>
    <row r="45" spans="1:17" s="523" customFormat="1" ht="18.899999999999999" customHeight="1" x14ac:dyDescent="0.25">
      <c r="A45" s="511">
        <v>39</v>
      </c>
      <c r="B45" s="512"/>
      <c r="C45" s="512"/>
      <c r="D45" s="513"/>
      <c r="E45" s="514"/>
      <c r="F45" s="522"/>
      <c r="G45" s="522"/>
      <c r="H45" s="524"/>
      <c r="I45" s="525"/>
      <c r="J45" s="517" t="e">
        <f>IF(AND(Q45="",#REF!&gt;0,#REF!&lt;5),K45,)</f>
        <v>#REF!</v>
      </c>
      <c r="K45" s="518" t="str">
        <f>IF(D45="","ZZZ9",IF(AND(#REF!&gt;0,#REF!&lt;5),D45&amp;#REF!,D45&amp;"9"))</f>
        <v>ZZZ9</v>
      </c>
      <c r="L45" s="519">
        <f t="shared" si="0"/>
        <v>999</v>
      </c>
      <c r="M45" s="530">
        <f t="shared" si="1"/>
        <v>999</v>
      </c>
      <c r="N45" s="527"/>
      <c r="O45" s="522"/>
      <c r="P45" s="521">
        <f t="shared" si="2"/>
        <v>999</v>
      </c>
      <c r="Q45" s="522"/>
    </row>
    <row r="46" spans="1:17" s="523" customFormat="1" ht="18.899999999999999" customHeight="1" x14ac:dyDescent="0.25">
      <c r="A46" s="511">
        <v>40</v>
      </c>
      <c r="B46" s="512"/>
      <c r="C46" s="512"/>
      <c r="D46" s="513"/>
      <c r="E46" s="514"/>
      <c r="F46" s="522"/>
      <c r="G46" s="522"/>
      <c r="H46" s="524"/>
      <c r="I46" s="525"/>
      <c r="J46" s="517" t="e">
        <f>IF(AND(Q46="",#REF!&gt;0,#REF!&lt;5),K46,)</f>
        <v>#REF!</v>
      </c>
      <c r="K46" s="518" t="str">
        <f>IF(D46="","ZZZ9",IF(AND(#REF!&gt;0,#REF!&lt;5),D46&amp;#REF!,D46&amp;"9"))</f>
        <v>ZZZ9</v>
      </c>
      <c r="L46" s="519">
        <f t="shared" si="0"/>
        <v>999</v>
      </c>
      <c r="M46" s="530">
        <f t="shared" si="1"/>
        <v>999</v>
      </c>
      <c r="N46" s="527"/>
      <c r="O46" s="522"/>
      <c r="P46" s="521">
        <f t="shared" si="2"/>
        <v>999</v>
      </c>
      <c r="Q46" s="522"/>
    </row>
    <row r="47" spans="1:17" s="523" customFormat="1" ht="18.899999999999999" customHeight="1" x14ac:dyDescent="0.25">
      <c r="A47" s="511">
        <v>41</v>
      </c>
      <c r="B47" s="512"/>
      <c r="C47" s="512"/>
      <c r="D47" s="513"/>
      <c r="E47" s="514"/>
      <c r="F47" s="522"/>
      <c r="G47" s="522"/>
      <c r="H47" s="524"/>
      <c r="I47" s="525"/>
      <c r="J47" s="517" t="e">
        <f>IF(AND(Q47="",#REF!&gt;0,#REF!&lt;5),K47,)</f>
        <v>#REF!</v>
      </c>
      <c r="K47" s="518" t="str">
        <f>IF(D47="","ZZZ9",IF(AND(#REF!&gt;0,#REF!&lt;5),D47&amp;#REF!,D47&amp;"9"))</f>
        <v>ZZZ9</v>
      </c>
      <c r="L47" s="519">
        <f t="shared" si="0"/>
        <v>999</v>
      </c>
      <c r="M47" s="530">
        <f t="shared" si="1"/>
        <v>999</v>
      </c>
      <c r="N47" s="527"/>
      <c r="O47" s="522"/>
      <c r="P47" s="521">
        <f t="shared" si="2"/>
        <v>999</v>
      </c>
      <c r="Q47" s="522"/>
    </row>
    <row r="48" spans="1:17" s="523" customFormat="1" ht="18.899999999999999" customHeight="1" x14ac:dyDescent="0.25">
      <c r="A48" s="511">
        <v>42</v>
      </c>
      <c r="B48" s="512"/>
      <c r="C48" s="512"/>
      <c r="D48" s="513"/>
      <c r="E48" s="514"/>
      <c r="F48" s="522"/>
      <c r="G48" s="522"/>
      <c r="H48" s="524"/>
      <c r="I48" s="525"/>
      <c r="J48" s="517" t="e">
        <f>IF(AND(Q48="",#REF!&gt;0,#REF!&lt;5),K48,)</f>
        <v>#REF!</v>
      </c>
      <c r="K48" s="518" t="str">
        <f>IF(D48="","ZZZ9",IF(AND(#REF!&gt;0,#REF!&lt;5),D48&amp;#REF!,D48&amp;"9"))</f>
        <v>ZZZ9</v>
      </c>
      <c r="L48" s="519">
        <f t="shared" si="0"/>
        <v>999</v>
      </c>
      <c r="M48" s="530">
        <f t="shared" si="1"/>
        <v>999</v>
      </c>
      <c r="N48" s="527"/>
      <c r="O48" s="522"/>
      <c r="P48" s="521">
        <f t="shared" si="2"/>
        <v>999</v>
      </c>
      <c r="Q48" s="522"/>
    </row>
    <row r="49" spans="1:17" s="523" customFormat="1" ht="18.899999999999999" customHeight="1" x14ac:dyDescent="0.25">
      <c r="A49" s="511">
        <v>43</v>
      </c>
      <c r="B49" s="512"/>
      <c r="C49" s="512"/>
      <c r="D49" s="513"/>
      <c r="E49" s="514"/>
      <c r="F49" s="522"/>
      <c r="G49" s="522"/>
      <c r="H49" s="524"/>
      <c r="I49" s="525"/>
      <c r="J49" s="517" t="e">
        <f>IF(AND(Q49="",#REF!&gt;0,#REF!&lt;5),K49,)</f>
        <v>#REF!</v>
      </c>
      <c r="K49" s="518" t="str">
        <f>IF(D49="","ZZZ9",IF(AND(#REF!&gt;0,#REF!&lt;5),D49&amp;#REF!,D49&amp;"9"))</f>
        <v>ZZZ9</v>
      </c>
      <c r="L49" s="519">
        <f t="shared" si="0"/>
        <v>999</v>
      </c>
      <c r="M49" s="530">
        <f t="shared" si="1"/>
        <v>999</v>
      </c>
      <c r="N49" s="527"/>
      <c r="O49" s="522"/>
      <c r="P49" s="521">
        <f t="shared" si="2"/>
        <v>999</v>
      </c>
      <c r="Q49" s="522"/>
    </row>
    <row r="50" spans="1:17" s="523" customFormat="1" ht="18.899999999999999" customHeight="1" x14ac:dyDescent="0.25">
      <c r="A50" s="511">
        <v>44</v>
      </c>
      <c r="B50" s="512"/>
      <c r="C50" s="512"/>
      <c r="D50" s="513"/>
      <c r="E50" s="514"/>
      <c r="F50" s="522"/>
      <c r="G50" s="522"/>
      <c r="H50" s="524"/>
      <c r="I50" s="525"/>
      <c r="J50" s="517" t="e">
        <f>IF(AND(Q50="",#REF!&gt;0,#REF!&lt;5),K50,)</f>
        <v>#REF!</v>
      </c>
      <c r="K50" s="518" t="str">
        <f>IF(D50="","ZZZ9",IF(AND(#REF!&gt;0,#REF!&lt;5),D50&amp;#REF!,D50&amp;"9"))</f>
        <v>ZZZ9</v>
      </c>
      <c r="L50" s="519">
        <f t="shared" si="0"/>
        <v>999</v>
      </c>
      <c r="M50" s="530">
        <f t="shared" si="1"/>
        <v>999</v>
      </c>
      <c r="N50" s="527"/>
      <c r="O50" s="522"/>
      <c r="P50" s="521">
        <f t="shared" si="2"/>
        <v>999</v>
      </c>
      <c r="Q50" s="522"/>
    </row>
    <row r="51" spans="1:17" s="523" customFormat="1" ht="18.899999999999999" customHeight="1" x14ac:dyDescent="0.25">
      <c r="A51" s="511">
        <v>45</v>
      </c>
      <c r="B51" s="512"/>
      <c r="C51" s="512"/>
      <c r="D51" s="513"/>
      <c r="E51" s="514"/>
      <c r="F51" s="522"/>
      <c r="G51" s="522"/>
      <c r="H51" s="524"/>
      <c r="I51" s="525"/>
      <c r="J51" s="517" t="e">
        <f>IF(AND(Q51="",#REF!&gt;0,#REF!&lt;5),K51,)</f>
        <v>#REF!</v>
      </c>
      <c r="K51" s="518" t="str">
        <f>IF(D51="","ZZZ9",IF(AND(#REF!&gt;0,#REF!&lt;5),D51&amp;#REF!,D51&amp;"9"))</f>
        <v>ZZZ9</v>
      </c>
      <c r="L51" s="519">
        <f t="shared" si="0"/>
        <v>999</v>
      </c>
      <c r="M51" s="530">
        <f t="shared" si="1"/>
        <v>999</v>
      </c>
      <c r="N51" s="527"/>
      <c r="O51" s="522"/>
      <c r="P51" s="521">
        <f t="shared" si="2"/>
        <v>999</v>
      </c>
      <c r="Q51" s="522"/>
    </row>
    <row r="52" spans="1:17" s="523" customFormat="1" ht="18.899999999999999" customHeight="1" x14ac:dyDescent="0.25">
      <c r="A52" s="511">
        <v>46</v>
      </c>
      <c r="B52" s="512"/>
      <c r="C52" s="512"/>
      <c r="D52" s="513"/>
      <c r="E52" s="514"/>
      <c r="F52" s="522"/>
      <c r="G52" s="522"/>
      <c r="H52" s="524"/>
      <c r="I52" s="525"/>
      <c r="J52" s="517" t="e">
        <f>IF(AND(Q52="",#REF!&gt;0,#REF!&lt;5),K52,)</f>
        <v>#REF!</v>
      </c>
      <c r="K52" s="518" t="str">
        <f>IF(D52="","ZZZ9",IF(AND(#REF!&gt;0,#REF!&lt;5),D52&amp;#REF!,D52&amp;"9"))</f>
        <v>ZZZ9</v>
      </c>
      <c r="L52" s="519">
        <f t="shared" si="0"/>
        <v>999</v>
      </c>
      <c r="M52" s="530">
        <f t="shared" si="1"/>
        <v>999</v>
      </c>
      <c r="N52" s="527"/>
      <c r="O52" s="522"/>
      <c r="P52" s="521">
        <f t="shared" si="2"/>
        <v>999</v>
      </c>
      <c r="Q52" s="522"/>
    </row>
    <row r="53" spans="1:17" s="523" customFormat="1" ht="18.899999999999999" customHeight="1" x14ac:dyDescent="0.25">
      <c r="A53" s="511">
        <v>47</v>
      </c>
      <c r="B53" s="512"/>
      <c r="C53" s="512"/>
      <c r="D53" s="513"/>
      <c r="E53" s="514"/>
      <c r="F53" s="522"/>
      <c r="G53" s="522"/>
      <c r="H53" s="524"/>
      <c r="I53" s="525"/>
      <c r="J53" s="517" t="e">
        <f>IF(AND(Q53="",#REF!&gt;0,#REF!&lt;5),K53,)</f>
        <v>#REF!</v>
      </c>
      <c r="K53" s="518" t="str">
        <f>IF(D53="","ZZZ9",IF(AND(#REF!&gt;0,#REF!&lt;5),D53&amp;#REF!,D53&amp;"9"))</f>
        <v>ZZZ9</v>
      </c>
      <c r="L53" s="519">
        <f t="shared" si="0"/>
        <v>999</v>
      </c>
      <c r="M53" s="530">
        <f t="shared" si="1"/>
        <v>999</v>
      </c>
      <c r="N53" s="527"/>
      <c r="O53" s="522"/>
      <c r="P53" s="521">
        <f t="shared" si="2"/>
        <v>999</v>
      </c>
      <c r="Q53" s="522"/>
    </row>
    <row r="54" spans="1:17" s="523" customFormat="1" ht="18.899999999999999" customHeight="1" x14ac:dyDescent="0.25">
      <c r="A54" s="511">
        <v>48</v>
      </c>
      <c r="B54" s="512"/>
      <c r="C54" s="512"/>
      <c r="D54" s="513"/>
      <c r="E54" s="514"/>
      <c r="F54" s="522"/>
      <c r="G54" s="522"/>
      <c r="H54" s="524"/>
      <c r="I54" s="525"/>
      <c r="J54" s="517" t="e">
        <f>IF(AND(Q54="",#REF!&gt;0,#REF!&lt;5),K54,)</f>
        <v>#REF!</v>
      </c>
      <c r="K54" s="518" t="str">
        <f>IF(D54="","ZZZ9",IF(AND(#REF!&gt;0,#REF!&lt;5),D54&amp;#REF!,D54&amp;"9"))</f>
        <v>ZZZ9</v>
      </c>
      <c r="L54" s="519">
        <f t="shared" si="0"/>
        <v>999</v>
      </c>
      <c r="M54" s="530">
        <f t="shared" si="1"/>
        <v>999</v>
      </c>
      <c r="N54" s="527"/>
      <c r="O54" s="522"/>
      <c r="P54" s="521">
        <f t="shared" si="2"/>
        <v>999</v>
      </c>
      <c r="Q54" s="522"/>
    </row>
    <row r="55" spans="1:17" s="523" customFormat="1" ht="18.899999999999999" customHeight="1" x14ac:dyDescent="0.25">
      <c r="A55" s="511">
        <v>49</v>
      </c>
      <c r="B55" s="512"/>
      <c r="C55" s="512"/>
      <c r="D55" s="513"/>
      <c r="E55" s="514"/>
      <c r="F55" s="522"/>
      <c r="G55" s="522"/>
      <c r="H55" s="524"/>
      <c r="I55" s="525"/>
      <c r="J55" s="517" t="e">
        <f>IF(AND(Q55="",#REF!&gt;0,#REF!&lt;5),K55,)</f>
        <v>#REF!</v>
      </c>
      <c r="K55" s="518" t="str">
        <f>IF(D55="","ZZZ9",IF(AND(#REF!&gt;0,#REF!&lt;5),D55&amp;#REF!,D55&amp;"9"))</f>
        <v>ZZZ9</v>
      </c>
      <c r="L55" s="519">
        <f t="shared" si="0"/>
        <v>999</v>
      </c>
      <c r="M55" s="530">
        <f t="shared" si="1"/>
        <v>999</v>
      </c>
      <c r="N55" s="527"/>
      <c r="O55" s="522"/>
      <c r="P55" s="521">
        <f t="shared" si="2"/>
        <v>999</v>
      </c>
      <c r="Q55" s="522"/>
    </row>
    <row r="56" spans="1:17" s="523" customFormat="1" ht="18.899999999999999" customHeight="1" x14ac:dyDescent="0.25">
      <c r="A56" s="511">
        <v>50</v>
      </c>
      <c r="B56" s="512"/>
      <c r="C56" s="512"/>
      <c r="D56" s="513"/>
      <c r="E56" s="514"/>
      <c r="F56" s="522"/>
      <c r="G56" s="522"/>
      <c r="H56" s="524"/>
      <c r="I56" s="525"/>
      <c r="J56" s="517" t="e">
        <f>IF(AND(Q56="",#REF!&gt;0,#REF!&lt;5),K56,)</f>
        <v>#REF!</v>
      </c>
      <c r="K56" s="518" t="str">
        <f>IF(D56="","ZZZ9",IF(AND(#REF!&gt;0,#REF!&lt;5),D56&amp;#REF!,D56&amp;"9"))</f>
        <v>ZZZ9</v>
      </c>
      <c r="L56" s="519">
        <f t="shared" si="0"/>
        <v>999</v>
      </c>
      <c r="M56" s="530">
        <f t="shared" si="1"/>
        <v>999</v>
      </c>
      <c r="N56" s="527"/>
      <c r="O56" s="522"/>
      <c r="P56" s="521">
        <f t="shared" si="2"/>
        <v>999</v>
      </c>
      <c r="Q56" s="522"/>
    </row>
    <row r="57" spans="1:17" s="523" customFormat="1" ht="18.899999999999999" customHeight="1" x14ac:dyDescent="0.25">
      <c r="A57" s="511">
        <v>51</v>
      </c>
      <c r="B57" s="512"/>
      <c r="C57" s="512"/>
      <c r="D57" s="513"/>
      <c r="E57" s="514"/>
      <c r="F57" s="522"/>
      <c r="G57" s="522"/>
      <c r="H57" s="524"/>
      <c r="I57" s="525"/>
      <c r="J57" s="517" t="e">
        <f>IF(AND(Q57="",#REF!&gt;0,#REF!&lt;5),K57,)</f>
        <v>#REF!</v>
      </c>
      <c r="K57" s="518" t="str">
        <f>IF(D57="","ZZZ9",IF(AND(#REF!&gt;0,#REF!&lt;5),D57&amp;#REF!,D57&amp;"9"))</f>
        <v>ZZZ9</v>
      </c>
      <c r="L57" s="519">
        <f t="shared" si="0"/>
        <v>999</v>
      </c>
      <c r="M57" s="530">
        <f t="shared" si="1"/>
        <v>999</v>
      </c>
      <c r="N57" s="527"/>
      <c r="O57" s="522"/>
      <c r="P57" s="521">
        <f t="shared" si="2"/>
        <v>999</v>
      </c>
      <c r="Q57" s="522"/>
    </row>
    <row r="58" spans="1:17" s="523" customFormat="1" ht="18.899999999999999" customHeight="1" x14ac:dyDescent="0.25">
      <c r="A58" s="511">
        <v>52</v>
      </c>
      <c r="B58" s="512"/>
      <c r="C58" s="512"/>
      <c r="D58" s="513"/>
      <c r="E58" s="514"/>
      <c r="F58" s="522"/>
      <c r="G58" s="522"/>
      <c r="H58" s="524"/>
      <c r="I58" s="525"/>
      <c r="J58" s="517" t="e">
        <f>IF(AND(Q58="",#REF!&gt;0,#REF!&lt;5),K58,)</f>
        <v>#REF!</v>
      </c>
      <c r="K58" s="518" t="str">
        <f>IF(D58="","ZZZ9",IF(AND(#REF!&gt;0,#REF!&lt;5),D58&amp;#REF!,D58&amp;"9"))</f>
        <v>ZZZ9</v>
      </c>
      <c r="L58" s="519">
        <f t="shared" si="0"/>
        <v>999</v>
      </c>
      <c r="M58" s="530">
        <f t="shared" si="1"/>
        <v>999</v>
      </c>
      <c r="N58" s="527"/>
      <c r="O58" s="522"/>
      <c r="P58" s="521">
        <f t="shared" si="2"/>
        <v>999</v>
      </c>
      <c r="Q58" s="522"/>
    </row>
    <row r="59" spans="1:17" s="523" customFormat="1" ht="18.899999999999999" customHeight="1" x14ac:dyDescent="0.25">
      <c r="A59" s="511">
        <v>53</v>
      </c>
      <c r="B59" s="512"/>
      <c r="C59" s="512"/>
      <c r="D59" s="513"/>
      <c r="E59" s="514"/>
      <c r="F59" s="522"/>
      <c r="G59" s="522"/>
      <c r="H59" s="524"/>
      <c r="I59" s="525"/>
      <c r="J59" s="517" t="e">
        <f>IF(AND(Q59="",#REF!&gt;0,#REF!&lt;5),K59,)</f>
        <v>#REF!</v>
      </c>
      <c r="K59" s="518" t="str">
        <f>IF(D59="","ZZZ9",IF(AND(#REF!&gt;0,#REF!&lt;5),D59&amp;#REF!,D59&amp;"9"))</f>
        <v>ZZZ9</v>
      </c>
      <c r="L59" s="519">
        <f t="shared" si="0"/>
        <v>999</v>
      </c>
      <c r="M59" s="530">
        <f t="shared" si="1"/>
        <v>999</v>
      </c>
      <c r="N59" s="527"/>
      <c r="O59" s="522"/>
      <c r="P59" s="521">
        <f t="shared" si="2"/>
        <v>999</v>
      </c>
      <c r="Q59" s="522"/>
    </row>
    <row r="60" spans="1:17" s="523" customFormat="1" ht="18.899999999999999" customHeight="1" x14ac:dyDescent="0.25">
      <c r="A60" s="511">
        <v>54</v>
      </c>
      <c r="B60" s="512"/>
      <c r="C60" s="512"/>
      <c r="D60" s="513"/>
      <c r="E60" s="514"/>
      <c r="F60" s="522"/>
      <c r="G60" s="522"/>
      <c r="H60" s="524"/>
      <c r="I60" s="525"/>
      <c r="J60" s="517" t="e">
        <f>IF(AND(Q60="",#REF!&gt;0,#REF!&lt;5),K60,)</f>
        <v>#REF!</v>
      </c>
      <c r="K60" s="518" t="str">
        <f>IF(D60="","ZZZ9",IF(AND(#REF!&gt;0,#REF!&lt;5),D60&amp;#REF!,D60&amp;"9"))</f>
        <v>ZZZ9</v>
      </c>
      <c r="L60" s="519">
        <f t="shared" si="0"/>
        <v>999</v>
      </c>
      <c r="M60" s="530">
        <f t="shared" si="1"/>
        <v>999</v>
      </c>
      <c r="N60" s="527"/>
      <c r="O60" s="522"/>
      <c r="P60" s="521">
        <f t="shared" si="2"/>
        <v>999</v>
      </c>
      <c r="Q60" s="522"/>
    </row>
    <row r="61" spans="1:17" s="523" customFormat="1" ht="18.899999999999999" customHeight="1" x14ac:dyDescent="0.25">
      <c r="A61" s="511">
        <v>55</v>
      </c>
      <c r="B61" s="512"/>
      <c r="C61" s="512"/>
      <c r="D61" s="513"/>
      <c r="E61" s="514"/>
      <c r="F61" s="522"/>
      <c r="G61" s="522"/>
      <c r="H61" s="524"/>
      <c r="I61" s="525"/>
      <c r="J61" s="517" t="e">
        <f>IF(AND(Q61="",#REF!&gt;0,#REF!&lt;5),K61,)</f>
        <v>#REF!</v>
      </c>
      <c r="K61" s="518" t="str">
        <f>IF(D61="","ZZZ9",IF(AND(#REF!&gt;0,#REF!&lt;5),D61&amp;#REF!,D61&amp;"9"))</f>
        <v>ZZZ9</v>
      </c>
      <c r="L61" s="519">
        <f t="shared" si="0"/>
        <v>999</v>
      </c>
      <c r="M61" s="530">
        <f t="shared" si="1"/>
        <v>999</v>
      </c>
      <c r="N61" s="527"/>
      <c r="O61" s="522"/>
      <c r="P61" s="521">
        <f t="shared" si="2"/>
        <v>999</v>
      </c>
      <c r="Q61" s="522"/>
    </row>
    <row r="62" spans="1:17" s="523" customFormat="1" ht="18.899999999999999" customHeight="1" x14ac:dyDescent="0.25">
      <c r="A62" s="511">
        <v>56</v>
      </c>
      <c r="B62" s="512"/>
      <c r="C62" s="512"/>
      <c r="D62" s="513"/>
      <c r="E62" s="514"/>
      <c r="F62" s="522"/>
      <c r="G62" s="522"/>
      <c r="H62" s="524"/>
      <c r="I62" s="525"/>
      <c r="J62" s="517" t="e">
        <f>IF(AND(Q62="",#REF!&gt;0,#REF!&lt;5),K62,)</f>
        <v>#REF!</v>
      </c>
      <c r="K62" s="518" t="str">
        <f>IF(D62="","ZZZ9",IF(AND(#REF!&gt;0,#REF!&lt;5),D62&amp;#REF!,D62&amp;"9"))</f>
        <v>ZZZ9</v>
      </c>
      <c r="L62" s="519">
        <f t="shared" si="0"/>
        <v>999</v>
      </c>
      <c r="M62" s="530">
        <f t="shared" si="1"/>
        <v>999</v>
      </c>
      <c r="N62" s="527"/>
      <c r="O62" s="522"/>
      <c r="P62" s="521">
        <f t="shared" si="2"/>
        <v>999</v>
      </c>
      <c r="Q62" s="522"/>
    </row>
    <row r="63" spans="1:17" s="523" customFormat="1" ht="18.899999999999999" customHeight="1" x14ac:dyDescent="0.25">
      <c r="A63" s="511">
        <v>57</v>
      </c>
      <c r="B63" s="512"/>
      <c r="C63" s="512"/>
      <c r="D63" s="513"/>
      <c r="E63" s="514"/>
      <c r="F63" s="522"/>
      <c r="G63" s="522"/>
      <c r="H63" s="524"/>
      <c r="I63" s="525"/>
      <c r="J63" s="517" t="e">
        <f>IF(AND(Q63="",#REF!&gt;0,#REF!&lt;5),K63,)</f>
        <v>#REF!</v>
      </c>
      <c r="K63" s="518" t="str">
        <f>IF(D63="","ZZZ9",IF(AND(#REF!&gt;0,#REF!&lt;5),D63&amp;#REF!,D63&amp;"9"))</f>
        <v>ZZZ9</v>
      </c>
      <c r="L63" s="519">
        <f t="shared" si="0"/>
        <v>999</v>
      </c>
      <c r="M63" s="530">
        <f t="shared" si="1"/>
        <v>999</v>
      </c>
      <c r="N63" s="527"/>
      <c r="O63" s="522"/>
      <c r="P63" s="521">
        <f t="shared" si="2"/>
        <v>999</v>
      </c>
      <c r="Q63" s="522"/>
    </row>
    <row r="64" spans="1:17" s="523" customFormat="1" ht="18.899999999999999" customHeight="1" x14ac:dyDescent="0.25">
      <c r="A64" s="511">
        <v>58</v>
      </c>
      <c r="B64" s="512"/>
      <c r="C64" s="512"/>
      <c r="D64" s="513"/>
      <c r="E64" s="514"/>
      <c r="F64" s="522"/>
      <c r="G64" s="522"/>
      <c r="H64" s="524"/>
      <c r="I64" s="525"/>
      <c r="J64" s="517" t="e">
        <f>IF(AND(Q64="",#REF!&gt;0,#REF!&lt;5),K64,)</f>
        <v>#REF!</v>
      </c>
      <c r="K64" s="518" t="str">
        <f>IF(D64="","ZZZ9",IF(AND(#REF!&gt;0,#REF!&lt;5),D64&amp;#REF!,D64&amp;"9"))</f>
        <v>ZZZ9</v>
      </c>
      <c r="L64" s="519">
        <f t="shared" si="0"/>
        <v>999</v>
      </c>
      <c r="M64" s="530">
        <f t="shared" si="1"/>
        <v>999</v>
      </c>
      <c r="N64" s="527"/>
      <c r="O64" s="522"/>
      <c r="P64" s="521">
        <f t="shared" si="2"/>
        <v>999</v>
      </c>
      <c r="Q64" s="522"/>
    </row>
    <row r="65" spans="1:17" s="523" customFormat="1" ht="18.899999999999999" customHeight="1" x14ac:dyDescent="0.25">
      <c r="A65" s="511">
        <v>59</v>
      </c>
      <c r="B65" s="512"/>
      <c r="C65" s="512"/>
      <c r="D65" s="513"/>
      <c r="E65" s="514"/>
      <c r="F65" s="522"/>
      <c r="G65" s="522"/>
      <c r="H65" s="524"/>
      <c r="I65" s="525"/>
      <c r="J65" s="517" t="e">
        <f>IF(AND(Q65="",#REF!&gt;0,#REF!&lt;5),K65,)</f>
        <v>#REF!</v>
      </c>
      <c r="K65" s="518" t="str">
        <f>IF(D65="","ZZZ9",IF(AND(#REF!&gt;0,#REF!&lt;5),D65&amp;#REF!,D65&amp;"9"))</f>
        <v>ZZZ9</v>
      </c>
      <c r="L65" s="519">
        <f t="shared" si="0"/>
        <v>999</v>
      </c>
      <c r="M65" s="530">
        <f t="shared" si="1"/>
        <v>999</v>
      </c>
      <c r="N65" s="527"/>
      <c r="O65" s="522"/>
      <c r="P65" s="521">
        <f t="shared" si="2"/>
        <v>999</v>
      </c>
      <c r="Q65" s="522"/>
    </row>
    <row r="66" spans="1:17" s="523" customFormat="1" ht="18.899999999999999" customHeight="1" x14ac:dyDescent="0.25">
      <c r="A66" s="511">
        <v>60</v>
      </c>
      <c r="B66" s="512"/>
      <c r="C66" s="512"/>
      <c r="D66" s="513"/>
      <c r="E66" s="514"/>
      <c r="F66" s="522"/>
      <c r="G66" s="522"/>
      <c r="H66" s="524"/>
      <c r="I66" s="525"/>
      <c r="J66" s="517" t="e">
        <f>IF(AND(Q66="",#REF!&gt;0,#REF!&lt;5),K66,)</f>
        <v>#REF!</v>
      </c>
      <c r="K66" s="518" t="str">
        <f>IF(D66="","ZZZ9",IF(AND(#REF!&gt;0,#REF!&lt;5),D66&amp;#REF!,D66&amp;"9"))</f>
        <v>ZZZ9</v>
      </c>
      <c r="L66" s="519">
        <f t="shared" si="0"/>
        <v>999</v>
      </c>
      <c r="M66" s="530">
        <f t="shared" si="1"/>
        <v>999</v>
      </c>
      <c r="N66" s="527"/>
      <c r="O66" s="522"/>
      <c r="P66" s="521">
        <f t="shared" si="2"/>
        <v>999</v>
      </c>
      <c r="Q66" s="522"/>
    </row>
    <row r="67" spans="1:17" s="523" customFormat="1" ht="18.899999999999999" customHeight="1" x14ac:dyDescent="0.25">
      <c r="A67" s="511">
        <v>61</v>
      </c>
      <c r="B67" s="512"/>
      <c r="C67" s="512"/>
      <c r="D67" s="513"/>
      <c r="E67" s="514"/>
      <c r="F67" s="522"/>
      <c r="G67" s="522"/>
      <c r="H67" s="524"/>
      <c r="I67" s="525"/>
      <c r="J67" s="517" t="e">
        <f>IF(AND(Q67="",#REF!&gt;0,#REF!&lt;5),K67,)</f>
        <v>#REF!</v>
      </c>
      <c r="K67" s="518" t="str">
        <f>IF(D67="","ZZZ9",IF(AND(#REF!&gt;0,#REF!&lt;5),D67&amp;#REF!,D67&amp;"9"))</f>
        <v>ZZZ9</v>
      </c>
      <c r="L67" s="519">
        <f t="shared" si="0"/>
        <v>999</v>
      </c>
      <c r="M67" s="530">
        <f t="shared" si="1"/>
        <v>999</v>
      </c>
      <c r="N67" s="527"/>
      <c r="O67" s="522"/>
      <c r="P67" s="521">
        <f t="shared" si="2"/>
        <v>999</v>
      </c>
      <c r="Q67" s="522"/>
    </row>
    <row r="68" spans="1:17" s="523" customFormat="1" ht="18.899999999999999" customHeight="1" x14ac:dyDescent="0.25">
      <c r="A68" s="511">
        <v>62</v>
      </c>
      <c r="B68" s="512"/>
      <c r="C68" s="512"/>
      <c r="D68" s="513"/>
      <c r="E68" s="514"/>
      <c r="F68" s="522"/>
      <c r="G68" s="522"/>
      <c r="H68" s="524"/>
      <c r="I68" s="525"/>
      <c r="J68" s="517" t="e">
        <f>IF(AND(Q68="",#REF!&gt;0,#REF!&lt;5),K68,)</f>
        <v>#REF!</v>
      </c>
      <c r="K68" s="518" t="str">
        <f>IF(D68="","ZZZ9",IF(AND(#REF!&gt;0,#REF!&lt;5),D68&amp;#REF!,D68&amp;"9"))</f>
        <v>ZZZ9</v>
      </c>
      <c r="L68" s="519">
        <f t="shared" si="0"/>
        <v>999</v>
      </c>
      <c r="M68" s="530">
        <f t="shared" si="1"/>
        <v>999</v>
      </c>
      <c r="N68" s="527"/>
      <c r="O68" s="522"/>
      <c r="P68" s="521">
        <f t="shared" si="2"/>
        <v>999</v>
      </c>
      <c r="Q68" s="522"/>
    </row>
    <row r="69" spans="1:17" s="523" customFormat="1" ht="18.899999999999999" customHeight="1" x14ac:dyDescent="0.25">
      <c r="A69" s="511">
        <v>63</v>
      </c>
      <c r="B69" s="512"/>
      <c r="C69" s="512"/>
      <c r="D69" s="513"/>
      <c r="E69" s="514"/>
      <c r="F69" s="522"/>
      <c r="G69" s="522"/>
      <c r="H69" s="524"/>
      <c r="I69" s="525"/>
      <c r="J69" s="517" t="e">
        <f>IF(AND(Q69="",#REF!&gt;0,#REF!&lt;5),K69,)</f>
        <v>#REF!</v>
      </c>
      <c r="K69" s="518" t="str">
        <f>IF(D69="","ZZZ9",IF(AND(#REF!&gt;0,#REF!&lt;5),D69&amp;#REF!,D69&amp;"9"))</f>
        <v>ZZZ9</v>
      </c>
      <c r="L69" s="519">
        <f t="shared" si="0"/>
        <v>999</v>
      </c>
      <c r="M69" s="530">
        <f t="shared" si="1"/>
        <v>999</v>
      </c>
      <c r="N69" s="527"/>
      <c r="O69" s="522"/>
      <c r="P69" s="521">
        <f t="shared" si="2"/>
        <v>999</v>
      </c>
      <c r="Q69" s="522"/>
    </row>
    <row r="70" spans="1:17" s="523" customFormat="1" ht="18.899999999999999" customHeight="1" x14ac:dyDescent="0.25">
      <c r="A70" s="511">
        <v>64</v>
      </c>
      <c r="B70" s="512"/>
      <c r="C70" s="512"/>
      <c r="D70" s="513"/>
      <c r="E70" s="514"/>
      <c r="F70" s="522"/>
      <c r="G70" s="522"/>
      <c r="H70" s="524"/>
      <c r="I70" s="525"/>
      <c r="J70" s="517" t="e">
        <f>IF(AND(Q70="",#REF!&gt;0,#REF!&lt;5),K70,)</f>
        <v>#REF!</v>
      </c>
      <c r="K70" s="518" t="str">
        <f>IF(D70="","ZZZ9",IF(AND(#REF!&gt;0,#REF!&lt;5),D70&amp;#REF!,D70&amp;"9"))</f>
        <v>ZZZ9</v>
      </c>
      <c r="L70" s="519">
        <f t="shared" si="0"/>
        <v>999</v>
      </c>
      <c r="M70" s="530">
        <f t="shared" si="1"/>
        <v>999</v>
      </c>
      <c r="N70" s="527"/>
      <c r="O70" s="522"/>
      <c r="P70" s="521">
        <f t="shared" si="2"/>
        <v>999</v>
      </c>
      <c r="Q70" s="522"/>
    </row>
    <row r="71" spans="1:17" s="523" customFormat="1" ht="18.899999999999999" customHeight="1" x14ac:dyDescent="0.25">
      <c r="A71" s="511">
        <v>65</v>
      </c>
      <c r="B71" s="512"/>
      <c r="C71" s="512"/>
      <c r="D71" s="513"/>
      <c r="E71" s="514"/>
      <c r="F71" s="522"/>
      <c r="G71" s="522"/>
      <c r="H71" s="524"/>
      <c r="I71" s="525"/>
      <c r="J71" s="517" t="e">
        <f>IF(AND(Q71="",#REF!&gt;0,#REF!&lt;5),K71,)</f>
        <v>#REF!</v>
      </c>
      <c r="K71" s="518" t="str">
        <f>IF(D71="","ZZZ9",IF(AND(#REF!&gt;0,#REF!&lt;5),D71&amp;#REF!,D71&amp;"9"))</f>
        <v>ZZZ9</v>
      </c>
      <c r="L71" s="519">
        <f t="shared" si="0"/>
        <v>999</v>
      </c>
      <c r="M71" s="530">
        <f t="shared" si="1"/>
        <v>999</v>
      </c>
      <c r="N71" s="527"/>
      <c r="O71" s="522"/>
      <c r="P71" s="521">
        <f t="shared" si="2"/>
        <v>999</v>
      </c>
      <c r="Q71" s="522"/>
    </row>
    <row r="72" spans="1:17" s="523" customFormat="1" ht="18.899999999999999" customHeight="1" x14ac:dyDescent="0.25">
      <c r="A72" s="511">
        <v>66</v>
      </c>
      <c r="B72" s="512"/>
      <c r="C72" s="512"/>
      <c r="D72" s="513"/>
      <c r="E72" s="514"/>
      <c r="F72" s="522"/>
      <c r="G72" s="522"/>
      <c r="H72" s="524"/>
      <c r="I72" s="525"/>
      <c r="J72" s="517" t="e">
        <f>IF(AND(Q72="",#REF!&gt;0,#REF!&lt;5),K72,)</f>
        <v>#REF!</v>
      </c>
      <c r="K72" s="518" t="str">
        <f>IF(D72="","ZZZ9",IF(AND(#REF!&gt;0,#REF!&lt;5),D72&amp;#REF!,D72&amp;"9"))</f>
        <v>ZZZ9</v>
      </c>
      <c r="L72" s="519">
        <f t="shared" si="0"/>
        <v>999</v>
      </c>
      <c r="M72" s="530">
        <f t="shared" si="1"/>
        <v>999</v>
      </c>
      <c r="N72" s="527"/>
      <c r="O72" s="522"/>
      <c r="P72" s="521">
        <f t="shared" si="2"/>
        <v>999</v>
      </c>
      <c r="Q72" s="522"/>
    </row>
    <row r="73" spans="1:17" s="523" customFormat="1" ht="18.899999999999999" customHeight="1" x14ac:dyDescent="0.25">
      <c r="A73" s="511">
        <v>67</v>
      </c>
      <c r="B73" s="512"/>
      <c r="C73" s="512"/>
      <c r="D73" s="513"/>
      <c r="E73" s="514"/>
      <c r="F73" s="522"/>
      <c r="G73" s="522"/>
      <c r="H73" s="524"/>
      <c r="I73" s="525"/>
      <c r="J73" s="517" t="e">
        <f>IF(AND(Q73="",#REF!&gt;0,#REF!&lt;5),K73,)</f>
        <v>#REF!</v>
      </c>
      <c r="K73" s="518" t="str">
        <f>IF(D73="","ZZZ9",IF(AND(#REF!&gt;0,#REF!&lt;5),D73&amp;#REF!,D73&amp;"9"))</f>
        <v>ZZZ9</v>
      </c>
      <c r="L73" s="519">
        <f t="shared" si="0"/>
        <v>999</v>
      </c>
      <c r="M73" s="530">
        <f t="shared" si="1"/>
        <v>999</v>
      </c>
      <c r="N73" s="527"/>
      <c r="O73" s="522"/>
      <c r="P73" s="521">
        <f t="shared" si="2"/>
        <v>999</v>
      </c>
      <c r="Q73" s="522"/>
    </row>
    <row r="74" spans="1:17" s="523" customFormat="1" ht="18.899999999999999" customHeight="1" x14ac:dyDescent="0.25">
      <c r="A74" s="511">
        <v>68</v>
      </c>
      <c r="B74" s="512"/>
      <c r="C74" s="512"/>
      <c r="D74" s="513"/>
      <c r="E74" s="514"/>
      <c r="F74" s="522"/>
      <c r="G74" s="522"/>
      <c r="H74" s="524"/>
      <c r="I74" s="525"/>
      <c r="J74" s="517" t="e">
        <f>IF(AND(Q74="",#REF!&gt;0,#REF!&lt;5),K74,)</f>
        <v>#REF!</v>
      </c>
      <c r="K74" s="518" t="str">
        <f>IF(D74="","ZZZ9",IF(AND(#REF!&gt;0,#REF!&lt;5),D74&amp;#REF!,D74&amp;"9"))</f>
        <v>ZZZ9</v>
      </c>
      <c r="L74" s="519">
        <f t="shared" si="0"/>
        <v>999</v>
      </c>
      <c r="M74" s="530">
        <f t="shared" si="1"/>
        <v>999</v>
      </c>
      <c r="N74" s="527"/>
      <c r="O74" s="522"/>
      <c r="P74" s="521">
        <f t="shared" si="2"/>
        <v>999</v>
      </c>
      <c r="Q74" s="522"/>
    </row>
    <row r="75" spans="1:17" s="523" customFormat="1" ht="18.899999999999999" customHeight="1" x14ac:dyDescent="0.25">
      <c r="A75" s="511">
        <v>69</v>
      </c>
      <c r="B75" s="512"/>
      <c r="C75" s="512"/>
      <c r="D75" s="513"/>
      <c r="E75" s="514"/>
      <c r="F75" s="522"/>
      <c r="G75" s="522"/>
      <c r="H75" s="524"/>
      <c r="I75" s="525"/>
      <c r="J75" s="517" t="e">
        <f>IF(AND(Q75="",#REF!&gt;0,#REF!&lt;5),K75,)</f>
        <v>#REF!</v>
      </c>
      <c r="K75" s="518" t="str">
        <f>IF(D75="","ZZZ9",IF(AND(#REF!&gt;0,#REF!&lt;5),D75&amp;#REF!,D75&amp;"9"))</f>
        <v>ZZZ9</v>
      </c>
      <c r="L75" s="519">
        <f t="shared" si="0"/>
        <v>999</v>
      </c>
      <c r="M75" s="530">
        <f t="shared" si="1"/>
        <v>999</v>
      </c>
      <c r="N75" s="527"/>
      <c r="O75" s="522"/>
      <c r="P75" s="521">
        <f t="shared" si="2"/>
        <v>999</v>
      </c>
      <c r="Q75" s="522"/>
    </row>
    <row r="76" spans="1:17" s="523" customFormat="1" ht="18.899999999999999" customHeight="1" x14ac:dyDescent="0.25">
      <c r="A76" s="511">
        <v>70</v>
      </c>
      <c r="B76" s="512"/>
      <c r="C76" s="512"/>
      <c r="D76" s="513"/>
      <c r="E76" s="514"/>
      <c r="F76" s="522"/>
      <c r="G76" s="522"/>
      <c r="H76" s="524"/>
      <c r="I76" s="525"/>
      <c r="J76" s="517" t="e">
        <f>IF(AND(Q76="",#REF!&gt;0,#REF!&lt;5),K76,)</f>
        <v>#REF!</v>
      </c>
      <c r="K76" s="518" t="str">
        <f>IF(D76="","ZZZ9",IF(AND(#REF!&gt;0,#REF!&lt;5),D76&amp;#REF!,D76&amp;"9"))</f>
        <v>ZZZ9</v>
      </c>
      <c r="L76" s="519">
        <f t="shared" si="0"/>
        <v>999</v>
      </c>
      <c r="M76" s="530">
        <f t="shared" si="1"/>
        <v>999</v>
      </c>
      <c r="N76" s="527"/>
      <c r="O76" s="522"/>
      <c r="P76" s="521">
        <f t="shared" si="2"/>
        <v>999</v>
      </c>
      <c r="Q76" s="522"/>
    </row>
    <row r="77" spans="1:17" s="523" customFormat="1" ht="18.899999999999999" customHeight="1" x14ac:dyDescent="0.25">
      <c r="A77" s="511">
        <v>71</v>
      </c>
      <c r="B77" s="512"/>
      <c r="C77" s="512"/>
      <c r="D77" s="513"/>
      <c r="E77" s="514"/>
      <c r="F77" s="522"/>
      <c r="G77" s="522"/>
      <c r="H77" s="524"/>
      <c r="I77" s="525"/>
      <c r="J77" s="517" t="e">
        <f>IF(AND(Q77="",#REF!&gt;0,#REF!&lt;5),K77,)</f>
        <v>#REF!</v>
      </c>
      <c r="K77" s="518" t="str">
        <f>IF(D77="","ZZZ9",IF(AND(#REF!&gt;0,#REF!&lt;5),D77&amp;#REF!,D77&amp;"9"))</f>
        <v>ZZZ9</v>
      </c>
      <c r="L77" s="519">
        <f t="shared" si="0"/>
        <v>999</v>
      </c>
      <c r="M77" s="530">
        <f t="shared" si="1"/>
        <v>999</v>
      </c>
      <c r="N77" s="527"/>
      <c r="O77" s="522"/>
      <c r="P77" s="521">
        <f t="shared" si="2"/>
        <v>999</v>
      </c>
      <c r="Q77" s="522"/>
    </row>
    <row r="78" spans="1:17" s="523" customFormat="1" ht="18.899999999999999" customHeight="1" x14ac:dyDescent="0.25">
      <c r="A78" s="511">
        <v>72</v>
      </c>
      <c r="B78" s="512"/>
      <c r="C78" s="512"/>
      <c r="D78" s="513"/>
      <c r="E78" s="514"/>
      <c r="F78" s="522"/>
      <c r="G78" s="522"/>
      <c r="H78" s="524"/>
      <c r="I78" s="525"/>
      <c r="J78" s="517" t="e">
        <f>IF(AND(Q78="",#REF!&gt;0,#REF!&lt;5),K78,)</f>
        <v>#REF!</v>
      </c>
      <c r="K78" s="518" t="str">
        <f>IF(D78="","ZZZ9",IF(AND(#REF!&gt;0,#REF!&lt;5),D78&amp;#REF!,D78&amp;"9"))</f>
        <v>ZZZ9</v>
      </c>
      <c r="L78" s="519">
        <f t="shared" si="0"/>
        <v>999</v>
      </c>
      <c r="M78" s="530">
        <f t="shared" si="1"/>
        <v>999</v>
      </c>
      <c r="N78" s="527"/>
      <c r="O78" s="522"/>
      <c r="P78" s="521">
        <f t="shared" si="2"/>
        <v>999</v>
      </c>
      <c r="Q78" s="522"/>
    </row>
    <row r="79" spans="1:17" s="523" customFormat="1" ht="18.899999999999999" customHeight="1" x14ac:dyDescent="0.25">
      <c r="A79" s="511">
        <v>73</v>
      </c>
      <c r="B79" s="512"/>
      <c r="C79" s="512"/>
      <c r="D79" s="513"/>
      <c r="E79" s="514"/>
      <c r="F79" s="522"/>
      <c r="G79" s="522"/>
      <c r="H79" s="524"/>
      <c r="I79" s="525"/>
      <c r="J79" s="517" t="e">
        <f>IF(AND(Q79="",#REF!&gt;0,#REF!&lt;5),K79,)</f>
        <v>#REF!</v>
      </c>
      <c r="K79" s="518" t="str">
        <f>IF(D79="","ZZZ9",IF(AND(#REF!&gt;0,#REF!&lt;5),D79&amp;#REF!,D79&amp;"9"))</f>
        <v>ZZZ9</v>
      </c>
      <c r="L79" s="519">
        <f t="shared" si="0"/>
        <v>999</v>
      </c>
      <c r="M79" s="530">
        <f t="shared" si="1"/>
        <v>999</v>
      </c>
      <c r="N79" s="527"/>
      <c r="O79" s="522"/>
      <c r="P79" s="521">
        <f t="shared" si="2"/>
        <v>999</v>
      </c>
      <c r="Q79" s="522"/>
    </row>
    <row r="80" spans="1:17" s="523" customFormat="1" ht="18.899999999999999" customHeight="1" x14ac:dyDescent="0.25">
      <c r="A80" s="511">
        <v>74</v>
      </c>
      <c r="B80" s="512"/>
      <c r="C80" s="512"/>
      <c r="D80" s="513"/>
      <c r="E80" s="514"/>
      <c r="F80" s="522"/>
      <c r="G80" s="522"/>
      <c r="H80" s="524"/>
      <c r="I80" s="525"/>
      <c r="J80" s="517" t="e">
        <f>IF(AND(Q80="",#REF!&gt;0,#REF!&lt;5),K80,)</f>
        <v>#REF!</v>
      </c>
      <c r="K80" s="518" t="str">
        <f>IF(D80="","ZZZ9",IF(AND(#REF!&gt;0,#REF!&lt;5),D80&amp;#REF!,D80&amp;"9"))</f>
        <v>ZZZ9</v>
      </c>
      <c r="L80" s="519">
        <f t="shared" si="0"/>
        <v>999</v>
      </c>
      <c r="M80" s="530">
        <f t="shared" si="1"/>
        <v>999</v>
      </c>
      <c r="N80" s="527"/>
      <c r="O80" s="522"/>
      <c r="P80" s="521">
        <f t="shared" si="2"/>
        <v>999</v>
      </c>
      <c r="Q80" s="522"/>
    </row>
    <row r="81" spans="1:17" s="523" customFormat="1" ht="18.899999999999999" customHeight="1" x14ac:dyDescent="0.25">
      <c r="A81" s="511">
        <v>75</v>
      </c>
      <c r="B81" s="512"/>
      <c r="C81" s="512"/>
      <c r="D81" s="513"/>
      <c r="E81" s="514"/>
      <c r="F81" s="522"/>
      <c r="G81" s="522"/>
      <c r="H81" s="524"/>
      <c r="I81" s="525"/>
      <c r="J81" s="517" t="e">
        <f>IF(AND(Q81="",#REF!&gt;0,#REF!&lt;5),K81,)</f>
        <v>#REF!</v>
      </c>
      <c r="K81" s="518" t="str">
        <f>IF(D81="","ZZZ9",IF(AND(#REF!&gt;0,#REF!&lt;5),D81&amp;#REF!,D81&amp;"9"))</f>
        <v>ZZZ9</v>
      </c>
      <c r="L81" s="519">
        <f t="shared" si="0"/>
        <v>999</v>
      </c>
      <c r="M81" s="530">
        <f t="shared" si="1"/>
        <v>999</v>
      </c>
      <c r="N81" s="527"/>
      <c r="O81" s="522"/>
      <c r="P81" s="521">
        <f t="shared" si="2"/>
        <v>999</v>
      </c>
      <c r="Q81" s="522"/>
    </row>
    <row r="82" spans="1:17" s="523" customFormat="1" ht="18.899999999999999" customHeight="1" x14ac:dyDescent="0.25">
      <c r="A82" s="511">
        <v>76</v>
      </c>
      <c r="B82" s="512"/>
      <c r="C82" s="512"/>
      <c r="D82" s="513"/>
      <c r="E82" s="514"/>
      <c r="F82" s="522"/>
      <c r="G82" s="522"/>
      <c r="H82" s="524"/>
      <c r="I82" s="525"/>
      <c r="J82" s="517" t="e">
        <f>IF(AND(Q82="",#REF!&gt;0,#REF!&lt;5),K82,)</f>
        <v>#REF!</v>
      </c>
      <c r="K82" s="518" t="str">
        <f>IF(D82="","ZZZ9",IF(AND(#REF!&gt;0,#REF!&lt;5),D82&amp;#REF!,D82&amp;"9"))</f>
        <v>ZZZ9</v>
      </c>
      <c r="L82" s="519">
        <f t="shared" si="0"/>
        <v>999</v>
      </c>
      <c r="M82" s="530">
        <f t="shared" si="1"/>
        <v>999</v>
      </c>
      <c r="N82" s="527"/>
      <c r="O82" s="522"/>
      <c r="P82" s="521">
        <f t="shared" si="2"/>
        <v>999</v>
      </c>
      <c r="Q82" s="522"/>
    </row>
    <row r="83" spans="1:17" s="523" customFormat="1" ht="18.899999999999999" customHeight="1" x14ac:dyDescent="0.25">
      <c r="A83" s="511">
        <v>77</v>
      </c>
      <c r="B83" s="512"/>
      <c r="C83" s="512"/>
      <c r="D83" s="513"/>
      <c r="E83" s="514"/>
      <c r="F83" s="522"/>
      <c r="G83" s="522"/>
      <c r="H83" s="524"/>
      <c r="I83" s="525"/>
      <c r="J83" s="517" t="e">
        <f>IF(AND(Q83="",#REF!&gt;0,#REF!&lt;5),K83,)</f>
        <v>#REF!</v>
      </c>
      <c r="K83" s="518" t="str">
        <f>IF(D83="","ZZZ9",IF(AND(#REF!&gt;0,#REF!&lt;5),D83&amp;#REF!,D83&amp;"9"))</f>
        <v>ZZZ9</v>
      </c>
      <c r="L83" s="519">
        <f t="shared" si="0"/>
        <v>999</v>
      </c>
      <c r="M83" s="530">
        <f t="shared" si="1"/>
        <v>999</v>
      </c>
      <c r="N83" s="527"/>
      <c r="O83" s="522"/>
      <c r="P83" s="521">
        <f t="shared" si="2"/>
        <v>999</v>
      </c>
      <c r="Q83" s="522"/>
    </row>
    <row r="84" spans="1:17" s="523" customFormat="1" ht="18.899999999999999" customHeight="1" x14ac:dyDescent="0.25">
      <c r="A84" s="511">
        <v>78</v>
      </c>
      <c r="B84" s="512"/>
      <c r="C84" s="512"/>
      <c r="D84" s="513"/>
      <c r="E84" s="514"/>
      <c r="F84" s="522"/>
      <c r="G84" s="522"/>
      <c r="H84" s="524"/>
      <c r="I84" s="525"/>
      <c r="J84" s="517" t="e">
        <f>IF(AND(Q84="",#REF!&gt;0,#REF!&lt;5),K84,)</f>
        <v>#REF!</v>
      </c>
      <c r="K84" s="518" t="str">
        <f>IF(D84="","ZZZ9",IF(AND(#REF!&gt;0,#REF!&lt;5),D84&amp;#REF!,D84&amp;"9"))</f>
        <v>ZZZ9</v>
      </c>
      <c r="L84" s="519">
        <f t="shared" si="0"/>
        <v>999</v>
      </c>
      <c r="M84" s="530">
        <f t="shared" si="1"/>
        <v>999</v>
      </c>
      <c r="N84" s="527"/>
      <c r="O84" s="522"/>
      <c r="P84" s="521">
        <f t="shared" si="2"/>
        <v>999</v>
      </c>
      <c r="Q84" s="522"/>
    </row>
    <row r="85" spans="1:17" s="523" customFormat="1" ht="18.899999999999999" customHeight="1" x14ac:dyDescent="0.25">
      <c r="A85" s="511">
        <v>79</v>
      </c>
      <c r="B85" s="512"/>
      <c r="C85" s="512"/>
      <c r="D85" s="513"/>
      <c r="E85" s="514"/>
      <c r="F85" s="522"/>
      <c r="G85" s="522"/>
      <c r="H85" s="524"/>
      <c r="I85" s="525"/>
      <c r="J85" s="517" t="e">
        <f>IF(AND(Q85="",#REF!&gt;0,#REF!&lt;5),K85,)</f>
        <v>#REF!</v>
      </c>
      <c r="K85" s="518" t="str">
        <f>IF(D85="","ZZZ9",IF(AND(#REF!&gt;0,#REF!&lt;5),D85&amp;#REF!,D85&amp;"9"))</f>
        <v>ZZZ9</v>
      </c>
      <c r="L85" s="519">
        <f t="shared" si="0"/>
        <v>999</v>
      </c>
      <c r="M85" s="530">
        <f t="shared" si="1"/>
        <v>999</v>
      </c>
      <c r="N85" s="527"/>
      <c r="O85" s="522"/>
      <c r="P85" s="521">
        <f t="shared" si="2"/>
        <v>999</v>
      </c>
      <c r="Q85" s="522"/>
    </row>
    <row r="86" spans="1:17" s="523" customFormat="1" ht="18.899999999999999" customHeight="1" x14ac:dyDescent="0.25">
      <c r="A86" s="511">
        <v>80</v>
      </c>
      <c r="B86" s="512"/>
      <c r="C86" s="512"/>
      <c r="D86" s="513"/>
      <c r="E86" s="514"/>
      <c r="F86" s="522"/>
      <c r="G86" s="522"/>
      <c r="H86" s="524"/>
      <c r="I86" s="525"/>
      <c r="J86" s="517" t="e">
        <f>IF(AND(Q86="",#REF!&gt;0,#REF!&lt;5),K86,)</f>
        <v>#REF!</v>
      </c>
      <c r="K86" s="518" t="str">
        <f>IF(D86="","ZZZ9",IF(AND(#REF!&gt;0,#REF!&lt;5),D86&amp;#REF!,D86&amp;"9"))</f>
        <v>ZZZ9</v>
      </c>
      <c r="L86" s="519">
        <f t="shared" si="0"/>
        <v>999</v>
      </c>
      <c r="M86" s="530">
        <f t="shared" si="1"/>
        <v>999</v>
      </c>
      <c r="N86" s="527"/>
      <c r="O86" s="522"/>
      <c r="P86" s="521">
        <f t="shared" si="2"/>
        <v>999</v>
      </c>
      <c r="Q86" s="522"/>
    </row>
    <row r="87" spans="1:17" s="523" customFormat="1" ht="18.899999999999999" customHeight="1" x14ac:dyDescent="0.25">
      <c r="A87" s="511">
        <v>81</v>
      </c>
      <c r="B87" s="512"/>
      <c r="C87" s="512"/>
      <c r="D87" s="513"/>
      <c r="E87" s="514"/>
      <c r="F87" s="522"/>
      <c r="G87" s="522"/>
      <c r="H87" s="524"/>
      <c r="I87" s="525"/>
      <c r="J87" s="517" t="e">
        <f>IF(AND(Q87="",#REF!&gt;0,#REF!&lt;5),K87,)</f>
        <v>#REF!</v>
      </c>
      <c r="K87" s="518" t="str">
        <f>IF(D87="","ZZZ9",IF(AND(#REF!&gt;0,#REF!&lt;5),D87&amp;#REF!,D87&amp;"9"))</f>
        <v>ZZZ9</v>
      </c>
      <c r="L87" s="519">
        <f t="shared" si="0"/>
        <v>999</v>
      </c>
      <c r="M87" s="530">
        <f t="shared" si="1"/>
        <v>999</v>
      </c>
      <c r="N87" s="527"/>
      <c r="O87" s="522"/>
      <c r="P87" s="521">
        <f t="shared" si="2"/>
        <v>999</v>
      </c>
      <c r="Q87" s="522"/>
    </row>
    <row r="88" spans="1:17" s="523" customFormat="1" ht="18.899999999999999" customHeight="1" x14ac:dyDescent="0.25">
      <c r="A88" s="511">
        <v>82</v>
      </c>
      <c r="B88" s="512"/>
      <c r="C88" s="512"/>
      <c r="D88" s="513"/>
      <c r="E88" s="514"/>
      <c r="F88" s="522"/>
      <c r="G88" s="522"/>
      <c r="H88" s="524"/>
      <c r="I88" s="525"/>
      <c r="J88" s="517" t="e">
        <f>IF(AND(Q88="",#REF!&gt;0,#REF!&lt;5),K88,)</f>
        <v>#REF!</v>
      </c>
      <c r="K88" s="518" t="str">
        <f>IF(D88="","ZZZ9",IF(AND(#REF!&gt;0,#REF!&lt;5),D88&amp;#REF!,D88&amp;"9"))</f>
        <v>ZZZ9</v>
      </c>
      <c r="L88" s="519">
        <f t="shared" si="0"/>
        <v>999</v>
      </c>
      <c r="M88" s="530">
        <f t="shared" si="1"/>
        <v>999</v>
      </c>
      <c r="N88" s="527"/>
      <c r="O88" s="522"/>
      <c r="P88" s="521">
        <f t="shared" si="2"/>
        <v>999</v>
      </c>
      <c r="Q88" s="522"/>
    </row>
    <row r="89" spans="1:17" s="523" customFormat="1" ht="18.899999999999999" customHeight="1" x14ac:dyDescent="0.25">
      <c r="A89" s="511">
        <v>83</v>
      </c>
      <c r="B89" s="512"/>
      <c r="C89" s="512"/>
      <c r="D89" s="513"/>
      <c r="E89" s="514"/>
      <c r="F89" s="522"/>
      <c r="G89" s="522"/>
      <c r="H89" s="524"/>
      <c r="I89" s="525"/>
      <c r="J89" s="517" t="e">
        <f>IF(AND(Q89="",#REF!&gt;0,#REF!&lt;5),K89,)</f>
        <v>#REF!</v>
      </c>
      <c r="K89" s="518" t="str">
        <f>IF(D89="","ZZZ9",IF(AND(#REF!&gt;0,#REF!&lt;5),D89&amp;#REF!,D89&amp;"9"))</f>
        <v>ZZZ9</v>
      </c>
      <c r="L89" s="519">
        <f t="shared" si="0"/>
        <v>999</v>
      </c>
      <c r="M89" s="530">
        <f t="shared" si="1"/>
        <v>999</v>
      </c>
      <c r="N89" s="527"/>
      <c r="O89" s="522"/>
      <c r="P89" s="521">
        <f t="shared" si="2"/>
        <v>999</v>
      </c>
      <c r="Q89" s="522"/>
    </row>
    <row r="90" spans="1:17" s="523" customFormat="1" ht="18.899999999999999" customHeight="1" x14ac:dyDescent="0.25">
      <c r="A90" s="511">
        <v>84</v>
      </c>
      <c r="B90" s="512"/>
      <c r="C90" s="512"/>
      <c r="D90" s="513"/>
      <c r="E90" s="514"/>
      <c r="F90" s="522"/>
      <c r="G90" s="522"/>
      <c r="H90" s="524"/>
      <c r="I90" s="525"/>
      <c r="J90" s="517" t="e">
        <f>IF(AND(Q90="",#REF!&gt;0,#REF!&lt;5),K90,)</f>
        <v>#REF!</v>
      </c>
      <c r="K90" s="518" t="str">
        <f>IF(D90="","ZZZ9",IF(AND(#REF!&gt;0,#REF!&lt;5),D90&amp;#REF!,D90&amp;"9"))</f>
        <v>ZZZ9</v>
      </c>
      <c r="L90" s="519">
        <f t="shared" si="0"/>
        <v>999</v>
      </c>
      <c r="M90" s="530">
        <f t="shared" si="1"/>
        <v>999</v>
      </c>
      <c r="N90" s="527"/>
      <c r="O90" s="522"/>
      <c r="P90" s="521">
        <f t="shared" si="2"/>
        <v>999</v>
      </c>
      <c r="Q90" s="522"/>
    </row>
    <row r="91" spans="1:17" s="523" customFormat="1" ht="18.899999999999999" customHeight="1" x14ac:dyDescent="0.25">
      <c r="A91" s="511">
        <v>85</v>
      </c>
      <c r="B91" s="512"/>
      <c r="C91" s="512"/>
      <c r="D91" s="513"/>
      <c r="E91" s="514"/>
      <c r="F91" s="522"/>
      <c r="G91" s="522"/>
      <c r="H91" s="524"/>
      <c r="I91" s="525"/>
      <c r="J91" s="517" t="e">
        <f>IF(AND(Q91="",#REF!&gt;0,#REF!&lt;5),K91,)</f>
        <v>#REF!</v>
      </c>
      <c r="K91" s="518" t="str">
        <f>IF(D91="","ZZZ9",IF(AND(#REF!&gt;0,#REF!&lt;5),D91&amp;#REF!,D91&amp;"9"))</f>
        <v>ZZZ9</v>
      </c>
      <c r="L91" s="519">
        <f t="shared" si="0"/>
        <v>999</v>
      </c>
      <c r="M91" s="530">
        <f t="shared" si="1"/>
        <v>999</v>
      </c>
      <c r="N91" s="527"/>
      <c r="O91" s="522"/>
      <c r="P91" s="521">
        <f t="shared" si="2"/>
        <v>999</v>
      </c>
      <c r="Q91" s="522"/>
    </row>
    <row r="92" spans="1:17" s="523" customFormat="1" ht="18.899999999999999" customHeight="1" x14ac:dyDescent="0.25">
      <c r="A92" s="511">
        <v>86</v>
      </c>
      <c r="B92" s="512"/>
      <c r="C92" s="512"/>
      <c r="D92" s="513"/>
      <c r="E92" s="514"/>
      <c r="F92" s="522"/>
      <c r="G92" s="522"/>
      <c r="H92" s="524"/>
      <c r="I92" s="525"/>
      <c r="J92" s="517" t="e">
        <f>IF(AND(Q92="",#REF!&gt;0,#REF!&lt;5),K92,)</f>
        <v>#REF!</v>
      </c>
      <c r="K92" s="518" t="str">
        <f>IF(D92="","ZZZ9",IF(AND(#REF!&gt;0,#REF!&lt;5),D92&amp;#REF!,D92&amp;"9"))</f>
        <v>ZZZ9</v>
      </c>
      <c r="L92" s="519">
        <f t="shared" si="0"/>
        <v>999</v>
      </c>
      <c r="M92" s="530">
        <f t="shared" si="1"/>
        <v>999</v>
      </c>
      <c r="N92" s="527"/>
      <c r="O92" s="522"/>
      <c r="P92" s="521">
        <f t="shared" si="2"/>
        <v>999</v>
      </c>
      <c r="Q92" s="522"/>
    </row>
    <row r="93" spans="1:17" s="523" customFormat="1" ht="18.899999999999999" customHeight="1" x14ac:dyDescent="0.25">
      <c r="A93" s="511">
        <v>87</v>
      </c>
      <c r="B93" s="512"/>
      <c r="C93" s="512"/>
      <c r="D93" s="513"/>
      <c r="E93" s="514"/>
      <c r="F93" s="522"/>
      <c r="G93" s="522"/>
      <c r="H93" s="524"/>
      <c r="I93" s="525"/>
      <c r="J93" s="517" t="e">
        <f>IF(AND(Q93="",#REF!&gt;0,#REF!&lt;5),K93,)</f>
        <v>#REF!</v>
      </c>
      <c r="K93" s="518" t="str">
        <f>IF(D93="","ZZZ9",IF(AND(#REF!&gt;0,#REF!&lt;5),D93&amp;#REF!,D93&amp;"9"))</f>
        <v>ZZZ9</v>
      </c>
      <c r="L93" s="519">
        <f t="shared" si="0"/>
        <v>999</v>
      </c>
      <c r="M93" s="530">
        <f t="shared" si="1"/>
        <v>999</v>
      </c>
      <c r="N93" s="527"/>
      <c r="O93" s="522"/>
      <c r="P93" s="521">
        <f t="shared" si="2"/>
        <v>999</v>
      </c>
      <c r="Q93" s="522"/>
    </row>
    <row r="94" spans="1:17" s="523" customFormat="1" ht="18.899999999999999" customHeight="1" x14ac:dyDescent="0.25">
      <c r="A94" s="511">
        <v>88</v>
      </c>
      <c r="B94" s="512"/>
      <c r="C94" s="512"/>
      <c r="D94" s="513"/>
      <c r="E94" s="514"/>
      <c r="F94" s="522"/>
      <c r="G94" s="522"/>
      <c r="H94" s="524"/>
      <c r="I94" s="525"/>
      <c r="J94" s="517" t="e">
        <f>IF(AND(Q94="",#REF!&gt;0,#REF!&lt;5),K94,)</f>
        <v>#REF!</v>
      </c>
      <c r="K94" s="518" t="str">
        <f>IF(D94="","ZZZ9",IF(AND(#REF!&gt;0,#REF!&lt;5),D94&amp;#REF!,D94&amp;"9"))</f>
        <v>ZZZ9</v>
      </c>
      <c r="L94" s="519">
        <f t="shared" si="0"/>
        <v>999</v>
      </c>
      <c r="M94" s="530">
        <f t="shared" si="1"/>
        <v>999</v>
      </c>
      <c r="N94" s="527"/>
      <c r="O94" s="522"/>
      <c r="P94" s="521">
        <f t="shared" si="2"/>
        <v>999</v>
      </c>
      <c r="Q94" s="522"/>
    </row>
    <row r="95" spans="1:17" s="523" customFormat="1" ht="18.899999999999999" customHeight="1" x14ac:dyDescent="0.25">
      <c r="A95" s="511">
        <v>89</v>
      </c>
      <c r="B95" s="512"/>
      <c r="C95" s="512"/>
      <c r="D95" s="513"/>
      <c r="E95" s="514"/>
      <c r="F95" s="522"/>
      <c r="G95" s="522"/>
      <c r="H95" s="524"/>
      <c r="I95" s="525"/>
      <c r="J95" s="517" t="e">
        <f>IF(AND(Q95="",#REF!&gt;0,#REF!&lt;5),K95,)</f>
        <v>#REF!</v>
      </c>
      <c r="K95" s="518" t="str">
        <f>IF(D95="","ZZZ9",IF(AND(#REF!&gt;0,#REF!&lt;5),D95&amp;#REF!,D95&amp;"9"))</f>
        <v>ZZZ9</v>
      </c>
      <c r="L95" s="519">
        <f t="shared" si="0"/>
        <v>999</v>
      </c>
      <c r="M95" s="530">
        <f t="shared" si="1"/>
        <v>999</v>
      </c>
      <c r="N95" s="527"/>
      <c r="O95" s="522"/>
      <c r="P95" s="521">
        <f t="shared" si="2"/>
        <v>999</v>
      </c>
      <c r="Q95" s="522"/>
    </row>
    <row r="96" spans="1:17" s="523" customFormat="1" ht="18.899999999999999" customHeight="1" x14ac:dyDescent="0.25">
      <c r="A96" s="511">
        <v>90</v>
      </c>
      <c r="B96" s="512"/>
      <c r="C96" s="512"/>
      <c r="D96" s="513"/>
      <c r="E96" s="514"/>
      <c r="F96" s="522"/>
      <c r="G96" s="522"/>
      <c r="H96" s="524"/>
      <c r="I96" s="525"/>
      <c r="J96" s="517" t="e">
        <f>IF(AND(Q96="",#REF!&gt;0,#REF!&lt;5),K96,)</f>
        <v>#REF!</v>
      </c>
      <c r="K96" s="518" t="str">
        <f>IF(D96="","ZZZ9",IF(AND(#REF!&gt;0,#REF!&lt;5),D96&amp;#REF!,D96&amp;"9"))</f>
        <v>ZZZ9</v>
      </c>
      <c r="L96" s="519">
        <f t="shared" si="0"/>
        <v>999</v>
      </c>
      <c r="M96" s="530">
        <f t="shared" si="1"/>
        <v>999</v>
      </c>
      <c r="N96" s="527"/>
      <c r="O96" s="522"/>
      <c r="P96" s="521">
        <f t="shared" si="2"/>
        <v>999</v>
      </c>
      <c r="Q96" s="522"/>
    </row>
    <row r="97" spans="1:17" s="523" customFormat="1" ht="18.899999999999999" customHeight="1" x14ac:dyDescent="0.25">
      <c r="A97" s="511">
        <v>91</v>
      </c>
      <c r="B97" s="512"/>
      <c r="C97" s="512"/>
      <c r="D97" s="513"/>
      <c r="E97" s="514"/>
      <c r="F97" s="522"/>
      <c r="G97" s="522"/>
      <c r="H97" s="524"/>
      <c r="I97" s="525"/>
      <c r="J97" s="517" t="e">
        <f>IF(AND(Q97="",#REF!&gt;0,#REF!&lt;5),K97,)</f>
        <v>#REF!</v>
      </c>
      <c r="K97" s="518" t="str">
        <f>IF(D97="","ZZZ9",IF(AND(#REF!&gt;0,#REF!&lt;5),D97&amp;#REF!,D97&amp;"9"))</f>
        <v>ZZZ9</v>
      </c>
      <c r="L97" s="519">
        <f t="shared" si="0"/>
        <v>999</v>
      </c>
      <c r="M97" s="530">
        <f t="shared" si="1"/>
        <v>999</v>
      </c>
      <c r="N97" s="527"/>
      <c r="O97" s="522"/>
      <c r="P97" s="521">
        <f t="shared" si="2"/>
        <v>999</v>
      </c>
      <c r="Q97" s="522"/>
    </row>
    <row r="98" spans="1:17" s="523" customFormat="1" ht="18.899999999999999" customHeight="1" x14ac:dyDescent="0.25">
      <c r="A98" s="511">
        <v>92</v>
      </c>
      <c r="B98" s="512"/>
      <c r="C98" s="512"/>
      <c r="D98" s="513"/>
      <c r="E98" s="514"/>
      <c r="F98" s="522"/>
      <c r="G98" s="522"/>
      <c r="H98" s="524"/>
      <c r="I98" s="525"/>
      <c r="J98" s="517" t="e">
        <f>IF(AND(Q98="",#REF!&gt;0,#REF!&lt;5),K98,)</f>
        <v>#REF!</v>
      </c>
      <c r="K98" s="518" t="str">
        <f>IF(D98="","ZZZ9",IF(AND(#REF!&gt;0,#REF!&lt;5),D98&amp;#REF!,D98&amp;"9"))</f>
        <v>ZZZ9</v>
      </c>
      <c r="L98" s="519">
        <f t="shared" si="0"/>
        <v>999</v>
      </c>
      <c r="M98" s="530">
        <f t="shared" si="1"/>
        <v>999</v>
      </c>
      <c r="N98" s="527"/>
      <c r="O98" s="522"/>
      <c r="P98" s="521">
        <f t="shared" si="2"/>
        <v>999</v>
      </c>
      <c r="Q98" s="522"/>
    </row>
    <row r="99" spans="1:17" s="523" customFormat="1" ht="18.899999999999999" customHeight="1" x14ac:dyDescent="0.25">
      <c r="A99" s="511">
        <v>93</v>
      </c>
      <c r="B99" s="512"/>
      <c r="C99" s="512"/>
      <c r="D99" s="513"/>
      <c r="E99" s="514"/>
      <c r="F99" s="522"/>
      <c r="G99" s="522"/>
      <c r="H99" s="524"/>
      <c r="I99" s="525"/>
      <c r="J99" s="517" t="e">
        <f>IF(AND(Q99="",#REF!&gt;0,#REF!&lt;5),K99,)</f>
        <v>#REF!</v>
      </c>
      <c r="K99" s="518" t="str">
        <f>IF(D99="","ZZZ9",IF(AND(#REF!&gt;0,#REF!&lt;5),D99&amp;#REF!,D99&amp;"9"))</f>
        <v>ZZZ9</v>
      </c>
      <c r="L99" s="519">
        <f t="shared" si="0"/>
        <v>999</v>
      </c>
      <c r="M99" s="530">
        <f t="shared" si="1"/>
        <v>999</v>
      </c>
      <c r="N99" s="527"/>
      <c r="O99" s="522"/>
      <c r="P99" s="521">
        <f t="shared" si="2"/>
        <v>999</v>
      </c>
      <c r="Q99" s="522"/>
    </row>
    <row r="100" spans="1:17" s="523" customFormat="1" ht="18.899999999999999" customHeight="1" x14ac:dyDescent="0.25">
      <c r="A100" s="511">
        <v>94</v>
      </c>
      <c r="B100" s="512"/>
      <c r="C100" s="512"/>
      <c r="D100" s="513"/>
      <c r="E100" s="514"/>
      <c r="F100" s="522"/>
      <c r="G100" s="522"/>
      <c r="H100" s="524"/>
      <c r="I100" s="525"/>
      <c r="J100" s="517" t="e">
        <f>IF(AND(Q100="",#REF!&gt;0,#REF!&lt;5),K100,)</f>
        <v>#REF!</v>
      </c>
      <c r="K100" s="518" t="str">
        <f>IF(D100="","ZZZ9",IF(AND(#REF!&gt;0,#REF!&lt;5),D100&amp;#REF!,D100&amp;"9"))</f>
        <v>ZZZ9</v>
      </c>
      <c r="L100" s="519">
        <f t="shared" si="0"/>
        <v>999</v>
      </c>
      <c r="M100" s="530">
        <f t="shared" si="1"/>
        <v>999</v>
      </c>
      <c r="N100" s="527"/>
      <c r="O100" s="522"/>
      <c r="P100" s="521">
        <f t="shared" si="2"/>
        <v>999</v>
      </c>
      <c r="Q100" s="522"/>
    </row>
    <row r="101" spans="1:17" s="523" customFormat="1" ht="18.899999999999999" customHeight="1" x14ac:dyDescent="0.25">
      <c r="A101" s="511">
        <v>95</v>
      </c>
      <c r="B101" s="512"/>
      <c r="C101" s="512"/>
      <c r="D101" s="513"/>
      <c r="E101" s="514"/>
      <c r="F101" s="522"/>
      <c r="G101" s="522"/>
      <c r="H101" s="524"/>
      <c r="I101" s="525"/>
      <c r="J101" s="517" t="e">
        <f>IF(AND(Q101="",#REF!&gt;0,#REF!&lt;5),K101,)</f>
        <v>#REF!</v>
      </c>
      <c r="K101" s="518" t="str">
        <f>IF(D101="","ZZZ9",IF(AND(#REF!&gt;0,#REF!&lt;5),D101&amp;#REF!,D101&amp;"9"))</f>
        <v>ZZZ9</v>
      </c>
      <c r="L101" s="519">
        <f t="shared" si="0"/>
        <v>999</v>
      </c>
      <c r="M101" s="530">
        <f t="shared" si="1"/>
        <v>999</v>
      </c>
      <c r="N101" s="527"/>
      <c r="O101" s="522"/>
      <c r="P101" s="521">
        <f t="shared" si="2"/>
        <v>999</v>
      </c>
      <c r="Q101" s="522"/>
    </row>
    <row r="102" spans="1:17" s="523" customFormat="1" ht="18.899999999999999" customHeight="1" x14ac:dyDescent="0.25">
      <c r="A102" s="511">
        <v>96</v>
      </c>
      <c r="B102" s="512"/>
      <c r="C102" s="512"/>
      <c r="D102" s="513"/>
      <c r="E102" s="514"/>
      <c r="F102" s="522"/>
      <c r="G102" s="522"/>
      <c r="H102" s="524"/>
      <c r="I102" s="525"/>
      <c r="J102" s="517" t="e">
        <f>IF(AND(Q102="",#REF!&gt;0,#REF!&lt;5),K102,)</f>
        <v>#REF!</v>
      </c>
      <c r="K102" s="518" t="str">
        <f>IF(D102="","ZZZ9",IF(AND(#REF!&gt;0,#REF!&lt;5),D102&amp;#REF!,D102&amp;"9"))</f>
        <v>ZZZ9</v>
      </c>
      <c r="L102" s="519">
        <f t="shared" si="0"/>
        <v>999</v>
      </c>
      <c r="M102" s="530">
        <f t="shared" si="1"/>
        <v>999</v>
      </c>
      <c r="N102" s="527"/>
      <c r="O102" s="522"/>
      <c r="P102" s="521">
        <f t="shared" si="2"/>
        <v>999</v>
      </c>
      <c r="Q102" s="522"/>
    </row>
    <row r="103" spans="1:17" s="523" customFormat="1" ht="18.899999999999999" customHeight="1" x14ac:dyDescent="0.25">
      <c r="A103" s="511">
        <v>97</v>
      </c>
      <c r="B103" s="512"/>
      <c r="C103" s="512"/>
      <c r="D103" s="513"/>
      <c r="E103" s="514"/>
      <c r="F103" s="522"/>
      <c r="G103" s="522"/>
      <c r="H103" s="524"/>
      <c r="I103" s="525"/>
      <c r="J103" s="517" t="e">
        <f>IF(AND(Q103="",#REF!&gt;0,#REF!&lt;5),K103,)</f>
        <v>#REF!</v>
      </c>
      <c r="K103" s="518" t="str">
        <f>IF(D103="","ZZZ9",IF(AND(#REF!&gt;0,#REF!&lt;5),D103&amp;#REF!,D103&amp;"9"))</f>
        <v>ZZZ9</v>
      </c>
      <c r="L103" s="519">
        <f t="shared" si="0"/>
        <v>999</v>
      </c>
      <c r="M103" s="530">
        <f t="shared" si="1"/>
        <v>999</v>
      </c>
      <c r="N103" s="527"/>
      <c r="O103" s="522"/>
      <c r="P103" s="521">
        <f t="shared" si="2"/>
        <v>999</v>
      </c>
      <c r="Q103" s="522"/>
    </row>
    <row r="104" spans="1:17" s="523" customFormat="1" ht="18.899999999999999" customHeight="1" x14ac:dyDescent="0.25">
      <c r="A104" s="511">
        <v>98</v>
      </c>
      <c r="B104" s="512"/>
      <c r="C104" s="512"/>
      <c r="D104" s="513"/>
      <c r="E104" s="514"/>
      <c r="F104" s="522"/>
      <c r="G104" s="522"/>
      <c r="H104" s="524"/>
      <c r="I104" s="525"/>
      <c r="J104" s="517" t="e">
        <f>IF(AND(Q104="",#REF!&gt;0,#REF!&lt;5),K104,)</f>
        <v>#REF!</v>
      </c>
      <c r="K104" s="518" t="str">
        <f>IF(D104="","ZZZ9",IF(AND(#REF!&gt;0,#REF!&lt;5),D104&amp;#REF!,D104&amp;"9"))</f>
        <v>ZZZ9</v>
      </c>
      <c r="L104" s="519">
        <f t="shared" ref="L104:L156" si="3">IF(Q104="",999,Q104)</f>
        <v>999</v>
      </c>
      <c r="M104" s="530">
        <f t="shared" ref="M104:M156" si="4">IF(P104=999,999,1)</f>
        <v>999</v>
      </c>
      <c r="N104" s="527"/>
      <c r="O104" s="522"/>
      <c r="P104" s="521">
        <f t="shared" ref="P104:P156" si="5">IF(N104="DA",1,IF(N104="WC",2,IF(N104="SE",3,IF(N104="Q",4,IF(N104="LL",5,999)))))</f>
        <v>999</v>
      </c>
      <c r="Q104" s="522"/>
    </row>
    <row r="105" spans="1:17" s="523" customFormat="1" ht="18.899999999999999" customHeight="1" x14ac:dyDescent="0.25">
      <c r="A105" s="511">
        <v>99</v>
      </c>
      <c r="B105" s="512"/>
      <c r="C105" s="512"/>
      <c r="D105" s="513"/>
      <c r="E105" s="514"/>
      <c r="F105" s="522"/>
      <c r="G105" s="522"/>
      <c r="H105" s="524"/>
      <c r="I105" s="525"/>
      <c r="J105" s="517" t="e">
        <f>IF(AND(Q105="",#REF!&gt;0,#REF!&lt;5),K105,)</f>
        <v>#REF!</v>
      </c>
      <c r="K105" s="518" t="str">
        <f>IF(D105="","ZZZ9",IF(AND(#REF!&gt;0,#REF!&lt;5),D105&amp;#REF!,D105&amp;"9"))</f>
        <v>ZZZ9</v>
      </c>
      <c r="L105" s="519">
        <f t="shared" si="3"/>
        <v>999</v>
      </c>
      <c r="M105" s="530">
        <f t="shared" si="4"/>
        <v>999</v>
      </c>
      <c r="N105" s="527"/>
      <c r="O105" s="522"/>
      <c r="P105" s="521">
        <f t="shared" si="5"/>
        <v>999</v>
      </c>
      <c r="Q105" s="522"/>
    </row>
    <row r="106" spans="1:17" s="523" customFormat="1" ht="18.899999999999999" customHeight="1" x14ac:dyDescent="0.25">
      <c r="A106" s="511">
        <v>100</v>
      </c>
      <c r="B106" s="512"/>
      <c r="C106" s="512"/>
      <c r="D106" s="513"/>
      <c r="E106" s="514"/>
      <c r="F106" s="522"/>
      <c r="G106" s="522"/>
      <c r="H106" s="524"/>
      <c r="I106" s="525"/>
      <c r="J106" s="517" t="e">
        <f>IF(AND(Q106="",#REF!&gt;0,#REF!&lt;5),K106,)</f>
        <v>#REF!</v>
      </c>
      <c r="K106" s="518" t="str">
        <f>IF(D106="","ZZZ9",IF(AND(#REF!&gt;0,#REF!&lt;5),D106&amp;#REF!,D106&amp;"9"))</f>
        <v>ZZZ9</v>
      </c>
      <c r="L106" s="519">
        <f t="shared" si="3"/>
        <v>999</v>
      </c>
      <c r="M106" s="530">
        <f t="shared" si="4"/>
        <v>999</v>
      </c>
      <c r="N106" s="527"/>
      <c r="O106" s="522"/>
      <c r="P106" s="521">
        <f t="shared" si="5"/>
        <v>999</v>
      </c>
      <c r="Q106" s="522"/>
    </row>
    <row r="107" spans="1:17" s="523" customFormat="1" ht="18.899999999999999" customHeight="1" x14ac:dyDescent="0.25">
      <c r="A107" s="511">
        <v>101</v>
      </c>
      <c r="B107" s="512"/>
      <c r="C107" s="512"/>
      <c r="D107" s="513"/>
      <c r="E107" s="514"/>
      <c r="F107" s="522"/>
      <c r="G107" s="522"/>
      <c r="H107" s="524"/>
      <c r="I107" s="525"/>
      <c r="J107" s="517" t="e">
        <f>IF(AND(Q107="",#REF!&gt;0,#REF!&lt;5),K107,)</f>
        <v>#REF!</v>
      </c>
      <c r="K107" s="518" t="str">
        <f>IF(D107="","ZZZ9",IF(AND(#REF!&gt;0,#REF!&lt;5),D107&amp;#REF!,D107&amp;"9"))</f>
        <v>ZZZ9</v>
      </c>
      <c r="L107" s="519">
        <f t="shared" si="3"/>
        <v>999</v>
      </c>
      <c r="M107" s="530">
        <f t="shared" si="4"/>
        <v>999</v>
      </c>
      <c r="N107" s="527"/>
      <c r="O107" s="522"/>
      <c r="P107" s="521">
        <f t="shared" si="5"/>
        <v>999</v>
      </c>
      <c r="Q107" s="522"/>
    </row>
    <row r="108" spans="1:17" s="523" customFormat="1" ht="18.899999999999999" customHeight="1" x14ac:dyDescent="0.25">
      <c r="A108" s="511">
        <v>102</v>
      </c>
      <c r="B108" s="512"/>
      <c r="C108" s="512"/>
      <c r="D108" s="513"/>
      <c r="E108" s="514"/>
      <c r="F108" s="522"/>
      <c r="G108" s="522"/>
      <c r="H108" s="524"/>
      <c r="I108" s="525"/>
      <c r="J108" s="517" t="e">
        <f>IF(AND(Q108="",#REF!&gt;0,#REF!&lt;5),K108,)</f>
        <v>#REF!</v>
      </c>
      <c r="K108" s="518" t="str">
        <f>IF(D108="","ZZZ9",IF(AND(#REF!&gt;0,#REF!&lt;5),D108&amp;#REF!,D108&amp;"9"))</f>
        <v>ZZZ9</v>
      </c>
      <c r="L108" s="519">
        <f t="shared" si="3"/>
        <v>999</v>
      </c>
      <c r="M108" s="530">
        <f t="shared" si="4"/>
        <v>999</v>
      </c>
      <c r="N108" s="527"/>
      <c r="O108" s="522"/>
      <c r="P108" s="521">
        <f t="shared" si="5"/>
        <v>999</v>
      </c>
      <c r="Q108" s="522"/>
    </row>
    <row r="109" spans="1:17" s="523" customFormat="1" ht="18.899999999999999" customHeight="1" x14ac:dyDescent="0.25">
      <c r="A109" s="511">
        <v>103</v>
      </c>
      <c r="B109" s="512"/>
      <c r="C109" s="512"/>
      <c r="D109" s="513"/>
      <c r="E109" s="514"/>
      <c r="F109" s="522"/>
      <c r="G109" s="522"/>
      <c r="H109" s="524"/>
      <c r="I109" s="525"/>
      <c r="J109" s="517" t="e">
        <f>IF(AND(Q109="",#REF!&gt;0,#REF!&lt;5),K109,)</f>
        <v>#REF!</v>
      </c>
      <c r="K109" s="518" t="str">
        <f>IF(D109="","ZZZ9",IF(AND(#REF!&gt;0,#REF!&lt;5),D109&amp;#REF!,D109&amp;"9"))</f>
        <v>ZZZ9</v>
      </c>
      <c r="L109" s="519">
        <f t="shared" si="3"/>
        <v>999</v>
      </c>
      <c r="M109" s="530">
        <f t="shared" si="4"/>
        <v>999</v>
      </c>
      <c r="N109" s="527"/>
      <c r="O109" s="522"/>
      <c r="P109" s="521">
        <f t="shared" si="5"/>
        <v>999</v>
      </c>
      <c r="Q109" s="522"/>
    </row>
    <row r="110" spans="1:17" s="523" customFormat="1" ht="18.899999999999999" customHeight="1" x14ac:dyDescent="0.25">
      <c r="A110" s="511">
        <v>104</v>
      </c>
      <c r="B110" s="512"/>
      <c r="C110" s="512"/>
      <c r="D110" s="513"/>
      <c r="E110" s="514"/>
      <c r="F110" s="522"/>
      <c r="G110" s="522"/>
      <c r="H110" s="524"/>
      <c r="I110" s="525"/>
      <c r="J110" s="517" t="e">
        <f>IF(AND(Q110="",#REF!&gt;0,#REF!&lt;5),K110,)</f>
        <v>#REF!</v>
      </c>
      <c r="K110" s="518" t="str">
        <f>IF(D110="","ZZZ9",IF(AND(#REF!&gt;0,#REF!&lt;5),D110&amp;#REF!,D110&amp;"9"))</f>
        <v>ZZZ9</v>
      </c>
      <c r="L110" s="519">
        <f t="shared" si="3"/>
        <v>999</v>
      </c>
      <c r="M110" s="530">
        <f t="shared" si="4"/>
        <v>999</v>
      </c>
      <c r="N110" s="527"/>
      <c r="O110" s="522"/>
      <c r="P110" s="521">
        <f t="shared" si="5"/>
        <v>999</v>
      </c>
      <c r="Q110" s="522"/>
    </row>
    <row r="111" spans="1:17" s="523" customFormat="1" ht="18.899999999999999" customHeight="1" x14ac:dyDescent="0.25">
      <c r="A111" s="511">
        <v>105</v>
      </c>
      <c r="B111" s="512"/>
      <c r="C111" s="512"/>
      <c r="D111" s="513"/>
      <c r="E111" s="514"/>
      <c r="F111" s="522"/>
      <c r="G111" s="522"/>
      <c r="H111" s="524"/>
      <c r="I111" s="525"/>
      <c r="J111" s="517" t="e">
        <f>IF(AND(Q111="",#REF!&gt;0,#REF!&lt;5),K111,)</f>
        <v>#REF!</v>
      </c>
      <c r="K111" s="518" t="str">
        <f>IF(D111="","ZZZ9",IF(AND(#REF!&gt;0,#REF!&lt;5),D111&amp;#REF!,D111&amp;"9"))</f>
        <v>ZZZ9</v>
      </c>
      <c r="L111" s="519">
        <f t="shared" si="3"/>
        <v>999</v>
      </c>
      <c r="M111" s="530">
        <f t="shared" si="4"/>
        <v>999</v>
      </c>
      <c r="N111" s="527"/>
      <c r="O111" s="522"/>
      <c r="P111" s="521">
        <f t="shared" si="5"/>
        <v>999</v>
      </c>
      <c r="Q111" s="522"/>
    </row>
    <row r="112" spans="1:17" s="523" customFormat="1" ht="18.899999999999999" customHeight="1" x14ac:dyDescent="0.25">
      <c r="A112" s="511">
        <v>106</v>
      </c>
      <c r="B112" s="512"/>
      <c r="C112" s="512"/>
      <c r="D112" s="513"/>
      <c r="E112" s="514"/>
      <c r="F112" s="522"/>
      <c r="G112" s="522"/>
      <c r="H112" s="524"/>
      <c r="I112" s="525"/>
      <c r="J112" s="517" t="e">
        <f>IF(AND(Q112="",#REF!&gt;0,#REF!&lt;5),K112,)</f>
        <v>#REF!</v>
      </c>
      <c r="K112" s="518" t="str">
        <f>IF(D112="","ZZZ9",IF(AND(#REF!&gt;0,#REF!&lt;5),D112&amp;#REF!,D112&amp;"9"))</f>
        <v>ZZZ9</v>
      </c>
      <c r="L112" s="519">
        <f t="shared" si="3"/>
        <v>999</v>
      </c>
      <c r="M112" s="530">
        <f t="shared" si="4"/>
        <v>999</v>
      </c>
      <c r="N112" s="527"/>
      <c r="O112" s="522"/>
      <c r="P112" s="521">
        <f t="shared" si="5"/>
        <v>999</v>
      </c>
      <c r="Q112" s="522"/>
    </row>
    <row r="113" spans="1:17" s="523" customFormat="1" ht="18.899999999999999" customHeight="1" x14ac:dyDescent="0.25">
      <c r="A113" s="511">
        <v>107</v>
      </c>
      <c r="B113" s="512"/>
      <c r="C113" s="512"/>
      <c r="D113" s="513"/>
      <c r="E113" s="514"/>
      <c r="F113" s="522"/>
      <c r="G113" s="522"/>
      <c r="H113" s="524"/>
      <c r="I113" s="525"/>
      <c r="J113" s="517" t="e">
        <f>IF(AND(Q113="",#REF!&gt;0,#REF!&lt;5),K113,)</f>
        <v>#REF!</v>
      </c>
      <c r="K113" s="518" t="str">
        <f>IF(D113="","ZZZ9",IF(AND(#REF!&gt;0,#REF!&lt;5),D113&amp;#REF!,D113&amp;"9"))</f>
        <v>ZZZ9</v>
      </c>
      <c r="L113" s="519">
        <f t="shared" si="3"/>
        <v>999</v>
      </c>
      <c r="M113" s="530">
        <f t="shared" si="4"/>
        <v>999</v>
      </c>
      <c r="N113" s="527"/>
      <c r="O113" s="522"/>
      <c r="P113" s="521">
        <f t="shared" si="5"/>
        <v>999</v>
      </c>
      <c r="Q113" s="522"/>
    </row>
    <row r="114" spans="1:17" s="523" customFormat="1" ht="18.899999999999999" customHeight="1" x14ac:dyDescent="0.25">
      <c r="A114" s="511">
        <v>108</v>
      </c>
      <c r="B114" s="512"/>
      <c r="C114" s="512"/>
      <c r="D114" s="513"/>
      <c r="E114" s="514"/>
      <c r="F114" s="522"/>
      <c r="G114" s="522"/>
      <c r="H114" s="524"/>
      <c r="I114" s="525"/>
      <c r="J114" s="517" t="e">
        <f>IF(AND(Q114="",#REF!&gt;0,#REF!&lt;5),K114,)</f>
        <v>#REF!</v>
      </c>
      <c r="K114" s="518" t="str">
        <f>IF(D114="","ZZZ9",IF(AND(#REF!&gt;0,#REF!&lt;5),D114&amp;#REF!,D114&amp;"9"))</f>
        <v>ZZZ9</v>
      </c>
      <c r="L114" s="519">
        <f t="shared" si="3"/>
        <v>999</v>
      </c>
      <c r="M114" s="530">
        <f t="shared" si="4"/>
        <v>999</v>
      </c>
      <c r="N114" s="527"/>
      <c r="O114" s="522"/>
      <c r="P114" s="521">
        <f t="shared" si="5"/>
        <v>999</v>
      </c>
      <c r="Q114" s="522"/>
    </row>
    <row r="115" spans="1:17" s="523" customFormat="1" ht="18.899999999999999" customHeight="1" x14ac:dyDescent="0.25">
      <c r="A115" s="511">
        <v>109</v>
      </c>
      <c r="B115" s="512"/>
      <c r="C115" s="512"/>
      <c r="D115" s="513"/>
      <c r="E115" s="514"/>
      <c r="F115" s="522"/>
      <c r="G115" s="522"/>
      <c r="H115" s="524"/>
      <c r="I115" s="525"/>
      <c r="J115" s="517" t="e">
        <f>IF(AND(Q115="",#REF!&gt;0,#REF!&lt;5),K115,)</f>
        <v>#REF!</v>
      </c>
      <c r="K115" s="518" t="str">
        <f>IF(D115="","ZZZ9",IF(AND(#REF!&gt;0,#REF!&lt;5),D115&amp;#REF!,D115&amp;"9"))</f>
        <v>ZZZ9</v>
      </c>
      <c r="L115" s="519">
        <f t="shared" si="3"/>
        <v>999</v>
      </c>
      <c r="M115" s="530">
        <f t="shared" si="4"/>
        <v>999</v>
      </c>
      <c r="N115" s="527"/>
      <c r="O115" s="522"/>
      <c r="P115" s="521">
        <f t="shared" si="5"/>
        <v>999</v>
      </c>
      <c r="Q115" s="522"/>
    </row>
    <row r="116" spans="1:17" s="523" customFormat="1" ht="18.899999999999999" customHeight="1" x14ac:dyDescent="0.25">
      <c r="A116" s="511">
        <v>110</v>
      </c>
      <c r="B116" s="512"/>
      <c r="C116" s="512"/>
      <c r="D116" s="513"/>
      <c r="E116" s="514"/>
      <c r="F116" s="522"/>
      <c r="G116" s="522"/>
      <c r="H116" s="524"/>
      <c r="I116" s="525"/>
      <c r="J116" s="517" t="e">
        <f>IF(AND(Q116="",#REF!&gt;0,#REF!&lt;5),K116,)</f>
        <v>#REF!</v>
      </c>
      <c r="K116" s="518" t="str">
        <f>IF(D116="","ZZZ9",IF(AND(#REF!&gt;0,#REF!&lt;5),D116&amp;#REF!,D116&amp;"9"))</f>
        <v>ZZZ9</v>
      </c>
      <c r="L116" s="519">
        <f t="shared" si="3"/>
        <v>999</v>
      </c>
      <c r="M116" s="530">
        <f t="shared" si="4"/>
        <v>999</v>
      </c>
      <c r="N116" s="527"/>
      <c r="O116" s="522"/>
      <c r="P116" s="521">
        <f t="shared" si="5"/>
        <v>999</v>
      </c>
      <c r="Q116" s="522"/>
    </row>
    <row r="117" spans="1:17" s="523" customFormat="1" ht="18.899999999999999" customHeight="1" x14ac:dyDescent="0.25">
      <c r="A117" s="511">
        <v>111</v>
      </c>
      <c r="B117" s="512"/>
      <c r="C117" s="512"/>
      <c r="D117" s="513"/>
      <c r="E117" s="514"/>
      <c r="F117" s="522"/>
      <c r="G117" s="522"/>
      <c r="H117" s="524"/>
      <c r="I117" s="525"/>
      <c r="J117" s="517" t="e">
        <f>IF(AND(Q117="",#REF!&gt;0,#REF!&lt;5),K117,)</f>
        <v>#REF!</v>
      </c>
      <c r="K117" s="518" t="str">
        <f>IF(D117="","ZZZ9",IF(AND(#REF!&gt;0,#REF!&lt;5),D117&amp;#REF!,D117&amp;"9"))</f>
        <v>ZZZ9</v>
      </c>
      <c r="L117" s="519">
        <f t="shared" si="3"/>
        <v>999</v>
      </c>
      <c r="M117" s="530">
        <f t="shared" si="4"/>
        <v>999</v>
      </c>
      <c r="N117" s="527"/>
      <c r="O117" s="522"/>
      <c r="P117" s="521">
        <f t="shared" si="5"/>
        <v>999</v>
      </c>
      <c r="Q117" s="522"/>
    </row>
    <row r="118" spans="1:17" s="523" customFormat="1" ht="18.899999999999999" customHeight="1" x14ac:dyDescent="0.25">
      <c r="A118" s="511">
        <v>112</v>
      </c>
      <c r="B118" s="512"/>
      <c r="C118" s="512"/>
      <c r="D118" s="513"/>
      <c r="E118" s="514"/>
      <c r="F118" s="522"/>
      <c r="G118" s="522"/>
      <c r="H118" s="524"/>
      <c r="I118" s="525"/>
      <c r="J118" s="517" t="e">
        <f>IF(AND(Q118="",#REF!&gt;0,#REF!&lt;5),K118,)</f>
        <v>#REF!</v>
      </c>
      <c r="K118" s="518" t="str">
        <f>IF(D118="","ZZZ9",IF(AND(#REF!&gt;0,#REF!&lt;5),D118&amp;#REF!,D118&amp;"9"))</f>
        <v>ZZZ9</v>
      </c>
      <c r="L118" s="519">
        <f t="shared" si="3"/>
        <v>999</v>
      </c>
      <c r="M118" s="530">
        <f t="shared" si="4"/>
        <v>999</v>
      </c>
      <c r="N118" s="527"/>
      <c r="O118" s="522"/>
      <c r="P118" s="521">
        <f t="shared" si="5"/>
        <v>999</v>
      </c>
      <c r="Q118" s="522"/>
    </row>
    <row r="119" spans="1:17" s="523" customFormat="1" ht="18.899999999999999" customHeight="1" x14ac:dyDescent="0.25">
      <c r="A119" s="511">
        <v>113</v>
      </c>
      <c r="B119" s="512"/>
      <c r="C119" s="512"/>
      <c r="D119" s="513"/>
      <c r="E119" s="514"/>
      <c r="F119" s="522"/>
      <c r="G119" s="522"/>
      <c r="H119" s="524"/>
      <c r="I119" s="525"/>
      <c r="J119" s="517" t="e">
        <f>IF(AND(Q119="",#REF!&gt;0,#REF!&lt;5),K119,)</f>
        <v>#REF!</v>
      </c>
      <c r="K119" s="518" t="str">
        <f>IF(D119="","ZZZ9",IF(AND(#REF!&gt;0,#REF!&lt;5),D119&amp;#REF!,D119&amp;"9"))</f>
        <v>ZZZ9</v>
      </c>
      <c r="L119" s="519">
        <f t="shared" si="3"/>
        <v>999</v>
      </c>
      <c r="M119" s="530">
        <f t="shared" si="4"/>
        <v>999</v>
      </c>
      <c r="N119" s="527"/>
      <c r="O119" s="522"/>
      <c r="P119" s="521">
        <f t="shared" si="5"/>
        <v>999</v>
      </c>
      <c r="Q119" s="522"/>
    </row>
    <row r="120" spans="1:17" s="523" customFormat="1" ht="18.899999999999999" customHeight="1" x14ac:dyDescent="0.25">
      <c r="A120" s="511">
        <v>114</v>
      </c>
      <c r="B120" s="512"/>
      <c r="C120" s="512"/>
      <c r="D120" s="513"/>
      <c r="E120" s="514"/>
      <c r="F120" s="522"/>
      <c r="G120" s="522"/>
      <c r="H120" s="524"/>
      <c r="I120" s="525"/>
      <c r="J120" s="517" t="e">
        <f>IF(AND(Q120="",#REF!&gt;0,#REF!&lt;5),K120,)</f>
        <v>#REF!</v>
      </c>
      <c r="K120" s="518" t="str">
        <f>IF(D120="","ZZZ9",IF(AND(#REF!&gt;0,#REF!&lt;5),D120&amp;#REF!,D120&amp;"9"))</f>
        <v>ZZZ9</v>
      </c>
      <c r="L120" s="519">
        <f t="shared" si="3"/>
        <v>999</v>
      </c>
      <c r="M120" s="530">
        <f t="shared" si="4"/>
        <v>999</v>
      </c>
      <c r="N120" s="527"/>
      <c r="O120" s="522"/>
      <c r="P120" s="521">
        <f t="shared" si="5"/>
        <v>999</v>
      </c>
      <c r="Q120" s="522"/>
    </row>
    <row r="121" spans="1:17" s="523" customFormat="1" ht="18.899999999999999" customHeight="1" x14ac:dyDescent="0.25">
      <c r="A121" s="511">
        <v>115</v>
      </c>
      <c r="B121" s="512"/>
      <c r="C121" s="512"/>
      <c r="D121" s="513"/>
      <c r="E121" s="514"/>
      <c r="F121" s="522"/>
      <c r="G121" s="522"/>
      <c r="H121" s="524"/>
      <c r="I121" s="525"/>
      <c r="J121" s="517" t="e">
        <f>IF(AND(Q121="",#REF!&gt;0,#REF!&lt;5),K121,)</f>
        <v>#REF!</v>
      </c>
      <c r="K121" s="518" t="str">
        <f>IF(D121="","ZZZ9",IF(AND(#REF!&gt;0,#REF!&lt;5),D121&amp;#REF!,D121&amp;"9"))</f>
        <v>ZZZ9</v>
      </c>
      <c r="L121" s="519">
        <f t="shared" si="3"/>
        <v>999</v>
      </c>
      <c r="M121" s="530">
        <f t="shared" si="4"/>
        <v>999</v>
      </c>
      <c r="N121" s="527"/>
      <c r="O121" s="522"/>
      <c r="P121" s="521">
        <f t="shared" si="5"/>
        <v>999</v>
      </c>
      <c r="Q121" s="522"/>
    </row>
    <row r="122" spans="1:17" s="523" customFormat="1" ht="18.899999999999999" customHeight="1" x14ac:dyDescent="0.25">
      <c r="A122" s="511">
        <v>116</v>
      </c>
      <c r="B122" s="512"/>
      <c r="C122" s="512"/>
      <c r="D122" s="513"/>
      <c r="E122" s="514"/>
      <c r="F122" s="522"/>
      <c r="G122" s="522"/>
      <c r="H122" s="524"/>
      <c r="I122" s="525"/>
      <c r="J122" s="517" t="e">
        <f>IF(AND(Q122="",#REF!&gt;0,#REF!&lt;5),K122,)</f>
        <v>#REF!</v>
      </c>
      <c r="K122" s="518" t="str">
        <f>IF(D122="","ZZZ9",IF(AND(#REF!&gt;0,#REF!&lt;5),D122&amp;#REF!,D122&amp;"9"))</f>
        <v>ZZZ9</v>
      </c>
      <c r="L122" s="519">
        <f t="shared" si="3"/>
        <v>999</v>
      </c>
      <c r="M122" s="530">
        <f t="shared" si="4"/>
        <v>999</v>
      </c>
      <c r="N122" s="527"/>
      <c r="O122" s="522"/>
      <c r="P122" s="521">
        <f t="shared" si="5"/>
        <v>999</v>
      </c>
      <c r="Q122" s="522"/>
    </row>
    <row r="123" spans="1:17" s="523" customFormat="1" ht="18.899999999999999" customHeight="1" x14ac:dyDescent="0.25">
      <c r="A123" s="511">
        <v>117</v>
      </c>
      <c r="B123" s="512"/>
      <c r="C123" s="512"/>
      <c r="D123" s="513"/>
      <c r="E123" s="514"/>
      <c r="F123" s="522"/>
      <c r="G123" s="522"/>
      <c r="H123" s="524"/>
      <c r="I123" s="525"/>
      <c r="J123" s="517" t="e">
        <f>IF(AND(Q123="",#REF!&gt;0,#REF!&lt;5),K123,)</f>
        <v>#REF!</v>
      </c>
      <c r="K123" s="518" t="str">
        <f>IF(D123="","ZZZ9",IF(AND(#REF!&gt;0,#REF!&lt;5),D123&amp;#REF!,D123&amp;"9"))</f>
        <v>ZZZ9</v>
      </c>
      <c r="L123" s="519">
        <f t="shared" si="3"/>
        <v>999</v>
      </c>
      <c r="M123" s="530">
        <f t="shared" si="4"/>
        <v>999</v>
      </c>
      <c r="N123" s="527"/>
      <c r="O123" s="522"/>
      <c r="P123" s="521">
        <f t="shared" si="5"/>
        <v>999</v>
      </c>
      <c r="Q123" s="522"/>
    </row>
    <row r="124" spans="1:17" s="523" customFormat="1" ht="18.899999999999999" customHeight="1" x14ac:dyDescent="0.25">
      <c r="A124" s="511">
        <v>118</v>
      </c>
      <c r="B124" s="512"/>
      <c r="C124" s="512"/>
      <c r="D124" s="513"/>
      <c r="E124" s="514"/>
      <c r="F124" s="522"/>
      <c r="G124" s="522"/>
      <c r="H124" s="524"/>
      <c r="I124" s="525"/>
      <c r="J124" s="517" t="e">
        <f>IF(AND(Q124="",#REF!&gt;0,#REF!&lt;5),K124,)</f>
        <v>#REF!</v>
      </c>
      <c r="K124" s="518" t="str">
        <f>IF(D124="","ZZZ9",IF(AND(#REF!&gt;0,#REF!&lt;5),D124&amp;#REF!,D124&amp;"9"))</f>
        <v>ZZZ9</v>
      </c>
      <c r="L124" s="519">
        <f t="shared" si="3"/>
        <v>999</v>
      </c>
      <c r="M124" s="530">
        <f t="shared" si="4"/>
        <v>999</v>
      </c>
      <c r="N124" s="527"/>
      <c r="O124" s="522"/>
      <c r="P124" s="521">
        <f t="shared" si="5"/>
        <v>999</v>
      </c>
      <c r="Q124" s="522"/>
    </row>
    <row r="125" spans="1:17" s="523" customFormat="1" ht="18.899999999999999" customHeight="1" x14ac:dyDescent="0.25">
      <c r="A125" s="511">
        <v>119</v>
      </c>
      <c r="B125" s="512"/>
      <c r="C125" s="512"/>
      <c r="D125" s="513"/>
      <c r="E125" s="514"/>
      <c r="F125" s="522"/>
      <c r="G125" s="522"/>
      <c r="H125" s="524"/>
      <c r="I125" s="525"/>
      <c r="J125" s="517" t="e">
        <f>IF(AND(Q125="",#REF!&gt;0,#REF!&lt;5),K125,)</f>
        <v>#REF!</v>
      </c>
      <c r="K125" s="518" t="str">
        <f>IF(D125="","ZZZ9",IF(AND(#REF!&gt;0,#REF!&lt;5),D125&amp;#REF!,D125&amp;"9"))</f>
        <v>ZZZ9</v>
      </c>
      <c r="L125" s="519">
        <f t="shared" si="3"/>
        <v>999</v>
      </c>
      <c r="M125" s="530">
        <f t="shared" si="4"/>
        <v>999</v>
      </c>
      <c r="N125" s="527"/>
      <c r="O125" s="522"/>
      <c r="P125" s="521">
        <f t="shared" si="5"/>
        <v>999</v>
      </c>
      <c r="Q125" s="522"/>
    </row>
    <row r="126" spans="1:17" s="523" customFormat="1" ht="18.899999999999999" customHeight="1" x14ac:dyDescent="0.25">
      <c r="A126" s="511">
        <v>120</v>
      </c>
      <c r="B126" s="512"/>
      <c r="C126" s="512"/>
      <c r="D126" s="513"/>
      <c r="E126" s="514"/>
      <c r="F126" s="522"/>
      <c r="G126" s="522"/>
      <c r="H126" s="524"/>
      <c r="I126" s="525"/>
      <c r="J126" s="517" t="e">
        <f>IF(AND(Q126="",#REF!&gt;0,#REF!&lt;5),K126,)</f>
        <v>#REF!</v>
      </c>
      <c r="K126" s="518" t="str">
        <f>IF(D126="","ZZZ9",IF(AND(#REF!&gt;0,#REF!&lt;5),D126&amp;#REF!,D126&amp;"9"))</f>
        <v>ZZZ9</v>
      </c>
      <c r="L126" s="519">
        <f t="shared" si="3"/>
        <v>999</v>
      </c>
      <c r="M126" s="530">
        <f t="shared" si="4"/>
        <v>999</v>
      </c>
      <c r="N126" s="527"/>
      <c r="O126" s="522"/>
      <c r="P126" s="521">
        <f t="shared" si="5"/>
        <v>999</v>
      </c>
      <c r="Q126" s="522"/>
    </row>
    <row r="127" spans="1:17" s="523" customFormat="1" ht="18.899999999999999" customHeight="1" x14ac:dyDescent="0.25">
      <c r="A127" s="511">
        <v>121</v>
      </c>
      <c r="B127" s="512"/>
      <c r="C127" s="512"/>
      <c r="D127" s="513"/>
      <c r="E127" s="514"/>
      <c r="F127" s="522"/>
      <c r="G127" s="522"/>
      <c r="H127" s="524"/>
      <c r="I127" s="525"/>
      <c r="J127" s="517" t="e">
        <f>IF(AND(Q127="",#REF!&gt;0,#REF!&lt;5),K127,)</f>
        <v>#REF!</v>
      </c>
      <c r="K127" s="518" t="str">
        <f>IF(D127="","ZZZ9",IF(AND(#REF!&gt;0,#REF!&lt;5),D127&amp;#REF!,D127&amp;"9"))</f>
        <v>ZZZ9</v>
      </c>
      <c r="L127" s="519">
        <f t="shared" si="3"/>
        <v>999</v>
      </c>
      <c r="M127" s="530">
        <f t="shared" si="4"/>
        <v>999</v>
      </c>
      <c r="N127" s="527"/>
      <c r="O127" s="522"/>
      <c r="P127" s="521">
        <f t="shared" si="5"/>
        <v>999</v>
      </c>
      <c r="Q127" s="522"/>
    </row>
    <row r="128" spans="1:17" s="523" customFormat="1" ht="18.899999999999999" customHeight="1" x14ac:dyDescent="0.25">
      <c r="A128" s="511">
        <v>122</v>
      </c>
      <c r="B128" s="512"/>
      <c r="C128" s="512"/>
      <c r="D128" s="513"/>
      <c r="E128" s="514"/>
      <c r="F128" s="522"/>
      <c r="G128" s="522"/>
      <c r="H128" s="524"/>
      <c r="I128" s="525"/>
      <c r="J128" s="517" t="e">
        <f>IF(AND(Q128="",#REF!&gt;0,#REF!&lt;5),K128,)</f>
        <v>#REF!</v>
      </c>
      <c r="K128" s="518" t="str">
        <f>IF(D128="","ZZZ9",IF(AND(#REF!&gt;0,#REF!&lt;5),D128&amp;#REF!,D128&amp;"9"))</f>
        <v>ZZZ9</v>
      </c>
      <c r="L128" s="519">
        <f t="shared" si="3"/>
        <v>999</v>
      </c>
      <c r="M128" s="530">
        <f t="shared" si="4"/>
        <v>999</v>
      </c>
      <c r="N128" s="527"/>
      <c r="O128" s="522"/>
      <c r="P128" s="521">
        <f t="shared" si="5"/>
        <v>999</v>
      </c>
      <c r="Q128" s="522"/>
    </row>
    <row r="129" spans="1:17" s="523" customFormat="1" ht="18.899999999999999" customHeight="1" x14ac:dyDescent="0.25">
      <c r="A129" s="511">
        <v>123</v>
      </c>
      <c r="B129" s="512"/>
      <c r="C129" s="512"/>
      <c r="D129" s="513"/>
      <c r="E129" s="514"/>
      <c r="F129" s="522"/>
      <c r="G129" s="522"/>
      <c r="H129" s="524"/>
      <c r="I129" s="525"/>
      <c r="J129" s="517" t="e">
        <f>IF(AND(Q129="",#REF!&gt;0,#REF!&lt;5),K129,)</f>
        <v>#REF!</v>
      </c>
      <c r="K129" s="518" t="str">
        <f>IF(D129="","ZZZ9",IF(AND(#REF!&gt;0,#REF!&lt;5),D129&amp;#REF!,D129&amp;"9"))</f>
        <v>ZZZ9</v>
      </c>
      <c r="L129" s="519">
        <f t="shared" si="3"/>
        <v>999</v>
      </c>
      <c r="M129" s="530">
        <f t="shared" si="4"/>
        <v>999</v>
      </c>
      <c r="N129" s="527"/>
      <c r="O129" s="522"/>
      <c r="P129" s="521">
        <f t="shared" si="5"/>
        <v>999</v>
      </c>
      <c r="Q129" s="522"/>
    </row>
    <row r="130" spans="1:17" s="523" customFormat="1" ht="18.899999999999999" customHeight="1" x14ac:dyDescent="0.25">
      <c r="A130" s="511">
        <v>124</v>
      </c>
      <c r="B130" s="512"/>
      <c r="C130" s="512"/>
      <c r="D130" s="513"/>
      <c r="E130" s="514"/>
      <c r="F130" s="522"/>
      <c r="G130" s="522"/>
      <c r="H130" s="524"/>
      <c r="I130" s="525"/>
      <c r="J130" s="517" t="e">
        <f>IF(AND(Q130="",#REF!&gt;0,#REF!&lt;5),K130,)</f>
        <v>#REF!</v>
      </c>
      <c r="K130" s="518" t="str">
        <f>IF(D130="","ZZZ9",IF(AND(#REF!&gt;0,#REF!&lt;5),D130&amp;#REF!,D130&amp;"9"))</f>
        <v>ZZZ9</v>
      </c>
      <c r="L130" s="519">
        <f t="shared" si="3"/>
        <v>999</v>
      </c>
      <c r="M130" s="530">
        <f t="shared" si="4"/>
        <v>999</v>
      </c>
      <c r="N130" s="527"/>
      <c r="O130" s="522"/>
      <c r="P130" s="521">
        <f t="shared" si="5"/>
        <v>999</v>
      </c>
      <c r="Q130" s="522"/>
    </row>
    <row r="131" spans="1:17" s="523" customFormat="1" ht="18.899999999999999" customHeight="1" x14ac:dyDescent="0.25">
      <c r="A131" s="511">
        <v>125</v>
      </c>
      <c r="B131" s="512"/>
      <c r="C131" s="512"/>
      <c r="D131" s="513"/>
      <c r="E131" s="514"/>
      <c r="F131" s="522"/>
      <c r="G131" s="522"/>
      <c r="H131" s="524"/>
      <c r="I131" s="525"/>
      <c r="J131" s="517" t="e">
        <f>IF(AND(Q131="",#REF!&gt;0,#REF!&lt;5),K131,)</f>
        <v>#REF!</v>
      </c>
      <c r="K131" s="518" t="str">
        <f>IF(D131="","ZZZ9",IF(AND(#REF!&gt;0,#REF!&lt;5),D131&amp;#REF!,D131&amp;"9"))</f>
        <v>ZZZ9</v>
      </c>
      <c r="L131" s="519">
        <f t="shared" si="3"/>
        <v>999</v>
      </c>
      <c r="M131" s="530">
        <f t="shared" si="4"/>
        <v>999</v>
      </c>
      <c r="N131" s="527"/>
      <c r="O131" s="522"/>
      <c r="P131" s="521">
        <f t="shared" si="5"/>
        <v>999</v>
      </c>
      <c r="Q131" s="522"/>
    </row>
    <row r="132" spans="1:17" s="523" customFormat="1" ht="18.899999999999999" customHeight="1" x14ac:dyDescent="0.25">
      <c r="A132" s="511">
        <v>126</v>
      </c>
      <c r="B132" s="512"/>
      <c r="C132" s="512"/>
      <c r="D132" s="513"/>
      <c r="E132" s="514"/>
      <c r="F132" s="522"/>
      <c r="G132" s="522"/>
      <c r="H132" s="524"/>
      <c r="I132" s="525"/>
      <c r="J132" s="517" t="e">
        <f>IF(AND(Q132="",#REF!&gt;0,#REF!&lt;5),K132,)</f>
        <v>#REF!</v>
      </c>
      <c r="K132" s="518" t="str">
        <f>IF(D132="","ZZZ9",IF(AND(#REF!&gt;0,#REF!&lt;5),D132&amp;#REF!,D132&amp;"9"))</f>
        <v>ZZZ9</v>
      </c>
      <c r="L132" s="519">
        <f t="shared" si="3"/>
        <v>999</v>
      </c>
      <c r="M132" s="530">
        <f t="shared" si="4"/>
        <v>999</v>
      </c>
      <c r="N132" s="527"/>
      <c r="O132" s="522"/>
      <c r="P132" s="521">
        <f t="shared" si="5"/>
        <v>999</v>
      </c>
      <c r="Q132" s="522"/>
    </row>
    <row r="133" spans="1:17" s="523" customFormat="1" ht="18.899999999999999" customHeight="1" x14ac:dyDescent="0.25">
      <c r="A133" s="511">
        <v>127</v>
      </c>
      <c r="B133" s="512"/>
      <c r="C133" s="512"/>
      <c r="D133" s="513"/>
      <c r="E133" s="514"/>
      <c r="F133" s="522"/>
      <c r="G133" s="522"/>
      <c r="H133" s="524"/>
      <c r="I133" s="525"/>
      <c r="J133" s="517" t="e">
        <f>IF(AND(Q133="",#REF!&gt;0,#REF!&lt;5),K133,)</f>
        <v>#REF!</v>
      </c>
      <c r="K133" s="518" t="str">
        <f>IF(D133="","ZZZ9",IF(AND(#REF!&gt;0,#REF!&lt;5),D133&amp;#REF!,D133&amp;"9"))</f>
        <v>ZZZ9</v>
      </c>
      <c r="L133" s="519">
        <f t="shared" si="3"/>
        <v>999</v>
      </c>
      <c r="M133" s="530">
        <f t="shared" si="4"/>
        <v>999</v>
      </c>
      <c r="N133" s="527"/>
      <c r="O133" s="522"/>
      <c r="P133" s="521">
        <f t="shared" si="5"/>
        <v>999</v>
      </c>
      <c r="Q133" s="522"/>
    </row>
    <row r="134" spans="1:17" s="523" customFormat="1" ht="18.899999999999999" customHeight="1" x14ac:dyDescent="0.25">
      <c r="A134" s="511">
        <v>128</v>
      </c>
      <c r="B134" s="512"/>
      <c r="C134" s="512"/>
      <c r="D134" s="513"/>
      <c r="E134" s="514"/>
      <c r="F134" s="522"/>
      <c r="G134" s="522"/>
      <c r="H134" s="524"/>
      <c r="I134" s="525"/>
      <c r="J134" s="517" t="e">
        <f>IF(AND(Q134="",#REF!&gt;0,#REF!&lt;5),K134,)</f>
        <v>#REF!</v>
      </c>
      <c r="K134" s="518" t="str">
        <f>IF(D134="","ZZZ9",IF(AND(#REF!&gt;0,#REF!&lt;5),D134&amp;#REF!,D134&amp;"9"))</f>
        <v>ZZZ9</v>
      </c>
      <c r="L134" s="519">
        <f t="shared" si="3"/>
        <v>999</v>
      </c>
      <c r="M134" s="530">
        <f t="shared" si="4"/>
        <v>999</v>
      </c>
      <c r="N134" s="527"/>
      <c r="O134" s="525"/>
      <c r="P134" s="536">
        <f t="shared" si="5"/>
        <v>999</v>
      </c>
      <c r="Q134" s="525"/>
    </row>
    <row r="135" spans="1:17" x14ac:dyDescent="0.25">
      <c r="A135" s="511">
        <v>129</v>
      </c>
      <c r="B135" s="512"/>
      <c r="C135" s="512"/>
      <c r="D135" s="513"/>
      <c r="E135" s="514"/>
      <c r="F135" s="522"/>
      <c r="G135" s="522"/>
      <c r="H135" s="524"/>
      <c r="I135" s="525"/>
      <c r="J135" s="517" t="e">
        <f>IF(AND(Q135="",#REF!&gt;0,#REF!&lt;5),K135,)</f>
        <v>#REF!</v>
      </c>
      <c r="K135" s="518" t="str">
        <f>IF(D135="","ZZZ9",IF(AND(#REF!&gt;0,#REF!&lt;5),D135&amp;#REF!,D135&amp;"9"))</f>
        <v>ZZZ9</v>
      </c>
      <c r="L135" s="519">
        <f t="shared" si="3"/>
        <v>999</v>
      </c>
      <c r="M135" s="530">
        <f t="shared" si="4"/>
        <v>999</v>
      </c>
      <c r="N135" s="527"/>
      <c r="O135" s="522"/>
      <c r="P135" s="521">
        <f t="shared" si="5"/>
        <v>999</v>
      </c>
      <c r="Q135" s="522"/>
    </row>
    <row r="136" spans="1:17" x14ac:dyDescent="0.25">
      <c r="A136" s="511">
        <v>130</v>
      </c>
      <c r="B136" s="512"/>
      <c r="C136" s="512"/>
      <c r="D136" s="513"/>
      <c r="E136" s="514"/>
      <c r="F136" s="522"/>
      <c r="G136" s="522"/>
      <c r="H136" s="524"/>
      <c r="I136" s="525"/>
      <c r="J136" s="517" t="e">
        <f>IF(AND(Q136="",#REF!&gt;0,#REF!&lt;5),K136,)</f>
        <v>#REF!</v>
      </c>
      <c r="K136" s="518" t="str">
        <f>IF(D136="","ZZZ9",IF(AND(#REF!&gt;0,#REF!&lt;5),D136&amp;#REF!,D136&amp;"9"))</f>
        <v>ZZZ9</v>
      </c>
      <c r="L136" s="519">
        <f t="shared" si="3"/>
        <v>999</v>
      </c>
      <c r="M136" s="530">
        <f t="shared" si="4"/>
        <v>999</v>
      </c>
      <c r="N136" s="527"/>
      <c r="O136" s="522"/>
      <c r="P136" s="521">
        <f t="shared" si="5"/>
        <v>999</v>
      </c>
      <c r="Q136" s="522"/>
    </row>
    <row r="137" spans="1:17" x14ac:dyDescent="0.25">
      <c r="A137" s="511">
        <v>131</v>
      </c>
      <c r="B137" s="512"/>
      <c r="C137" s="512"/>
      <c r="D137" s="513"/>
      <c r="E137" s="514"/>
      <c r="F137" s="522"/>
      <c r="G137" s="522"/>
      <c r="H137" s="524"/>
      <c r="I137" s="525"/>
      <c r="J137" s="517" t="e">
        <f>IF(AND(Q137="",#REF!&gt;0,#REF!&lt;5),K137,)</f>
        <v>#REF!</v>
      </c>
      <c r="K137" s="518" t="str">
        <f>IF(D137="","ZZZ9",IF(AND(#REF!&gt;0,#REF!&lt;5),D137&amp;#REF!,D137&amp;"9"))</f>
        <v>ZZZ9</v>
      </c>
      <c r="L137" s="519">
        <f t="shared" si="3"/>
        <v>999</v>
      </c>
      <c r="M137" s="530">
        <f t="shared" si="4"/>
        <v>999</v>
      </c>
      <c r="N137" s="527"/>
      <c r="O137" s="522"/>
      <c r="P137" s="521">
        <f t="shared" si="5"/>
        <v>999</v>
      </c>
      <c r="Q137" s="522"/>
    </row>
    <row r="138" spans="1:17" x14ac:dyDescent="0.25">
      <c r="A138" s="511">
        <v>132</v>
      </c>
      <c r="B138" s="512"/>
      <c r="C138" s="512"/>
      <c r="D138" s="513"/>
      <c r="E138" s="514"/>
      <c r="F138" s="522"/>
      <c r="G138" s="522"/>
      <c r="H138" s="524"/>
      <c r="I138" s="525"/>
      <c r="J138" s="517" t="e">
        <f>IF(AND(Q138="",#REF!&gt;0,#REF!&lt;5),K138,)</f>
        <v>#REF!</v>
      </c>
      <c r="K138" s="518" t="str">
        <f>IF(D138="","ZZZ9",IF(AND(#REF!&gt;0,#REF!&lt;5),D138&amp;#REF!,D138&amp;"9"))</f>
        <v>ZZZ9</v>
      </c>
      <c r="L138" s="519">
        <f t="shared" si="3"/>
        <v>999</v>
      </c>
      <c r="M138" s="530">
        <f t="shared" si="4"/>
        <v>999</v>
      </c>
      <c r="N138" s="527"/>
      <c r="O138" s="522"/>
      <c r="P138" s="521">
        <f t="shared" si="5"/>
        <v>999</v>
      </c>
      <c r="Q138" s="522"/>
    </row>
    <row r="139" spans="1:17" x14ac:dyDescent="0.25">
      <c r="A139" s="511">
        <v>133</v>
      </c>
      <c r="B139" s="512"/>
      <c r="C139" s="512"/>
      <c r="D139" s="513"/>
      <c r="E139" s="514"/>
      <c r="F139" s="522"/>
      <c r="G139" s="522"/>
      <c r="H139" s="524"/>
      <c r="I139" s="525"/>
      <c r="J139" s="517" t="e">
        <f>IF(AND(Q139="",#REF!&gt;0,#REF!&lt;5),K139,)</f>
        <v>#REF!</v>
      </c>
      <c r="K139" s="518" t="str">
        <f>IF(D139="","ZZZ9",IF(AND(#REF!&gt;0,#REF!&lt;5),D139&amp;#REF!,D139&amp;"9"))</f>
        <v>ZZZ9</v>
      </c>
      <c r="L139" s="519">
        <f t="shared" si="3"/>
        <v>999</v>
      </c>
      <c r="M139" s="530">
        <f t="shared" si="4"/>
        <v>999</v>
      </c>
      <c r="N139" s="527"/>
      <c r="O139" s="522"/>
      <c r="P139" s="521">
        <f t="shared" si="5"/>
        <v>999</v>
      </c>
      <c r="Q139" s="522"/>
    </row>
    <row r="140" spans="1:17" x14ac:dyDescent="0.25">
      <c r="A140" s="511">
        <v>134</v>
      </c>
      <c r="B140" s="512"/>
      <c r="C140" s="512"/>
      <c r="D140" s="513"/>
      <c r="E140" s="514"/>
      <c r="F140" s="522"/>
      <c r="G140" s="522"/>
      <c r="H140" s="524"/>
      <c r="I140" s="525"/>
      <c r="J140" s="517" t="e">
        <f>IF(AND(Q140="",#REF!&gt;0,#REF!&lt;5),K140,)</f>
        <v>#REF!</v>
      </c>
      <c r="K140" s="518" t="str">
        <f>IF(D140="","ZZZ9",IF(AND(#REF!&gt;0,#REF!&lt;5),D140&amp;#REF!,D140&amp;"9"))</f>
        <v>ZZZ9</v>
      </c>
      <c r="L140" s="519">
        <f t="shared" si="3"/>
        <v>999</v>
      </c>
      <c r="M140" s="530">
        <f t="shared" si="4"/>
        <v>999</v>
      </c>
      <c r="N140" s="527"/>
      <c r="O140" s="522"/>
      <c r="P140" s="521">
        <f t="shared" si="5"/>
        <v>999</v>
      </c>
      <c r="Q140" s="522"/>
    </row>
    <row r="141" spans="1:17" x14ac:dyDescent="0.25">
      <c r="A141" s="511">
        <v>135</v>
      </c>
      <c r="B141" s="512"/>
      <c r="C141" s="512"/>
      <c r="D141" s="513"/>
      <c r="E141" s="514"/>
      <c r="F141" s="522"/>
      <c r="G141" s="522"/>
      <c r="H141" s="524"/>
      <c r="I141" s="525"/>
      <c r="J141" s="517" t="e">
        <f>IF(AND(Q141="",#REF!&gt;0,#REF!&lt;5),K141,)</f>
        <v>#REF!</v>
      </c>
      <c r="K141" s="518" t="str">
        <f>IF(D141="","ZZZ9",IF(AND(#REF!&gt;0,#REF!&lt;5),D141&amp;#REF!,D141&amp;"9"))</f>
        <v>ZZZ9</v>
      </c>
      <c r="L141" s="519">
        <f t="shared" si="3"/>
        <v>999</v>
      </c>
      <c r="M141" s="530">
        <f t="shared" si="4"/>
        <v>999</v>
      </c>
      <c r="N141" s="527"/>
      <c r="O141" s="525"/>
      <c r="P141" s="536">
        <f t="shared" si="5"/>
        <v>999</v>
      </c>
      <c r="Q141" s="525"/>
    </row>
    <row r="142" spans="1:17" x14ac:dyDescent="0.25">
      <c r="A142" s="511">
        <v>136</v>
      </c>
      <c r="B142" s="512"/>
      <c r="C142" s="512"/>
      <c r="D142" s="513"/>
      <c r="E142" s="514"/>
      <c r="F142" s="522"/>
      <c r="G142" s="522"/>
      <c r="H142" s="524"/>
      <c r="I142" s="525"/>
      <c r="J142" s="517" t="e">
        <f>IF(AND(Q142="",#REF!&gt;0,#REF!&lt;5),K142,)</f>
        <v>#REF!</v>
      </c>
      <c r="K142" s="518" t="str">
        <f>IF(D142="","ZZZ9",IF(AND(#REF!&gt;0,#REF!&lt;5),D142&amp;#REF!,D142&amp;"9"))</f>
        <v>ZZZ9</v>
      </c>
      <c r="L142" s="519">
        <f t="shared" si="3"/>
        <v>999</v>
      </c>
      <c r="M142" s="530">
        <f t="shared" si="4"/>
        <v>999</v>
      </c>
      <c r="N142" s="527"/>
      <c r="O142" s="522"/>
      <c r="P142" s="521">
        <f t="shared" si="5"/>
        <v>999</v>
      </c>
      <c r="Q142" s="522"/>
    </row>
    <row r="143" spans="1:17" x14ac:dyDescent="0.25">
      <c r="A143" s="511">
        <v>137</v>
      </c>
      <c r="B143" s="512"/>
      <c r="C143" s="512"/>
      <c r="D143" s="513"/>
      <c r="E143" s="514"/>
      <c r="F143" s="522"/>
      <c r="G143" s="522"/>
      <c r="H143" s="524"/>
      <c r="I143" s="525"/>
      <c r="J143" s="517" t="e">
        <f>IF(AND(Q143="",#REF!&gt;0,#REF!&lt;5),K143,)</f>
        <v>#REF!</v>
      </c>
      <c r="K143" s="518" t="str">
        <f>IF(D143="","ZZZ9",IF(AND(#REF!&gt;0,#REF!&lt;5),D143&amp;#REF!,D143&amp;"9"))</f>
        <v>ZZZ9</v>
      </c>
      <c r="L143" s="519">
        <f t="shared" si="3"/>
        <v>999</v>
      </c>
      <c r="M143" s="530">
        <f t="shared" si="4"/>
        <v>999</v>
      </c>
      <c r="N143" s="527"/>
      <c r="O143" s="522"/>
      <c r="P143" s="521">
        <f t="shared" si="5"/>
        <v>999</v>
      </c>
      <c r="Q143" s="522"/>
    </row>
    <row r="144" spans="1:17" x14ac:dyDescent="0.25">
      <c r="A144" s="511">
        <v>138</v>
      </c>
      <c r="B144" s="512"/>
      <c r="C144" s="512"/>
      <c r="D144" s="513"/>
      <c r="E144" s="514"/>
      <c r="F144" s="522"/>
      <c r="G144" s="522"/>
      <c r="H144" s="524"/>
      <c r="I144" s="525"/>
      <c r="J144" s="517" t="e">
        <f>IF(AND(Q144="",#REF!&gt;0,#REF!&lt;5),K144,)</f>
        <v>#REF!</v>
      </c>
      <c r="K144" s="518" t="str">
        <f>IF(D144="","ZZZ9",IF(AND(#REF!&gt;0,#REF!&lt;5),D144&amp;#REF!,D144&amp;"9"))</f>
        <v>ZZZ9</v>
      </c>
      <c r="L144" s="519">
        <f t="shared" si="3"/>
        <v>999</v>
      </c>
      <c r="M144" s="530">
        <f t="shared" si="4"/>
        <v>999</v>
      </c>
      <c r="N144" s="527"/>
      <c r="O144" s="522"/>
      <c r="P144" s="521">
        <f t="shared" si="5"/>
        <v>999</v>
      </c>
      <c r="Q144" s="522"/>
    </row>
    <row r="145" spans="1:17" x14ac:dyDescent="0.25">
      <c r="A145" s="511">
        <v>139</v>
      </c>
      <c r="B145" s="512"/>
      <c r="C145" s="512"/>
      <c r="D145" s="513"/>
      <c r="E145" s="514"/>
      <c r="F145" s="522"/>
      <c r="G145" s="522"/>
      <c r="H145" s="524"/>
      <c r="I145" s="525"/>
      <c r="J145" s="517" t="e">
        <f>IF(AND(Q145="",#REF!&gt;0,#REF!&lt;5),K145,)</f>
        <v>#REF!</v>
      </c>
      <c r="K145" s="518" t="str">
        <f>IF(D145="","ZZZ9",IF(AND(#REF!&gt;0,#REF!&lt;5),D145&amp;#REF!,D145&amp;"9"))</f>
        <v>ZZZ9</v>
      </c>
      <c r="L145" s="519">
        <f t="shared" si="3"/>
        <v>999</v>
      </c>
      <c r="M145" s="530">
        <f t="shared" si="4"/>
        <v>999</v>
      </c>
      <c r="N145" s="527"/>
      <c r="O145" s="522"/>
      <c r="P145" s="521">
        <f t="shared" si="5"/>
        <v>999</v>
      </c>
      <c r="Q145" s="522"/>
    </row>
    <row r="146" spans="1:17" x14ac:dyDescent="0.25">
      <c r="A146" s="511">
        <v>140</v>
      </c>
      <c r="B146" s="512"/>
      <c r="C146" s="512"/>
      <c r="D146" s="513"/>
      <c r="E146" s="514"/>
      <c r="F146" s="522"/>
      <c r="G146" s="522"/>
      <c r="H146" s="524"/>
      <c r="I146" s="525"/>
      <c r="J146" s="517" t="e">
        <f>IF(AND(Q146="",#REF!&gt;0,#REF!&lt;5),K146,)</f>
        <v>#REF!</v>
      </c>
      <c r="K146" s="518" t="str">
        <f>IF(D146="","ZZZ9",IF(AND(#REF!&gt;0,#REF!&lt;5),D146&amp;#REF!,D146&amp;"9"))</f>
        <v>ZZZ9</v>
      </c>
      <c r="L146" s="519">
        <f t="shared" si="3"/>
        <v>999</v>
      </c>
      <c r="M146" s="530">
        <f t="shared" si="4"/>
        <v>999</v>
      </c>
      <c r="N146" s="527"/>
      <c r="O146" s="522"/>
      <c r="P146" s="521">
        <f t="shared" si="5"/>
        <v>999</v>
      </c>
      <c r="Q146" s="522"/>
    </row>
    <row r="147" spans="1:17" x14ac:dyDescent="0.25">
      <c r="A147" s="511">
        <v>141</v>
      </c>
      <c r="B147" s="512"/>
      <c r="C147" s="512"/>
      <c r="D147" s="513"/>
      <c r="E147" s="514"/>
      <c r="F147" s="522"/>
      <c r="G147" s="522"/>
      <c r="H147" s="524"/>
      <c r="I147" s="525"/>
      <c r="J147" s="517" t="e">
        <f>IF(AND(Q147="",#REF!&gt;0,#REF!&lt;5),K147,)</f>
        <v>#REF!</v>
      </c>
      <c r="K147" s="518" t="str">
        <f>IF(D147="","ZZZ9",IF(AND(#REF!&gt;0,#REF!&lt;5),D147&amp;#REF!,D147&amp;"9"))</f>
        <v>ZZZ9</v>
      </c>
      <c r="L147" s="519">
        <f t="shared" si="3"/>
        <v>999</v>
      </c>
      <c r="M147" s="530">
        <f t="shared" si="4"/>
        <v>999</v>
      </c>
      <c r="N147" s="527"/>
      <c r="O147" s="522"/>
      <c r="P147" s="521">
        <f t="shared" si="5"/>
        <v>999</v>
      </c>
      <c r="Q147" s="522"/>
    </row>
    <row r="148" spans="1:17" x14ac:dyDescent="0.25">
      <c r="A148" s="511">
        <v>142</v>
      </c>
      <c r="B148" s="512"/>
      <c r="C148" s="512"/>
      <c r="D148" s="513"/>
      <c r="E148" s="514"/>
      <c r="F148" s="522"/>
      <c r="G148" s="522"/>
      <c r="H148" s="524"/>
      <c r="I148" s="525"/>
      <c r="J148" s="517" t="e">
        <f>IF(AND(Q148="",#REF!&gt;0,#REF!&lt;5),K148,)</f>
        <v>#REF!</v>
      </c>
      <c r="K148" s="518" t="str">
        <f>IF(D148="","ZZZ9",IF(AND(#REF!&gt;0,#REF!&lt;5),D148&amp;#REF!,D148&amp;"9"))</f>
        <v>ZZZ9</v>
      </c>
      <c r="L148" s="519">
        <f t="shared" si="3"/>
        <v>999</v>
      </c>
      <c r="M148" s="530">
        <f t="shared" si="4"/>
        <v>999</v>
      </c>
      <c r="N148" s="527"/>
      <c r="O148" s="525"/>
      <c r="P148" s="536">
        <f t="shared" si="5"/>
        <v>999</v>
      </c>
      <c r="Q148" s="525"/>
    </row>
    <row r="149" spans="1:17" x14ac:dyDescent="0.25">
      <c r="A149" s="511">
        <v>143</v>
      </c>
      <c r="B149" s="512"/>
      <c r="C149" s="512"/>
      <c r="D149" s="513"/>
      <c r="E149" s="514"/>
      <c r="F149" s="522"/>
      <c r="G149" s="522"/>
      <c r="H149" s="524"/>
      <c r="I149" s="525"/>
      <c r="J149" s="517" t="e">
        <f>IF(AND(Q149="",#REF!&gt;0,#REF!&lt;5),K149,)</f>
        <v>#REF!</v>
      </c>
      <c r="K149" s="518" t="str">
        <f>IF(D149="","ZZZ9",IF(AND(#REF!&gt;0,#REF!&lt;5),D149&amp;#REF!,D149&amp;"9"))</f>
        <v>ZZZ9</v>
      </c>
      <c r="L149" s="519">
        <f t="shared" si="3"/>
        <v>999</v>
      </c>
      <c r="M149" s="530">
        <f t="shared" si="4"/>
        <v>999</v>
      </c>
      <c r="N149" s="527"/>
      <c r="O149" s="522"/>
      <c r="P149" s="521">
        <f t="shared" si="5"/>
        <v>999</v>
      </c>
      <c r="Q149" s="522"/>
    </row>
    <row r="150" spans="1:17" x14ac:dyDescent="0.25">
      <c r="A150" s="511">
        <v>144</v>
      </c>
      <c r="B150" s="512"/>
      <c r="C150" s="512"/>
      <c r="D150" s="513"/>
      <c r="E150" s="514"/>
      <c r="F150" s="522"/>
      <c r="G150" s="522"/>
      <c r="H150" s="524"/>
      <c r="I150" s="525"/>
      <c r="J150" s="517" t="e">
        <f>IF(AND(Q150="",#REF!&gt;0,#REF!&lt;5),K150,)</f>
        <v>#REF!</v>
      </c>
      <c r="K150" s="518" t="str">
        <f>IF(D150="","ZZZ9",IF(AND(#REF!&gt;0,#REF!&lt;5),D150&amp;#REF!,D150&amp;"9"))</f>
        <v>ZZZ9</v>
      </c>
      <c r="L150" s="519">
        <f t="shared" si="3"/>
        <v>999</v>
      </c>
      <c r="M150" s="530">
        <f t="shared" si="4"/>
        <v>999</v>
      </c>
      <c r="N150" s="527"/>
      <c r="O150" s="522"/>
      <c r="P150" s="521">
        <f t="shared" si="5"/>
        <v>999</v>
      </c>
      <c r="Q150" s="522"/>
    </row>
    <row r="151" spans="1:17" x14ac:dyDescent="0.25">
      <c r="A151" s="511">
        <v>145</v>
      </c>
      <c r="B151" s="512"/>
      <c r="C151" s="512"/>
      <c r="D151" s="513"/>
      <c r="E151" s="514"/>
      <c r="F151" s="522"/>
      <c r="G151" s="522"/>
      <c r="H151" s="524"/>
      <c r="I151" s="525"/>
      <c r="J151" s="517" t="e">
        <f>IF(AND(Q151="",#REF!&gt;0,#REF!&lt;5),K151,)</f>
        <v>#REF!</v>
      </c>
      <c r="K151" s="518" t="str">
        <f>IF(D151="","ZZZ9",IF(AND(#REF!&gt;0,#REF!&lt;5),D151&amp;#REF!,D151&amp;"9"))</f>
        <v>ZZZ9</v>
      </c>
      <c r="L151" s="519">
        <f t="shared" si="3"/>
        <v>999</v>
      </c>
      <c r="M151" s="530">
        <f t="shared" si="4"/>
        <v>999</v>
      </c>
      <c r="N151" s="527"/>
      <c r="O151" s="522"/>
      <c r="P151" s="521">
        <f t="shared" si="5"/>
        <v>999</v>
      </c>
      <c r="Q151" s="522"/>
    </row>
    <row r="152" spans="1:17" x14ac:dyDescent="0.25">
      <c r="A152" s="511">
        <v>146</v>
      </c>
      <c r="B152" s="512"/>
      <c r="C152" s="512"/>
      <c r="D152" s="513"/>
      <c r="E152" s="514"/>
      <c r="F152" s="522"/>
      <c r="G152" s="522"/>
      <c r="H152" s="524"/>
      <c r="I152" s="525"/>
      <c r="J152" s="517" t="e">
        <f>IF(AND(Q152="",#REF!&gt;0,#REF!&lt;5),K152,)</f>
        <v>#REF!</v>
      </c>
      <c r="K152" s="518" t="str">
        <f>IF(D152="","ZZZ9",IF(AND(#REF!&gt;0,#REF!&lt;5),D152&amp;#REF!,D152&amp;"9"))</f>
        <v>ZZZ9</v>
      </c>
      <c r="L152" s="519">
        <f t="shared" si="3"/>
        <v>999</v>
      </c>
      <c r="M152" s="530">
        <f t="shared" si="4"/>
        <v>999</v>
      </c>
      <c r="N152" s="527"/>
      <c r="O152" s="522"/>
      <c r="P152" s="521">
        <f t="shared" si="5"/>
        <v>999</v>
      </c>
      <c r="Q152" s="522"/>
    </row>
    <row r="153" spans="1:17" x14ac:dyDescent="0.25">
      <c r="A153" s="511">
        <v>147</v>
      </c>
      <c r="B153" s="512"/>
      <c r="C153" s="512"/>
      <c r="D153" s="513"/>
      <c r="E153" s="514"/>
      <c r="F153" s="522"/>
      <c r="G153" s="522"/>
      <c r="H153" s="524"/>
      <c r="I153" s="525"/>
      <c r="J153" s="517" t="e">
        <f>IF(AND(Q153="",#REF!&gt;0,#REF!&lt;5),K153,)</f>
        <v>#REF!</v>
      </c>
      <c r="K153" s="518" t="str">
        <f>IF(D153="","ZZZ9",IF(AND(#REF!&gt;0,#REF!&lt;5),D153&amp;#REF!,D153&amp;"9"))</f>
        <v>ZZZ9</v>
      </c>
      <c r="L153" s="519">
        <f t="shared" si="3"/>
        <v>999</v>
      </c>
      <c r="M153" s="530">
        <f t="shared" si="4"/>
        <v>999</v>
      </c>
      <c r="N153" s="527"/>
      <c r="O153" s="522"/>
      <c r="P153" s="521">
        <f t="shared" si="5"/>
        <v>999</v>
      </c>
      <c r="Q153" s="522"/>
    </row>
    <row r="154" spans="1:17" x14ac:dyDescent="0.25">
      <c r="A154" s="511">
        <v>148</v>
      </c>
      <c r="B154" s="512"/>
      <c r="C154" s="512"/>
      <c r="D154" s="513"/>
      <c r="E154" s="514"/>
      <c r="F154" s="522"/>
      <c r="G154" s="522"/>
      <c r="H154" s="524"/>
      <c r="I154" s="525"/>
      <c r="J154" s="517" t="e">
        <f>IF(AND(Q154="",#REF!&gt;0,#REF!&lt;5),K154,)</f>
        <v>#REF!</v>
      </c>
      <c r="K154" s="518" t="str">
        <f>IF(D154="","ZZZ9",IF(AND(#REF!&gt;0,#REF!&lt;5),D154&amp;#REF!,D154&amp;"9"))</f>
        <v>ZZZ9</v>
      </c>
      <c r="L154" s="519">
        <f t="shared" si="3"/>
        <v>999</v>
      </c>
      <c r="M154" s="530">
        <f t="shared" si="4"/>
        <v>999</v>
      </c>
      <c r="N154" s="527"/>
      <c r="O154" s="522"/>
      <c r="P154" s="521">
        <f t="shared" si="5"/>
        <v>999</v>
      </c>
      <c r="Q154" s="522"/>
    </row>
    <row r="155" spans="1:17" x14ac:dyDescent="0.25">
      <c r="A155" s="511">
        <v>149</v>
      </c>
      <c r="B155" s="512"/>
      <c r="C155" s="512"/>
      <c r="D155" s="513"/>
      <c r="E155" s="514"/>
      <c r="F155" s="522"/>
      <c r="G155" s="522"/>
      <c r="H155" s="524"/>
      <c r="I155" s="525"/>
      <c r="J155" s="517" t="e">
        <f>IF(AND(Q155="",#REF!&gt;0,#REF!&lt;5),K155,)</f>
        <v>#REF!</v>
      </c>
      <c r="K155" s="518" t="str">
        <f>IF(D155="","ZZZ9",IF(AND(#REF!&gt;0,#REF!&lt;5),D155&amp;#REF!,D155&amp;"9"))</f>
        <v>ZZZ9</v>
      </c>
      <c r="L155" s="519">
        <f t="shared" si="3"/>
        <v>999</v>
      </c>
      <c r="M155" s="530">
        <f t="shared" si="4"/>
        <v>999</v>
      </c>
      <c r="N155" s="527"/>
      <c r="O155" s="522"/>
      <c r="P155" s="521">
        <f t="shared" si="5"/>
        <v>999</v>
      </c>
      <c r="Q155" s="522"/>
    </row>
    <row r="156" spans="1:17" x14ac:dyDescent="0.25">
      <c r="A156" s="511">
        <v>150</v>
      </c>
      <c r="B156" s="512"/>
      <c r="C156" s="512"/>
      <c r="D156" s="513"/>
      <c r="E156" s="514"/>
      <c r="F156" s="522"/>
      <c r="G156" s="522"/>
      <c r="H156" s="524"/>
      <c r="I156" s="525"/>
      <c r="J156" s="517" t="e">
        <f>IF(AND(Q156="",#REF!&gt;0,#REF!&lt;5),K156,)</f>
        <v>#REF!</v>
      </c>
      <c r="K156" s="518" t="str">
        <f>IF(D156="","ZZZ9",IF(AND(#REF!&gt;0,#REF!&lt;5),D156&amp;#REF!,D156&amp;"9"))</f>
        <v>ZZZ9</v>
      </c>
      <c r="L156" s="519">
        <f t="shared" si="3"/>
        <v>999</v>
      </c>
      <c r="M156" s="530">
        <f t="shared" si="4"/>
        <v>999</v>
      </c>
      <c r="N156" s="527"/>
      <c r="O156" s="522"/>
      <c r="P156" s="521">
        <f t="shared" si="5"/>
        <v>999</v>
      </c>
      <c r="Q156" s="522"/>
    </row>
  </sheetData>
  <conditionalFormatting sqref="A7:D156">
    <cfRule type="expression" dxfId="268" priority="14" stopIfTrue="1">
      <formula>$Q7&gt;=1</formula>
    </cfRule>
  </conditionalFormatting>
  <conditionalFormatting sqref="B7:D37">
    <cfRule type="expression" dxfId="267" priority="1" stopIfTrue="1">
      <formula>$Q7&gt;=1</formula>
    </cfRule>
  </conditionalFormatting>
  <conditionalFormatting sqref="E7:E14">
    <cfRule type="expression" dxfId="266" priority="6" stopIfTrue="1">
      <formula>AND(ROUNDDOWN(($A$4-E7)/365.25,0)&lt;=13,G7&lt;&gt;"OK")</formula>
    </cfRule>
    <cfRule type="expression" dxfId="265" priority="7" stopIfTrue="1">
      <formula>AND(ROUNDDOWN(($A$4-E7)/365.25,0)&lt;=14,G7&lt;&gt;"OK")</formula>
    </cfRule>
    <cfRule type="expression" dxfId="264" priority="8" stopIfTrue="1">
      <formula>AND(ROUNDDOWN(($A$4-E7)/365.25,0)&lt;=17,G7&lt;&gt;"OK")</formula>
    </cfRule>
    <cfRule type="expression" dxfId="263" priority="11" stopIfTrue="1">
      <formula>AND(ROUNDDOWN(($A$4-E7)/365.25,0)&lt;=13,G7&lt;&gt;"OK")</formula>
    </cfRule>
    <cfRule type="expression" dxfId="262" priority="12" stopIfTrue="1">
      <formula>AND(ROUNDDOWN(($A$4-E7)/365.25,0)&lt;=14,G7&lt;&gt;"OK")</formula>
    </cfRule>
    <cfRule type="expression" dxfId="261" priority="13" stopIfTrue="1">
      <formula>AND(ROUNDDOWN(($A$4-E7)/365.25,0)&lt;=17,G7&lt;&gt;"OK")</formula>
    </cfRule>
  </conditionalFormatting>
  <conditionalFormatting sqref="E7:E27 E29:E37">
    <cfRule type="expression" dxfId="260" priority="2" stopIfTrue="1">
      <formula>AND(ROUNDDOWN(($A$4-E7)/365.25,0)&lt;=13,G7&lt;&gt;"OK")</formula>
    </cfRule>
    <cfRule type="expression" dxfId="259" priority="3" stopIfTrue="1">
      <formula>AND(ROUNDDOWN(($A$4-E7)/365.25,0)&lt;=14,G7&lt;&gt;"OK")</formula>
    </cfRule>
    <cfRule type="expression" dxfId="258" priority="4" stopIfTrue="1">
      <formula>AND(ROUNDDOWN(($A$4-E7)/365.25,0)&lt;=17,G7&lt;&gt;"OK")</formula>
    </cfRule>
  </conditionalFormatting>
  <conditionalFormatting sqref="E7:E156">
    <cfRule type="expression" dxfId="257" priority="16" stopIfTrue="1">
      <formula>AND(ROUNDDOWN(($A$4-E7)/365.25,0)&lt;=13,G7&lt;&gt;"OK")</formula>
    </cfRule>
    <cfRule type="expression" dxfId="256" priority="17" stopIfTrue="1">
      <formula>AND(ROUNDDOWN(($A$4-E7)/365.25,0)&lt;=14,G7&lt;&gt;"OK")</formula>
    </cfRule>
    <cfRule type="expression" dxfId="255" priority="18" stopIfTrue="1">
      <formula>AND(ROUNDDOWN(($A$4-E7)/365.25,0)&lt;=17,G7&lt;&gt;"OK")</formula>
    </cfRule>
  </conditionalFormatting>
  <conditionalFormatting sqref="J7:J156">
    <cfRule type="cellIs" dxfId="254"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81313"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5DE9E-9953-49AC-8080-909DB3244CC8}">
  <sheetPr codeName="Munka12">
    <tabColor indexed="11"/>
  </sheetPr>
  <dimension ref="A1:AK41"/>
  <sheetViews>
    <sheetView workbookViewId="0">
      <selection activeCell="L15" sqref="L15"/>
    </sheetView>
  </sheetViews>
  <sheetFormatPr defaultRowHeight="13.2" x14ac:dyDescent="0.25"/>
  <cols>
    <col min="1" max="1" width="5.44140625" style="465" customWidth="1"/>
    <col min="2" max="2" width="4.44140625" style="465" customWidth="1"/>
    <col min="3" max="3" width="8.33203125" style="465" customWidth="1"/>
    <col min="4" max="4" width="7.109375" style="465" customWidth="1"/>
    <col min="5" max="5" width="9.33203125" style="465" customWidth="1"/>
    <col min="6" max="6" width="7.109375" style="465" customWidth="1"/>
    <col min="7" max="7" width="9.33203125" style="465" customWidth="1"/>
    <col min="8" max="8" width="7.109375" style="465" customWidth="1"/>
    <col min="9" max="9" width="9.33203125" style="465" customWidth="1"/>
    <col min="10" max="10" width="17.6640625" style="465" customWidth="1"/>
    <col min="11" max="13" width="8.5546875" style="465" customWidth="1"/>
    <col min="14" max="14" width="8.88671875" style="465"/>
    <col min="15" max="15" width="5.5546875" style="465" customWidth="1"/>
    <col min="16" max="16" width="4.5546875" style="465" customWidth="1"/>
    <col min="17" max="17" width="11.6640625" style="465" customWidth="1"/>
    <col min="18" max="24" width="8.88671875" style="465"/>
    <col min="25" max="25" width="10.33203125" style="465" hidden="1" customWidth="1"/>
    <col min="26" max="37" width="0" style="465" hidden="1" customWidth="1"/>
    <col min="38" max="16384" width="8.88671875" style="465"/>
  </cols>
  <sheetData>
    <row r="1" spans="1:37" ht="24.6" x14ac:dyDescent="0.25">
      <c r="A1" s="1104" t="e">
        <f>[3]Altalanos!$A$6</f>
        <v>#REF!</v>
      </c>
      <c r="B1" s="1104"/>
      <c r="C1" s="1104"/>
      <c r="D1" s="1104"/>
      <c r="E1" s="1104"/>
      <c r="F1" s="1104"/>
      <c r="G1" s="540"/>
      <c r="H1" s="541" t="s">
        <v>44</v>
      </c>
      <c r="I1" s="542"/>
      <c r="J1" s="543"/>
      <c r="L1" s="544"/>
      <c r="M1" s="545"/>
      <c r="N1" s="546"/>
      <c r="O1" s="546" t="s">
        <v>11</v>
      </c>
      <c r="P1" s="546"/>
      <c r="Q1" s="547"/>
      <c r="R1" s="546"/>
      <c r="AB1" s="548" t="e">
        <f>IF(Y5=1,CONCATENATE(VLOOKUP(Y3,AA16:AH27,2)),CONCATENATE(VLOOKUP(Y3,AA2:AK13,2)))</f>
        <v>#REF!</v>
      </c>
      <c r="AC1" s="548" t="e">
        <f>IF(Y5=1,CONCATENATE(VLOOKUP(Y3,AA16:AK27,3)),CONCATENATE(VLOOKUP(Y3,AA2:AK13,3)))</f>
        <v>#REF!</v>
      </c>
      <c r="AD1" s="548" t="e">
        <f>IF(Y5=1,CONCATENATE(VLOOKUP(Y3,AA16:AK27,4)),CONCATENATE(VLOOKUP(Y3,AA2:AK13,4)))</f>
        <v>#REF!</v>
      </c>
      <c r="AE1" s="548" t="e">
        <f>IF(Y5=1,CONCATENATE(VLOOKUP(Y3,AA16:AK27,5)),CONCATENATE(VLOOKUP(Y3,AA2:AK13,5)))</f>
        <v>#REF!</v>
      </c>
      <c r="AF1" s="548" t="e">
        <f>IF(Y5=1,CONCATENATE(VLOOKUP(Y3,AA16:AK27,6)),CONCATENATE(VLOOKUP(Y3,AA2:AK13,6)))</f>
        <v>#REF!</v>
      </c>
      <c r="AG1" s="548" t="e">
        <f>IF(Y5=1,CONCATENATE(VLOOKUP(Y3,AA16:AK27,7)),CONCATENATE(VLOOKUP(Y3,AA2:AK13,7)))</f>
        <v>#REF!</v>
      </c>
      <c r="AH1" s="548" t="e">
        <f>IF(Y5=1,CONCATENATE(VLOOKUP(Y3,AA16:AK27,8)),CONCATENATE(VLOOKUP(Y3,AA2:AK13,8)))</f>
        <v>#REF!</v>
      </c>
      <c r="AI1" s="548" t="e">
        <f>IF(Y5=1,CONCATENATE(VLOOKUP(Y3,AA16:AK27,9)),CONCATENATE(VLOOKUP(Y3,AA2:AK13,9)))</f>
        <v>#REF!</v>
      </c>
      <c r="AJ1" s="548" t="e">
        <f>IF(Y5=1,CONCATENATE(VLOOKUP(Y3,AA16:AK27,10)),CONCATENATE(VLOOKUP(Y3,AA2:AK13,10)))</f>
        <v>#REF!</v>
      </c>
      <c r="AK1" s="548" t="e">
        <f>IF(Y5=1,CONCATENATE(VLOOKUP(Y3,AA16:AK27,11)),CONCATENATE(VLOOKUP(Y3,AA2:AK13,11)))</f>
        <v>#REF!</v>
      </c>
    </row>
    <row r="2" spans="1:37" x14ac:dyDescent="0.25">
      <c r="A2" s="549" t="s">
        <v>43</v>
      </c>
      <c r="B2" s="550"/>
      <c r="C2" s="550"/>
      <c r="D2" s="550"/>
      <c r="E2" s="651" t="e">
        <f>[3]Altalanos!$B$8</f>
        <v>#REF!</v>
      </c>
      <c r="F2" s="550"/>
      <c r="G2" s="551"/>
      <c r="H2" s="552"/>
      <c r="I2" s="552"/>
      <c r="J2" s="553"/>
      <c r="K2" s="544"/>
      <c r="L2" s="544"/>
      <c r="M2" s="544"/>
      <c r="N2" s="554"/>
      <c r="O2" s="555"/>
      <c r="P2" s="554"/>
      <c r="Q2" s="555"/>
      <c r="R2" s="554"/>
      <c r="Y2" s="556"/>
      <c r="Z2" s="557"/>
      <c r="AA2" s="557" t="s">
        <v>53</v>
      </c>
      <c r="AB2" s="558">
        <v>150</v>
      </c>
      <c r="AC2" s="558">
        <v>120</v>
      </c>
      <c r="AD2" s="558">
        <v>100</v>
      </c>
      <c r="AE2" s="558">
        <v>80</v>
      </c>
      <c r="AF2" s="558">
        <v>70</v>
      </c>
      <c r="AG2" s="558">
        <v>60</v>
      </c>
      <c r="AH2" s="558">
        <v>55</v>
      </c>
      <c r="AI2" s="558">
        <v>50</v>
      </c>
      <c r="AJ2" s="558">
        <v>45</v>
      </c>
      <c r="AK2" s="558">
        <v>40</v>
      </c>
    </row>
    <row r="3" spans="1:37" x14ac:dyDescent="0.25">
      <c r="A3" s="481" t="s">
        <v>21</v>
      </c>
      <c r="B3" s="481"/>
      <c r="C3" s="481"/>
      <c r="D3" s="481"/>
      <c r="E3" s="481" t="s">
        <v>19</v>
      </c>
      <c r="F3" s="481"/>
      <c r="G3" s="481"/>
      <c r="H3" s="481" t="s">
        <v>24</v>
      </c>
      <c r="I3" s="481"/>
      <c r="J3" s="559"/>
      <c r="K3" s="481"/>
      <c r="L3" s="560" t="s">
        <v>25</v>
      </c>
      <c r="M3" s="481"/>
      <c r="N3" s="561"/>
      <c r="O3" s="562"/>
      <c r="P3" s="561"/>
      <c r="Q3" s="563" t="s">
        <v>66</v>
      </c>
      <c r="R3" s="558" t="s">
        <v>72</v>
      </c>
      <c r="Y3" s="557">
        <f>IF(H4="OB","A",IF(H4="IX","W",H4))</f>
        <v>0</v>
      </c>
      <c r="Z3" s="557"/>
      <c r="AA3" s="557" t="s">
        <v>76</v>
      </c>
      <c r="AB3" s="558">
        <v>120</v>
      </c>
      <c r="AC3" s="558">
        <v>90</v>
      </c>
      <c r="AD3" s="558">
        <v>65</v>
      </c>
      <c r="AE3" s="558">
        <v>55</v>
      </c>
      <c r="AF3" s="558">
        <v>50</v>
      </c>
      <c r="AG3" s="558">
        <v>45</v>
      </c>
      <c r="AH3" s="558">
        <v>40</v>
      </c>
      <c r="AI3" s="558">
        <v>35</v>
      </c>
      <c r="AJ3" s="558">
        <v>25</v>
      </c>
      <c r="AK3" s="558">
        <v>20</v>
      </c>
    </row>
    <row r="4" spans="1:37" ht="13.8" thickBot="1" x14ac:dyDescent="0.3">
      <c r="A4" s="1105" t="e">
        <f>[3]Altalanos!$A$10</f>
        <v>#REF!</v>
      </c>
      <c r="B4" s="1105"/>
      <c r="C4" s="1105"/>
      <c r="D4" s="564"/>
      <c r="E4" s="565" t="e">
        <f>[3]Altalanos!$C$10</f>
        <v>#REF!</v>
      </c>
      <c r="F4" s="565"/>
      <c r="G4" s="565"/>
      <c r="H4" s="566"/>
      <c r="I4" s="565"/>
      <c r="J4" s="567"/>
      <c r="K4" s="566"/>
      <c r="L4" s="568" t="e">
        <f>[3]Altalanos!$E$10</f>
        <v>#REF!</v>
      </c>
      <c r="M4" s="566"/>
      <c r="N4" s="569"/>
      <c r="O4" s="570"/>
      <c r="P4" s="569"/>
      <c r="Q4" s="571" t="s">
        <v>73</v>
      </c>
      <c r="R4" s="572" t="s">
        <v>68</v>
      </c>
      <c r="Y4" s="557"/>
      <c r="Z4" s="557"/>
      <c r="AA4" s="557" t="s">
        <v>77</v>
      </c>
      <c r="AB4" s="558">
        <v>90</v>
      </c>
      <c r="AC4" s="558">
        <v>60</v>
      </c>
      <c r="AD4" s="558">
        <v>45</v>
      </c>
      <c r="AE4" s="558">
        <v>34</v>
      </c>
      <c r="AF4" s="558">
        <v>27</v>
      </c>
      <c r="AG4" s="558">
        <v>22</v>
      </c>
      <c r="AH4" s="558">
        <v>18</v>
      </c>
      <c r="AI4" s="558">
        <v>15</v>
      </c>
      <c r="AJ4" s="558">
        <v>12</v>
      </c>
      <c r="AK4" s="558">
        <v>9</v>
      </c>
    </row>
    <row r="5" spans="1:37" x14ac:dyDescent="0.25">
      <c r="A5" s="573"/>
      <c r="B5" s="573" t="s">
        <v>41</v>
      </c>
      <c r="C5" s="573" t="s">
        <v>51</v>
      </c>
      <c r="D5" s="573" t="s">
        <v>35</v>
      </c>
      <c r="E5" s="573" t="s">
        <v>56</v>
      </c>
      <c r="F5" s="573"/>
      <c r="G5" s="573" t="s">
        <v>23</v>
      </c>
      <c r="H5" s="573"/>
      <c r="I5" s="573" t="s">
        <v>26</v>
      </c>
      <c r="J5" s="573"/>
      <c r="K5" s="574" t="s">
        <v>57</v>
      </c>
      <c r="L5" s="574" t="s">
        <v>58</v>
      </c>
      <c r="M5" s="574" t="s">
        <v>59</v>
      </c>
      <c r="Q5" s="575" t="s">
        <v>74</v>
      </c>
      <c r="R5" s="576" t="s">
        <v>70</v>
      </c>
      <c r="Y5" s="557" t="e">
        <f>IF(OR([3]Altalanos!$A$8="F1",[3]Altalanos!$A$8="F2",[3]Altalanos!$A$8="N1",[3]Altalanos!$A$8="N2"),1,2)</f>
        <v>#REF!</v>
      </c>
      <c r="Z5" s="557"/>
      <c r="AA5" s="557" t="s">
        <v>78</v>
      </c>
      <c r="AB5" s="558">
        <v>60</v>
      </c>
      <c r="AC5" s="558">
        <v>40</v>
      </c>
      <c r="AD5" s="558">
        <v>30</v>
      </c>
      <c r="AE5" s="558">
        <v>20</v>
      </c>
      <c r="AF5" s="558">
        <v>18</v>
      </c>
      <c r="AG5" s="558">
        <v>15</v>
      </c>
      <c r="AH5" s="558">
        <v>12</v>
      </c>
      <c r="AI5" s="558">
        <v>10</v>
      </c>
      <c r="AJ5" s="558">
        <v>8</v>
      </c>
      <c r="AK5" s="558">
        <v>6</v>
      </c>
    </row>
    <row r="6" spans="1:37" x14ac:dyDescent="0.25">
      <c r="A6" s="577"/>
      <c r="B6" s="577"/>
      <c r="C6" s="577"/>
      <c r="D6" s="577"/>
      <c r="E6" s="577"/>
      <c r="F6" s="577"/>
      <c r="G6" s="577"/>
      <c r="H6" s="577"/>
      <c r="I6" s="577"/>
      <c r="J6" s="577"/>
      <c r="K6" s="577"/>
      <c r="L6" s="577"/>
      <c r="M6" s="577"/>
      <c r="Y6" s="557"/>
      <c r="Z6" s="557"/>
      <c r="AA6" s="557" t="s">
        <v>79</v>
      </c>
      <c r="AB6" s="558">
        <v>40</v>
      </c>
      <c r="AC6" s="558">
        <v>25</v>
      </c>
      <c r="AD6" s="558">
        <v>18</v>
      </c>
      <c r="AE6" s="558">
        <v>13</v>
      </c>
      <c r="AF6" s="558">
        <v>10</v>
      </c>
      <c r="AG6" s="558">
        <v>8</v>
      </c>
      <c r="AH6" s="558">
        <v>6</v>
      </c>
      <c r="AI6" s="558">
        <v>5</v>
      </c>
      <c r="AJ6" s="558">
        <v>4</v>
      </c>
      <c r="AK6" s="558">
        <v>3</v>
      </c>
    </row>
    <row r="7" spans="1:37" x14ac:dyDescent="0.25">
      <c r="A7" s="578" t="s">
        <v>53</v>
      </c>
      <c r="B7" s="579">
        <v>1</v>
      </c>
      <c r="C7" s="580" t="str">
        <f>IF($B7="","",VLOOKUP($B7,'B-I.kcs-U8-P-L elo'!$A$7:$O$22,5))</f>
        <v>180906</v>
      </c>
      <c r="D7" s="580">
        <f>IF($B7="","",VLOOKUP($B7,'B-I.kcs-U8-P-L elo'!$A$7:$O$22,15))</f>
        <v>0</v>
      </c>
      <c r="E7" s="581" t="str">
        <f>UPPER(IF($B7="","",VLOOKUP($B7,'B-I.kcs-U8-P-L elo'!$A$7:$O$22,2)))</f>
        <v>ARNOLD</v>
      </c>
      <c r="F7" s="582"/>
      <c r="G7" s="581" t="str">
        <f>IF($B7="","",VLOOKUP($B7,'B-I.kcs-U8-P-L elo'!$A$7:$O$22,3))</f>
        <v>Johanna</v>
      </c>
      <c r="H7" s="582"/>
      <c r="I7" s="581" t="str">
        <f>IF($B7="","",VLOOKUP($B7,'B-I.kcs-U8-P-L elo'!$A$7:$O$22,4))</f>
        <v>Bólyi Általános Iskola és AMI</v>
      </c>
      <c r="J7" s="577"/>
      <c r="K7" s="583" t="s">
        <v>574</v>
      </c>
      <c r="L7" s="584"/>
      <c r="M7" s="585"/>
      <c r="Y7" s="557"/>
      <c r="Z7" s="557"/>
      <c r="AA7" s="557" t="s">
        <v>80</v>
      </c>
      <c r="AB7" s="558">
        <v>25</v>
      </c>
      <c r="AC7" s="558">
        <v>15</v>
      </c>
      <c r="AD7" s="558">
        <v>13</v>
      </c>
      <c r="AE7" s="558">
        <v>8</v>
      </c>
      <c r="AF7" s="558">
        <v>6</v>
      </c>
      <c r="AG7" s="558">
        <v>4</v>
      </c>
      <c r="AH7" s="558">
        <v>3</v>
      </c>
      <c r="AI7" s="558">
        <v>2</v>
      </c>
      <c r="AJ7" s="558">
        <v>1</v>
      </c>
      <c r="AK7" s="558">
        <v>0</v>
      </c>
    </row>
    <row r="8" spans="1:37" x14ac:dyDescent="0.25">
      <c r="A8" s="578"/>
      <c r="B8" s="586"/>
      <c r="C8" s="577"/>
      <c r="D8" s="577"/>
      <c r="E8" s="577"/>
      <c r="F8" s="577"/>
      <c r="G8" s="577"/>
      <c r="H8" s="577"/>
      <c r="I8" s="577"/>
      <c r="J8" s="577"/>
      <c r="K8" s="578"/>
      <c r="L8" s="578"/>
      <c r="M8" s="587"/>
      <c r="Y8" s="557"/>
      <c r="Z8" s="557"/>
      <c r="AA8" s="557" t="s">
        <v>81</v>
      </c>
      <c r="AB8" s="558">
        <v>15</v>
      </c>
      <c r="AC8" s="558">
        <v>10</v>
      </c>
      <c r="AD8" s="558">
        <v>7</v>
      </c>
      <c r="AE8" s="558">
        <v>5</v>
      </c>
      <c r="AF8" s="558">
        <v>4</v>
      </c>
      <c r="AG8" s="558">
        <v>3</v>
      </c>
      <c r="AH8" s="558">
        <v>2</v>
      </c>
      <c r="AI8" s="558">
        <v>1</v>
      </c>
      <c r="AJ8" s="558">
        <v>0</v>
      </c>
      <c r="AK8" s="558">
        <v>0</v>
      </c>
    </row>
    <row r="9" spans="1:37" x14ac:dyDescent="0.25">
      <c r="A9" s="578" t="s">
        <v>54</v>
      </c>
      <c r="B9" s="579">
        <v>2</v>
      </c>
      <c r="C9" s="580" t="str">
        <f>IF($B9="","",VLOOKUP($B9,'B-I.kcs-U8-P-L elo'!$A$7:$O$22,5))</f>
        <v>180720</v>
      </c>
      <c r="D9" s="580">
        <f>IF($B9="","",VLOOKUP($B9,'B-I.kcs-U8-P-L elo'!$A$7:$O$22,15))</f>
        <v>0</v>
      </c>
      <c r="E9" s="581" t="str">
        <f>UPPER(IF($B9="","",VLOOKUP($B9,'B-I.kcs-U8-P-L elo'!$A$7:$O$22,2)))</f>
        <v>FABÓ</v>
      </c>
      <c r="F9" s="582"/>
      <c r="G9" s="581" t="str">
        <f>IF($B9="","",VLOOKUP($B9,'B-I.kcs-U8-P-L elo'!$A$7:$O$22,3))</f>
        <v>Emma</v>
      </c>
      <c r="H9" s="582"/>
      <c r="I9" s="581" t="str">
        <f>IF($B9="","",VLOOKUP($B9,'B-I.kcs-U8-P-L elo'!$A$7:$O$22,4))</f>
        <v>Koch V.Gimn.,Ált.Isk.,Óvoda és Koll.</v>
      </c>
      <c r="J9" s="577"/>
      <c r="K9" s="583" t="s">
        <v>573</v>
      </c>
      <c r="L9" s="584"/>
      <c r="M9" s="585"/>
      <c r="Y9" s="557"/>
      <c r="Z9" s="557"/>
      <c r="AA9" s="557" t="s">
        <v>82</v>
      </c>
      <c r="AB9" s="558">
        <v>10</v>
      </c>
      <c r="AC9" s="558">
        <v>6</v>
      </c>
      <c r="AD9" s="558">
        <v>4</v>
      </c>
      <c r="AE9" s="558">
        <v>2</v>
      </c>
      <c r="AF9" s="558">
        <v>1</v>
      </c>
      <c r="AG9" s="558">
        <v>0</v>
      </c>
      <c r="AH9" s="558">
        <v>0</v>
      </c>
      <c r="AI9" s="558">
        <v>0</v>
      </c>
      <c r="AJ9" s="558">
        <v>0</v>
      </c>
      <c r="AK9" s="558">
        <v>0</v>
      </c>
    </row>
    <row r="10" spans="1:37" x14ac:dyDescent="0.25">
      <c r="A10" s="578"/>
      <c r="B10" s="586"/>
      <c r="C10" s="577"/>
      <c r="D10" s="577"/>
      <c r="E10" s="577"/>
      <c r="F10" s="577"/>
      <c r="G10" s="577"/>
      <c r="H10" s="577"/>
      <c r="I10" s="577"/>
      <c r="J10" s="577"/>
      <c r="K10" s="578"/>
      <c r="L10" s="578"/>
      <c r="M10" s="587"/>
      <c r="Y10" s="557"/>
      <c r="Z10" s="557"/>
      <c r="AA10" s="557" t="s">
        <v>83</v>
      </c>
      <c r="AB10" s="558">
        <v>6</v>
      </c>
      <c r="AC10" s="558">
        <v>3</v>
      </c>
      <c r="AD10" s="558">
        <v>2</v>
      </c>
      <c r="AE10" s="558">
        <v>1</v>
      </c>
      <c r="AF10" s="558">
        <v>0</v>
      </c>
      <c r="AG10" s="558">
        <v>0</v>
      </c>
      <c r="AH10" s="558">
        <v>0</v>
      </c>
      <c r="AI10" s="558">
        <v>0</v>
      </c>
      <c r="AJ10" s="558">
        <v>0</v>
      </c>
      <c r="AK10" s="558">
        <v>0</v>
      </c>
    </row>
    <row r="11" spans="1:37" x14ac:dyDescent="0.25">
      <c r="A11" s="578" t="s">
        <v>55</v>
      </c>
      <c r="B11" s="579">
        <v>3</v>
      </c>
      <c r="C11" s="580" t="str">
        <f>IF($B11="","",VLOOKUP($B11,'B-I.kcs-U8-P-L elo'!$A$7:$O$22,5))</f>
        <v>180717</v>
      </c>
      <c r="D11" s="580">
        <f>IF($B11="","",VLOOKUP($B11,'B-I.kcs-U8-P-L elo'!$A$7:$O$22,15))</f>
        <v>0</v>
      </c>
      <c r="E11" s="581" t="str">
        <f>UPPER(IF($B11="","",VLOOKUP($B11,'B-I.kcs-U8-P-L elo'!$A$7:$O$22,2)))</f>
        <v>LI WU</v>
      </c>
      <c r="F11" s="582"/>
      <c r="G11" s="581" t="str">
        <f>IF($B11="","",VLOOKUP($B11,'B-I.kcs-U8-P-L elo'!$A$7:$O$22,3))</f>
        <v>Abigél</v>
      </c>
      <c r="H11" s="582"/>
      <c r="I11" s="581" t="str">
        <f>IF($B11="","",VLOOKUP($B11,'B-I.kcs-U8-P-L elo'!$A$7:$O$22,4))</f>
        <v>Pécsi Jókai Mór Ált.Isk.</v>
      </c>
      <c r="J11" s="577"/>
      <c r="K11" s="583" t="s">
        <v>126</v>
      </c>
      <c r="L11" s="584"/>
      <c r="M11" s="585"/>
      <c r="Y11" s="557"/>
      <c r="Z11" s="557"/>
      <c r="AA11" s="557" t="s">
        <v>88</v>
      </c>
      <c r="AB11" s="558">
        <v>3</v>
      </c>
      <c r="AC11" s="558">
        <v>2</v>
      </c>
      <c r="AD11" s="558">
        <v>1</v>
      </c>
      <c r="AE11" s="558">
        <v>0</v>
      </c>
      <c r="AF11" s="558">
        <v>0</v>
      </c>
      <c r="AG11" s="558">
        <v>0</v>
      </c>
      <c r="AH11" s="558">
        <v>0</v>
      </c>
      <c r="AI11" s="558">
        <v>0</v>
      </c>
      <c r="AJ11" s="558">
        <v>0</v>
      </c>
      <c r="AK11" s="558">
        <v>0</v>
      </c>
    </row>
    <row r="12" spans="1:37" x14ac:dyDescent="0.25">
      <c r="A12" s="577"/>
      <c r="B12" s="577"/>
      <c r="C12" s="577"/>
      <c r="D12" s="577"/>
      <c r="E12" s="577"/>
      <c r="F12" s="577"/>
      <c r="G12" s="577"/>
      <c r="H12" s="577"/>
      <c r="I12" s="577"/>
      <c r="J12" s="577"/>
      <c r="K12" s="577"/>
      <c r="L12" s="577"/>
      <c r="M12" s="577"/>
      <c r="Y12" s="557"/>
      <c r="Z12" s="557"/>
      <c r="AA12" s="557" t="s">
        <v>84</v>
      </c>
      <c r="AB12" s="588">
        <v>0</v>
      </c>
      <c r="AC12" s="588">
        <v>0</v>
      </c>
      <c r="AD12" s="588">
        <v>0</v>
      </c>
      <c r="AE12" s="588">
        <v>0</v>
      </c>
      <c r="AF12" s="588">
        <v>0</v>
      </c>
      <c r="AG12" s="588">
        <v>0</v>
      </c>
      <c r="AH12" s="588">
        <v>0</v>
      </c>
      <c r="AI12" s="588">
        <v>0</v>
      </c>
      <c r="AJ12" s="588">
        <v>0</v>
      </c>
      <c r="AK12" s="588">
        <v>0</v>
      </c>
    </row>
    <row r="13" spans="1:37" x14ac:dyDescent="0.25">
      <c r="A13" s="577"/>
      <c r="B13" s="577"/>
      <c r="C13" s="577"/>
      <c r="D13" s="577"/>
      <c r="E13" s="577"/>
      <c r="F13" s="577"/>
      <c r="G13" s="577"/>
      <c r="H13" s="577"/>
      <c r="I13" s="577"/>
      <c r="J13" s="577"/>
      <c r="K13" s="577"/>
      <c r="L13" s="577"/>
      <c r="M13" s="577"/>
      <c r="Y13" s="557"/>
      <c r="Z13" s="557"/>
      <c r="AA13" s="557" t="s">
        <v>85</v>
      </c>
      <c r="AB13" s="588">
        <v>0</v>
      </c>
      <c r="AC13" s="588">
        <v>0</v>
      </c>
      <c r="AD13" s="588">
        <v>0</v>
      </c>
      <c r="AE13" s="588">
        <v>0</v>
      </c>
      <c r="AF13" s="588">
        <v>0</v>
      </c>
      <c r="AG13" s="588">
        <v>0</v>
      </c>
      <c r="AH13" s="588">
        <v>0</v>
      </c>
      <c r="AI13" s="588">
        <v>0</v>
      </c>
      <c r="AJ13" s="588">
        <v>0</v>
      </c>
      <c r="AK13" s="588">
        <v>0</v>
      </c>
    </row>
    <row r="14" spans="1:37" x14ac:dyDescent="0.25">
      <c r="A14" s="577"/>
      <c r="B14" s="577"/>
      <c r="C14" s="577"/>
      <c r="D14" s="577"/>
      <c r="E14" s="577"/>
      <c r="F14" s="577"/>
      <c r="G14" s="577"/>
      <c r="H14" s="577"/>
      <c r="I14" s="577"/>
      <c r="J14" s="577"/>
      <c r="K14" s="577"/>
      <c r="L14" s="577"/>
      <c r="M14" s="577"/>
      <c r="Y14" s="557"/>
      <c r="Z14" s="557"/>
      <c r="AA14" s="557"/>
      <c r="AB14" s="557"/>
      <c r="AC14" s="557"/>
      <c r="AD14" s="557"/>
      <c r="AE14" s="557"/>
      <c r="AF14" s="557"/>
      <c r="AG14" s="557"/>
      <c r="AH14" s="557"/>
      <c r="AI14" s="557"/>
      <c r="AJ14" s="557"/>
      <c r="AK14" s="557"/>
    </row>
    <row r="15" spans="1:37" x14ac:dyDescent="0.25">
      <c r="A15" s="577"/>
      <c r="B15" s="577"/>
      <c r="C15" s="577"/>
      <c r="D15" s="577"/>
      <c r="E15" s="577"/>
      <c r="F15" s="577"/>
      <c r="G15" s="577"/>
      <c r="H15" s="577"/>
      <c r="I15" s="577"/>
      <c r="J15" s="577"/>
      <c r="K15" s="577"/>
      <c r="L15" s="577"/>
      <c r="M15" s="577"/>
      <c r="Y15" s="557"/>
      <c r="Z15" s="557"/>
      <c r="AA15" s="557"/>
      <c r="AB15" s="557"/>
      <c r="AC15" s="557"/>
      <c r="AD15" s="557"/>
      <c r="AE15" s="557"/>
      <c r="AF15" s="557"/>
      <c r="AG15" s="557"/>
      <c r="AH15" s="557"/>
      <c r="AI15" s="557"/>
      <c r="AJ15" s="557"/>
      <c r="AK15" s="557"/>
    </row>
    <row r="16" spans="1:37" x14ac:dyDescent="0.25">
      <c r="A16" s="577"/>
      <c r="B16" s="577"/>
      <c r="C16" s="577"/>
      <c r="D16" s="577"/>
      <c r="E16" s="577"/>
      <c r="F16" s="577"/>
      <c r="G16" s="577"/>
      <c r="H16" s="577"/>
      <c r="I16" s="577"/>
      <c r="J16" s="577"/>
      <c r="K16" s="577"/>
      <c r="L16" s="577"/>
      <c r="M16" s="577"/>
      <c r="Y16" s="557"/>
      <c r="Z16" s="557"/>
      <c r="AA16" s="557" t="s">
        <v>53</v>
      </c>
      <c r="AB16" s="557">
        <v>300</v>
      </c>
      <c r="AC16" s="557">
        <v>250</v>
      </c>
      <c r="AD16" s="557">
        <v>220</v>
      </c>
      <c r="AE16" s="557">
        <v>180</v>
      </c>
      <c r="AF16" s="557">
        <v>160</v>
      </c>
      <c r="AG16" s="557">
        <v>150</v>
      </c>
      <c r="AH16" s="557">
        <v>140</v>
      </c>
      <c r="AI16" s="557">
        <v>130</v>
      </c>
      <c r="AJ16" s="557">
        <v>120</v>
      </c>
      <c r="AK16" s="557">
        <v>110</v>
      </c>
    </row>
    <row r="17" spans="1:37" x14ac:dyDescent="0.25">
      <c r="A17" s="577"/>
      <c r="B17" s="577"/>
      <c r="C17" s="577"/>
      <c r="D17" s="577"/>
      <c r="E17" s="577"/>
      <c r="F17" s="577"/>
      <c r="G17" s="577"/>
      <c r="H17" s="577"/>
      <c r="I17" s="577"/>
      <c r="J17" s="577"/>
      <c r="K17" s="577"/>
      <c r="L17" s="577"/>
      <c r="M17" s="577"/>
      <c r="Y17" s="557"/>
      <c r="Z17" s="557"/>
      <c r="AA17" s="557" t="s">
        <v>76</v>
      </c>
      <c r="AB17" s="557">
        <v>250</v>
      </c>
      <c r="AC17" s="557">
        <v>200</v>
      </c>
      <c r="AD17" s="557">
        <v>160</v>
      </c>
      <c r="AE17" s="557">
        <v>140</v>
      </c>
      <c r="AF17" s="557">
        <v>120</v>
      </c>
      <c r="AG17" s="557">
        <v>110</v>
      </c>
      <c r="AH17" s="557">
        <v>100</v>
      </c>
      <c r="AI17" s="557">
        <v>90</v>
      </c>
      <c r="AJ17" s="557">
        <v>80</v>
      </c>
      <c r="AK17" s="557">
        <v>70</v>
      </c>
    </row>
    <row r="18" spans="1:37" ht="18.75" customHeight="1" x14ac:dyDescent="0.25">
      <c r="A18" s="577"/>
      <c r="B18" s="1106"/>
      <c r="C18" s="1106"/>
      <c r="D18" s="1103" t="str">
        <f>E7</f>
        <v>ARNOLD</v>
      </c>
      <c r="E18" s="1103"/>
      <c r="F18" s="1103" t="str">
        <f>E9</f>
        <v>FABÓ</v>
      </c>
      <c r="G18" s="1103"/>
      <c r="H18" s="1103" t="str">
        <f>E11</f>
        <v>LI WU</v>
      </c>
      <c r="I18" s="1103"/>
      <c r="J18" s="577"/>
      <c r="K18" s="577"/>
      <c r="L18" s="577"/>
      <c r="M18" s="577"/>
      <c r="Y18" s="557"/>
      <c r="Z18" s="557"/>
      <c r="AA18" s="557" t="s">
        <v>77</v>
      </c>
      <c r="AB18" s="557">
        <v>200</v>
      </c>
      <c r="AC18" s="557">
        <v>150</v>
      </c>
      <c r="AD18" s="557">
        <v>130</v>
      </c>
      <c r="AE18" s="557">
        <v>110</v>
      </c>
      <c r="AF18" s="557">
        <v>95</v>
      </c>
      <c r="AG18" s="557">
        <v>80</v>
      </c>
      <c r="AH18" s="557">
        <v>70</v>
      </c>
      <c r="AI18" s="557">
        <v>60</v>
      </c>
      <c r="AJ18" s="557">
        <v>55</v>
      </c>
      <c r="AK18" s="557">
        <v>50</v>
      </c>
    </row>
    <row r="19" spans="1:37" ht="18.75" customHeight="1" x14ac:dyDescent="0.25">
      <c r="A19" s="589" t="s">
        <v>53</v>
      </c>
      <c r="B19" s="1108" t="str">
        <f>E7</f>
        <v>ARNOLD</v>
      </c>
      <c r="C19" s="1108"/>
      <c r="D19" s="1109"/>
      <c r="E19" s="1109"/>
      <c r="F19" s="1110" t="s">
        <v>582</v>
      </c>
      <c r="G19" s="1110"/>
      <c r="H19" s="1110" t="s">
        <v>578</v>
      </c>
      <c r="I19" s="1110"/>
      <c r="J19" s="577"/>
      <c r="K19" s="577"/>
      <c r="L19" s="577"/>
      <c r="M19" s="577"/>
      <c r="Y19" s="557"/>
      <c r="Z19" s="557"/>
      <c r="AA19" s="557" t="s">
        <v>78</v>
      </c>
      <c r="AB19" s="557">
        <v>150</v>
      </c>
      <c r="AC19" s="557">
        <v>120</v>
      </c>
      <c r="AD19" s="557">
        <v>100</v>
      </c>
      <c r="AE19" s="557">
        <v>80</v>
      </c>
      <c r="AF19" s="557">
        <v>70</v>
      </c>
      <c r="AG19" s="557">
        <v>60</v>
      </c>
      <c r="AH19" s="557">
        <v>55</v>
      </c>
      <c r="AI19" s="557">
        <v>50</v>
      </c>
      <c r="AJ19" s="557">
        <v>45</v>
      </c>
      <c r="AK19" s="557">
        <v>40</v>
      </c>
    </row>
    <row r="20" spans="1:37" ht="18.75" customHeight="1" x14ac:dyDescent="0.25">
      <c r="A20" s="589" t="s">
        <v>54</v>
      </c>
      <c r="B20" s="1108" t="str">
        <f>E9</f>
        <v>FABÓ</v>
      </c>
      <c r="C20" s="1108"/>
      <c r="D20" s="1110" t="s">
        <v>581</v>
      </c>
      <c r="E20" s="1110"/>
      <c r="F20" s="1109"/>
      <c r="G20" s="1109"/>
      <c r="H20" s="1110" t="s">
        <v>578</v>
      </c>
      <c r="I20" s="1110"/>
      <c r="J20" s="577"/>
      <c r="K20" s="577"/>
      <c r="L20" s="577"/>
      <c r="M20" s="577"/>
      <c r="Y20" s="557"/>
      <c r="Z20" s="557"/>
      <c r="AA20" s="557" t="s">
        <v>79</v>
      </c>
      <c r="AB20" s="557">
        <v>120</v>
      </c>
      <c r="AC20" s="557">
        <v>90</v>
      </c>
      <c r="AD20" s="557">
        <v>65</v>
      </c>
      <c r="AE20" s="557">
        <v>55</v>
      </c>
      <c r="AF20" s="557">
        <v>50</v>
      </c>
      <c r="AG20" s="557">
        <v>45</v>
      </c>
      <c r="AH20" s="557">
        <v>40</v>
      </c>
      <c r="AI20" s="557">
        <v>35</v>
      </c>
      <c r="AJ20" s="557">
        <v>25</v>
      </c>
      <c r="AK20" s="557">
        <v>20</v>
      </c>
    </row>
    <row r="21" spans="1:37" ht="18.75" customHeight="1" x14ac:dyDescent="0.25">
      <c r="A21" s="589" t="s">
        <v>55</v>
      </c>
      <c r="B21" s="1108" t="str">
        <f>E11</f>
        <v>LI WU</v>
      </c>
      <c r="C21" s="1108"/>
      <c r="D21" s="1110" t="s">
        <v>126</v>
      </c>
      <c r="E21" s="1110"/>
      <c r="F21" s="1110" t="s">
        <v>126</v>
      </c>
      <c r="G21" s="1110"/>
      <c r="H21" s="1109"/>
      <c r="I21" s="1109"/>
      <c r="J21" s="577"/>
      <c r="K21" s="577"/>
      <c r="L21" s="577"/>
      <c r="M21" s="577"/>
      <c r="Y21" s="557"/>
      <c r="Z21" s="557"/>
      <c r="AA21" s="557" t="s">
        <v>80</v>
      </c>
      <c r="AB21" s="557">
        <v>90</v>
      </c>
      <c r="AC21" s="557">
        <v>60</v>
      </c>
      <c r="AD21" s="557">
        <v>45</v>
      </c>
      <c r="AE21" s="557">
        <v>34</v>
      </c>
      <c r="AF21" s="557">
        <v>27</v>
      </c>
      <c r="AG21" s="557">
        <v>22</v>
      </c>
      <c r="AH21" s="557">
        <v>18</v>
      </c>
      <c r="AI21" s="557">
        <v>15</v>
      </c>
      <c r="AJ21" s="557">
        <v>12</v>
      </c>
      <c r="AK21" s="557">
        <v>9</v>
      </c>
    </row>
    <row r="22" spans="1:37" x14ac:dyDescent="0.25">
      <c r="A22" s="577"/>
      <c r="B22" s="577"/>
      <c r="C22" s="577"/>
      <c r="D22" s="577"/>
      <c r="E22" s="577"/>
      <c r="F22" s="577"/>
      <c r="G22" s="577"/>
      <c r="H22" s="577"/>
      <c r="I22" s="577"/>
      <c r="J22" s="577"/>
      <c r="K22" s="577"/>
      <c r="L22" s="577"/>
      <c r="M22" s="577"/>
      <c r="Y22" s="557"/>
      <c r="Z22" s="557"/>
      <c r="AA22" s="557" t="s">
        <v>81</v>
      </c>
      <c r="AB22" s="557">
        <v>60</v>
      </c>
      <c r="AC22" s="557">
        <v>40</v>
      </c>
      <c r="AD22" s="557">
        <v>30</v>
      </c>
      <c r="AE22" s="557">
        <v>20</v>
      </c>
      <c r="AF22" s="557">
        <v>18</v>
      </c>
      <c r="AG22" s="557">
        <v>15</v>
      </c>
      <c r="AH22" s="557">
        <v>12</v>
      </c>
      <c r="AI22" s="557">
        <v>10</v>
      </c>
      <c r="AJ22" s="557">
        <v>8</v>
      </c>
      <c r="AK22" s="557">
        <v>6</v>
      </c>
    </row>
    <row r="23" spans="1:37" x14ac:dyDescent="0.25">
      <c r="A23" s="577"/>
      <c r="B23" s="577"/>
      <c r="C23" s="577"/>
      <c r="D23" s="577"/>
      <c r="E23" s="577"/>
      <c r="F23" s="577"/>
      <c r="G23" s="577"/>
      <c r="H23" s="577"/>
      <c r="I23" s="577"/>
      <c r="J23" s="577"/>
      <c r="K23" s="577"/>
      <c r="L23" s="577"/>
      <c r="M23" s="577"/>
      <c r="Y23" s="557"/>
      <c r="Z23" s="557"/>
      <c r="AA23" s="557" t="s">
        <v>82</v>
      </c>
      <c r="AB23" s="557">
        <v>40</v>
      </c>
      <c r="AC23" s="557">
        <v>25</v>
      </c>
      <c r="AD23" s="557">
        <v>18</v>
      </c>
      <c r="AE23" s="557">
        <v>13</v>
      </c>
      <c r="AF23" s="557">
        <v>8</v>
      </c>
      <c r="AG23" s="557">
        <v>7</v>
      </c>
      <c r="AH23" s="557">
        <v>6</v>
      </c>
      <c r="AI23" s="557">
        <v>5</v>
      </c>
      <c r="AJ23" s="557">
        <v>4</v>
      </c>
      <c r="AK23" s="557">
        <v>3</v>
      </c>
    </row>
    <row r="24" spans="1:37" x14ac:dyDescent="0.25">
      <c r="A24" s="577"/>
      <c r="B24" s="577"/>
      <c r="C24" s="577"/>
      <c r="D24" s="577"/>
      <c r="E24" s="577"/>
      <c r="F24" s="577"/>
      <c r="G24" s="577"/>
      <c r="H24" s="577"/>
      <c r="I24" s="577"/>
      <c r="J24" s="577"/>
      <c r="K24" s="577"/>
      <c r="L24" s="577"/>
      <c r="M24" s="577"/>
      <c r="Y24" s="557"/>
      <c r="Z24" s="557"/>
      <c r="AA24" s="557" t="s">
        <v>83</v>
      </c>
      <c r="AB24" s="557">
        <v>25</v>
      </c>
      <c r="AC24" s="557">
        <v>15</v>
      </c>
      <c r="AD24" s="557">
        <v>13</v>
      </c>
      <c r="AE24" s="557">
        <v>7</v>
      </c>
      <c r="AF24" s="557">
        <v>6</v>
      </c>
      <c r="AG24" s="557">
        <v>5</v>
      </c>
      <c r="AH24" s="557">
        <v>4</v>
      </c>
      <c r="AI24" s="557">
        <v>3</v>
      </c>
      <c r="AJ24" s="557">
        <v>2</v>
      </c>
      <c r="AK24" s="557">
        <v>1</v>
      </c>
    </row>
    <row r="25" spans="1:37" x14ac:dyDescent="0.25">
      <c r="A25" s="577"/>
      <c r="B25" s="577"/>
      <c r="C25" s="577"/>
      <c r="D25" s="577"/>
      <c r="E25" s="577"/>
      <c r="F25" s="577"/>
      <c r="G25" s="577"/>
      <c r="H25" s="577"/>
      <c r="I25" s="577"/>
      <c r="J25" s="577"/>
      <c r="K25" s="577"/>
      <c r="L25" s="577"/>
      <c r="M25" s="577"/>
      <c r="Y25" s="557"/>
      <c r="Z25" s="557"/>
      <c r="AA25" s="557" t="s">
        <v>88</v>
      </c>
      <c r="AB25" s="557">
        <v>15</v>
      </c>
      <c r="AC25" s="557">
        <v>10</v>
      </c>
      <c r="AD25" s="557">
        <v>8</v>
      </c>
      <c r="AE25" s="557">
        <v>4</v>
      </c>
      <c r="AF25" s="557">
        <v>3</v>
      </c>
      <c r="AG25" s="557">
        <v>2</v>
      </c>
      <c r="AH25" s="557">
        <v>1</v>
      </c>
      <c r="AI25" s="557">
        <v>0</v>
      </c>
      <c r="AJ25" s="557">
        <v>0</v>
      </c>
      <c r="AK25" s="557">
        <v>0</v>
      </c>
    </row>
    <row r="26" spans="1:37" x14ac:dyDescent="0.25">
      <c r="A26" s="577"/>
      <c r="B26" s="577"/>
      <c r="C26" s="577"/>
      <c r="D26" s="577"/>
      <c r="E26" s="577"/>
      <c r="F26" s="577"/>
      <c r="G26" s="577"/>
      <c r="H26" s="577"/>
      <c r="I26" s="577"/>
      <c r="J26" s="577"/>
      <c r="K26" s="577"/>
      <c r="L26" s="577"/>
      <c r="M26" s="577"/>
      <c r="Y26" s="557"/>
      <c r="Z26" s="557"/>
      <c r="AA26" s="557" t="s">
        <v>84</v>
      </c>
      <c r="AB26" s="557">
        <v>10</v>
      </c>
      <c r="AC26" s="557">
        <v>6</v>
      </c>
      <c r="AD26" s="557">
        <v>4</v>
      </c>
      <c r="AE26" s="557">
        <v>2</v>
      </c>
      <c r="AF26" s="557">
        <v>1</v>
      </c>
      <c r="AG26" s="557">
        <v>0</v>
      </c>
      <c r="AH26" s="557">
        <v>0</v>
      </c>
      <c r="AI26" s="557">
        <v>0</v>
      </c>
      <c r="AJ26" s="557">
        <v>0</v>
      </c>
      <c r="AK26" s="557">
        <v>0</v>
      </c>
    </row>
    <row r="27" spans="1:37" x14ac:dyDescent="0.25">
      <c r="A27" s="577"/>
      <c r="B27" s="577"/>
      <c r="C27" s="577"/>
      <c r="D27" s="577"/>
      <c r="E27" s="577"/>
      <c r="F27" s="577"/>
      <c r="G27" s="577"/>
      <c r="H27" s="577"/>
      <c r="I27" s="577"/>
      <c r="J27" s="577"/>
      <c r="K27" s="577"/>
      <c r="L27" s="577"/>
      <c r="M27" s="577"/>
      <c r="Y27" s="557"/>
      <c r="Z27" s="557"/>
      <c r="AA27" s="557" t="s">
        <v>85</v>
      </c>
      <c r="AB27" s="557">
        <v>3</v>
      </c>
      <c r="AC27" s="557">
        <v>2</v>
      </c>
      <c r="AD27" s="557">
        <v>1</v>
      </c>
      <c r="AE27" s="557">
        <v>0</v>
      </c>
      <c r="AF27" s="557">
        <v>0</v>
      </c>
      <c r="AG27" s="557">
        <v>0</v>
      </c>
      <c r="AH27" s="557">
        <v>0</v>
      </c>
      <c r="AI27" s="557">
        <v>0</v>
      </c>
      <c r="AJ27" s="557">
        <v>0</v>
      </c>
      <c r="AK27" s="557">
        <v>0</v>
      </c>
    </row>
    <row r="28" spans="1:37" x14ac:dyDescent="0.25">
      <c r="A28" s="577"/>
      <c r="B28" s="577"/>
      <c r="C28" s="577"/>
      <c r="D28" s="577"/>
      <c r="E28" s="577"/>
      <c r="F28" s="577"/>
      <c r="G28" s="577"/>
      <c r="H28" s="577"/>
      <c r="I28" s="577"/>
      <c r="J28" s="577"/>
      <c r="K28" s="577"/>
      <c r="L28" s="577"/>
      <c r="M28" s="577"/>
    </row>
    <row r="29" spans="1:37" x14ac:dyDescent="0.25">
      <c r="A29" s="577"/>
      <c r="B29" s="577"/>
      <c r="C29" s="577"/>
      <c r="D29" s="577"/>
      <c r="E29" s="577"/>
      <c r="F29" s="577"/>
      <c r="G29" s="577"/>
      <c r="H29" s="577"/>
      <c r="I29" s="577"/>
      <c r="J29" s="577"/>
      <c r="K29" s="577"/>
      <c r="L29" s="577"/>
      <c r="M29" s="577"/>
    </row>
    <row r="30" spans="1:37" x14ac:dyDescent="0.25">
      <c r="A30" s="577"/>
      <c r="B30" s="577"/>
      <c r="C30" s="577"/>
      <c r="D30" s="577"/>
      <c r="E30" s="577"/>
      <c r="F30" s="577"/>
      <c r="G30" s="577"/>
      <c r="H30" s="577"/>
      <c r="I30" s="577"/>
      <c r="J30" s="577"/>
      <c r="K30" s="577"/>
      <c r="L30" s="577"/>
      <c r="M30" s="577"/>
    </row>
    <row r="31" spans="1:37" x14ac:dyDescent="0.25">
      <c r="A31" s="577"/>
      <c r="B31" s="577"/>
      <c r="C31" s="577"/>
      <c r="D31" s="577"/>
      <c r="E31" s="577"/>
      <c r="F31" s="577"/>
      <c r="G31" s="577"/>
      <c r="H31" s="577"/>
      <c r="I31" s="577"/>
      <c r="J31" s="577"/>
      <c r="K31" s="577"/>
      <c r="L31" s="577"/>
      <c r="M31" s="577"/>
    </row>
    <row r="32" spans="1:37" x14ac:dyDescent="0.25">
      <c r="A32" s="577"/>
      <c r="B32" s="577"/>
      <c r="C32" s="577"/>
      <c r="D32" s="577"/>
      <c r="E32" s="577"/>
      <c r="F32" s="577"/>
      <c r="G32" s="577"/>
      <c r="H32" s="577"/>
      <c r="I32" s="577"/>
      <c r="J32" s="577"/>
      <c r="K32" s="577"/>
      <c r="L32" s="582"/>
      <c r="M32" s="582"/>
    </row>
    <row r="33" spans="1:18" x14ac:dyDescent="0.25">
      <c r="A33" s="590" t="s">
        <v>35</v>
      </c>
      <c r="B33" s="591"/>
      <c r="C33" s="592"/>
      <c r="D33" s="593" t="s">
        <v>2</v>
      </c>
      <c r="E33" s="594" t="s">
        <v>37</v>
      </c>
      <c r="F33" s="595"/>
      <c r="G33" s="593" t="s">
        <v>2</v>
      </c>
      <c r="H33" s="594" t="s">
        <v>46</v>
      </c>
      <c r="I33" s="596"/>
      <c r="J33" s="594" t="s">
        <v>47</v>
      </c>
      <c r="K33" s="597" t="s">
        <v>48</v>
      </c>
      <c r="L33" s="573"/>
      <c r="M33" s="598"/>
      <c r="N33" s="599"/>
      <c r="P33" s="600"/>
      <c r="Q33" s="600"/>
      <c r="R33" s="601"/>
    </row>
    <row r="34" spans="1:18" x14ac:dyDescent="0.25">
      <c r="A34" s="602" t="s">
        <v>36</v>
      </c>
      <c r="B34" s="603"/>
      <c r="C34" s="604"/>
      <c r="D34" s="605"/>
      <c r="E34" s="1111"/>
      <c r="F34" s="1111"/>
      <c r="G34" s="606" t="s">
        <v>3</v>
      </c>
      <c r="H34" s="603"/>
      <c r="I34" s="607"/>
      <c r="J34" s="608"/>
      <c r="K34" s="609" t="s">
        <v>38</v>
      </c>
      <c r="L34" s="610"/>
      <c r="M34" s="611"/>
      <c r="P34" s="612"/>
      <c r="Q34" s="612"/>
      <c r="R34" s="613"/>
    </row>
    <row r="35" spans="1:18" x14ac:dyDescent="0.25">
      <c r="A35" s="614" t="s">
        <v>45</v>
      </c>
      <c r="B35" s="615"/>
      <c r="C35" s="616"/>
      <c r="D35" s="617"/>
      <c r="E35" s="1107"/>
      <c r="F35" s="1107"/>
      <c r="G35" s="618" t="s">
        <v>4</v>
      </c>
      <c r="H35" s="619"/>
      <c r="I35" s="620"/>
      <c r="J35" s="621"/>
      <c r="K35" s="622"/>
      <c r="L35" s="582"/>
      <c r="M35" s="623"/>
      <c r="P35" s="613"/>
      <c r="Q35" s="624"/>
      <c r="R35" s="613"/>
    </row>
    <row r="36" spans="1:18" x14ac:dyDescent="0.25">
      <c r="A36" s="625"/>
      <c r="B36" s="626"/>
      <c r="C36" s="627"/>
      <c r="D36" s="617"/>
      <c r="E36" s="628"/>
      <c r="F36" s="577"/>
      <c r="G36" s="618" t="s">
        <v>5</v>
      </c>
      <c r="H36" s="619"/>
      <c r="I36" s="620"/>
      <c r="J36" s="621"/>
      <c r="K36" s="609" t="s">
        <v>39</v>
      </c>
      <c r="L36" s="610"/>
      <c r="M36" s="629"/>
      <c r="P36" s="612"/>
      <c r="Q36" s="612"/>
      <c r="R36" s="613"/>
    </row>
    <row r="37" spans="1:18" x14ac:dyDescent="0.25">
      <c r="A37" s="630"/>
      <c r="B37" s="631"/>
      <c r="C37" s="632"/>
      <c r="D37" s="617"/>
      <c r="E37" s="628"/>
      <c r="F37" s="577"/>
      <c r="G37" s="618" t="s">
        <v>6</v>
      </c>
      <c r="H37" s="619"/>
      <c r="I37" s="620"/>
      <c r="J37" s="621"/>
      <c r="K37" s="633"/>
      <c r="L37" s="577"/>
      <c r="M37" s="611"/>
      <c r="P37" s="613"/>
      <c r="Q37" s="624"/>
      <c r="R37" s="613"/>
    </row>
    <row r="38" spans="1:18" x14ac:dyDescent="0.25">
      <c r="A38" s="634"/>
      <c r="B38" s="635"/>
      <c r="C38" s="636"/>
      <c r="D38" s="617"/>
      <c r="E38" s="628"/>
      <c r="F38" s="577"/>
      <c r="G38" s="618" t="s">
        <v>7</v>
      </c>
      <c r="H38" s="619"/>
      <c r="I38" s="620"/>
      <c r="J38" s="621"/>
      <c r="K38" s="614"/>
      <c r="L38" s="582"/>
      <c r="M38" s="623"/>
      <c r="P38" s="613"/>
      <c r="Q38" s="624"/>
      <c r="R38" s="613"/>
    </row>
    <row r="39" spans="1:18" x14ac:dyDescent="0.25">
      <c r="A39" s="637"/>
      <c r="B39" s="638"/>
      <c r="C39" s="632"/>
      <c r="D39" s="617"/>
      <c r="E39" s="628"/>
      <c r="F39" s="577"/>
      <c r="G39" s="618" t="s">
        <v>8</v>
      </c>
      <c r="H39" s="619"/>
      <c r="I39" s="620"/>
      <c r="J39" s="621"/>
      <c r="K39" s="609" t="s">
        <v>28</v>
      </c>
      <c r="L39" s="610"/>
      <c r="M39" s="629"/>
      <c r="P39" s="612"/>
      <c r="Q39" s="612"/>
      <c r="R39" s="613"/>
    </row>
    <row r="40" spans="1:18" x14ac:dyDescent="0.25">
      <c r="A40" s="637"/>
      <c r="B40" s="638"/>
      <c r="C40" s="639"/>
      <c r="D40" s="617"/>
      <c r="E40" s="628"/>
      <c r="F40" s="577"/>
      <c r="G40" s="618" t="s">
        <v>9</v>
      </c>
      <c r="H40" s="619"/>
      <c r="I40" s="620"/>
      <c r="J40" s="621"/>
      <c r="K40" s="633"/>
      <c r="L40" s="577"/>
      <c r="M40" s="611"/>
      <c r="P40" s="613"/>
      <c r="Q40" s="624"/>
      <c r="R40" s="613"/>
    </row>
    <row r="41" spans="1:18" x14ac:dyDescent="0.25">
      <c r="A41" s="640"/>
      <c r="B41" s="641"/>
      <c r="C41" s="642"/>
      <c r="D41" s="643"/>
      <c r="E41" s="644"/>
      <c r="F41" s="582"/>
      <c r="G41" s="645" t="s">
        <v>10</v>
      </c>
      <c r="H41" s="615"/>
      <c r="I41" s="646"/>
      <c r="J41" s="647"/>
      <c r="K41" s="614" t="e">
        <f>L4</f>
        <v>#REF!</v>
      </c>
      <c r="L41" s="582"/>
      <c r="M41" s="623"/>
      <c r="P41" s="613"/>
      <c r="Q41" s="624"/>
      <c r="R41" s="648"/>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253" priority="2" stopIfTrue="1" operator="equal">
      <formula>"Bye"</formula>
    </cfRule>
  </conditionalFormatting>
  <conditionalFormatting sqref="R41">
    <cfRule type="expression" dxfId="252"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9DD3-B27A-488B-9804-F9F70B73C531}">
  <sheetPr codeName="Sheet17">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465" customWidth="1"/>
    <col min="2" max="2" width="16.5546875" style="465" customWidth="1"/>
    <col min="3" max="3" width="14" style="465" customWidth="1"/>
    <col min="4" max="4" width="37.21875" style="537" bestFit="1" customWidth="1"/>
    <col min="5" max="5" width="12.109375" style="538" customWidth="1"/>
    <col min="6" max="6" width="6.109375" style="539" hidden="1" customWidth="1"/>
    <col min="7" max="7" width="29.88671875" style="539" customWidth="1"/>
    <col min="8" max="8" width="7.6640625" style="537" customWidth="1"/>
    <col min="9" max="13" width="7.44140625" style="537" hidden="1" customWidth="1"/>
    <col min="14" max="15" width="7.44140625" style="537" customWidth="1"/>
    <col min="16" max="16" width="7.44140625" style="537" hidden="1" customWidth="1"/>
    <col min="17" max="17" width="7.44140625" style="537" customWidth="1"/>
    <col min="18" max="16384" width="8.88671875" style="465"/>
  </cols>
  <sheetData>
    <row r="1" spans="1:17" ht="24.6" x14ac:dyDescent="0.4">
      <c r="A1" s="649" t="e">
        <f>[3]Altalanos!$A$6</f>
        <v>#REF!</v>
      </c>
      <c r="B1" s="457"/>
      <c r="C1" s="457"/>
      <c r="D1" s="458"/>
      <c r="E1" s="459" t="s">
        <v>44</v>
      </c>
      <c r="F1" s="460"/>
      <c r="G1" s="461"/>
      <c r="H1" s="462"/>
      <c r="I1" s="462"/>
      <c r="J1" s="463"/>
      <c r="K1" s="463"/>
      <c r="L1" s="463"/>
      <c r="M1" s="463"/>
      <c r="N1" s="463"/>
      <c r="O1" s="463"/>
      <c r="P1" s="463"/>
      <c r="Q1" s="464"/>
    </row>
    <row r="2" spans="1:17" ht="13.8" thickBot="1" x14ac:dyDescent="0.3">
      <c r="B2" s="466" t="s">
        <v>43</v>
      </c>
      <c r="C2" s="650" t="e">
        <f>[3]Altalanos!$C$8</f>
        <v>#REF!</v>
      </c>
      <c r="D2" s="460"/>
      <c r="E2" s="459" t="s">
        <v>29</v>
      </c>
      <c r="F2" s="467"/>
      <c r="G2" s="467"/>
      <c r="H2" s="468"/>
      <c r="I2" s="468"/>
      <c r="J2" s="462"/>
      <c r="K2" s="462"/>
      <c r="L2" s="462"/>
      <c r="M2" s="462"/>
      <c r="N2" s="469"/>
      <c r="O2" s="470"/>
      <c r="P2" s="470"/>
      <c r="Q2" s="469"/>
    </row>
    <row r="3" spans="1:17" s="480" customFormat="1" ht="13.8" thickBot="1" x14ac:dyDescent="0.3">
      <c r="A3" s="471" t="s">
        <v>42</v>
      </c>
      <c r="B3" s="472"/>
      <c r="C3" s="472"/>
      <c r="D3" s="472"/>
      <c r="E3" s="472"/>
      <c r="F3" s="472"/>
      <c r="G3" s="472"/>
      <c r="H3" s="472"/>
      <c r="I3" s="473"/>
      <c r="J3" s="474"/>
      <c r="K3" s="475"/>
      <c r="L3" s="475"/>
      <c r="M3" s="475"/>
      <c r="N3" s="476" t="s">
        <v>28</v>
      </c>
      <c r="O3" s="477"/>
      <c r="P3" s="478"/>
      <c r="Q3" s="479"/>
    </row>
    <row r="4" spans="1:17" s="480" customFormat="1" x14ac:dyDescent="0.25">
      <c r="A4" s="481" t="s">
        <v>21</v>
      </c>
      <c r="B4" s="481"/>
      <c r="C4" s="482" t="s">
        <v>19</v>
      </c>
      <c r="D4" s="481" t="s">
        <v>24</v>
      </c>
      <c r="E4" s="483"/>
      <c r="G4" s="484"/>
      <c r="H4" s="485" t="s">
        <v>25</v>
      </c>
      <c r="I4" s="486"/>
      <c r="J4" s="487"/>
      <c r="K4" s="488"/>
      <c r="L4" s="488"/>
      <c r="M4" s="488"/>
      <c r="N4" s="487"/>
      <c r="O4" s="489"/>
      <c r="P4" s="489"/>
      <c r="Q4" s="490"/>
    </row>
    <row r="5" spans="1:17" s="480" customFormat="1" ht="13.8" thickBot="1" x14ac:dyDescent="0.3">
      <c r="A5" s="491" t="e">
        <f>[3]Altalanos!$A$10</f>
        <v>#REF!</v>
      </c>
      <c r="B5" s="491"/>
      <c r="C5" s="492" t="e">
        <f>[3]Altalanos!$C$10</f>
        <v>#REF!</v>
      </c>
      <c r="D5" s="493" t="e">
        <f>[3]Altalanos!$D$10</f>
        <v>#REF!</v>
      </c>
      <c r="E5" s="493"/>
      <c r="F5" s="493"/>
      <c r="G5" s="493"/>
      <c r="H5" s="494" t="e">
        <f>[3]Altalanos!$E$10</f>
        <v>#REF!</v>
      </c>
      <c r="I5" s="495"/>
      <c r="J5" s="496"/>
      <c r="K5" s="497"/>
      <c r="L5" s="497"/>
      <c r="M5" s="497"/>
      <c r="N5" s="496"/>
      <c r="O5" s="493"/>
      <c r="P5" s="493"/>
      <c r="Q5" s="498"/>
    </row>
    <row r="6" spans="1:17" ht="30" customHeight="1" thickBot="1" x14ac:dyDescent="0.3">
      <c r="A6" s="499" t="s">
        <v>30</v>
      </c>
      <c r="B6" s="500" t="s">
        <v>22</v>
      </c>
      <c r="C6" s="500" t="s">
        <v>23</v>
      </c>
      <c r="D6" s="500" t="s">
        <v>26</v>
      </c>
      <c r="E6" s="501" t="s">
        <v>27</v>
      </c>
      <c r="F6" s="501" t="s">
        <v>31</v>
      </c>
      <c r="G6" s="501" t="s">
        <v>95</v>
      </c>
      <c r="H6" s="502" t="s">
        <v>32</v>
      </c>
      <c r="I6" s="503"/>
      <c r="J6" s="504" t="s">
        <v>14</v>
      </c>
      <c r="K6" s="505" t="s">
        <v>12</v>
      </c>
      <c r="L6" s="506" t="s">
        <v>0</v>
      </c>
      <c r="M6" s="507" t="s">
        <v>13</v>
      </c>
      <c r="N6" s="508" t="s">
        <v>40</v>
      </c>
      <c r="O6" s="509" t="s">
        <v>33</v>
      </c>
      <c r="P6" s="510" t="s">
        <v>1</v>
      </c>
      <c r="Q6" s="501" t="s">
        <v>34</v>
      </c>
    </row>
    <row r="7" spans="1:17" s="523" customFormat="1" ht="18.899999999999999" customHeight="1" x14ac:dyDescent="0.25">
      <c r="A7" s="511">
        <v>1</v>
      </c>
      <c r="B7" s="512" t="s">
        <v>258</v>
      </c>
      <c r="C7" s="512" t="s">
        <v>259</v>
      </c>
      <c r="D7" s="513" t="s">
        <v>260</v>
      </c>
      <c r="E7" s="514" t="s">
        <v>261</v>
      </c>
      <c r="F7" s="515"/>
      <c r="G7" s="516"/>
      <c r="H7" s="513"/>
      <c r="I7" s="513"/>
      <c r="J7" s="517"/>
      <c r="K7" s="518"/>
      <c r="L7" s="519"/>
      <c r="M7" s="518"/>
      <c r="N7" s="520"/>
      <c r="O7" s="513"/>
      <c r="P7" s="521"/>
      <c r="Q7" s="522"/>
    </row>
    <row r="8" spans="1:17" s="523" customFormat="1" ht="18.899999999999999" customHeight="1" x14ac:dyDescent="0.25">
      <c r="A8" s="511">
        <v>2</v>
      </c>
      <c r="B8" s="512" t="s">
        <v>262</v>
      </c>
      <c r="C8" s="512" t="s">
        <v>263</v>
      </c>
      <c r="D8" s="513" t="s">
        <v>153</v>
      </c>
      <c r="E8" s="514" t="s">
        <v>264</v>
      </c>
      <c r="F8" s="524"/>
      <c r="G8" s="525"/>
      <c r="H8" s="513"/>
      <c r="I8" s="513"/>
      <c r="J8" s="517"/>
      <c r="K8" s="518"/>
      <c r="L8" s="519"/>
      <c r="M8" s="518"/>
      <c r="N8" s="520"/>
      <c r="O8" s="513"/>
      <c r="P8" s="521"/>
      <c r="Q8" s="522"/>
    </row>
    <row r="9" spans="1:17" s="523" customFormat="1" ht="18.899999999999999" customHeight="1" x14ac:dyDescent="0.25">
      <c r="A9" s="511">
        <v>3</v>
      </c>
      <c r="B9" s="512" t="s">
        <v>265</v>
      </c>
      <c r="C9" s="512" t="s">
        <v>266</v>
      </c>
      <c r="D9" s="513" t="s">
        <v>153</v>
      </c>
      <c r="E9" s="514" t="s">
        <v>267</v>
      </c>
      <c r="F9" s="524"/>
      <c r="G9" s="525"/>
      <c r="H9" s="513"/>
      <c r="I9" s="513"/>
      <c r="J9" s="517"/>
      <c r="K9" s="518"/>
      <c r="L9" s="519"/>
      <c r="M9" s="518"/>
      <c r="N9" s="520"/>
      <c r="O9" s="513"/>
      <c r="P9" s="526"/>
      <c r="Q9" s="527"/>
    </row>
    <row r="10" spans="1:17" s="523" customFormat="1" ht="18.899999999999999" customHeight="1" x14ac:dyDescent="0.25">
      <c r="A10" s="511">
        <v>4</v>
      </c>
      <c r="B10" s="512" t="s">
        <v>268</v>
      </c>
      <c r="C10" s="512" t="s">
        <v>269</v>
      </c>
      <c r="D10" s="513" t="s">
        <v>260</v>
      </c>
      <c r="E10" s="514" t="s">
        <v>270</v>
      </c>
      <c r="F10" s="524"/>
      <c r="G10" s="525"/>
      <c r="H10" s="513"/>
      <c r="I10" s="513"/>
      <c r="J10" s="517"/>
      <c r="K10" s="518"/>
      <c r="L10" s="519"/>
      <c r="M10" s="518"/>
      <c r="N10" s="520"/>
      <c r="O10" s="513"/>
      <c r="P10" s="528"/>
      <c r="Q10" s="529"/>
    </row>
    <row r="11" spans="1:17" s="523" customFormat="1" ht="18.899999999999999" customHeight="1" x14ac:dyDescent="0.25">
      <c r="A11" s="511">
        <v>5</v>
      </c>
      <c r="B11" s="512" t="s">
        <v>271</v>
      </c>
      <c r="C11" s="512" t="s">
        <v>272</v>
      </c>
      <c r="D11" s="513" t="s">
        <v>260</v>
      </c>
      <c r="E11" s="514" t="s">
        <v>273</v>
      </c>
      <c r="F11" s="524"/>
      <c r="G11" s="525"/>
      <c r="H11" s="513"/>
      <c r="I11" s="513"/>
      <c r="J11" s="517"/>
      <c r="K11" s="518"/>
      <c r="L11" s="519"/>
      <c r="M11" s="518"/>
      <c r="N11" s="520"/>
      <c r="O11" s="513"/>
      <c r="P11" s="528"/>
      <c r="Q11" s="529"/>
    </row>
    <row r="12" spans="1:17" s="523" customFormat="1" ht="18.899999999999999" customHeight="1" x14ac:dyDescent="0.25">
      <c r="A12" s="511">
        <v>6</v>
      </c>
      <c r="B12" s="512"/>
      <c r="C12" s="512"/>
      <c r="D12" s="513"/>
      <c r="E12" s="514"/>
      <c r="F12" s="524"/>
      <c r="G12" s="525"/>
      <c r="H12" s="513"/>
      <c r="I12" s="513"/>
      <c r="J12" s="517"/>
      <c r="K12" s="518"/>
      <c r="L12" s="519"/>
      <c r="M12" s="518"/>
      <c r="N12" s="520"/>
      <c r="O12" s="513"/>
      <c r="P12" s="528"/>
      <c r="Q12" s="529"/>
    </row>
    <row r="13" spans="1:17" s="523" customFormat="1" ht="18.899999999999999" customHeight="1" x14ac:dyDescent="0.25">
      <c r="A13" s="511">
        <v>7</v>
      </c>
      <c r="B13" s="512"/>
      <c r="C13" s="512"/>
      <c r="D13" s="513"/>
      <c r="E13" s="514"/>
      <c r="F13" s="524"/>
      <c r="G13" s="525"/>
      <c r="H13" s="513"/>
      <c r="I13" s="513"/>
      <c r="J13" s="517"/>
      <c r="K13" s="518"/>
      <c r="L13" s="519"/>
      <c r="M13" s="518"/>
      <c r="N13" s="520"/>
      <c r="O13" s="513"/>
      <c r="P13" s="528"/>
      <c r="Q13" s="529"/>
    </row>
    <row r="14" spans="1:17" s="523" customFormat="1" ht="18.899999999999999" customHeight="1" x14ac:dyDescent="0.25">
      <c r="A14" s="511">
        <v>8</v>
      </c>
      <c r="B14" s="512"/>
      <c r="C14" s="512"/>
      <c r="D14" s="513"/>
      <c r="E14" s="514"/>
      <c r="F14" s="524"/>
      <c r="G14" s="525"/>
      <c r="H14" s="513"/>
      <c r="I14" s="513"/>
      <c r="J14" s="517"/>
      <c r="K14" s="518"/>
      <c r="L14" s="519"/>
      <c r="M14" s="518"/>
      <c r="N14" s="520"/>
      <c r="O14" s="513"/>
      <c r="P14" s="528"/>
      <c r="Q14" s="529"/>
    </row>
    <row r="15" spans="1:17" s="523" customFormat="1" ht="18.899999999999999" customHeight="1" x14ac:dyDescent="0.25">
      <c r="A15" s="511">
        <v>9</v>
      </c>
      <c r="B15" s="512"/>
      <c r="C15" s="512"/>
      <c r="D15" s="513"/>
      <c r="E15" s="514"/>
      <c r="F15" s="522"/>
      <c r="G15" s="522"/>
      <c r="H15" s="513"/>
      <c r="I15" s="513"/>
      <c r="J15" s="517"/>
      <c r="K15" s="518"/>
      <c r="L15" s="519"/>
      <c r="M15" s="530"/>
      <c r="N15" s="520"/>
      <c r="O15" s="513"/>
      <c r="P15" s="522"/>
      <c r="Q15" s="522"/>
    </row>
    <row r="16" spans="1:17" s="523" customFormat="1" ht="18.899999999999999" customHeight="1" x14ac:dyDescent="0.25">
      <c r="A16" s="511">
        <v>10</v>
      </c>
      <c r="B16" s="531"/>
      <c r="C16" s="512"/>
      <c r="D16" s="513"/>
      <c r="E16" s="514"/>
      <c r="F16" s="522"/>
      <c r="G16" s="522"/>
      <c r="H16" s="513"/>
      <c r="I16" s="513"/>
      <c r="J16" s="517"/>
      <c r="K16" s="518"/>
      <c r="L16" s="519"/>
      <c r="M16" s="530"/>
      <c r="N16" s="520"/>
      <c r="O16" s="513"/>
      <c r="P16" s="521"/>
      <c r="Q16" s="522"/>
    </row>
    <row r="17" spans="1:17" s="523" customFormat="1" ht="18.899999999999999" customHeight="1" x14ac:dyDescent="0.25">
      <c r="A17" s="511">
        <v>11</v>
      </c>
      <c r="B17" s="512"/>
      <c r="C17" s="512"/>
      <c r="D17" s="513"/>
      <c r="E17" s="514"/>
      <c r="F17" s="522"/>
      <c r="G17" s="522"/>
      <c r="H17" s="513"/>
      <c r="I17" s="513"/>
      <c r="J17" s="517"/>
      <c r="K17" s="518"/>
      <c r="L17" s="519"/>
      <c r="M17" s="530"/>
      <c r="N17" s="520"/>
      <c r="O17" s="513"/>
      <c r="P17" s="521"/>
      <c r="Q17" s="522"/>
    </row>
    <row r="18" spans="1:17" s="523" customFormat="1" ht="18.899999999999999" customHeight="1" x14ac:dyDescent="0.25">
      <c r="A18" s="511">
        <v>12</v>
      </c>
      <c r="B18" s="512"/>
      <c r="C18" s="512"/>
      <c r="D18" s="513"/>
      <c r="E18" s="514"/>
      <c r="F18" s="522"/>
      <c r="G18" s="522"/>
      <c r="H18" s="513"/>
      <c r="I18" s="513"/>
      <c r="J18" s="517"/>
      <c r="K18" s="518"/>
      <c r="L18" s="519"/>
      <c r="M18" s="530"/>
      <c r="N18" s="520"/>
      <c r="O18" s="513"/>
      <c r="P18" s="521"/>
      <c r="Q18" s="522"/>
    </row>
    <row r="19" spans="1:17" s="523" customFormat="1" ht="18.899999999999999" customHeight="1" x14ac:dyDescent="0.25">
      <c r="A19" s="511">
        <v>13</v>
      </c>
      <c r="B19" s="512"/>
      <c r="C19" s="512"/>
      <c r="D19" s="513"/>
      <c r="E19" s="514"/>
      <c r="F19" s="522"/>
      <c r="G19" s="522"/>
      <c r="H19" s="513"/>
      <c r="I19" s="513"/>
      <c r="J19" s="517"/>
      <c r="K19" s="518"/>
      <c r="L19" s="519"/>
      <c r="M19" s="530"/>
      <c r="N19" s="520"/>
      <c r="O19" s="513"/>
      <c r="P19" s="521"/>
      <c r="Q19" s="522"/>
    </row>
    <row r="20" spans="1:17" s="523" customFormat="1" ht="18.899999999999999" customHeight="1" x14ac:dyDescent="0.25">
      <c r="A20" s="511">
        <v>14</v>
      </c>
      <c r="B20" s="512"/>
      <c r="C20" s="512"/>
      <c r="D20" s="513"/>
      <c r="E20" s="514"/>
      <c r="F20" s="522"/>
      <c r="G20" s="522"/>
      <c r="H20" s="513"/>
      <c r="I20" s="513"/>
      <c r="J20" s="517"/>
      <c r="K20" s="518"/>
      <c r="L20" s="519"/>
      <c r="M20" s="530"/>
      <c r="N20" s="520"/>
      <c r="O20" s="513"/>
      <c r="P20" s="521"/>
      <c r="Q20" s="522"/>
    </row>
    <row r="21" spans="1:17" s="523" customFormat="1" ht="18.899999999999999" customHeight="1" x14ac:dyDescent="0.25">
      <c r="A21" s="511">
        <v>15</v>
      </c>
      <c r="B21" s="512"/>
      <c r="C21" s="512"/>
      <c r="D21" s="513"/>
      <c r="E21" s="514"/>
      <c r="F21" s="522"/>
      <c r="G21" s="522"/>
      <c r="H21" s="513"/>
      <c r="I21" s="513"/>
      <c r="J21" s="517"/>
      <c r="K21" s="518"/>
      <c r="L21" s="519"/>
      <c r="M21" s="530"/>
      <c r="N21" s="520"/>
      <c r="O21" s="513"/>
      <c r="P21" s="521"/>
      <c r="Q21" s="522"/>
    </row>
    <row r="22" spans="1:17" s="523" customFormat="1" ht="18.899999999999999" customHeight="1" x14ac:dyDescent="0.25">
      <c r="A22" s="511">
        <v>16</v>
      </c>
      <c r="B22" s="512"/>
      <c r="C22" s="512"/>
      <c r="D22" s="513"/>
      <c r="E22" s="514"/>
      <c r="F22" s="522"/>
      <c r="G22" s="522"/>
      <c r="H22" s="513"/>
      <c r="I22" s="513"/>
      <c r="J22" s="517"/>
      <c r="K22" s="518"/>
      <c r="L22" s="519"/>
      <c r="M22" s="530"/>
      <c r="N22" s="520"/>
      <c r="O22" s="513"/>
      <c r="P22" s="521"/>
      <c r="Q22" s="522"/>
    </row>
    <row r="23" spans="1:17" s="523" customFormat="1" ht="18.899999999999999" customHeight="1" x14ac:dyDescent="0.25">
      <c r="A23" s="511">
        <v>17</v>
      </c>
      <c r="B23" s="512"/>
      <c r="C23" s="512"/>
      <c r="D23" s="513"/>
      <c r="E23" s="514"/>
      <c r="F23" s="522"/>
      <c r="G23" s="522"/>
      <c r="H23" s="513"/>
      <c r="I23" s="513"/>
      <c r="J23" s="517"/>
      <c r="K23" s="518"/>
      <c r="L23" s="519"/>
      <c r="M23" s="530"/>
      <c r="N23" s="520"/>
      <c r="O23" s="513"/>
      <c r="P23" s="521"/>
      <c r="Q23" s="522"/>
    </row>
    <row r="24" spans="1:17" s="523" customFormat="1" ht="18.899999999999999" customHeight="1" x14ac:dyDescent="0.25">
      <c r="A24" s="511">
        <v>18</v>
      </c>
      <c r="B24" s="512"/>
      <c r="C24" s="512"/>
      <c r="D24" s="513"/>
      <c r="E24" s="514"/>
      <c r="F24" s="522"/>
      <c r="G24" s="522"/>
      <c r="H24" s="513"/>
      <c r="I24" s="513"/>
      <c r="J24" s="517"/>
      <c r="K24" s="518"/>
      <c r="L24" s="519"/>
      <c r="M24" s="530"/>
      <c r="N24" s="520"/>
      <c r="O24" s="513"/>
      <c r="P24" s="521"/>
      <c r="Q24" s="522"/>
    </row>
    <row r="25" spans="1:17" s="523" customFormat="1" ht="18.899999999999999" customHeight="1" x14ac:dyDescent="0.25">
      <c r="A25" s="511">
        <v>19</v>
      </c>
      <c r="B25" s="512"/>
      <c r="C25" s="512"/>
      <c r="D25" s="513"/>
      <c r="E25" s="514"/>
      <c r="F25" s="522"/>
      <c r="G25" s="522"/>
      <c r="H25" s="513"/>
      <c r="I25" s="513"/>
      <c r="J25" s="517"/>
      <c r="K25" s="518"/>
      <c r="L25" s="519"/>
      <c r="M25" s="530"/>
      <c r="N25" s="520"/>
      <c r="O25" s="513"/>
      <c r="P25" s="521"/>
      <c r="Q25" s="522"/>
    </row>
    <row r="26" spans="1:17" s="523" customFormat="1" ht="18.899999999999999" customHeight="1" x14ac:dyDescent="0.25">
      <c r="A26" s="511">
        <v>20</v>
      </c>
      <c r="B26" s="512"/>
      <c r="C26" s="512"/>
      <c r="D26" s="513"/>
      <c r="E26" s="514"/>
      <c r="F26" s="522"/>
      <c r="G26" s="522"/>
      <c r="H26" s="513"/>
      <c r="I26" s="513"/>
      <c r="J26" s="517"/>
      <c r="K26" s="518"/>
      <c r="L26" s="519"/>
      <c r="M26" s="530"/>
      <c r="N26" s="520"/>
      <c r="O26" s="513"/>
      <c r="P26" s="521"/>
      <c r="Q26" s="522"/>
    </row>
    <row r="27" spans="1:17" s="523" customFormat="1" ht="18.899999999999999" customHeight="1" x14ac:dyDescent="0.25">
      <c r="A27" s="511">
        <v>21</v>
      </c>
      <c r="B27" s="512"/>
      <c r="C27" s="512"/>
      <c r="D27" s="513"/>
      <c r="E27" s="514"/>
      <c r="F27" s="522"/>
      <c r="G27" s="522"/>
      <c r="H27" s="513"/>
      <c r="I27" s="513"/>
      <c r="J27" s="517"/>
      <c r="K27" s="518"/>
      <c r="L27" s="519"/>
      <c r="M27" s="530"/>
      <c r="N27" s="520"/>
      <c r="O27" s="513"/>
      <c r="P27" s="521"/>
      <c r="Q27" s="522"/>
    </row>
    <row r="28" spans="1:17" s="523" customFormat="1" ht="18.899999999999999" customHeight="1" x14ac:dyDescent="0.25">
      <c r="A28" s="511">
        <v>22</v>
      </c>
      <c r="B28" s="512"/>
      <c r="C28" s="512"/>
      <c r="D28" s="513"/>
      <c r="E28" s="532"/>
      <c r="F28" s="533"/>
      <c r="G28" s="527"/>
      <c r="H28" s="513"/>
      <c r="I28" s="513"/>
      <c r="J28" s="517"/>
      <c r="K28" s="518"/>
      <c r="L28" s="519"/>
      <c r="M28" s="530"/>
      <c r="N28" s="520"/>
      <c r="O28" s="513"/>
      <c r="P28" s="521"/>
      <c r="Q28" s="522"/>
    </row>
    <row r="29" spans="1:17" s="523" customFormat="1" ht="18.899999999999999" customHeight="1" x14ac:dyDescent="0.25">
      <c r="A29" s="511">
        <v>23</v>
      </c>
      <c r="B29" s="512"/>
      <c r="C29" s="512"/>
      <c r="D29" s="513"/>
      <c r="E29" s="534"/>
      <c r="F29" s="522"/>
      <c r="G29" s="522"/>
      <c r="H29" s="513"/>
      <c r="I29" s="513"/>
      <c r="J29" s="517"/>
      <c r="K29" s="518"/>
      <c r="L29" s="519"/>
      <c r="M29" s="530"/>
      <c r="N29" s="520"/>
      <c r="O29" s="513"/>
      <c r="P29" s="521"/>
      <c r="Q29" s="522"/>
    </row>
    <row r="30" spans="1:17" s="523" customFormat="1" ht="18.899999999999999" customHeight="1" x14ac:dyDescent="0.25">
      <c r="A30" s="511">
        <v>24</v>
      </c>
      <c r="B30" s="512"/>
      <c r="C30" s="512"/>
      <c r="D30" s="513"/>
      <c r="E30" s="514"/>
      <c r="F30" s="522"/>
      <c r="G30" s="522"/>
      <c r="H30" s="513"/>
      <c r="I30" s="513"/>
      <c r="J30" s="517"/>
      <c r="K30" s="518"/>
      <c r="L30" s="519"/>
      <c r="M30" s="530"/>
      <c r="N30" s="520"/>
      <c r="O30" s="513"/>
      <c r="P30" s="521"/>
      <c r="Q30" s="522"/>
    </row>
    <row r="31" spans="1:17" s="523" customFormat="1" ht="18.899999999999999" customHeight="1" x14ac:dyDescent="0.25">
      <c r="A31" s="511">
        <v>25</v>
      </c>
      <c r="B31" s="512"/>
      <c r="C31" s="512"/>
      <c r="D31" s="513"/>
      <c r="E31" s="514"/>
      <c r="F31" s="522"/>
      <c r="G31" s="522"/>
      <c r="H31" s="513"/>
      <c r="I31" s="513"/>
      <c r="J31" s="517"/>
      <c r="K31" s="518"/>
      <c r="L31" s="519"/>
      <c r="M31" s="530"/>
      <c r="N31" s="520"/>
      <c r="O31" s="513"/>
      <c r="P31" s="521"/>
      <c r="Q31" s="522"/>
    </row>
    <row r="32" spans="1:17" s="523" customFormat="1" ht="18.899999999999999" customHeight="1" x14ac:dyDescent="0.25">
      <c r="A32" s="511">
        <v>26</v>
      </c>
      <c r="B32" s="512"/>
      <c r="C32" s="512"/>
      <c r="D32" s="513"/>
      <c r="E32" s="535"/>
      <c r="F32" s="522"/>
      <c r="G32" s="522"/>
      <c r="H32" s="513"/>
      <c r="I32" s="513"/>
      <c r="J32" s="517"/>
      <c r="K32" s="518"/>
      <c r="L32" s="519"/>
      <c r="M32" s="530"/>
      <c r="N32" s="520"/>
      <c r="O32" s="513"/>
      <c r="P32" s="521"/>
      <c r="Q32" s="522"/>
    </row>
    <row r="33" spans="1:17" s="523" customFormat="1" ht="18.899999999999999" customHeight="1" x14ac:dyDescent="0.25">
      <c r="A33" s="511">
        <v>27</v>
      </c>
      <c r="B33" s="512"/>
      <c r="C33" s="512"/>
      <c r="D33" s="513"/>
      <c r="E33" s="514"/>
      <c r="F33" s="522"/>
      <c r="G33" s="522"/>
      <c r="H33" s="513"/>
      <c r="I33" s="513"/>
      <c r="J33" s="517"/>
      <c r="K33" s="518"/>
      <c r="L33" s="519"/>
      <c r="M33" s="530"/>
      <c r="N33" s="520"/>
      <c r="O33" s="513"/>
      <c r="P33" s="521"/>
      <c r="Q33" s="522"/>
    </row>
    <row r="34" spans="1:17" s="523" customFormat="1" ht="18.899999999999999" customHeight="1" x14ac:dyDescent="0.25">
      <c r="A34" s="511">
        <v>28</v>
      </c>
      <c r="B34" s="512"/>
      <c r="C34" s="512"/>
      <c r="D34" s="513"/>
      <c r="E34" s="514"/>
      <c r="F34" s="522"/>
      <c r="G34" s="522"/>
      <c r="H34" s="513"/>
      <c r="I34" s="513"/>
      <c r="J34" s="517"/>
      <c r="K34" s="518"/>
      <c r="L34" s="519"/>
      <c r="M34" s="530"/>
      <c r="N34" s="520"/>
      <c r="O34" s="513"/>
      <c r="P34" s="521"/>
      <c r="Q34" s="522"/>
    </row>
    <row r="35" spans="1:17" s="523" customFormat="1" ht="18.899999999999999" customHeight="1" x14ac:dyDescent="0.25">
      <c r="A35" s="511">
        <v>29</v>
      </c>
      <c r="B35" s="512"/>
      <c r="C35" s="512"/>
      <c r="D35" s="513"/>
      <c r="E35" s="514"/>
      <c r="F35" s="522"/>
      <c r="G35" s="522"/>
      <c r="H35" s="513"/>
      <c r="I35" s="513"/>
      <c r="J35" s="517"/>
      <c r="K35" s="518"/>
      <c r="L35" s="519"/>
      <c r="M35" s="530"/>
      <c r="N35" s="520"/>
      <c r="O35" s="513"/>
      <c r="P35" s="521"/>
      <c r="Q35" s="522"/>
    </row>
    <row r="36" spans="1:17" s="523" customFormat="1" ht="18.899999999999999" customHeight="1" x14ac:dyDescent="0.25">
      <c r="A36" s="511">
        <v>30</v>
      </c>
      <c r="B36" s="512"/>
      <c r="C36" s="512"/>
      <c r="D36" s="513"/>
      <c r="E36" s="514"/>
      <c r="F36" s="522"/>
      <c r="G36" s="522"/>
      <c r="H36" s="513"/>
      <c r="I36" s="513"/>
      <c r="J36" s="517"/>
      <c r="K36" s="518"/>
      <c r="L36" s="519"/>
      <c r="M36" s="530"/>
      <c r="N36" s="520"/>
      <c r="O36" s="513"/>
      <c r="P36" s="521"/>
      <c r="Q36" s="522"/>
    </row>
    <row r="37" spans="1:17" s="523" customFormat="1" ht="18.899999999999999" customHeight="1" x14ac:dyDescent="0.25">
      <c r="A37" s="511">
        <v>31</v>
      </c>
      <c r="B37" s="512"/>
      <c r="C37" s="512"/>
      <c r="D37" s="513"/>
      <c r="E37" s="514"/>
      <c r="F37" s="522"/>
      <c r="G37" s="522"/>
      <c r="H37" s="513"/>
      <c r="I37" s="513"/>
      <c r="J37" s="517"/>
      <c r="K37" s="518"/>
      <c r="L37" s="519"/>
      <c r="M37" s="530"/>
      <c r="N37" s="520"/>
      <c r="O37" s="513"/>
      <c r="P37" s="521"/>
      <c r="Q37" s="522"/>
    </row>
    <row r="38" spans="1:17" s="523" customFormat="1" ht="18.899999999999999" customHeight="1" x14ac:dyDescent="0.25">
      <c r="A38" s="511">
        <v>32</v>
      </c>
      <c r="B38" s="512"/>
      <c r="C38" s="512"/>
      <c r="D38" s="513"/>
      <c r="E38" s="514"/>
      <c r="F38" s="522"/>
      <c r="G38" s="522"/>
      <c r="H38" s="524"/>
      <c r="I38" s="525"/>
      <c r="J38" s="517"/>
      <c r="K38" s="518"/>
      <c r="L38" s="519"/>
      <c r="M38" s="530"/>
      <c r="N38" s="520"/>
      <c r="O38" s="522"/>
      <c r="P38" s="521"/>
      <c r="Q38" s="522"/>
    </row>
    <row r="39" spans="1:17" s="523" customFormat="1" ht="18.899999999999999" customHeight="1" x14ac:dyDescent="0.25">
      <c r="A39" s="511">
        <v>33</v>
      </c>
      <c r="B39" s="512"/>
      <c r="C39" s="512"/>
      <c r="D39" s="513"/>
      <c r="E39" s="514"/>
      <c r="F39" s="522"/>
      <c r="G39" s="522"/>
      <c r="H39" s="524"/>
      <c r="I39" s="525"/>
      <c r="J39" s="517"/>
      <c r="K39" s="518"/>
      <c r="L39" s="519"/>
      <c r="M39" s="530"/>
      <c r="N39" s="527"/>
      <c r="O39" s="522"/>
      <c r="P39" s="521"/>
      <c r="Q39" s="522"/>
    </row>
    <row r="40" spans="1:17" s="523" customFormat="1" ht="18.899999999999999" customHeight="1" x14ac:dyDescent="0.25">
      <c r="A40" s="511">
        <v>34</v>
      </c>
      <c r="B40" s="512"/>
      <c r="C40" s="512"/>
      <c r="D40" s="513"/>
      <c r="E40" s="514"/>
      <c r="F40" s="522"/>
      <c r="G40" s="522"/>
      <c r="H40" s="524"/>
      <c r="I40" s="525"/>
      <c r="J40" s="517" t="e">
        <f>IF(AND(Q40="",#REF!&gt;0,#REF!&lt;5),K40,)</f>
        <v>#REF!</v>
      </c>
      <c r="K40" s="518" t="str">
        <f>IF(D40="","ZZZ9",IF(AND(#REF!&gt;0,#REF!&lt;5),D40&amp;#REF!,D40&amp;"9"))</f>
        <v>ZZZ9</v>
      </c>
      <c r="L40" s="519">
        <f t="shared" ref="L40:L103" si="0">IF(Q40="",999,Q40)</f>
        <v>999</v>
      </c>
      <c r="M40" s="530">
        <f t="shared" ref="M40:M103" si="1">IF(P40=999,999,1)</f>
        <v>999</v>
      </c>
      <c r="N40" s="527"/>
      <c r="O40" s="522"/>
      <c r="P40" s="521">
        <f t="shared" ref="P40:P103" si="2">IF(N40="DA",1,IF(N40="WC",2,IF(N40="SE",3,IF(N40="Q",4,IF(N40="LL",5,999)))))</f>
        <v>999</v>
      </c>
      <c r="Q40" s="522"/>
    </row>
    <row r="41" spans="1:17" s="523" customFormat="1" ht="18.899999999999999" customHeight="1" x14ac:dyDescent="0.25">
      <c r="A41" s="511">
        <v>35</v>
      </c>
      <c r="B41" s="512"/>
      <c r="C41" s="512"/>
      <c r="D41" s="513"/>
      <c r="E41" s="514"/>
      <c r="F41" s="522"/>
      <c r="G41" s="522"/>
      <c r="H41" s="524"/>
      <c r="I41" s="525"/>
      <c r="J41" s="517" t="e">
        <f>IF(AND(Q41="",#REF!&gt;0,#REF!&lt;5),K41,)</f>
        <v>#REF!</v>
      </c>
      <c r="K41" s="518" t="str">
        <f>IF(D41="","ZZZ9",IF(AND(#REF!&gt;0,#REF!&lt;5),D41&amp;#REF!,D41&amp;"9"))</f>
        <v>ZZZ9</v>
      </c>
      <c r="L41" s="519">
        <f t="shared" si="0"/>
        <v>999</v>
      </c>
      <c r="M41" s="530">
        <f t="shared" si="1"/>
        <v>999</v>
      </c>
      <c r="N41" s="527"/>
      <c r="O41" s="522"/>
      <c r="P41" s="521">
        <f t="shared" si="2"/>
        <v>999</v>
      </c>
      <c r="Q41" s="522"/>
    </row>
    <row r="42" spans="1:17" s="523" customFormat="1" ht="18.899999999999999" customHeight="1" x14ac:dyDescent="0.25">
      <c r="A42" s="511">
        <v>36</v>
      </c>
      <c r="B42" s="512"/>
      <c r="C42" s="512"/>
      <c r="D42" s="513"/>
      <c r="E42" s="514"/>
      <c r="F42" s="522"/>
      <c r="G42" s="522"/>
      <c r="H42" s="524"/>
      <c r="I42" s="525"/>
      <c r="J42" s="517" t="e">
        <f>IF(AND(Q42="",#REF!&gt;0,#REF!&lt;5),K42,)</f>
        <v>#REF!</v>
      </c>
      <c r="K42" s="518" t="str">
        <f>IF(D42="","ZZZ9",IF(AND(#REF!&gt;0,#REF!&lt;5),D42&amp;#REF!,D42&amp;"9"))</f>
        <v>ZZZ9</v>
      </c>
      <c r="L42" s="519">
        <f t="shared" si="0"/>
        <v>999</v>
      </c>
      <c r="M42" s="530">
        <f t="shared" si="1"/>
        <v>999</v>
      </c>
      <c r="N42" s="527"/>
      <c r="O42" s="522"/>
      <c r="P42" s="521">
        <f t="shared" si="2"/>
        <v>999</v>
      </c>
      <c r="Q42" s="522"/>
    </row>
    <row r="43" spans="1:17" s="523" customFormat="1" ht="18.899999999999999" customHeight="1" x14ac:dyDescent="0.25">
      <c r="A43" s="511">
        <v>37</v>
      </c>
      <c r="B43" s="512"/>
      <c r="C43" s="512"/>
      <c r="D43" s="513"/>
      <c r="E43" s="514"/>
      <c r="F43" s="522"/>
      <c r="G43" s="522"/>
      <c r="H43" s="524"/>
      <c r="I43" s="525"/>
      <c r="J43" s="517" t="e">
        <f>IF(AND(Q43="",#REF!&gt;0,#REF!&lt;5),K43,)</f>
        <v>#REF!</v>
      </c>
      <c r="K43" s="518" t="str">
        <f>IF(D43="","ZZZ9",IF(AND(#REF!&gt;0,#REF!&lt;5),D43&amp;#REF!,D43&amp;"9"))</f>
        <v>ZZZ9</v>
      </c>
      <c r="L43" s="519">
        <f t="shared" si="0"/>
        <v>999</v>
      </c>
      <c r="M43" s="530">
        <f t="shared" si="1"/>
        <v>999</v>
      </c>
      <c r="N43" s="527"/>
      <c r="O43" s="522"/>
      <c r="P43" s="521">
        <f t="shared" si="2"/>
        <v>999</v>
      </c>
      <c r="Q43" s="522"/>
    </row>
    <row r="44" spans="1:17" s="523" customFormat="1" ht="18.899999999999999" customHeight="1" x14ac:dyDescent="0.25">
      <c r="A44" s="511">
        <v>38</v>
      </c>
      <c r="B44" s="512"/>
      <c r="C44" s="512"/>
      <c r="D44" s="513"/>
      <c r="E44" s="514"/>
      <c r="F44" s="522"/>
      <c r="G44" s="522"/>
      <c r="H44" s="524"/>
      <c r="I44" s="525"/>
      <c r="J44" s="517" t="e">
        <f>IF(AND(Q44="",#REF!&gt;0,#REF!&lt;5),K44,)</f>
        <v>#REF!</v>
      </c>
      <c r="K44" s="518" t="str">
        <f>IF(D44="","ZZZ9",IF(AND(#REF!&gt;0,#REF!&lt;5),D44&amp;#REF!,D44&amp;"9"))</f>
        <v>ZZZ9</v>
      </c>
      <c r="L44" s="519">
        <f t="shared" si="0"/>
        <v>999</v>
      </c>
      <c r="M44" s="530">
        <f t="shared" si="1"/>
        <v>999</v>
      </c>
      <c r="N44" s="527"/>
      <c r="O44" s="522"/>
      <c r="P44" s="521">
        <f t="shared" si="2"/>
        <v>999</v>
      </c>
      <c r="Q44" s="522"/>
    </row>
    <row r="45" spans="1:17" s="523" customFormat="1" ht="18.899999999999999" customHeight="1" x14ac:dyDescent="0.25">
      <c r="A45" s="511">
        <v>39</v>
      </c>
      <c r="B45" s="512"/>
      <c r="C45" s="512"/>
      <c r="D45" s="513"/>
      <c r="E45" s="514"/>
      <c r="F45" s="522"/>
      <c r="G45" s="522"/>
      <c r="H45" s="524"/>
      <c r="I45" s="525"/>
      <c r="J45" s="517" t="e">
        <f>IF(AND(Q45="",#REF!&gt;0,#REF!&lt;5),K45,)</f>
        <v>#REF!</v>
      </c>
      <c r="K45" s="518" t="str">
        <f>IF(D45="","ZZZ9",IF(AND(#REF!&gt;0,#REF!&lt;5),D45&amp;#REF!,D45&amp;"9"))</f>
        <v>ZZZ9</v>
      </c>
      <c r="L45" s="519">
        <f t="shared" si="0"/>
        <v>999</v>
      </c>
      <c r="M45" s="530">
        <f t="shared" si="1"/>
        <v>999</v>
      </c>
      <c r="N45" s="527"/>
      <c r="O45" s="522"/>
      <c r="P45" s="521">
        <f t="shared" si="2"/>
        <v>999</v>
      </c>
      <c r="Q45" s="522"/>
    </row>
    <row r="46" spans="1:17" s="523" customFormat="1" ht="18.899999999999999" customHeight="1" x14ac:dyDescent="0.25">
      <c r="A46" s="511">
        <v>40</v>
      </c>
      <c r="B46" s="512"/>
      <c r="C46" s="512"/>
      <c r="D46" s="513"/>
      <c r="E46" s="514"/>
      <c r="F46" s="522"/>
      <c r="G46" s="522"/>
      <c r="H46" s="524"/>
      <c r="I46" s="525"/>
      <c r="J46" s="517" t="e">
        <f>IF(AND(Q46="",#REF!&gt;0,#REF!&lt;5),K46,)</f>
        <v>#REF!</v>
      </c>
      <c r="K46" s="518" t="str">
        <f>IF(D46="","ZZZ9",IF(AND(#REF!&gt;0,#REF!&lt;5),D46&amp;#REF!,D46&amp;"9"))</f>
        <v>ZZZ9</v>
      </c>
      <c r="L46" s="519">
        <f t="shared" si="0"/>
        <v>999</v>
      </c>
      <c r="M46" s="530">
        <f t="shared" si="1"/>
        <v>999</v>
      </c>
      <c r="N46" s="527"/>
      <c r="O46" s="522"/>
      <c r="P46" s="521">
        <f t="shared" si="2"/>
        <v>999</v>
      </c>
      <c r="Q46" s="522"/>
    </row>
    <row r="47" spans="1:17" s="523" customFormat="1" ht="18.899999999999999" customHeight="1" x14ac:dyDescent="0.25">
      <c r="A47" s="511">
        <v>41</v>
      </c>
      <c r="B47" s="512"/>
      <c r="C47" s="512"/>
      <c r="D47" s="513"/>
      <c r="E47" s="514"/>
      <c r="F47" s="522"/>
      <c r="G47" s="522"/>
      <c r="H47" s="524"/>
      <c r="I47" s="525"/>
      <c r="J47" s="517" t="e">
        <f>IF(AND(Q47="",#REF!&gt;0,#REF!&lt;5),K47,)</f>
        <v>#REF!</v>
      </c>
      <c r="K47" s="518" t="str">
        <f>IF(D47="","ZZZ9",IF(AND(#REF!&gt;0,#REF!&lt;5),D47&amp;#REF!,D47&amp;"9"))</f>
        <v>ZZZ9</v>
      </c>
      <c r="L47" s="519">
        <f t="shared" si="0"/>
        <v>999</v>
      </c>
      <c r="M47" s="530">
        <f t="shared" si="1"/>
        <v>999</v>
      </c>
      <c r="N47" s="527"/>
      <c r="O47" s="522"/>
      <c r="P47" s="521">
        <f t="shared" si="2"/>
        <v>999</v>
      </c>
      <c r="Q47" s="522"/>
    </row>
    <row r="48" spans="1:17" s="523" customFormat="1" ht="18.899999999999999" customHeight="1" x14ac:dyDescent="0.25">
      <c r="A48" s="511">
        <v>42</v>
      </c>
      <c r="B48" s="512"/>
      <c r="C48" s="512"/>
      <c r="D48" s="513"/>
      <c r="E48" s="514"/>
      <c r="F48" s="522"/>
      <c r="G48" s="522"/>
      <c r="H48" s="524"/>
      <c r="I48" s="525"/>
      <c r="J48" s="517" t="e">
        <f>IF(AND(Q48="",#REF!&gt;0,#REF!&lt;5),K48,)</f>
        <v>#REF!</v>
      </c>
      <c r="K48" s="518" t="str">
        <f>IF(D48="","ZZZ9",IF(AND(#REF!&gt;0,#REF!&lt;5),D48&amp;#REF!,D48&amp;"9"))</f>
        <v>ZZZ9</v>
      </c>
      <c r="L48" s="519">
        <f t="shared" si="0"/>
        <v>999</v>
      </c>
      <c r="M48" s="530">
        <f t="shared" si="1"/>
        <v>999</v>
      </c>
      <c r="N48" s="527"/>
      <c r="O48" s="522"/>
      <c r="P48" s="521">
        <f t="shared" si="2"/>
        <v>999</v>
      </c>
      <c r="Q48" s="522"/>
    </row>
    <row r="49" spans="1:17" s="523" customFormat="1" ht="18.899999999999999" customHeight="1" x14ac:dyDescent="0.25">
      <c r="A49" s="511">
        <v>43</v>
      </c>
      <c r="B49" s="512"/>
      <c r="C49" s="512"/>
      <c r="D49" s="513"/>
      <c r="E49" s="514"/>
      <c r="F49" s="522"/>
      <c r="G49" s="522"/>
      <c r="H49" s="524"/>
      <c r="I49" s="525"/>
      <c r="J49" s="517" t="e">
        <f>IF(AND(Q49="",#REF!&gt;0,#REF!&lt;5),K49,)</f>
        <v>#REF!</v>
      </c>
      <c r="K49" s="518" t="str">
        <f>IF(D49="","ZZZ9",IF(AND(#REF!&gt;0,#REF!&lt;5),D49&amp;#REF!,D49&amp;"9"))</f>
        <v>ZZZ9</v>
      </c>
      <c r="L49" s="519">
        <f t="shared" si="0"/>
        <v>999</v>
      </c>
      <c r="M49" s="530">
        <f t="shared" si="1"/>
        <v>999</v>
      </c>
      <c r="N49" s="527"/>
      <c r="O49" s="522"/>
      <c r="P49" s="521">
        <f t="shared" si="2"/>
        <v>999</v>
      </c>
      <c r="Q49" s="522"/>
    </row>
    <row r="50" spans="1:17" s="523" customFormat="1" ht="18.899999999999999" customHeight="1" x14ac:dyDescent="0.25">
      <c r="A50" s="511">
        <v>44</v>
      </c>
      <c r="B50" s="512"/>
      <c r="C50" s="512"/>
      <c r="D50" s="513"/>
      <c r="E50" s="514"/>
      <c r="F50" s="522"/>
      <c r="G50" s="522"/>
      <c r="H50" s="524"/>
      <c r="I50" s="525"/>
      <c r="J50" s="517" t="e">
        <f>IF(AND(Q50="",#REF!&gt;0,#REF!&lt;5),K50,)</f>
        <v>#REF!</v>
      </c>
      <c r="K50" s="518" t="str">
        <f>IF(D50="","ZZZ9",IF(AND(#REF!&gt;0,#REF!&lt;5),D50&amp;#REF!,D50&amp;"9"))</f>
        <v>ZZZ9</v>
      </c>
      <c r="L50" s="519">
        <f t="shared" si="0"/>
        <v>999</v>
      </c>
      <c r="M50" s="530">
        <f t="shared" si="1"/>
        <v>999</v>
      </c>
      <c r="N50" s="527"/>
      <c r="O50" s="522"/>
      <c r="P50" s="521">
        <f t="shared" si="2"/>
        <v>999</v>
      </c>
      <c r="Q50" s="522"/>
    </row>
    <row r="51" spans="1:17" s="523" customFormat="1" ht="18.899999999999999" customHeight="1" x14ac:dyDescent="0.25">
      <c r="A51" s="511">
        <v>45</v>
      </c>
      <c r="B51" s="512"/>
      <c r="C51" s="512"/>
      <c r="D51" s="513"/>
      <c r="E51" s="514"/>
      <c r="F51" s="522"/>
      <c r="G51" s="522"/>
      <c r="H51" s="524"/>
      <c r="I51" s="525"/>
      <c r="J51" s="517" t="e">
        <f>IF(AND(Q51="",#REF!&gt;0,#REF!&lt;5),K51,)</f>
        <v>#REF!</v>
      </c>
      <c r="K51" s="518" t="str">
        <f>IF(D51="","ZZZ9",IF(AND(#REF!&gt;0,#REF!&lt;5),D51&amp;#REF!,D51&amp;"9"))</f>
        <v>ZZZ9</v>
      </c>
      <c r="L51" s="519">
        <f t="shared" si="0"/>
        <v>999</v>
      </c>
      <c r="M51" s="530">
        <f t="shared" si="1"/>
        <v>999</v>
      </c>
      <c r="N51" s="527"/>
      <c r="O51" s="522"/>
      <c r="P51" s="521">
        <f t="shared" si="2"/>
        <v>999</v>
      </c>
      <c r="Q51" s="522"/>
    </row>
    <row r="52" spans="1:17" s="523" customFormat="1" ht="18.899999999999999" customHeight="1" x14ac:dyDescent="0.25">
      <c r="A52" s="511">
        <v>46</v>
      </c>
      <c r="B52" s="512"/>
      <c r="C52" s="512"/>
      <c r="D52" s="513"/>
      <c r="E52" s="514"/>
      <c r="F52" s="522"/>
      <c r="G52" s="522"/>
      <c r="H52" s="524"/>
      <c r="I52" s="525"/>
      <c r="J52" s="517" t="e">
        <f>IF(AND(Q52="",#REF!&gt;0,#REF!&lt;5),K52,)</f>
        <v>#REF!</v>
      </c>
      <c r="K52" s="518" t="str">
        <f>IF(D52="","ZZZ9",IF(AND(#REF!&gt;0,#REF!&lt;5),D52&amp;#REF!,D52&amp;"9"))</f>
        <v>ZZZ9</v>
      </c>
      <c r="L52" s="519">
        <f t="shared" si="0"/>
        <v>999</v>
      </c>
      <c r="M52" s="530">
        <f t="shared" si="1"/>
        <v>999</v>
      </c>
      <c r="N52" s="527"/>
      <c r="O52" s="522"/>
      <c r="P52" s="521">
        <f t="shared" si="2"/>
        <v>999</v>
      </c>
      <c r="Q52" s="522"/>
    </row>
    <row r="53" spans="1:17" s="523" customFormat="1" ht="18.899999999999999" customHeight="1" x14ac:dyDescent="0.25">
      <c r="A53" s="511">
        <v>47</v>
      </c>
      <c r="B53" s="512"/>
      <c r="C53" s="512"/>
      <c r="D53" s="513"/>
      <c r="E53" s="514"/>
      <c r="F53" s="522"/>
      <c r="G53" s="522"/>
      <c r="H53" s="524"/>
      <c r="I53" s="525"/>
      <c r="J53" s="517" t="e">
        <f>IF(AND(Q53="",#REF!&gt;0,#REF!&lt;5),K53,)</f>
        <v>#REF!</v>
      </c>
      <c r="K53" s="518" t="str">
        <f>IF(D53="","ZZZ9",IF(AND(#REF!&gt;0,#REF!&lt;5),D53&amp;#REF!,D53&amp;"9"))</f>
        <v>ZZZ9</v>
      </c>
      <c r="L53" s="519">
        <f t="shared" si="0"/>
        <v>999</v>
      </c>
      <c r="M53" s="530">
        <f t="shared" si="1"/>
        <v>999</v>
      </c>
      <c r="N53" s="527"/>
      <c r="O53" s="522"/>
      <c r="P53" s="521">
        <f t="shared" si="2"/>
        <v>999</v>
      </c>
      <c r="Q53" s="522"/>
    </row>
    <row r="54" spans="1:17" s="523" customFormat="1" ht="18.899999999999999" customHeight="1" x14ac:dyDescent="0.25">
      <c r="A54" s="511">
        <v>48</v>
      </c>
      <c r="B54" s="512"/>
      <c r="C54" s="512"/>
      <c r="D54" s="513"/>
      <c r="E54" s="514"/>
      <c r="F54" s="522"/>
      <c r="G54" s="522"/>
      <c r="H54" s="524"/>
      <c r="I54" s="525"/>
      <c r="J54" s="517" t="e">
        <f>IF(AND(Q54="",#REF!&gt;0,#REF!&lt;5),K54,)</f>
        <v>#REF!</v>
      </c>
      <c r="K54" s="518" t="str">
        <f>IF(D54="","ZZZ9",IF(AND(#REF!&gt;0,#REF!&lt;5),D54&amp;#REF!,D54&amp;"9"))</f>
        <v>ZZZ9</v>
      </c>
      <c r="L54" s="519">
        <f t="shared" si="0"/>
        <v>999</v>
      </c>
      <c r="M54" s="530">
        <f t="shared" si="1"/>
        <v>999</v>
      </c>
      <c r="N54" s="527"/>
      <c r="O54" s="522"/>
      <c r="P54" s="521">
        <f t="shared" si="2"/>
        <v>999</v>
      </c>
      <c r="Q54" s="522"/>
    </row>
    <row r="55" spans="1:17" s="523" customFormat="1" ht="18.899999999999999" customHeight="1" x14ac:dyDescent="0.25">
      <c r="A55" s="511">
        <v>49</v>
      </c>
      <c r="B55" s="512"/>
      <c r="C55" s="512"/>
      <c r="D55" s="513"/>
      <c r="E55" s="514"/>
      <c r="F55" s="522"/>
      <c r="G55" s="522"/>
      <c r="H55" s="524"/>
      <c r="I55" s="525"/>
      <c r="J55" s="517" t="e">
        <f>IF(AND(Q55="",#REF!&gt;0,#REF!&lt;5),K55,)</f>
        <v>#REF!</v>
      </c>
      <c r="K55" s="518" t="str">
        <f>IF(D55="","ZZZ9",IF(AND(#REF!&gt;0,#REF!&lt;5),D55&amp;#REF!,D55&amp;"9"))</f>
        <v>ZZZ9</v>
      </c>
      <c r="L55" s="519">
        <f t="shared" si="0"/>
        <v>999</v>
      </c>
      <c r="M55" s="530">
        <f t="shared" si="1"/>
        <v>999</v>
      </c>
      <c r="N55" s="527"/>
      <c r="O55" s="522"/>
      <c r="P55" s="521">
        <f t="shared" si="2"/>
        <v>999</v>
      </c>
      <c r="Q55" s="522"/>
    </row>
    <row r="56" spans="1:17" s="523" customFormat="1" ht="18.899999999999999" customHeight="1" x14ac:dyDescent="0.25">
      <c r="A56" s="511">
        <v>50</v>
      </c>
      <c r="B56" s="512"/>
      <c r="C56" s="512"/>
      <c r="D56" s="513"/>
      <c r="E56" s="514"/>
      <c r="F56" s="522"/>
      <c r="G56" s="522"/>
      <c r="H56" s="524"/>
      <c r="I56" s="525"/>
      <c r="J56" s="517" t="e">
        <f>IF(AND(Q56="",#REF!&gt;0,#REF!&lt;5),K56,)</f>
        <v>#REF!</v>
      </c>
      <c r="K56" s="518" t="str">
        <f>IF(D56="","ZZZ9",IF(AND(#REF!&gt;0,#REF!&lt;5),D56&amp;#REF!,D56&amp;"9"))</f>
        <v>ZZZ9</v>
      </c>
      <c r="L56" s="519">
        <f t="shared" si="0"/>
        <v>999</v>
      </c>
      <c r="M56" s="530">
        <f t="shared" si="1"/>
        <v>999</v>
      </c>
      <c r="N56" s="527"/>
      <c r="O56" s="522"/>
      <c r="P56" s="521">
        <f t="shared" si="2"/>
        <v>999</v>
      </c>
      <c r="Q56" s="522"/>
    </row>
    <row r="57" spans="1:17" s="523" customFormat="1" ht="18.899999999999999" customHeight="1" x14ac:dyDescent="0.25">
      <c r="A57" s="511">
        <v>51</v>
      </c>
      <c r="B57" s="512"/>
      <c r="C57" s="512"/>
      <c r="D57" s="513"/>
      <c r="E57" s="514"/>
      <c r="F57" s="522"/>
      <c r="G57" s="522"/>
      <c r="H57" s="524"/>
      <c r="I57" s="525"/>
      <c r="J57" s="517" t="e">
        <f>IF(AND(Q57="",#REF!&gt;0,#REF!&lt;5),K57,)</f>
        <v>#REF!</v>
      </c>
      <c r="K57" s="518" t="str">
        <f>IF(D57="","ZZZ9",IF(AND(#REF!&gt;0,#REF!&lt;5),D57&amp;#REF!,D57&amp;"9"))</f>
        <v>ZZZ9</v>
      </c>
      <c r="L57" s="519">
        <f t="shared" si="0"/>
        <v>999</v>
      </c>
      <c r="M57" s="530">
        <f t="shared" si="1"/>
        <v>999</v>
      </c>
      <c r="N57" s="527"/>
      <c r="O57" s="522"/>
      <c r="P57" s="521">
        <f t="shared" si="2"/>
        <v>999</v>
      </c>
      <c r="Q57" s="522"/>
    </row>
    <row r="58" spans="1:17" s="523" customFormat="1" ht="18.899999999999999" customHeight="1" x14ac:dyDescent="0.25">
      <c r="A58" s="511">
        <v>52</v>
      </c>
      <c r="B58" s="512"/>
      <c r="C58" s="512"/>
      <c r="D58" s="513"/>
      <c r="E58" s="514"/>
      <c r="F58" s="522"/>
      <c r="G58" s="522"/>
      <c r="H58" s="524"/>
      <c r="I58" s="525"/>
      <c r="J58" s="517" t="e">
        <f>IF(AND(Q58="",#REF!&gt;0,#REF!&lt;5),K58,)</f>
        <v>#REF!</v>
      </c>
      <c r="K58" s="518" t="str">
        <f>IF(D58="","ZZZ9",IF(AND(#REF!&gt;0,#REF!&lt;5),D58&amp;#REF!,D58&amp;"9"))</f>
        <v>ZZZ9</v>
      </c>
      <c r="L58" s="519">
        <f t="shared" si="0"/>
        <v>999</v>
      </c>
      <c r="M58" s="530">
        <f t="shared" si="1"/>
        <v>999</v>
      </c>
      <c r="N58" s="527"/>
      <c r="O58" s="522"/>
      <c r="P58" s="521">
        <f t="shared" si="2"/>
        <v>999</v>
      </c>
      <c r="Q58" s="522"/>
    </row>
    <row r="59" spans="1:17" s="523" customFormat="1" ht="18.899999999999999" customHeight="1" x14ac:dyDescent="0.25">
      <c r="A59" s="511">
        <v>53</v>
      </c>
      <c r="B59" s="512"/>
      <c r="C59" s="512"/>
      <c r="D59" s="513"/>
      <c r="E59" s="514"/>
      <c r="F59" s="522"/>
      <c r="G59" s="522"/>
      <c r="H59" s="524"/>
      <c r="I59" s="525"/>
      <c r="J59" s="517" t="e">
        <f>IF(AND(Q59="",#REF!&gt;0,#REF!&lt;5),K59,)</f>
        <v>#REF!</v>
      </c>
      <c r="K59" s="518" t="str">
        <f>IF(D59="","ZZZ9",IF(AND(#REF!&gt;0,#REF!&lt;5),D59&amp;#REF!,D59&amp;"9"))</f>
        <v>ZZZ9</v>
      </c>
      <c r="L59" s="519">
        <f t="shared" si="0"/>
        <v>999</v>
      </c>
      <c r="M59" s="530">
        <f t="shared" si="1"/>
        <v>999</v>
      </c>
      <c r="N59" s="527"/>
      <c r="O59" s="522"/>
      <c r="P59" s="521">
        <f t="shared" si="2"/>
        <v>999</v>
      </c>
      <c r="Q59" s="522"/>
    </row>
    <row r="60" spans="1:17" s="523" customFormat="1" ht="18.899999999999999" customHeight="1" x14ac:dyDescent="0.25">
      <c r="A60" s="511">
        <v>54</v>
      </c>
      <c r="B60" s="512"/>
      <c r="C60" s="512"/>
      <c r="D60" s="513"/>
      <c r="E60" s="514"/>
      <c r="F60" s="522"/>
      <c r="G60" s="522"/>
      <c r="H60" s="524"/>
      <c r="I60" s="525"/>
      <c r="J60" s="517" t="e">
        <f>IF(AND(Q60="",#REF!&gt;0,#REF!&lt;5),K60,)</f>
        <v>#REF!</v>
      </c>
      <c r="K60" s="518" t="str">
        <f>IF(D60="","ZZZ9",IF(AND(#REF!&gt;0,#REF!&lt;5),D60&amp;#REF!,D60&amp;"9"))</f>
        <v>ZZZ9</v>
      </c>
      <c r="L60" s="519">
        <f t="shared" si="0"/>
        <v>999</v>
      </c>
      <c r="M60" s="530">
        <f t="shared" si="1"/>
        <v>999</v>
      </c>
      <c r="N60" s="527"/>
      <c r="O60" s="522"/>
      <c r="P60" s="521">
        <f t="shared" si="2"/>
        <v>999</v>
      </c>
      <c r="Q60" s="522"/>
    </row>
    <row r="61" spans="1:17" s="523" customFormat="1" ht="18.899999999999999" customHeight="1" x14ac:dyDescent="0.25">
      <c r="A61" s="511">
        <v>55</v>
      </c>
      <c r="B61" s="512"/>
      <c r="C61" s="512"/>
      <c r="D61" s="513"/>
      <c r="E61" s="514"/>
      <c r="F61" s="522"/>
      <c r="G61" s="522"/>
      <c r="H61" s="524"/>
      <c r="I61" s="525"/>
      <c r="J61" s="517" t="e">
        <f>IF(AND(Q61="",#REF!&gt;0,#REF!&lt;5),K61,)</f>
        <v>#REF!</v>
      </c>
      <c r="K61" s="518" t="str">
        <f>IF(D61="","ZZZ9",IF(AND(#REF!&gt;0,#REF!&lt;5),D61&amp;#REF!,D61&amp;"9"))</f>
        <v>ZZZ9</v>
      </c>
      <c r="L61" s="519">
        <f t="shared" si="0"/>
        <v>999</v>
      </c>
      <c r="M61" s="530">
        <f t="shared" si="1"/>
        <v>999</v>
      </c>
      <c r="N61" s="527"/>
      <c r="O61" s="522"/>
      <c r="P61" s="521">
        <f t="shared" si="2"/>
        <v>999</v>
      </c>
      <c r="Q61" s="522"/>
    </row>
    <row r="62" spans="1:17" s="523" customFormat="1" ht="18.899999999999999" customHeight="1" x14ac:dyDescent="0.25">
      <c r="A62" s="511">
        <v>56</v>
      </c>
      <c r="B62" s="512"/>
      <c r="C62" s="512"/>
      <c r="D62" s="513"/>
      <c r="E62" s="514"/>
      <c r="F62" s="522"/>
      <c r="G62" s="522"/>
      <c r="H62" s="524"/>
      <c r="I62" s="525"/>
      <c r="J62" s="517" t="e">
        <f>IF(AND(Q62="",#REF!&gt;0,#REF!&lt;5),K62,)</f>
        <v>#REF!</v>
      </c>
      <c r="K62" s="518" t="str">
        <f>IF(D62="","ZZZ9",IF(AND(#REF!&gt;0,#REF!&lt;5),D62&amp;#REF!,D62&amp;"9"))</f>
        <v>ZZZ9</v>
      </c>
      <c r="L62" s="519">
        <f t="shared" si="0"/>
        <v>999</v>
      </c>
      <c r="M62" s="530">
        <f t="shared" si="1"/>
        <v>999</v>
      </c>
      <c r="N62" s="527"/>
      <c r="O62" s="522"/>
      <c r="P62" s="521">
        <f t="shared" si="2"/>
        <v>999</v>
      </c>
      <c r="Q62" s="522"/>
    </row>
    <row r="63" spans="1:17" s="523" customFormat="1" ht="18.899999999999999" customHeight="1" x14ac:dyDescent="0.25">
      <c r="A63" s="511">
        <v>57</v>
      </c>
      <c r="B63" s="512"/>
      <c r="C63" s="512"/>
      <c r="D63" s="513"/>
      <c r="E63" s="514"/>
      <c r="F63" s="522"/>
      <c r="G63" s="522"/>
      <c r="H63" s="524"/>
      <c r="I63" s="525"/>
      <c r="J63" s="517" t="e">
        <f>IF(AND(Q63="",#REF!&gt;0,#REF!&lt;5),K63,)</f>
        <v>#REF!</v>
      </c>
      <c r="K63" s="518" t="str">
        <f>IF(D63="","ZZZ9",IF(AND(#REF!&gt;0,#REF!&lt;5),D63&amp;#REF!,D63&amp;"9"))</f>
        <v>ZZZ9</v>
      </c>
      <c r="L63" s="519">
        <f t="shared" si="0"/>
        <v>999</v>
      </c>
      <c r="M63" s="530">
        <f t="shared" si="1"/>
        <v>999</v>
      </c>
      <c r="N63" s="527"/>
      <c r="O63" s="522"/>
      <c r="P63" s="521">
        <f t="shared" si="2"/>
        <v>999</v>
      </c>
      <c r="Q63" s="522"/>
    </row>
    <row r="64" spans="1:17" s="523" customFormat="1" ht="18.899999999999999" customHeight="1" x14ac:dyDescent="0.25">
      <c r="A64" s="511">
        <v>58</v>
      </c>
      <c r="B64" s="512"/>
      <c r="C64" s="512"/>
      <c r="D64" s="513"/>
      <c r="E64" s="514"/>
      <c r="F64" s="522"/>
      <c r="G64" s="522"/>
      <c r="H64" s="524"/>
      <c r="I64" s="525"/>
      <c r="J64" s="517" t="e">
        <f>IF(AND(Q64="",#REF!&gt;0,#REF!&lt;5),K64,)</f>
        <v>#REF!</v>
      </c>
      <c r="K64" s="518" t="str">
        <f>IF(D64="","ZZZ9",IF(AND(#REF!&gt;0,#REF!&lt;5),D64&amp;#REF!,D64&amp;"9"))</f>
        <v>ZZZ9</v>
      </c>
      <c r="L64" s="519">
        <f t="shared" si="0"/>
        <v>999</v>
      </c>
      <c r="M64" s="530">
        <f t="shared" si="1"/>
        <v>999</v>
      </c>
      <c r="N64" s="527"/>
      <c r="O64" s="522"/>
      <c r="P64" s="521">
        <f t="shared" si="2"/>
        <v>999</v>
      </c>
      <c r="Q64" s="522"/>
    </row>
    <row r="65" spans="1:17" s="523" customFormat="1" ht="18.899999999999999" customHeight="1" x14ac:dyDescent="0.25">
      <c r="A65" s="511">
        <v>59</v>
      </c>
      <c r="B65" s="512"/>
      <c r="C65" s="512"/>
      <c r="D65" s="513"/>
      <c r="E65" s="514"/>
      <c r="F65" s="522"/>
      <c r="G65" s="522"/>
      <c r="H65" s="524"/>
      <c r="I65" s="525"/>
      <c r="J65" s="517" t="e">
        <f>IF(AND(Q65="",#REF!&gt;0,#REF!&lt;5),K65,)</f>
        <v>#REF!</v>
      </c>
      <c r="K65" s="518" t="str">
        <f>IF(D65="","ZZZ9",IF(AND(#REF!&gt;0,#REF!&lt;5),D65&amp;#REF!,D65&amp;"9"))</f>
        <v>ZZZ9</v>
      </c>
      <c r="L65" s="519">
        <f t="shared" si="0"/>
        <v>999</v>
      </c>
      <c r="M65" s="530">
        <f t="shared" si="1"/>
        <v>999</v>
      </c>
      <c r="N65" s="527"/>
      <c r="O65" s="522"/>
      <c r="P65" s="521">
        <f t="shared" si="2"/>
        <v>999</v>
      </c>
      <c r="Q65" s="522"/>
    </row>
    <row r="66" spans="1:17" s="523" customFormat="1" ht="18.899999999999999" customHeight="1" x14ac:dyDescent="0.25">
      <c r="A66" s="511">
        <v>60</v>
      </c>
      <c r="B66" s="512"/>
      <c r="C66" s="512"/>
      <c r="D66" s="513"/>
      <c r="E66" s="514"/>
      <c r="F66" s="522"/>
      <c r="G66" s="522"/>
      <c r="H66" s="524"/>
      <c r="I66" s="525"/>
      <c r="J66" s="517" t="e">
        <f>IF(AND(Q66="",#REF!&gt;0,#REF!&lt;5),K66,)</f>
        <v>#REF!</v>
      </c>
      <c r="K66" s="518" t="str">
        <f>IF(D66="","ZZZ9",IF(AND(#REF!&gt;0,#REF!&lt;5),D66&amp;#REF!,D66&amp;"9"))</f>
        <v>ZZZ9</v>
      </c>
      <c r="L66" s="519">
        <f t="shared" si="0"/>
        <v>999</v>
      </c>
      <c r="M66" s="530">
        <f t="shared" si="1"/>
        <v>999</v>
      </c>
      <c r="N66" s="527"/>
      <c r="O66" s="522"/>
      <c r="P66" s="521">
        <f t="shared" si="2"/>
        <v>999</v>
      </c>
      <c r="Q66" s="522"/>
    </row>
    <row r="67" spans="1:17" s="523" customFormat="1" ht="18.899999999999999" customHeight="1" x14ac:dyDescent="0.25">
      <c r="A67" s="511">
        <v>61</v>
      </c>
      <c r="B67" s="512"/>
      <c r="C67" s="512"/>
      <c r="D67" s="513"/>
      <c r="E67" s="514"/>
      <c r="F67" s="522"/>
      <c r="G67" s="522"/>
      <c r="H67" s="524"/>
      <c r="I67" s="525"/>
      <c r="J67" s="517" t="e">
        <f>IF(AND(Q67="",#REF!&gt;0,#REF!&lt;5),K67,)</f>
        <v>#REF!</v>
      </c>
      <c r="K67" s="518" t="str">
        <f>IF(D67="","ZZZ9",IF(AND(#REF!&gt;0,#REF!&lt;5),D67&amp;#REF!,D67&amp;"9"))</f>
        <v>ZZZ9</v>
      </c>
      <c r="L67" s="519">
        <f t="shared" si="0"/>
        <v>999</v>
      </c>
      <c r="M67" s="530">
        <f t="shared" si="1"/>
        <v>999</v>
      </c>
      <c r="N67" s="527"/>
      <c r="O67" s="522"/>
      <c r="P67" s="521">
        <f t="shared" si="2"/>
        <v>999</v>
      </c>
      <c r="Q67" s="522"/>
    </row>
    <row r="68" spans="1:17" s="523" customFormat="1" ht="18.899999999999999" customHeight="1" x14ac:dyDescent="0.25">
      <c r="A68" s="511">
        <v>62</v>
      </c>
      <c r="B68" s="512"/>
      <c r="C68" s="512"/>
      <c r="D68" s="513"/>
      <c r="E68" s="514"/>
      <c r="F68" s="522"/>
      <c r="G68" s="522"/>
      <c r="H68" s="524"/>
      <c r="I68" s="525"/>
      <c r="J68" s="517" t="e">
        <f>IF(AND(Q68="",#REF!&gt;0,#REF!&lt;5),K68,)</f>
        <v>#REF!</v>
      </c>
      <c r="K68" s="518" t="str">
        <f>IF(D68="","ZZZ9",IF(AND(#REF!&gt;0,#REF!&lt;5),D68&amp;#REF!,D68&amp;"9"))</f>
        <v>ZZZ9</v>
      </c>
      <c r="L68" s="519">
        <f t="shared" si="0"/>
        <v>999</v>
      </c>
      <c r="M68" s="530">
        <f t="shared" si="1"/>
        <v>999</v>
      </c>
      <c r="N68" s="527"/>
      <c r="O68" s="522"/>
      <c r="P68" s="521">
        <f t="shared" si="2"/>
        <v>999</v>
      </c>
      <c r="Q68" s="522"/>
    </row>
    <row r="69" spans="1:17" s="523" customFormat="1" ht="18.899999999999999" customHeight="1" x14ac:dyDescent="0.25">
      <c r="A69" s="511">
        <v>63</v>
      </c>
      <c r="B69" s="512"/>
      <c r="C69" s="512"/>
      <c r="D69" s="513"/>
      <c r="E69" s="514"/>
      <c r="F69" s="522"/>
      <c r="G69" s="522"/>
      <c r="H69" s="524"/>
      <c r="I69" s="525"/>
      <c r="J69" s="517" t="e">
        <f>IF(AND(Q69="",#REF!&gt;0,#REF!&lt;5),K69,)</f>
        <v>#REF!</v>
      </c>
      <c r="K69" s="518" t="str">
        <f>IF(D69="","ZZZ9",IF(AND(#REF!&gt;0,#REF!&lt;5),D69&amp;#REF!,D69&amp;"9"))</f>
        <v>ZZZ9</v>
      </c>
      <c r="L69" s="519">
        <f t="shared" si="0"/>
        <v>999</v>
      </c>
      <c r="M69" s="530">
        <f t="shared" si="1"/>
        <v>999</v>
      </c>
      <c r="N69" s="527"/>
      <c r="O69" s="522"/>
      <c r="P69" s="521">
        <f t="shared" si="2"/>
        <v>999</v>
      </c>
      <c r="Q69" s="522"/>
    </row>
    <row r="70" spans="1:17" s="523" customFormat="1" ht="18.899999999999999" customHeight="1" x14ac:dyDescent="0.25">
      <c r="A70" s="511">
        <v>64</v>
      </c>
      <c r="B70" s="512"/>
      <c r="C70" s="512"/>
      <c r="D70" s="513"/>
      <c r="E70" s="514"/>
      <c r="F70" s="522"/>
      <c r="G70" s="522"/>
      <c r="H70" s="524"/>
      <c r="I70" s="525"/>
      <c r="J70" s="517" t="e">
        <f>IF(AND(Q70="",#REF!&gt;0,#REF!&lt;5),K70,)</f>
        <v>#REF!</v>
      </c>
      <c r="K70" s="518" t="str">
        <f>IF(D70="","ZZZ9",IF(AND(#REF!&gt;0,#REF!&lt;5),D70&amp;#REF!,D70&amp;"9"))</f>
        <v>ZZZ9</v>
      </c>
      <c r="L70" s="519">
        <f t="shared" si="0"/>
        <v>999</v>
      </c>
      <c r="M70" s="530">
        <f t="shared" si="1"/>
        <v>999</v>
      </c>
      <c r="N70" s="527"/>
      <c r="O70" s="522"/>
      <c r="P70" s="521">
        <f t="shared" si="2"/>
        <v>999</v>
      </c>
      <c r="Q70" s="522"/>
    </row>
    <row r="71" spans="1:17" s="523" customFormat="1" ht="18.899999999999999" customHeight="1" x14ac:dyDescent="0.25">
      <c r="A71" s="511">
        <v>65</v>
      </c>
      <c r="B71" s="512"/>
      <c r="C71" s="512"/>
      <c r="D71" s="513"/>
      <c r="E71" s="514"/>
      <c r="F71" s="522"/>
      <c r="G71" s="522"/>
      <c r="H71" s="524"/>
      <c r="I71" s="525"/>
      <c r="J71" s="517" t="e">
        <f>IF(AND(Q71="",#REF!&gt;0,#REF!&lt;5),K71,)</f>
        <v>#REF!</v>
      </c>
      <c r="K71" s="518" t="str">
        <f>IF(D71="","ZZZ9",IF(AND(#REF!&gt;0,#REF!&lt;5),D71&amp;#REF!,D71&amp;"9"))</f>
        <v>ZZZ9</v>
      </c>
      <c r="L71" s="519">
        <f t="shared" si="0"/>
        <v>999</v>
      </c>
      <c r="M71" s="530">
        <f t="shared" si="1"/>
        <v>999</v>
      </c>
      <c r="N71" s="527"/>
      <c r="O71" s="522"/>
      <c r="P71" s="521">
        <f t="shared" si="2"/>
        <v>999</v>
      </c>
      <c r="Q71" s="522"/>
    </row>
    <row r="72" spans="1:17" s="523" customFormat="1" ht="18.899999999999999" customHeight="1" x14ac:dyDescent="0.25">
      <c r="A72" s="511">
        <v>66</v>
      </c>
      <c r="B72" s="512"/>
      <c r="C72" s="512"/>
      <c r="D72" s="513"/>
      <c r="E72" s="514"/>
      <c r="F72" s="522"/>
      <c r="G72" s="522"/>
      <c r="H72" s="524"/>
      <c r="I72" s="525"/>
      <c r="J72" s="517" t="e">
        <f>IF(AND(Q72="",#REF!&gt;0,#REF!&lt;5),K72,)</f>
        <v>#REF!</v>
      </c>
      <c r="K72" s="518" t="str">
        <f>IF(D72="","ZZZ9",IF(AND(#REF!&gt;0,#REF!&lt;5),D72&amp;#REF!,D72&amp;"9"))</f>
        <v>ZZZ9</v>
      </c>
      <c r="L72" s="519">
        <f t="shared" si="0"/>
        <v>999</v>
      </c>
      <c r="M72" s="530">
        <f t="shared" si="1"/>
        <v>999</v>
      </c>
      <c r="N72" s="527"/>
      <c r="O72" s="522"/>
      <c r="P72" s="521">
        <f t="shared" si="2"/>
        <v>999</v>
      </c>
      <c r="Q72" s="522"/>
    </row>
    <row r="73" spans="1:17" s="523" customFormat="1" ht="18.899999999999999" customHeight="1" x14ac:dyDescent="0.25">
      <c r="A73" s="511">
        <v>67</v>
      </c>
      <c r="B73" s="512"/>
      <c r="C73" s="512"/>
      <c r="D73" s="513"/>
      <c r="E73" s="514"/>
      <c r="F73" s="522"/>
      <c r="G73" s="522"/>
      <c r="H73" s="524"/>
      <c r="I73" s="525"/>
      <c r="J73" s="517" t="e">
        <f>IF(AND(Q73="",#REF!&gt;0,#REF!&lt;5),K73,)</f>
        <v>#REF!</v>
      </c>
      <c r="K73" s="518" t="str">
        <f>IF(D73="","ZZZ9",IF(AND(#REF!&gt;0,#REF!&lt;5),D73&amp;#REF!,D73&amp;"9"))</f>
        <v>ZZZ9</v>
      </c>
      <c r="L73" s="519">
        <f t="shared" si="0"/>
        <v>999</v>
      </c>
      <c r="M73" s="530">
        <f t="shared" si="1"/>
        <v>999</v>
      </c>
      <c r="N73" s="527"/>
      <c r="O73" s="522"/>
      <c r="P73" s="521">
        <f t="shared" si="2"/>
        <v>999</v>
      </c>
      <c r="Q73" s="522"/>
    </row>
    <row r="74" spans="1:17" s="523" customFormat="1" ht="18.899999999999999" customHeight="1" x14ac:dyDescent="0.25">
      <c r="A74" s="511">
        <v>68</v>
      </c>
      <c r="B74" s="512"/>
      <c r="C74" s="512"/>
      <c r="D74" s="513"/>
      <c r="E74" s="514"/>
      <c r="F74" s="522"/>
      <c r="G74" s="522"/>
      <c r="H74" s="524"/>
      <c r="I74" s="525"/>
      <c r="J74" s="517" t="e">
        <f>IF(AND(Q74="",#REF!&gt;0,#REF!&lt;5),K74,)</f>
        <v>#REF!</v>
      </c>
      <c r="K74" s="518" t="str">
        <f>IF(D74="","ZZZ9",IF(AND(#REF!&gt;0,#REF!&lt;5),D74&amp;#REF!,D74&amp;"9"))</f>
        <v>ZZZ9</v>
      </c>
      <c r="L74" s="519">
        <f t="shared" si="0"/>
        <v>999</v>
      </c>
      <c r="M74" s="530">
        <f t="shared" si="1"/>
        <v>999</v>
      </c>
      <c r="N74" s="527"/>
      <c r="O74" s="522"/>
      <c r="P74" s="521">
        <f t="shared" si="2"/>
        <v>999</v>
      </c>
      <c r="Q74" s="522"/>
    </row>
    <row r="75" spans="1:17" s="523" customFormat="1" ht="18.899999999999999" customHeight="1" x14ac:dyDescent="0.25">
      <c r="A75" s="511">
        <v>69</v>
      </c>
      <c r="B75" s="512"/>
      <c r="C75" s="512"/>
      <c r="D75" s="513"/>
      <c r="E75" s="514"/>
      <c r="F75" s="522"/>
      <c r="G75" s="522"/>
      <c r="H75" s="524"/>
      <c r="I75" s="525"/>
      <c r="J75" s="517" t="e">
        <f>IF(AND(Q75="",#REF!&gt;0,#REF!&lt;5),K75,)</f>
        <v>#REF!</v>
      </c>
      <c r="K75" s="518" t="str">
        <f>IF(D75="","ZZZ9",IF(AND(#REF!&gt;0,#REF!&lt;5),D75&amp;#REF!,D75&amp;"9"))</f>
        <v>ZZZ9</v>
      </c>
      <c r="L75" s="519">
        <f t="shared" si="0"/>
        <v>999</v>
      </c>
      <c r="M75" s="530">
        <f t="shared" si="1"/>
        <v>999</v>
      </c>
      <c r="N75" s="527"/>
      <c r="O75" s="522"/>
      <c r="P75" s="521">
        <f t="shared" si="2"/>
        <v>999</v>
      </c>
      <c r="Q75" s="522"/>
    </row>
    <row r="76" spans="1:17" s="523" customFormat="1" ht="18.899999999999999" customHeight="1" x14ac:dyDescent="0.25">
      <c r="A76" s="511">
        <v>70</v>
      </c>
      <c r="B76" s="512"/>
      <c r="C76" s="512"/>
      <c r="D76" s="513"/>
      <c r="E76" s="514"/>
      <c r="F76" s="522"/>
      <c r="G76" s="522"/>
      <c r="H76" s="524"/>
      <c r="I76" s="525"/>
      <c r="J76" s="517" t="e">
        <f>IF(AND(Q76="",#REF!&gt;0,#REF!&lt;5),K76,)</f>
        <v>#REF!</v>
      </c>
      <c r="K76" s="518" t="str">
        <f>IF(D76="","ZZZ9",IF(AND(#REF!&gt;0,#REF!&lt;5),D76&amp;#REF!,D76&amp;"9"))</f>
        <v>ZZZ9</v>
      </c>
      <c r="L76" s="519">
        <f t="shared" si="0"/>
        <v>999</v>
      </c>
      <c r="M76" s="530">
        <f t="shared" si="1"/>
        <v>999</v>
      </c>
      <c r="N76" s="527"/>
      <c r="O76" s="522"/>
      <c r="P76" s="521">
        <f t="shared" si="2"/>
        <v>999</v>
      </c>
      <c r="Q76" s="522"/>
    </row>
    <row r="77" spans="1:17" s="523" customFormat="1" ht="18.899999999999999" customHeight="1" x14ac:dyDescent="0.25">
      <c r="A77" s="511">
        <v>71</v>
      </c>
      <c r="B77" s="512"/>
      <c r="C77" s="512"/>
      <c r="D77" s="513"/>
      <c r="E77" s="514"/>
      <c r="F77" s="522"/>
      <c r="G77" s="522"/>
      <c r="H77" s="524"/>
      <c r="I77" s="525"/>
      <c r="J77" s="517" t="e">
        <f>IF(AND(Q77="",#REF!&gt;0,#REF!&lt;5),K77,)</f>
        <v>#REF!</v>
      </c>
      <c r="K77" s="518" t="str">
        <f>IF(D77="","ZZZ9",IF(AND(#REF!&gt;0,#REF!&lt;5),D77&amp;#REF!,D77&amp;"9"))</f>
        <v>ZZZ9</v>
      </c>
      <c r="L77" s="519">
        <f t="shared" si="0"/>
        <v>999</v>
      </c>
      <c r="M77" s="530">
        <f t="shared" si="1"/>
        <v>999</v>
      </c>
      <c r="N77" s="527"/>
      <c r="O77" s="522"/>
      <c r="P77" s="521">
        <f t="shared" si="2"/>
        <v>999</v>
      </c>
      <c r="Q77" s="522"/>
    </row>
    <row r="78" spans="1:17" s="523" customFormat="1" ht="18.899999999999999" customHeight="1" x14ac:dyDescent="0.25">
      <c r="A78" s="511">
        <v>72</v>
      </c>
      <c r="B78" s="512"/>
      <c r="C78" s="512"/>
      <c r="D78" s="513"/>
      <c r="E78" s="514"/>
      <c r="F78" s="522"/>
      <c r="G78" s="522"/>
      <c r="H78" s="524"/>
      <c r="I78" s="525"/>
      <c r="J78" s="517" t="e">
        <f>IF(AND(Q78="",#REF!&gt;0,#REF!&lt;5),K78,)</f>
        <v>#REF!</v>
      </c>
      <c r="K78" s="518" t="str">
        <f>IF(D78="","ZZZ9",IF(AND(#REF!&gt;0,#REF!&lt;5),D78&amp;#REF!,D78&amp;"9"))</f>
        <v>ZZZ9</v>
      </c>
      <c r="L78" s="519">
        <f t="shared" si="0"/>
        <v>999</v>
      </c>
      <c r="M78" s="530">
        <f t="shared" si="1"/>
        <v>999</v>
      </c>
      <c r="N78" s="527"/>
      <c r="O78" s="522"/>
      <c r="P78" s="521">
        <f t="shared" si="2"/>
        <v>999</v>
      </c>
      <c r="Q78" s="522"/>
    </row>
    <row r="79" spans="1:17" s="523" customFormat="1" ht="18.899999999999999" customHeight="1" x14ac:dyDescent="0.25">
      <c r="A79" s="511">
        <v>73</v>
      </c>
      <c r="B79" s="512"/>
      <c r="C79" s="512"/>
      <c r="D79" s="513"/>
      <c r="E79" s="514"/>
      <c r="F79" s="522"/>
      <c r="G79" s="522"/>
      <c r="H79" s="524"/>
      <c r="I79" s="525"/>
      <c r="J79" s="517" t="e">
        <f>IF(AND(Q79="",#REF!&gt;0,#REF!&lt;5),K79,)</f>
        <v>#REF!</v>
      </c>
      <c r="K79" s="518" t="str">
        <f>IF(D79="","ZZZ9",IF(AND(#REF!&gt;0,#REF!&lt;5),D79&amp;#REF!,D79&amp;"9"))</f>
        <v>ZZZ9</v>
      </c>
      <c r="L79" s="519">
        <f t="shared" si="0"/>
        <v>999</v>
      </c>
      <c r="M79" s="530">
        <f t="shared" si="1"/>
        <v>999</v>
      </c>
      <c r="N79" s="527"/>
      <c r="O79" s="522"/>
      <c r="P79" s="521">
        <f t="shared" si="2"/>
        <v>999</v>
      </c>
      <c r="Q79" s="522"/>
    </row>
    <row r="80" spans="1:17" s="523" customFormat="1" ht="18.899999999999999" customHeight="1" x14ac:dyDescent="0.25">
      <c r="A80" s="511">
        <v>74</v>
      </c>
      <c r="B80" s="512"/>
      <c r="C80" s="512"/>
      <c r="D80" s="513"/>
      <c r="E80" s="514"/>
      <c r="F80" s="522"/>
      <c r="G80" s="522"/>
      <c r="H80" s="524"/>
      <c r="I80" s="525"/>
      <c r="J80" s="517" t="e">
        <f>IF(AND(Q80="",#REF!&gt;0,#REF!&lt;5),K80,)</f>
        <v>#REF!</v>
      </c>
      <c r="K80" s="518" t="str">
        <f>IF(D80="","ZZZ9",IF(AND(#REF!&gt;0,#REF!&lt;5),D80&amp;#REF!,D80&amp;"9"))</f>
        <v>ZZZ9</v>
      </c>
      <c r="L80" s="519">
        <f t="shared" si="0"/>
        <v>999</v>
      </c>
      <c r="M80" s="530">
        <f t="shared" si="1"/>
        <v>999</v>
      </c>
      <c r="N80" s="527"/>
      <c r="O80" s="522"/>
      <c r="P80" s="521">
        <f t="shared" si="2"/>
        <v>999</v>
      </c>
      <c r="Q80" s="522"/>
    </row>
    <row r="81" spans="1:17" s="523" customFormat="1" ht="18.899999999999999" customHeight="1" x14ac:dyDescent="0.25">
      <c r="A81" s="511">
        <v>75</v>
      </c>
      <c r="B81" s="512"/>
      <c r="C81" s="512"/>
      <c r="D81" s="513"/>
      <c r="E81" s="514"/>
      <c r="F81" s="522"/>
      <c r="G81" s="522"/>
      <c r="H81" s="524"/>
      <c r="I81" s="525"/>
      <c r="J81" s="517" t="e">
        <f>IF(AND(Q81="",#REF!&gt;0,#REF!&lt;5),K81,)</f>
        <v>#REF!</v>
      </c>
      <c r="K81" s="518" t="str">
        <f>IF(D81="","ZZZ9",IF(AND(#REF!&gt;0,#REF!&lt;5),D81&amp;#REF!,D81&amp;"9"))</f>
        <v>ZZZ9</v>
      </c>
      <c r="L81" s="519">
        <f t="shared" si="0"/>
        <v>999</v>
      </c>
      <c r="M81" s="530">
        <f t="shared" si="1"/>
        <v>999</v>
      </c>
      <c r="N81" s="527"/>
      <c r="O81" s="522"/>
      <c r="P81" s="521">
        <f t="shared" si="2"/>
        <v>999</v>
      </c>
      <c r="Q81" s="522"/>
    </row>
    <row r="82" spans="1:17" s="523" customFormat="1" ht="18.899999999999999" customHeight="1" x14ac:dyDescent="0.25">
      <c r="A82" s="511">
        <v>76</v>
      </c>
      <c r="B82" s="512"/>
      <c r="C82" s="512"/>
      <c r="D82" s="513"/>
      <c r="E82" s="514"/>
      <c r="F82" s="522"/>
      <c r="G82" s="522"/>
      <c r="H82" s="524"/>
      <c r="I82" s="525"/>
      <c r="J82" s="517" t="e">
        <f>IF(AND(Q82="",#REF!&gt;0,#REF!&lt;5),K82,)</f>
        <v>#REF!</v>
      </c>
      <c r="K82" s="518" t="str">
        <f>IF(D82="","ZZZ9",IF(AND(#REF!&gt;0,#REF!&lt;5),D82&amp;#REF!,D82&amp;"9"))</f>
        <v>ZZZ9</v>
      </c>
      <c r="L82" s="519">
        <f t="shared" si="0"/>
        <v>999</v>
      </c>
      <c r="M82" s="530">
        <f t="shared" si="1"/>
        <v>999</v>
      </c>
      <c r="N82" s="527"/>
      <c r="O82" s="522"/>
      <c r="P82" s="521">
        <f t="shared" si="2"/>
        <v>999</v>
      </c>
      <c r="Q82" s="522"/>
    </row>
    <row r="83" spans="1:17" s="523" customFormat="1" ht="18.899999999999999" customHeight="1" x14ac:dyDescent="0.25">
      <c r="A83" s="511">
        <v>77</v>
      </c>
      <c r="B83" s="512"/>
      <c r="C83" s="512"/>
      <c r="D83" s="513"/>
      <c r="E83" s="514"/>
      <c r="F83" s="522"/>
      <c r="G83" s="522"/>
      <c r="H83" s="524"/>
      <c r="I83" s="525"/>
      <c r="J83" s="517" t="e">
        <f>IF(AND(Q83="",#REF!&gt;0,#REF!&lt;5),K83,)</f>
        <v>#REF!</v>
      </c>
      <c r="K83" s="518" t="str">
        <f>IF(D83="","ZZZ9",IF(AND(#REF!&gt;0,#REF!&lt;5),D83&amp;#REF!,D83&amp;"9"))</f>
        <v>ZZZ9</v>
      </c>
      <c r="L83" s="519">
        <f t="shared" si="0"/>
        <v>999</v>
      </c>
      <c r="M83" s="530">
        <f t="shared" si="1"/>
        <v>999</v>
      </c>
      <c r="N83" s="527"/>
      <c r="O83" s="522"/>
      <c r="P83" s="521">
        <f t="shared" si="2"/>
        <v>999</v>
      </c>
      <c r="Q83" s="522"/>
    </row>
    <row r="84" spans="1:17" s="523" customFormat="1" ht="18.899999999999999" customHeight="1" x14ac:dyDescent="0.25">
      <c r="A84" s="511">
        <v>78</v>
      </c>
      <c r="B84" s="512"/>
      <c r="C84" s="512"/>
      <c r="D84" s="513"/>
      <c r="E84" s="514"/>
      <c r="F84" s="522"/>
      <c r="G84" s="522"/>
      <c r="H84" s="524"/>
      <c r="I84" s="525"/>
      <c r="J84" s="517" t="e">
        <f>IF(AND(Q84="",#REF!&gt;0,#REF!&lt;5),K84,)</f>
        <v>#REF!</v>
      </c>
      <c r="K84" s="518" t="str">
        <f>IF(D84="","ZZZ9",IF(AND(#REF!&gt;0,#REF!&lt;5),D84&amp;#REF!,D84&amp;"9"))</f>
        <v>ZZZ9</v>
      </c>
      <c r="L84" s="519">
        <f t="shared" si="0"/>
        <v>999</v>
      </c>
      <c r="M84" s="530">
        <f t="shared" si="1"/>
        <v>999</v>
      </c>
      <c r="N84" s="527"/>
      <c r="O84" s="522"/>
      <c r="P84" s="521">
        <f t="shared" si="2"/>
        <v>999</v>
      </c>
      <c r="Q84" s="522"/>
    </row>
    <row r="85" spans="1:17" s="523" customFormat="1" ht="18.899999999999999" customHeight="1" x14ac:dyDescent="0.25">
      <c r="A85" s="511">
        <v>79</v>
      </c>
      <c r="B85" s="512"/>
      <c r="C85" s="512"/>
      <c r="D85" s="513"/>
      <c r="E85" s="514"/>
      <c r="F85" s="522"/>
      <c r="G85" s="522"/>
      <c r="H85" s="524"/>
      <c r="I85" s="525"/>
      <c r="J85" s="517" t="e">
        <f>IF(AND(Q85="",#REF!&gt;0,#REF!&lt;5),K85,)</f>
        <v>#REF!</v>
      </c>
      <c r="K85" s="518" t="str">
        <f>IF(D85="","ZZZ9",IF(AND(#REF!&gt;0,#REF!&lt;5),D85&amp;#REF!,D85&amp;"9"))</f>
        <v>ZZZ9</v>
      </c>
      <c r="L85" s="519">
        <f t="shared" si="0"/>
        <v>999</v>
      </c>
      <c r="M85" s="530">
        <f t="shared" si="1"/>
        <v>999</v>
      </c>
      <c r="N85" s="527"/>
      <c r="O85" s="522"/>
      <c r="P85" s="521">
        <f t="shared" si="2"/>
        <v>999</v>
      </c>
      <c r="Q85" s="522"/>
    </row>
    <row r="86" spans="1:17" s="523" customFormat="1" ht="18.899999999999999" customHeight="1" x14ac:dyDescent="0.25">
      <c r="A86" s="511">
        <v>80</v>
      </c>
      <c r="B86" s="512"/>
      <c r="C86" s="512"/>
      <c r="D86" s="513"/>
      <c r="E86" s="514"/>
      <c r="F86" s="522"/>
      <c r="G86" s="522"/>
      <c r="H86" s="524"/>
      <c r="I86" s="525"/>
      <c r="J86" s="517" t="e">
        <f>IF(AND(Q86="",#REF!&gt;0,#REF!&lt;5),K86,)</f>
        <v>#REF!</v>
      </c>
      <c r="K86" s="518" t="str">
        <f>IF(D86="","ZZZ9",IF(AND(#REF!&gt;0,#REF!&lt;5),D86&amp;#REF!,D86&amp;"9"))</f>
        <v>ZZZ9</v>
      </c>
      <c r="L86" s="519">
        <f t="shared" si="0"/>
        <v>999</v>
      </c>
      <c r="M86" s="530">
        <f t="shared" si="1"/>
        <v>999</v>
      </c>
      <c r="N86" s="527"/>
      <c r="O86" s="522"/>
      <c r="P86" s="521">
        <f t="shared" si="2"/>
        <v>999</v>
      </c>
      <c r="Q86" s="522"/>
    </row>
    <row r="87" spans="1:17" s="523" customFormat="1" ht="18.899999999999999" customHeight="1" x14ac:dyDescent="0.25">
      <c r="A87" s="511">
        <v>81</v>
      </c>
      <c r="B87" s="512"/>
      <c r="C87" s="512"/>
      <c r="D87" s="513"/>
      <c r="E87" s="514"/>
      <c r="F87" s="522"/>
      <c r="G87" s="522"/>
      <c r="H87" s="524"/>
      <c r="I87" s="525"/>
      <c r="J87" s="517" t="e">
        <f>IF(AND(Q87="",#REF!&gt;0,#REF!&lt;5),K87,)</f>
        <v>#REF!</v>
      </c>
      <c r="K87" s="518" t="str">
        <f>IF(D87="","ZZZ9",IF(AND(#REF!&gt;0,#REF!&lt;5),D87&amp;#REF!,D87&amp;"9"))</f>
        <v>ZZZ9</v>
      </c>
      <c r="L87" s="519">
        <f t="shared" si="0"/>
        <v>999</v>
      </c>
      <c r="M87" s="530">
        <f t="shared" si="1"/>
        <v>999</v>
      </c>
      <c r="N87" s="527"/>
      <c r="O87" s="522"/>
      <c r="P87" s="521">
        <f t="shared" si="2"/>
        <v>999</v>
      </c>
      <c r="Q87" s="522"/>
    </row>
    <row r="88" spans="1:17" s="523" customFormat="1" ht="18.899999999999999" customHeight="1" x14ac:dyDescent="0.25">
      <c r="A88" s="511">
        <v>82</v>
      </c>
      <c r="B88" s="512"/>
      <c r="C88" s="512"/>
      <c r="D88" s="513"/>
      <c r="E88" s="514"/>
      <c r="F88" s="522"/>
      <c r="G88" s="522"/>
      <c r="H88" s="524"/>
      <c r="I88" s="525"/>
      <c r="J88" s="517" t="e">
        <f>IF(AND(Q88="",#REF!&gt;0,#REF!&lt;5),K88,)</f>
        <v>#REF!</v>
      </c>
      <c r="K88" s="518" t="str">
        <f>IF(D88="","ZZZ9",IF(AND(#REF!&gt;0,#REF!&lt;5),D88&amp;#REF!,D88&amp;"9"))</f>
        <v>ZZZ9</v>
      </c>
      <c r="L88" s="519">
        <f t="shared" si="0"/>
        <v>999</v>
      </c>
      <c r="M88" s="530">
        <f t="shared" si="1"/>
        <v>999</v>
      </c>
      <c r="N88" s="527"/>
      <c r="O88" s="522"/>
      <c r="P88" s="521">
        <f t="shared" si="2"/>
        <v>999</v>
      </c>
      <c r="Q88" s="522"/>
    </row>
    <row r="89" spans="1:17" s="523" customFormat="1" ht="18.899999999999999" customHeight="1" x14ac:dyDescent="0.25">
      <c r="A89" s="511">
        <v>83</v>
      </c>
      <c r="B89" s="512"/>
      <c r="C89" s="512"/>
      <c r="D89" s="513"/>
      <c r="E89" s="514"/>
      <c r="F89" s="522"/>
      <c r="G89" s="522"/>
      <c r="H89" s="524"/>
      <c r="I89" s="525"/>
      <c r="J89" s="517" t="e">
        <f>IF(AND(Q89="",#REF!&gt;0,#REF!&lt;5),K89,)</f>
        <v>#REF!</v>
      </c>
      <c r="K89" s="518" t="str">
        <f>IF(D89="","ZZZ9",IF(AND(#REF!&gt;0,#REF!&lt;5),D89&amp;#REF!,D89&amp;"9"))</f>
        <v>ZZZ9</v>
      </c>
      <c r="L89" s="519">
        <f t="shared" si="0"/>
        <v>999</v>
      </c>
      <c r="M89" s="530">
        <f t="shared" si="1"/>
        <v>999</v>
      </c>
      <c r="N89" s="527"/>
      <c r="O89" s="522"/>
      <c r="P89" s="521">
        <f t="shared" si="2"/>
        <v>999</v>
      </c>
      <c r="Q89" s="522"/>
    </row>
    <row r="90" spans="1:17" s="523" customFormat="1" ht="18.899999999999999" customHeight="1" x14ac:dyDescent="0.25">
      <c r="A90" s="511">
        <v>84</v>
      </c>
      <c r="B90" s="512"/>
      <c r="C90" s="512"/>
      <c r="D90" s="513"/>
      <c r="E90" s="514"/>
      <c r="F90" s="522"/>
      <c r="G90" s="522"/>
      <c r="H90" s="524"/>
      <c r="I90" s="525"/>
      <c r="J90" s="517" t="e">
        <f>IF(AND(Q90="",#REF!&gt;0,#REF!&lt;5),K90,)</f>
        <v>#REF!</v>
      </c>
      <c r="K90" s="518" t="str">
        <f>IF(D90="","ZZZ9",IF(AND(#REF!&gt;0,#REF!&lt;5),D90&amp;#REF!,D90&amp;"9"))</f>
        <v>ZZZ9</v>
      </c>
      <c r="L90" s="519">
        <f t="shared" si="0"/>
        <v>999</v>
      </c>
      <c r="M90" s="530">
        <f t="shared" si="1"/>
        <v>999</v>
      </c>
      <c r="N90" s="527"/>
      <c r="O90" s="522"/>
      <c r="P90" s="521">
        <f t="shared" si="2"/>
        <v>999</v>
      </c>
      <c r="Q90" s="522"/>
    </row>
    <row r="91" spans="1:17" s="523" customFormat="1" ht="18.899999999999999" customHeight="1" x14ac:dyDescent="0.25">
      <c r="A91" s="511">
        <v>85</v>
      </c>
      <c r="B91" s="512"/>
      <c r="C91" s="512"/>
      <c r="D91" s="513"/>
      <c r="E91" s="514"/>
      <c r="F91" s="522"/>
      <c r="G91" s="522"/>
      <c r="H91" s="524"/>
      <c r="I91" s="525"/>
      <c r="J91" s="517" t="e">
        <f>IF(AND(Q91="",#REF!&gt;0,#REF!&lt;5),K91,)</f>
        <v>#REF!</v>
      </c>
      <c r="K91" s="518" t="str">
        <f>IF(D91="","ZZZ9",IF(AND(#REF!&gt;0,#REF!&lt;5),D91&amp;#REF!,D91&amp;"9"))</f>
        <v>ZZZ9</v>
      </c>
      <c r="L91" s="519">
        <f t="shared" si="0"/>
        <v>999</v>
      </c>
      <c r="M91" s="530">
        <f t="shared" si="1"/>
        <v>999</v>
      </c>
      <c r="N91" s="527"/>
      <c r="O91" s="522"/>
      <c r="P91" s="521">
        <f t="shared" si="2"/>
        <v>999</v>
      </c>
      <c r="Q91" s="522"/>
    </row>
    <row r="92" spans="1:17" s="523" customFormat="1" ht="18.899999999999999" customHeight="1" x14ac:dyDescent="0.25">
      <c r="A92" s="511">
        <v>86</v>
      </c>
      <c r="B92" s="512"/>
      <c r="C92" s="512"/>
      <c r="D92" s="513"/>
      <c r="E92" s="514"/>
      <c r="F92" s="522"/>
      <c r="G92" s="522"/>
      <c r="H92" s="524"/>
      <c r="I92" s="525"/>
      <c r="J92" s="517" t="e">
        <f>IF(AND(Q92="",#REF!&gt;0,#REF!&lt;5),K92,)</f>
        <v>#REF!</v>
      </c>
      <c r="K92" s="518" t="str">
        <f>IF(D92="","ZZZ9",IF(AND(#REF!&gt;0,#REF!&lt;5),D92&amp;#REF!,D92&amp;"9"))</f>
        <v>ZZZ9</v>
      </c>
      <c r="L92" s="519">
        <f t="shared" si="0"/>
        <v>999</v>
      </c>
      <c r="M92" s="530">
        <f t="shared" si="1"/>
        <v>999</v>
      </c>
      <c r="N92" s="527"/>
      <c r="O92" s="522"/>
      <c r="P92" s="521">
        <f t="shared" si="2"/>
        <v>999</v>
      </c>
      <c r="Q92" s="522"/>
    </row>
    <row r="93" spans="1:17" s="523" customFormat="1" ht="18.899999999999999" customHeight="1" x14ac:dyDescent="0.25">
      <c r="A93" s="511">
        <v>87</v>
      </c>
      <c r="B93" s="512"/>
      <c r="C93" s="512"/>
      <c r="D93" s="513"/>
      <c r="E93" s="514"/>
      <c r="F93" s="522"/>
      <c r="G93" s="522"/>
      <c r="H93" s="524"/>
      <c r="I93" s="525"/>
      <c r="J93" s="517" t="e">
        <f>IF(AND(Q93="",#REF!&gt;0,#REF!&lt;5),K93,)</f>
        <v>#REF!</v>
      </c>
      <c r="K93" s="518" t="str">
        <f>IF(D93="","ZZZ9",IF(AND(#REF!&gt;0,#REF!&lt;5),D93&amp;#REF!,D93&amp;"9"))</f>
        <v>ZZZ9</v>
      </c>
      <c r="L93" s="519">
        <f t="shared" si="0"/>
        <v>999</v>
      </c>
      <c r="M93" s="530">
        <f t="shared" si="1"/>
        <v>999</v>
      </c>
      <c r="N93" s="527"/>
      <c r="O93" s="522"/>
      <c r="P93" s="521">
        <f t="shared" si="2"/>
        <v>999</v>
      </c>
      <c r="Q93" s="522"/>
    </row>
    <row r="94" spans="1:17" s="523" customFormat="1" ht="18.899999999999999" customHeight="1" x14ac:dyDescent="0.25">
      <c r="A94" s="511">
        <v>88</v>
      </c>
      <c r="B94" s="512"/>
      <c r="C94" s="512"/>
      <c r="D94" s="513"/>
      <c r="E94" s="514"/>
      <c r="F94" s="522"/>
      <c r="G94" s="522"/>
      <c r="H94" s="524"/>
      <c r="I94" s="525"/>
      <c r="J94" s="517" t="e">
        <f>IF(AND(Q94="",#REF!&gt;0,#REF!&lt;5),K94,)</f>
        <v>#REF!</v>
      </c>
      <c r="K94" s="518" t="str">
        <f>IF(D94="","ZZZ9",IF(AND(#REF!&gt;0,#REF!&lt;5),D94&amp;#REF!,D94&amp;"9"))</f>
        <v>ZZZ9</v>
      </c>
      <c r="L94" s="519">
        <f t="shared" si="0"/>
        <v>999</v>
      </c>
      <c r="M94" s="530">
        <f t="shared" si="1"/>
        <v>999</v>
      </c>
      <c r="N94" s="527"/>
      <c r="O94" s="522"/>
      <c r="P94" s="521">
        <f t="shared" si="2"/>
        <v>999</v>
      </c>
      <c r="Q94" s="522"/>
    </row>
    <row r="95" spans="1:17" s="523" customFormat="1" ht="18.899999999999999" customHeight="1" x14ac:dyDescent="0.25">
      <c r="A95" s="511">
        <v>89</v>
      </c>
      <c r="B95" s="512"/>
      <c r="C95" s="512"/>
      <c r="D95" s="513"/>
      <c r="E95" s="514"/>
      <c r="F95" s="522"/>
      <c r="G95" s="522"/>
      <c r="H95" s="524"/>
      <c r="I95" s="525"/>
      <c r="J95" s="517" t="e">
        <f>IF(AND(Q95="",#REF!&gt;0,#REF!&lt;5),K95,)</f>
        <v>#REF!</v>
      </c>
      <c r="K95" s="518" t="str">
        <f>IF(D95="","ZZZ9",IF(AND(#REF!&gt;0,#REF!&lt;5),D95&amp;#REF!,D95&amp;"9"))</f>
        <v>ZZZ9</v>
      </c>
      <c r="L95" s="519">
        <f t="shared" si="0"/>
        <v>999</v>
      </c>
      <c r="M95" s="530">
        <f t="shared" si="1"/>
        <v>999</v>
      </c>
      <c r="N95" s="527"/>
      <c r="O95" s="522"/>
      <c r="P95" s="521">
        <f t="shared" si="2"/>
        <v>999</v>
      </c>
      <c r="Q95" s="522"/>
    </row>
    <row r="96" spans="1:17" s="523" customFormat="1" ht="18.899999999999999" customHeight="1" x14ac:dyDescent="0.25">
      <c r="A96" s="511">
        <v>90</v>
      </c>
      <c r="B96" s="512"/>
      <c r="C96" s="512"/>
      <c r="D96" s="513"/>
      <c r="E96" s="514"/>
      <c r="F96" s="522"/>
      <c r="G96" s="522"/>
      <c r="H96" s="524"/>
      <c r="I96" s="525"/>
      <c r="J96" s="517" t="e">
        <f>IF(AND(Q96="",#REF!&gt;0,#REF!&lt;5),K96,)</f>
        <v>#REF!</v>
      </c>
      <c r="K96" s="518" t="str">
        <f>IF(D96="","ZZZ9",IF(AND(#REF!&gt;0,#REF!&lt;5),D96&amp;#REF!,D96&amp;"9"))</f>
        <v>ZZZ9</v>
      </c>
      <c r="L96" s="519">
        <f t="shared" si="0"/>
        <v>999</v>
      </c>
      <c r="M96" s="530">
        <f t="shared" si="1"/>
        <v>999</v>
      </c>
      <c r="N96" s="527"/>
      <c r="O96" s="522"/>
      <c r="P96" s="521">
        <f t="shared" si="2"/>
        <v>999</v>
      </c>
      <c r="Q96" s="522"/>
    </row>
    <row r="97" spans="1:17" s="523" customFormat="1" ht="18.899999999999999" customHeight="1" x14ac:dyDescent="0.25">
      <c r="A97" s="511">
        <v>91</v>
      </c>
      <c r="B97" s="512"/>
      <c r="C97" s="512"/>
      <c r="D97" s="513"/>
      <c r="E97" s="514"/>
      <c r="F97" s="522"/>
      <c r="G97" s="522"/>
      <c r="H97" s="524"/>
      <c r="I97" s="525"/>
      <c r="J97" s="517" t="e">
        <f>IF(AND(Q97="",#REF!&gt;0,#REF!&lt;5),K97,)</f>
        <v>#REF!</v>
      </c>
      <c r="K97" s="518" t="str">
        <f>IF(D97="","ZZZ9",IF(AND(#REF!&gt;0,#REF!&lt;5),D97&amp;#REF!,D97&amp;"9"))</f>
        <v>ZZZ9</v>
      </c>
      <c r="L97" s="519">
        <f t="shared" si="0"/>
        <v>999</v>
      </c>
      <c r="M97" s="530">
        <f t="shared" si="1"/>
        <v>999</v>
      </c>
      <c r="N97" s="527"/>
      <c r="O97" s="522"/>
      <c r="P97" s="521">
        <f t="shared" si="2"/>
        <v>999</v>
      </c>
      <c r="Q97" s="522"/>
    </row>
    <row r="98" spans="1:17" s="523" customFormat="1" ht="18.899999999999999" customHeight="1" x14ac:dyDescent="0.25">
      <c r="A98" s="511">
        <v>92</v>
      </c>
      <c r="B98" s="512"/>
      <c r="C98" s="512"/>
      <c r="D98" s="513"/>
      <c r="E98" s="514"/>
      <c r="F98" s="522"/>
      <c r="G98" s="522"/>
      <c r="H98" s="524"/>
      <c r="I98" s="525"/>
      <c r="J98" s="517" t="e">
        <f>IF(AND(Q98="",#REF!&gt;0,#REF!&lt;5),K98,)</f>
        <v>#REF!</v>
      </c>
      <c r="K98" s="518" t="str">
        <f>IF(D98="","ZZZ9",IF(AND(#REF!&gt;0,#REF!&lt;5),D98&amp;#REF!,D98&amp;"9"))</f>
        <v>ZZZ9</v>
      </c>
      <c r="L98" s="519">
        <f t="shared" si="0"/>
        <v>999</v>
      </c>
      <c r="M98" s="530">
        <f t="shared" si="1"/>
        <v>999</v>
      </c>
      <c r="N98" s="527"/>
      <c r="O98" s="522"/>
      <c r="P98" s="521">
        <f t="shared" si="2"/>
        <v>999</v>
      </c>
      <c r="Q98" s="522"/>
    </row>
    <row r="99" spans="1:17" s="523" customFormat="1" ht="18.899999999999999" customHeight="1" x14ac:dyDescent="0.25">
      <c r="A99" s="511">
        <v>93</v>
      </c>
      <c r="B99" s="512"/>
      <c r="C99" s="512"/>
      <c r="D99" s="513"/>
      <c r="E99" s="514"/>
      <c r="F99" s="522"/>
      <c r="G99" s="522"/>
      <c r="H99" s="524"/>
      <c r="I99" s="525"/>
      <c r="J99" s="517" t="e">
        <f>IF(AND(Q99="",#REF!&gt;0,#REF!&lt;5),K99,)</f>
        <v>#REF!</v>
      </c>
      <c r="K99" s="518" t="str">
        <f>IF(D99="","ZZZ9",IF(AND(#REF!&gt;0,#REF!&lt;5),D99&amp;#REF!,D99&amp;"9"))</f>
        <v>ZZZ9</v>
      </c>
      <c r="L99" s="519">
        <f t="shared" si="0"/>
        <v>999</v>
      </c>
      <c r="M99" s="530">
        <f t="shared" si="1"/>
        <v>999</v>
      </c>
      <c r="N99" s="527"/>
      <c r="O99" s="522"/>
      <c r="P99" s="521">
        <f t="shared" si="2"/>
        <v>999</v>
      </c>
      <c r="Q99" s="522"/>
    </row>
    <row r="100" spans="1:17" s="523" customFormat="1" ht="18.899999999999999" customHeight="1" x14ac:dyDescent="0.25">
      <c r="A100" s="511">
        <v>94</v>
      </c>
      <c r="B100" s="512"/>
      <c r="C100" s="512"/>
      <c r="D100" s="513"/>
      <c r="E100" s="514"/>
      <c r="F100" s="522"/>
      <c r="G100" s="522"/>
      <c r="H100" s="524"/>
      <c r="I100" s="525"/>
      <c r="J100" s="517" t="e">
        <f>IF(AND(Q100="",#REF!&gt;0,#REF!&lt;5),K100,)</f>
        <v>#REF!</v>
      </c>
      <c r="K100" s="518" t="str">
        <f>IF(D100="","ZZZ9",IF(AND(#REF!&gt;0,#REF!&lt;5),D100&amp;#REF!,D100&amp;"9"))</f>
        <v>ZZZ9</v>
      </c>
      <c r="L100" s="519">
        <f t="shared" si="0"/>
        <v>999</v>
      </c>
      <c r="M100" s="530">
        <f t="shared" si="1"/>
        <v>999</v>
      </c>
      <c r="N100" s="527"/>
      <c r="O100" s="522"/>
      <c r="P100" s="521">
        <f t="shared" si="2"/>
        <v>999</v>
      </c>
      <c r="Q100" s="522"/>
    </row>
    <row r="101" spans="1:17" s="523" customFormat="1" ht="18.899999999999999" customHeight="1" x14ac:dyDescent="0.25">
      <c r="A101" s="511">
        <v>95</v>
      </c>
      <c r="B101" s="512"/>
      <c r="C101" s="512"/>
      <c r="D101" s="513"/>
      <c r="E101" s="514"/>
      <c r="F101" s="522"/>
      <c r="G101" s="522"/>
      <c r="H101" s="524"/>
      <c r="I101" s="525"/>
      <c r="J101" s="517" t="e">
        <f>IF(AND(Q101="",#REF!&gt;0,#REF!&lt;5),K101,)</f>
        <v>#REF!</v>
      </c>
      <c r="K101" s="518" t="str">
        <f>IF(D101="","ZZZ9",IF(AND(#REF!&gt;0,#REF!&lt;5),D101&amp;#REF!,D101&amp;"9"))</f>
        <v>ZZZ9</v>
      </c>
      <c r="L101" s="519">
        <f t="shared" si="0"/>
        <v>999</v>
      </c>
      <c r="M101" s="530">
        <f t="shared" si="1"/>
        <v>999</v>
      </c>
      <c r="N101" s="527"/>
      <c r="O101" s="522"/>
      <c r="P101" s="521">
        <f t="shared" si="2"/>
        <v>999</v>
      </c>
      <c r="Q101" s="522"/>
    </row>
    <row r="102" spans="1:17" s="523" customFormat="1" ht="18.899999999999999" customHeight="1" x14ac:dyDescent="0.25">
      <c r="A102" s="511">
        <v>96</v>
      </c>
      <c r="B102" s="512"/>
      <c r="C102" s="512"/>
      <c r="D102" s="513"/>
      <c r="E102" s="514"/>
      <c r="F102" s="522"/>
      <c r="G102" s="522"/>
      <c r="H102" s="524"/>
      <c r="I102" s="525"/>
      <c r="J102" s="517" t="e">
        <f>IF(AND(Q102="",#REF!&gt;0,#REF!&lt;5),K102,)</f>
        <v>#REF!</v>
      </c>
      <c r="K102" s="518" t="str">
        <f>IF(D102="","ZZZ9",IF(AND(#REF!&gt;0,#REF!&lt;5),D102&amp;#REF!,D102&amp;"9"))</f>
        <v>ZZZ9</v>
      </c>
      <c r="L102" s="519">
        <f t="shared" si="0"/>
        <v>999</v>
      </c>
      <c r="M102" s="530">
        <f t="shared" si="1"/>
        <v>999</v>
      </c>
      <c r="N102" s="527"/>
      <c r="O102" s="522"/>
      <c r="P102" s="521">
        <f t="shared" si="2"/>
        <v>999</v>
      </c>
      <c r="Q102" s="522"/>
    </row>
    <row r="103" spans="1:17" s="523" customFormat="1" ht="18.899999999999999" customHeight="1" x14ac:dyDescent="0.25">
      <c r="A103" s="511">
        <v>97</v>
      </c>
      <c r="B103" s="512"/>
      <c r="C103" s="512"/>
      <c r="D103" s="513"/>
      <c r="E103" s="514"/>
      <c r="F103" s="522"/>
      <c r="G103" s="522"/>
      <c r="H103" s="524"/>
      <c r="I103" s="525"/>
      <c r="J103" s="517" t="e">
        <f>IF(AND(Q103="",#REF!&gt;0,#REF!&lt;5),K103,)</f>
        <v>#REF!</v>
      </c>
      <c r="K103" s="518" t="str">
        <f>IF(D103="","ZZZ9",IF(AND(#REF!&gt;0,#REF!&lt;5),D103&amp;#REF!,D103&amp;"9"))</f>
        <v>ZZZ9</v>
      </c>
      <c r="L103" s="519">
        <f t="shared" si="0"/>
        <v>999</v>
      </c>
      <c r="M103" s="530">
        <f t="shared" si="1"/>
        <v>999</v>
      </c>
      <c r="N103" s="527"/>
      <c r="O103" s="522"/>
      <c r="P103" s="521">
        <f t="shared" si="2"/>
        <v>999</v>
      </c>
      <c r="Q103" s="522"/>
    </row>
    <row r="104" spans="1:17" s="523" customFormat="1" ht="18.899999999999999" customHeight="1" x14ac:dyDescent="0.25">
      <c r="A104" s="511">
        <v>98</v>
      </c>
      <c r="B104" s="512"/>
      <c r="C104" s="512"/>
      <c r="D104" s="513"/>
      <c r="E104" s="514"/>
      <c r="F104" s="522"/>
      <c r="G104" s="522"/>
      <c r="H104" s="524"/>
      <c r="I104" s="525"/>
      <c r="J104" s="517" t="e">
        <f>IF(AND(Q104="",#REF!&gt;0,#REF!&lt;5),K104,)</f>
        <v>#REF!</v>
      </c>
      <c r="K104" s="518" t="str">
        <f>IF(D104="","ZZZ9",IF(AND(#REF!&gt;0,#REF!&lt;5),D104&amp;#REF!,D104&amp;"9"))</f>
        <v>ZZZ9</v>
      </c>
      <c r="L104" s="519">
        <f t="shared" ref="L104:L156" si="3">IF(Q104="",999,Q104)</f>
        <v>999</v>
      </c>
      <c r="M104" s="530">
        <f t="shared" ref="M104:M156" si="4">IF(P104=999,999,1)</f>
        <v>999</v>
      </c>
      <c r="N104" s="527"/>
      <c r="O104" s="522"/>
      <c r="P104" s="521">
        <f t="shared" ref="P104:P156" si="5">IF(N104="DA",1,IF(N104="WC",2,IF(N104="SE",3,IF(N104="Q",4,IF(N104="LL",5,999)))))</f>
        <v>999</v>
      </c>
      <c r="Q104" s="522"/>
    </row>
    <row r="105" spans="1:17" s="523" customFormat="1" ht="18.899999999999999" customHeight="1" x14ac:dyDescent="0.25">
      <c r="A105" s="511">
        <v>99</v>
      </c>
      <c r="B105" s="512"/>
      <c r="C105" s="512"/>
      <c r="D105" s="513"/>
      <c r="E105" s="514"/>
      <c r="F105" s="522"/>
      <c r="G105" s="522"/>
      <c r="H105" s="524"/>
      <c r="I105" s="525"/>
      <c r="J105" s="517" t="e">
        <f>IF(AND(Q105="",#REF!&gt;0,#REF!&lt;5),K105,)</f>
        <v>#REF!</v>
      </c>
      <c r="K105" s="518" t="str">
        <f>IF(D105="","ZZZ9",IF(AND(#REF!&gt;0,#REF!&lt;5),D105&amp;#REF!,D105&amp;"9"))</f>
        <v>ZZZ9</v>
      </c>
      <c r="L105" s="519">
        <f t="shared" si="3"/>
        <v>999</v>
      </c>
      <c r="M105" s="530">
        <f t="shared" si="4"/>
        <v>999</v>
      </c>
      <c r="N105" s="527"/>
      <c r="O105" s="522"/>
      <c r="P105" s="521">
        <f t="shared" si="5"/>
        <v>999</v>
      </c>
      <c r="Q105" s="522"/>
    </row>
    <row r="106" spans="1:17" s="523" customFormat="1" ht="18.899999999999999" customHeight="1" x14ac:dyDescent="0.25">
      <c r="A106" s="511">
        <v>100</v>
      </c>
      <c r="B106" s="512"/>
      <c r="C106" s="512"/>
      <c r="D106" s="513"/>
      <c r="E106" s="514"/>
      <c r="F106" s="522"/>
      <c r="G106" s="522"/>
      <c r="H106" s="524"/>
      <c r="I106" s="525"/>
      <c r="J106" s="517" t="e">
        <f>IF(AND(Q106="",#REF!&gt;0,#REF!&lt;5),K106,)</f>
        <v>#REF!</v>
      </c>
      <c r="K106" s="518" t="str">
        <f>IF(D106="","ZZZ9",IF(AND(#REF!&gt;0,#REF!&lt;5),D106&amp;#REF!,D106&amp;"9"))</f>
        <v>ZZZ9</v>
      </c>
      <c r="L106" s="519">
        <f t="shared" si="3"/>
        <v>999</v>
      </c>
      <c r="M106" s="530">
        <f t="shared" si="4"/>
        <v>999</v>
      </c>
      <c r="N106" s="527"/>
      <c r="O106" s="522"/>
      <c r="P106" s="521">
        <f t="shared" si="5"/>
        <v>999</v>
      </c>
      <c r="Q106" s="522"/>
    </row>
    <row r="107" spans="1:17" s="523" customFormat="1" ht="18.899999999999999" customHeight="1" x14ac:dyDescent="0.25">
      <c r="A107" s="511">
        <v>101</v>
      </c>
      <c r="B107" s="512"/>
      <c r="C107" s="512"/>
      <c r="D107" s="513"/>
      <c r="E107" s="514"/>
      <c r="F107" s="522"/>
      <c r="G107" s="522"/>
      <c r="H107" s="524"/>
      <c r="I107" s="525"/>
      <c r="J107" s="517" t="e">
        <f>IF(AND(Q107="",#REF!&gt;0,#REF!&lt;5),K107,)</f>
        <v>#REF!</v>
      </c>
      <c r="K107" s="518" t="str">
        <f>IF(D107="","ZZZ9",IF(AND(#REF!&gt;0,#REF!&lt;5),D107&amp;#REF!,D107&amp;"9"))</f>
        <v>ZZZ9</v>
      </c>
      <c r="L107" s="519">
        <f t="shared" si="3"/>
        <v>999</v>
      </c>
      <c r="M107" s="530">
        <f t="shared" si="4"/>
        <v>999</v>
      </c>
      <c r="N107" s="527"/>
      <c r="O107" s="522"/>
      <c r="P107" s="521">
        <f t="shared" si="5"/>
        <v>999</v>
      </c>
      <c r="Q107" s="522"/>
    </row>
    <row r="108" spans="1:17" s="523" customFormat="1" ht="18.899999999999999" customHeight="1" x14ac:dyDescent="0.25">
      <c r="A108" s="511">
        <v>102</v>
      </c>
      <c r="B108" s="512"/>
      <c r="C108" s="512"/>
      <c r="D108" s="513"/>
      <c r="E108" s="514"/>
      <c r="F108" s="522"/>
      <c r="G108" s="522"/>
      <c r="H108" s="524"/>
      <c r="I108" s="525"/>
      <c r="J108" s="517" t="e">
        <f>IF(AND(Q108="",#REF!&gt;0,#REF!&lt;5),K108,)</f>
        <v>#REF!</v>
      </c>
      <c r="K108" s="518" t="str">
        <f>IF(D108="","ZZZ9",IF(AND(#REF!&gt;0,#REF!&lt;5),D108&amp;#REF!,D108&amp;"9"))</f>
        <v>ZZZ9</v>
      </c>
      <c r="L108" s="519">
        <f t="shared" si="3"/>
        <v>999</v>
      </c>
      <c r="M108" s="530">
        <f t="shared" si="4"/>
        <v>999</v>
      </c>
      <c r="N108" s="527"/>
      <c r="O108" s="522"/>
      <c r="P108" s="521">
        <f t="shared" si="5"/>
        <v>999</v>
      </c>
      <c r="Q108" s="522"/>
    </row>
    <row r="109" spans="1:17" s="523" customFormat="1" ht="18.899999999999999" customHeight="1" x14ac:dyDescent="0.25">
      <c r="A109" s="511">
        <v>103</v>
      </c>
      <c r="B109" s="512"/>
      <c r="C109" s="512"/>
      <c r="D109" s="513"/>
      <c r="E109" s="514"/>
      <c r="F109" s="522"/>
      <c r="G109" s="522"/>
      <c r="H109" s="524"/>
      <c r="I109" s="525"/>
      <c r="J109" s="517" t="e">
        <f>IF(AND(Q109="",#REF!&gt;0,#REF!&lt;5),K109,)</f>
        <v>#REF!</v>
      </c>
      <c r="K109" s="518" t="str">
        <f>IF(D109="","ZZZ9",IF(AND(#REF!&gt;0,#REF!&lt;5),D109&amp;#REF!,D109&amp;"9"))</f>
        <v>ZZZ9</v>
      </c>
      <c r="L109" s="519">
        <f t="shared" si="3"/>
        <v>999</v>
      </c>
      <c r="M109" s="530">
        <f t="shared" si="4"/>
        <v>999</v>
      </c>
      <c r="N109" s="527"/>
      <c r="O109" s="522"/>
      <c r="P109" s="521">
        <f t="shared" si="5"/>
        <v>999</v>
      </c>
      <c r="Q109" s="522"/>
    </row>
    <row r="110" spans="1:17" s="523" customFormat="1" ht="18.899999999999999" customHeight="1" x14ac:dyDescent="0.25">
      <c r="A110" s="511">
        <v>104</v>
      </c>
      <c r="B110" s="512"/>
      <c r="C110" s="512"/>
      <c r="D110" s="513"/>
      <c r="E110" s="514"/>
      <c r="F110" s="522"/>
      <c r="G110" s="522"/>
      <c r="H110" s="524"/>
      <c r="I110" s="525"/>
      <c r="J110" s="517" t="e">
        <f>IF(AND(Q110="",#REF!&gt;0,#REF!&lt;5),K110,)</f>
        <v>#REF!</v>
      </c>
      <c r="K110" s="518" t="str">
        <f>IF(D110="","ZZZ9",IF(AND(#REF!&gt;0,#REF!&lt;5),D110&amp;#REF!,D110&amp;"9"))</f>
        <v>ZZZ9</v>
      </c>
      <c r="L110" s="519">
        <f t="shared" si="3"/>
        <v>999</v>
      </c>
      <c r="M110" s="530">
        <f t="shared" si="4"/>
        <v>999</v>
      </c>
      <c r="N110" s="527"/>
      <c r="O110" s="522"/>
      <c r="P110" s="521">
        <f t="shared" si="5"/>
        <v>999</v>
      </c>
      <c r="Q110" s="522"/>
    </row>
    <row r="111" spans="1:17" s="523" customFormat="1" ht="18.899999999999999" customHeight="1" x14ac:dyDescent="0.25">
      <c r="A111" s="511">
        <v>105</v>
      </c>
      <c r="B111" s="512"/>
      <c r="C111" s="512"/>
      <c r="D111" s="513"/>
      <c r="E111" s="514"/>
      <c r="F111" s="522"/>
      <c r="G111" s="522"/>
      <c r="H111" s="524"/>
      <c r="I111" s="525"/>
      <c r="J111" s="517" t="e">
        <f>IF(AND(Q111="",#REF!&gt;0,#REF!&lt;5),K111,)</f>
        <v>#REF!</v>
      </c>
      <c r="K111" s="518" t="str">
        <f>IF(D111="","ZZZ9",IF(AND(#REF!&gt;0,#REF!&lt;5),D111&amp;#REF!,D111&amp;"9"))</f>
        <v>ZZZ9</v>
      </c>
      <c r="L111" s="519">
        <f t="shared" si="3"/>
        <v>999</v>
      </c>
      <c r="M111" s="530">
        <f t="shared" si="4"/>
        <v>999</v>
      </c>
      <c r="N111" s="527"/>
      <c r="O111" s="522"/>
      <c r="P111" s="521">
        <f t="shared" si="5"/>
        <v>999</v>
      </c>
      <c r="Q111" s="522"/>
    </row>
    <row r="112" spans="1:17" s="523" customFormat="1" ht="18.899999999999999" customHeight="1" x14ac:dyDescent="0.25">
      <c r="A112" s="511">
        <v>106</v>
      </c>
      <c r="B112" s="512"/>
      <c r="C112" s="512"/>
      <c r="D112" s="513"/>
      <c r="E112" s="514"/>
      <c r="F112" s="522"/>
      <c r="G112" s="522"/>
      <c r="H112" s="524"/>
      <c r="I112" s="525"/>
      <c r="J112" s="517" t="e">
        <f>IF(AND(Q112="",#REF!&gt;0,#REF!&lt;5),K112,)</f>
        <v>#REF!</v>
      </c>
      <c r="K112" s="518" t="str">
        <f>IF(D112="","ZZZ9",IF(AND(#REF!&gt;0,#REF!&lt;5),D112&amp;#REF!,D112&amp;"9"))</f>
        <v>ZZZ9</v>
      </c>
      <c r="L112" s="519">
        <f t="shared" si="3"/>
        <v>999</v>
      </c>
      <c r="M112" s="530">
        <f t="shared" si="4"/>
        <v>999</v>
      </c>
      <c r="N112" s="527"/>
      <c r="O112" s="522"/>
      <c r="P112" s="521">
        <f t="shared" si="5"/>
        <v>999</v>
      </c>
      <c r="Q112" s="522"/>
    </row>
    <row r="113" spans="1:17" s="523" customFormat="1" ht="18.899999999999999" customHeight="1" x14ac:dyDescent="0.25">
      <c r="A113" s="511">
        <v>107</v>
      </c>
      <c r="B113" s="512"/>
      <c r="C113" s="512"/>
      <c r="D113" s="513"/>
      <c r="E113" s="514"/>
      <c r="F113" s="522"/>
      <c r="G113" s="522"/>
      <c r="H113" s="524"/>
      <c r="I113" s="525"/>
      <c r="J113" s="517" t="e">
        <f>IF(AND(Q113="",#REF!&gt;0,#REF!&lt;5),K113,)</f>
        <v>#REF!</v>
      </c>
      <c r="K113" s="518" t="str">
        <f>IF(D113="","ZZZ9",IF(AND(#REF!&gt;0,#REF!&lt;5),D113&amp;#REF!,D113&amp;"9"))</f>
        <v>ZZZ9</v>
      </c>
      <c r="L113" s="519">
        <f t="shared" si="3"/>
        <v>999</v>
      </c>
      <c r="M113" s="530">
        <f t="shared" si="4"/>
        <v>999</v>
      </c>
      <c r="N113" s="527"/>
      <c r="O113" s="522"/>
      <c r="P113" s="521">
        <f t="shared" si="5"/>
        <v>999</v>
      </c>
      <c r="Q113" s="522"/>
    </row>
    <row r="114" spans="1:17" s="523" customFormat="1" ht="18.899999999999999" customHeight="1" x14ac:dyDescent="0.25">
      <c r="A114" s="511">
        <v>108</v>
      </c>
      <c r="B114" s="512"/>
      <c r="C114" s="512"/>
      <c r="D114" s="513"/>
      <c r="E114" s="514"/>
      <c r="F114" s="522"/>
      <c r="G114" s="522"/>
      <c r="H114" s="524"/>
      <c r="I114" s="525"/>
      <c r="J114" s="517" t="e">
        <f>IF(AND(Q114="",#REF!&gt;0,#REF!&lt;5),K114,)</f>
        <v>#REF!</v>
      </c>
      <c r="K114" s="518" t="str">
        <f>IF(D114="","ZZZ9",IF(AND(#REF!&gt;0,#REF!&lt;5),D114&amp;#REF!,D114&amp;"9"))</f>
        <v>ZZZ9</v>
      </c>
      <c r="L114" s="519">
        <f t="shared" si="3"/>
        <v>999</v>
      </c>
      <c r="M114" s="530">
        <f t="shared" si="4"/>
        <v>999</v>
      </c>
      <c r="N114" s="527"/>
      <c r="O114" s="522"/>
      <c r="P114" s="521">
        <f t="shared" si="5"/>
        <v>999</v>
      </c>
      <c r="Q114" s="522"/>
    </row>
    <row r="115" spans="1:17" s="523" customFormat="1" ht="18.899999999999999" customHeight="1" x14ac:dyDescent="0.25">
      <c r="A115" s="511">
        <v>109</v>
      </c>
      <c r="B115" s="512"/>
      <c r="C115" s="512"/>
      <c r="D115" s="513"/>
      <c r="E115" s="514"/>
      <c r="F115" s="522"/>
      <c r="G115" s="522"/>
      <c r="H115" s="524"/>
      <c r="I115" s="525"/>
      <c r="J115" s="517" t="e">
        <f>IF(AND(Q115="",#REF!&gt;0,#REF!&lt;5),K115,)</f>
        <v>#REF!</v>
      </c>
      <c r="K115" s="518" t="str">
        <f>IF(D115="","ZZZ9",IF(AND(#REF!&gt;0,#REF!&lt;5),D115&amp;#REF!,D115&amp;"9"))</f>
        <v>ZZZ9</v>
      </c>
      <c r="L115" s="519">
        <f t="shared" si="3"/>
        <v>999</v>
      </c>
      <c r="M115" s="530">
        <f t="shared" si="4"/>
        <v>999</v>
      </c>
      <c r="N115" s="527"/>
      <c r="O115" s="522"/>
      <c r="P115" s="521">
        <f t="shared" si="5"/>
        <v>999</v>
      </c>
      <c r="Q115" s="522"/>
    </row>
    <row r="116" spans="1:17" s="523" customFormat="1" ht="18.899999999999999" customHeight="1" x14ac:dyDescent="0.25">
      <c r="A116" s="511">
        <v>110</v>
      </c>
      <c r="B116" s="512"/>
      <c r="C116" s="512"/>
      <c r="D116" s="513"/>
      <c r="E116" s="514"/>
      <c r="F116" s="522"/>
      <c r="G116" s="522"/>
      <c r="H116" s="524"/>
      <c r="I116" s="525"/>
      <c r="J116" s="517" t="e">
        <f>IF(AND(Q116="",#REF!&gt;0,#REF!&lt;5),K116,)</f>
        <v>#REF!</v>
      </c>
      <c r="K116" s="518" t="str">
        <f>IF(D116="","ZZZ9",IF(AND(#REF!&gt;0,#REF!&lt;5),D116&amp;#REF!,D116&amp;"9"))</f>
        <v>ZZZ9</v>
      </c>
      <c r="L116" s="519">
        <f t="shared" si="3"/>
        <v>999</v>
      </c>
      <c r="M116" s="530">
        <f t="shared" si="4"/>
        <v>999</v>
      </c>
      <c r="N116" s="527"/>
      <c r="O116" s="522"/>
      <c r="P116" s="521">
        <f t="shared" si="5"/>
        <v>999</v>
      </c>
      <c r="Q116" s="522"/>
    </row>
    <row r="117" spans="1:17" s="523" customFormat="1" ht="18.899999999999999" customHeight="1" x14ac:dyDescent="0.25">
      <c r="A117" s="511">
        <v>111</v>
      </c>
      <c r="B117" s="512"/>
      <c r="C117" s="512"/>
      <c r="D117" s="513"/>
      <c r="E117" s="514"/>
      <c r="F117" s="522"/>
      <c r="G117" s="522"/>
      <c r="H117" s="524"/>
      <c r="I117" s="525"/>
      <c r="J117" s="517" t="e">
        <f>IF(AND(Q117="",#REF!&gt;0,#REF!&lt;5),K117,)</f>
        <v>#REF!</v>
      </c>
      <c r="K117" s="518" t="str">
        <f>IF(D117="","ZZZ9",IF(AND(#REF!&gt;0,#REF!&lt;5),D117&amp;#REF!,D117&amp;"9"))</f>
        <v>ZZZ9</v>
      </c>
      <c r="L117" s="519">
        <f t="shared" si="3"/>
        <v>999</v>
      </c>
      <c r="M117" s="530">
        <f t="shared" si="4"/>
        <v>999</v>
      </c>
      <c r="N117" s="527"/>
      <c r="O117" s="522"/>
      <c r="P117" s="521">
        <f t="shared" si="5"/>
        <v>999</v>
      </c>
      <c r="Q117" s="522"/>
    </row>
    <row r="118" spans="1:17" s="523" customFormat="1" ht="18.899999999999999" customHeight="1" x14ac:dyDescent="0.25">
      <c r="A118" s="511">
        <v>112</v>
      </c>
      <c r="B118" s="512"/>
      <c r="C118" s="512"/>
      <c r="D118" s="513"/>
      <c r="E118" s="514"/>
      <c r="F118" s="522"/>
      <c r="G118" s="522"/>
      <c r="H118" s="524"/>
      <c r="I118" s="525"/>
      <c r="J118" s="517" t="e">
        <f>IF(AND(Q118="",#REF!&gt;0,#REF!&lt;5),K118,)</f>
        <v>#REF!</v>
      </c>
      <c r="K118" s="518" t="str">
        <f>IF(D118="","ZZZ9",IF(AND(#REF!&gt;0,#REF!&lt;5),D118&amp;#REF!,D118&amp;"9"))</f>
        <v>ZZZ9</v>
      </c>
      <c r="L118" s="519">
        <f t="shared" si="3"/>
        <v>999</v>
      </c>
      <c r="M118" s="530">
        <f t="shared" si="4"/>
        <v>999</v>
      </c>
      <c r="N118" s="527"/>
      <c r="O118" s="522"/>
      <c r="P118" s="521">
        <f t="shared" si="5"/>
        <v>999</v>
      </c>
      <c r="Q118" s="522"/>
    </row>
    <row r="119" spans="1:17" s="523" customFormat="1" ht="18.899999999999999" customHeight="1" x14ac:dyDescent="0.25">
      <c r="A119" s="511">
        <v>113</v>
      </c>
      <c r="B119" s="512"/>
      <c r="C119" s="512"/>
      <c r="D119" s="513"/>
      <c r="E119" s="514"/>
      <c r="F119" s="522"/>
      <c r="G119" s="522"/>
      <c r="H119" s="524"/>
      <c r="I119" s="525"/>
      <c r="J119" s="517" t="e">
        <f>IF(AND(Q119="",#REF!&gt;0,#REF!&lt;5),K119,)</f>
        <v>#REF!</v>
      </c>
      <c r="K119" s="518" t="str">
        <f>IF(D119="","ZZZ9",IF(AND(#REF!&gt;0,#REF!&lt;5),D119&amp;#REF!,D119&amp;"9"))</f>
        <v>ZZZ9</v>
      </c>
      <c r="L119" s="519">
        <f t="shared" si="3"/>
        <v>999</v>
      </c>
      <c r="M119" s="530">
        <f t="shared" si="4"/>
        <v>999</v>
      </c>
      <c r="N119" s="527"/>
      <c r="O119" s="522"/>
      <c r="P119" s="521">
        <f t="shared" si="5"/>
        <v>999</v>
      </c>
      <c r="Q119" s="522"/>
    </row>
    <row r="120" spans="1:17" s="523" customFormat="1" ht="18.899999999999999" customHeight="1" x14ac:dyDescent="0.25">
      <c r="A120" s="511">
        <v>114</v>
      </c>
      <c r="B120" s="512"/>
      <c r="C120" s="512"/>
      <c r="D120" s="513"/>
      <c r="E120" s="514"/>
      <c r="F120" s="522"/>
      <c r="G120" s="522"/>
      <c r="H120" s="524"/>
      <c r="I120" s="525"/>
      <c r="J120" s="517" t="e">
        <f>IF(AND(Q120="",#REF!&gt;0,#REF!&lt;5),K120,)</f>
        <v>#REF!</v>
      </c>
      <c r="K120" s="518" t="str">
        <f>IF(D120="","ZZZ9",IF(AND(#REF!&gt;0,#REF!&lt;5),D120&amp;#REF!,D120&amp;"9"))</f>
        <v>ZZZ9</v>
      </c>
      <c r="L120" s="519">
        <f t="shared" si="3"/>
        <v>999</v>
      </c>
      <c r="M120" s="530">
        <f t="shared" si="4"/>
        <v>999</v>
      </c>
      <c r="N120" s="527"/>
      <c r="O120" s="522"/>
      <c r="P120" s="521">
        <f t="shared" si="5"/>
        <v>999</v>
      </c>
      <c r="Q120" s="522"/>
    </row>
    <row r="121" spans="1:17" s="523" customFormat="1" ht="18.899999999999999" customHeight="1" x14ac:dyDescent="0.25">
      <c r="A121" s="511">
        <v>115</v>
      </c>
      <c r="B121" s="512"/>
      <c r="C121" s="512"/>
      <c r="D121" s="513"/>
      <c r="E121" s="514"/>
      <c r="F121" s="522"/>
      <c r="G121" s="522"/>
      <c r="H121" s="524"/>
      <c r="I121" s="525"/>
      <c r="J121" s="517" t="e">
        <f>IF(AND(Q121="",#REF!&gt;0,#REF!&lt;5),K121,)</f>
        <v>#REF!</v>
      </c>
      <c r="K121" s="518" t="str">
        <f>IF(D121="","ZZZ9",IF(AND(#REF!&gt;0,#REF!&lt;5),D121&amp;#REF!,D121&amp;"9"))</f>
        <v>ZZZ9</v>
      </c>
      <c r="L121" s="519">
        <f t="shared" si="3"/>
        <v>999</v>
      </c>
      <c r="M121" s="530">
        <f t="shared" si="4"/>
        <v>999</v>
      </c>
      <c r="N121" s="527"/>
      <c r="O121" s="522"/>
      <c r="P121" s="521">
        <f t="shared" si="5"/>
        <v>999</v>
      </c>
      <c r="Q121" s="522"/>
    </row>
    <row r="122" spans="1:17" s="523" customFormat="1" ht="18.899999999999999" customHeight="1" x14ac:dyDescent="0.25">
      <c r="A122" s="511">
        <v>116</v>
      </c>
      <c r="B122" s="512"/>
      <c r="C122" s="512"/>
      <c r="D122" s="513"/>
      <c r="E122" s="514"/>
      <c r="F122" s="522"/>
      <c r="G122" s="522"/>
      <c r="H122" s="524"/>
      <c r="I122" s="525"/>
      <c r="J122" s="517" t="e">
        <f>IF(AND(Q122="",#REF!&gt;0,#REF!&lt;5),K122,)</f>
        <v>#REF!</v>
      </c>
      <c r="K122" s="518" t="str">
        <f>IF(D122="","ZZZ9",IF(AND(#REF!&gt;0,#REF!&lt;5),D122&amp;#REF!,D122&amp;"9"))</f>
        <v>ZZZ9</v>
      </c>
      <c r="L122" s="519">
        <f t="shared" si="3"/>
        <v>999</v>
      </c>
      <c r="M122" s="530">
        <f t="shared" si="4"/>
        <v>999</v>
      </c>
      <c r="N122" s="527"/>
      <c r="O122" s="522"/>
      <c r="P122" s="521">
        <f t="shared" si="5"/>
        <v>999</v>
      </c>
      <c r="Q122" s="522"/>
    </row>
    <row r="123" spans="1:17" s="523" customFormat="1" ht="18.899999999999999" customHeight="1" x14ac:dyDescent="0.25">
      <c r="A123" s="511">
        <v>117</v>
      </c>
      <c r="B123" s="512"/>
      <c r="C123" s="512"/>
      <c r="D123" s="513"/>
      <c r="E123" s="514"/>
      <c r="F123" s="522"/>
      <c r="G123" s="522"/>
      <c r="H123" s="524"/>
      <c r="I123" s="525"/>
      <c r="J123" s="517" t="e">
        <f>IF(AND(Q123="",#REF!&gt;0,#REF!&lt;5),K123,)</f>
        <v>#REF!</v>
      </c>
      <c r="K123" s="518" t="str">
        <f>IF(D123="","ZZZ9",IF(AND(#REF!&gt;0,#REF!&lt;5),D123&amp;#REF!,D123&amp;"9"))</f>
        <v>ZZZ9</v>
      </c>
      <c r="L123" s="519">
        <f t="shared" si="3"/>
        <v>999</v>
      </c>
      <c r="M123" s="530">
        <f t="shared" si="4"/>
        <v>999</v>
      </c>
      <c r="N123" s="527"/>
      <c r="O123" s="522"/>
      <c r="P123" s="521">
        <f t="shared" si="5"/>
        <v>999</v>
      </c>
      <c r="Q123" s="522"/>
    </row>
    <row r="124" spans="1:17" s="523" customFormat="1" ht="18.899999999999999" customHeight="1" x14ac:dyDescent="0.25">
      <c r="A124" s="511">
        <v>118</v>
      </c>
      <c r="B124" s="512"/>
      <c r="C124" s="512"/>
      <c r="D124" s="513"/>
      <c r="E124" s="514"/>
      <c r="F124" s="522"/>
      <c r="G124" s="522"/>
      <c r="H124" s="524"/>
      <c r="I124" s="525"/>
      <c r="J124" s="517" t="e">
        <f>IF(AND(Q124="",#REF!&gt;0,#REF!&lt;5),K124,)</f>
        <v>#REF!</v>
      </c>
      <c r="K124" s="518" t="str">
        <f>IF(D124="","ZZZ9",IF(AND(#REF!&gt;0,#REF!&lt;5),D124&amp;#REF!,D124&amp;"9"))</f>
        <v>ZZZ9</v>
      </c>
      <c r="L124" s="519">
        <f t="shared" si="3"/>
        <v>999</v>
      </c>
      <c r="M124" s="530">
        <f t="shared" si="4"/>
        <v>999</v>
      </c>
      <c r="N124" s="527"/>
      <c r="O124" s="522"/>
      <c r="P124" s="521">
        <f t="shared" si="5"/>
        <v>999</v>
      </c>
      <c r="Q124" s="522"/>
    </row>
    <row r="125" spans="1:17" s="523" customFormat="1" ht="18.899999999999999" customHeight="1" x14ac:dyDescent="0.25">
      <c r="A125" s="511">
        <v>119</v>
      </c>
      <c r="B125" s="512"/>
      <c r="C125" s="512"/>
      <c r="D125" s="513"/>
      <c r="E125" s="514"/>
      <c r="F125" s="522"/>
      <c r="G125" s="522"/>
      <c r="H125" s="524"/>
      <c r="I125" s="525"/>
      <c r="J125" s="517" t="e">
        <f>IF(AND(Q125="",#REF!&gt;0,#REF!&lt;5),K125,)</f>
        <v>#REF!</v>
      </c>
      <c r="K125" s="518" t="str">
        <f>IF(D125="","ZZZ9",IF(AND(#REF!&gt;0,#REF!&lt;5),D125&amp;#REF!,D125&amp;"9"))</f>
        <v>ZZZ9</v>
      </c>
      <c r="L125" s="519">
        <f t="shared" si="3"/>
        <v>999</v>
      </c>
      <c r="M125" s="530">
        <f t="shared" si="4"/>
        <v>999</v>
      </c>
      <c r="N125" s="527"/>
      <c r="O125" s="522"/>
      <c r="P125" s="521">
        <f t="shared" si="5"/>
        <v>999</v>
      </c>
      <c r="Q125" s="522"/>
    </row>
    <row r="126" spans="1:17" s="523" customFormat="1" ht="18.899999999999999" customHeight="1" x14ac:dyDescent="0.25">
      <c r="A126" s="511">
        <v>120</v>
      </c>
      <c r="B126" s="512"/>
      <c r="C126" s="512"/>
      <c r="D126" s="513"/>
      <c r="E126" s="514"/>
      <c r="F126" s="522"/>
      <c r="G126" s="522"/>
      <c r="H126" s="524"/>
      <c r="I126" s="525"/>
      <c r="J126" s="517" t="e">
        <f>IF(AND(Q126="",#REF!&gt;0,#REF!&lt;5),K126,)</f>
        <v>#REF!</v>
      </c>
      <c r="K126" s="518" t="str">
        <f>IF(D126="","ZZZ9",IF(AND(#REF!&gt;0,#REF!&lt;5),D126&amp;#REF!,D126&amp;"9"))</f>
        <v>ZZZ9</v>
      </c>
      <c r="L126" s="519">
        <f t="shared" si="3"/>
        <v>999</v>
      </c>
      <c r="M126" s="530">
        <f t="shared" si="4"/>
        <v>999</v>
      </c>
      <c r="N126" s="527"/>
      <c r="O126" s="522"/>
      <c r="P126" s="521">
        <f t="shared" si="5"/>
        <v>999</v>
      </c>
      <c r="Q126" s="522"/>
    </row>
    <row r="127" spans="1:17" s="523" customFormat="1" ht="18.899999999999999" customHeight="1" x14ac:dyDescent="0.25">
      <c r="A127" s="511">
        <v>121</v>
      </c>
      <c r="B127" s="512"/>
      <c r="C127" s="512"/>
      <c r="D127" s="513"/>
      <c r="E127" s="514"/>
      <c r="F127" s="522"/>
      <c r="G127" s="522"/>
      <c r="H127" s="524"/>
      <c r="I127" s="525"/>
      <c r="J127" s="517" t="e">
        <f>IF(AND(Q127="",#REF!&gt;0,#REF!&lt;5),K127,)</f>
        <v>#REF!</v>
      </c>
      <c r="K127" s="518" t="str">
        <f>IF(D127="","ZZZ9",IF(AND(#REF!&gt;0,#REF!&lt;5),D127&amp;#REF!,D127&amp;"9"))</f>
        <v>ZZZ9</v>
      </c>
      <c r="L127" s="519">
        <f t="shared" si="3"/>
        <v>999</v>
      </c>
      <c r="M127" s="530">
        <f t="shared" si="4"/>
        <v>999</v>
      </c>
      <c r="N127" s="527"/>
      <c r="O127" s="522"/>
      <c r="P127" s="521">
        <f t="shared" si="5"/>
        <v>999</v>
      </c>
      <c r="Q127" s="522"/>
    </row>
    <row r="128" spans="1:17" s="523" customFormat="1" ht="18.899999999999999" customHeight="1" x14ac:dyDescent="0.25">
      <c r="A128" s="511">
        <v>122</v>
      </c>
      <c r="B128" s="512"/>
      <c r="C128" s="512"/>
      <c r="D128" s="513"/>
      <c r="E128" s="514"/>
      <c r="F128" s="522"/>
      <c r="G128" s="522"/>
      <c r="H128" s="524"/>
      <c r="I128" s="525"/>
      <c r="J128" s="517" t="e">
        <f>IF(AND(Q128="",#REF!&gt;0,#REF!&lt;5),K128,)</f>
        <v>#REF!</v>
      </c>
      <c r="K128" s="518" t="str">
        <f>IF(D128="","ZZZ9",IF(AND(#REF!&gt;0,#REF!&lt;5),D128&amp;#REF!,D128&amp;"9"))</f>
        <v>ZZZ9</v>
      </c>
      <c r="L128" s="519">
        <f t="shared" si="3"/>
        <v>999</v>
      </c>
      <c r="M128" s="530">
        <f t="shared" si="4"/>
        <v>999</v>
      </c>
      <c r="N128" s="527"/>
      <c r="O128" s="522"/>
      <c r="P128" s="521">
        <f t="shared" si="5"/>
        <v>999</v>
      </c>
      <c r="Q128" s="522"/>
    </row>
    <row r="129" spans="1:17" s="523" customFormat="1" ht="18.899999999999999" customHeight="1" x14ac:dyDescent="0.25">
      <c r="A129" s="511">
        <v>123</v>
      </c>
      <c r="B129" s="512"/>
      <c r="C129" s="512"/>
      <c r="D129" s="513"/>
      <c r="E129" s="514"/>
      <c r="F129" s="522"/>
      <c r="G129" s="522"/>
      <c r="H129" s="524"/>
      <c r="I129" s="525"/>
      <c r="J129" s="517" t="e">
        <f>IF(AND(Q129="",#REF!&gt;0,#REF!&lt;5),K129,)</f>
        <v>#REF!</v>
      </c>
      <c r="K129" s="518" t="str">
        <f>IF(D129="","ZZZ9",IF(AND(#REF!&gt;0,#REF!&lt;5),D129&amp;#REF!,D129&amp;"9"))</f>
        <v>ZZZ9</v>
      </c>
      <c r="L129" s="519">
        <f t="shared" si="3"/>
        <v>999</v>
      </c>
      <c r="M129" s="530">
        <f t="shared" si="4"/>
        <v>999</v>
      </c>
      <c r="N129" s="527"/>
      <c r="O129" s="522"/>
      <c r="P129" s="521">
        <f t="shared" si="5"/>
        <v>999</v>
      </c>
      <c r="Q129" s="522"/>
    </row>
    <row r="130" spans="1:17" s="523" customFormat="1" ht="18.899999999999999" customHeight="1" x14ac:dyDescent="0.25">
      <c r="A130" s="511">
        <v>124</v>
      </c>
      <c r="B130" s="512"/>
      <c r="C130" s="512"/>
      <c r="D130" s="513"/>
      <c r="E130" s="514"/>
      <c r="F130" s="522"/>
      <c r="G130" s="522"/>
      <c r="H130" s="524"/>
      <c r="I130" s="525"/>
      <c r="J130" s="517" t="e">
        <f>IF(AND(Q130="",#REF!&gt;0,#REF!&lt;5),K130,)</f>
        <v>#REF!</v>
      </c>
      <c r="K130" s="518" t="str">
        <f>IF(D130="","ZZZ9",IF(AND(#REF!&gt;0,#REF!&lt;5),D130&amp;#REF!,D130&amp;"9"))</f>
        <v>ZZZ9</v>
      </c>
      <c r="L130" s="519">
        <f t="shared" si="3"/>
        <v>999</v>
      </c>
      <c r="M130" s="530">
        <f t="shared" si="4"/>
        <v>999</v>
      </c>
      <c r="N130" s="527"/>
      <c r="O130" s="522"/>
      <c r="P130" s="521">
        <f t="shared" si="5"/>
        <v>999</v>
      </c>
      <c r="Q130" s="522"/>
    </row>
    <row r="131" spans="1:17" s="523" customFormat="1" ht="18.899999999999999" customHeight="1" x14ac:dyDescent="0.25">
      <c r="A131" s="511">
        <v>125</v>
      </c>
      <c r="B131" s="512"/>
      <c r="C131" s="512"/>
      <c r="D131" s="513"/>
      <c r="E131" s="514"/>
      <c r="F131" s="522"/>
      <c r="G131" s="522"/>
      <c r="H131" s="524"/>
      <c r="I131" s="525"/>
      <c r="J131" s="517" t="e">
        <f>IF(AND(Q131="",#REF!&gt;0,#REF!&lt;5),K131,)</f>
        <v>#REF!</v>
      </c>
      <c r="K131" s="518" t="str">
        <f>IF(D131="","ZZZ9",IF(AND(#REF!&gt;0,#REF!&lt;5),D131&amp;#REF!,D131&amp;"9"))</f>
        <v>ZZZ9</v>
      </c>
      <c r="L131" s="519">
        <f t="shared" si="3"/>
        <v>999</v>
      </c>
      <c r="M131" s="530">
        <f t="shared" si="4"/>
        <v>999</v>
      </c>
      <c r="N131" s="527"/>
      <c r="O131" s="522"/>
      <c r="P131" s="521">
        <f t="shared" si="5"/>
        <v>999</v>
      </c>
      <c r="Q131" s="522"/>
    </row>
    <row r="132" spans="1:17" s="523" customFormat="1" ht="18.899999999999999" customHeight="1" x14ac:dyDescent="0.25">
      <c r="A132" s="511">
        <v>126</v>
      </c>
      <c r="B132" s="512"/>
      <c r="C132" s="512"/>
      <c r="D132" s="513"/>
      <c r="E132" s="514"/>
      <c r="F132" s="522"/>
      <c r="G132" s="522"/>
      <c r="H132" s="524"/>
      <c r="I132" s="525"/>
      <c r="J132" s="517" t="e">
        <f>IF(AND(Q132="",#REF!&gt;0,#REF!&lt;5),K132,)</f>
        <v>#REF!</v>
      </c>
      <c r="K132" s="518" t="str">
        <f>IF(D132="","ZZZ9",IF(AND(#REF!&gt;0,#REF!&lt;5),D132&amp;#REF!,D132&amp;"9"))</f>
        <v>ZZZ9</v>
      </c>
      <c r="L132" s="519">
        <f t="shared" si="3"/>
        <v>999</v>
      </c>
      <c r="M132" s="530">
        <f t="shared" si="4"/>
        <v>999</v>
      </c>
      <c r="N132" s="527"/>
      <c r="O132" s="522"/>
      <c r="P132" s="521">
        <f t="shared" si="5"/>
        <v>999</v>
      </c>
      <c r="Q132" s="522"/>
    </row>
    <row r="133" spans="1:17" s="523" customFormat="1" ht="18.899999999999999" customHeight="1" x14ac:dyDescent="0.25">
      <c r="A133" s="511">
        <v>127</v>
      </c>
      <c r="B133" s="512"/>
      <c r="C133" s="512"/>
      <c r="D133" s="513"/>
      <c r="E133" s="514"/>
      <c r="F133" s="522"/>
      <c r="G133" s="522"/>
      <c r="H133" s="524"/>
      <c r="I133" s="525"/>
      <c r="J133" s="517" t="e">
        <f>IF(AND(Q133="",#REF!&gt;0,#REF!&lt;5),K133,)</f>
        <v>#REF!</v>
      </c>
      <c r="K133" s="518" t="str">
        <f>IF(D133="","ZZZ9",IF(AND(#REF!&gt;0,#REF!&lt;5),D133&amp;#REF!,D133&amp;"9"))</f>
        <v>ZZZ9</v>
      </c>
      <c r="L133" s="519">
        <f t="shared" si="3"/>
        <v>999</v>
      </c>
      <c r="M133" s="530">
        <f t="shared" si="4"/>
        <v>999</v>
      </c>
      <c r="N133" s="527"/>
      <c r="O133" s="522"/>
      <c r="P133" s="521">
        <f t="shared" si="5"/>
        <v>999</v>
      </c>
      <c r="Q133" s="522"/>
    </row>
    <row r="134" spans="1:17" s="523" customFormat="1" ht="18.899999999999999" customHeight="1" x14ac:dyDescent="0.25">
      <c r="A134" s="511">
        <v>128</v>
      </c>
      <c r="B134" s="512"/>
      <c r="C134" s="512"/>
      <c r="D134" s="513"/>
      <c r="E134" s="514"/>
      <c r="F134" s="522"/>
      <c r="G134" s="522"/>
      <c r="H134" s="524"/>
      <c r="I134" s="525"/>
      <c r="J134" s="517" t="e">
        <f>IF(AND(Q134="",#REF!&gt;0,#REF!&lt;5),K134,)</f>
        <v>#REF!</v>
      </c>
      <c r="K134" s="518" t="str">
        <f>IF(D134="","ZZZ9",IF(AND(#REF!&gt;0,#REF!&lt;5),D134&amp;#REF!,D134&amp;"9"))</f>
        <v>ZZZ9</v>
      </c>
      <c r="L134" s="519">
        <f t="shared" si="3"/>
        <v>999</v>
      </c>
      <c r="M134" s="530">
        <f t="shared" si="4"/>
        <v>999</v>
      </c>
      <c r="N134" s="527"/>
      <c r="O134" s="525"/>
      <c r="P134" s="536">
        <f t="shared" si="5"/>
        <v>999</v>
      </c>
      <c r="Q134" s="525"/>
    </row>
    <row r="135" spans="1:17" x14ac:dyDescent="0.25">
      <c r="A135" s="511">
        <v>129</v>
      </c>
      <c r="B135" s="512"/>
      <c r="C135" s="512"/>
      <c r="D135" s="513"/>
      <c r="E135" s="514"/>
      <c r="F135" s="522"/>
      <c r="G135" s="522"/>
      <c r="H135" s="524"/>
      <c r="I135" s="525"/>
      <c r="J135" s="517" t="e">
        <f>IF(AND(Q135="",#REF!&gt;0,#REF!&lt;5),K135,)</f>
        <v>#REF!</v>
      </c>
      <c r="K135" s="518" t="str">
        <f>IF(D135="","ZZZ9",IF(AND(#REF!&gt;0,#REF!&lt;5),D135&amp;#REF!,D135&amp;"9"))</f>
        <v>ZZZ9</v>
      </c>
      <c r="L135" s="519">
        <f t="shared" si="3"/>
        <v>999</v>
      </c>
      <c r="M135" s="530">
        <f t="shared" si="4"/>
        <v>999</v>
      </c>
      <c r="N135" s="527"/>
      <c r="O135" s="522"/>
      <c r="P135" s="521">
        <f t="shared" si="5"/>
        <v>999</v>
      </c>
      <c r="Q135" s="522"/>
    </row>
    <row r="136" spans="1:17" x14ac:dyDescent="0.25">
      <c r="A136" s="511">
        <v>130</v>
      </c>
      <c r="B136" s="512"/>
      <c r="C136" s="512"/>
      <c r="D136" s="513"/>
      <c r="E136" s="514"/>
      <c r="F136" s="522"/>
      <c r="G136" s="522"/>
      <c r="H136" s="524"/>
      <c r="I136" s="525"/>
      <c r="J136" s="517" t="e">
        <f>IF(AND(Q136="",#REF!&gt;0,#REF!&lt;5),K136,)</f>
        <v>#REF!</v>
      </c>
      <c r="K136" s="518" t="str">
        <f>IF(D136="","ZZZ9",IF(AND(#REF!&gt;0,#REF!&lt;5),D136&amp;#REF!,D136&amp;"9"))</f>
        <v>ZZZ9</v>
      </c>
      <c r="L136" s="519">
        <f t="shared" si="3"/>
        <v>999</v>
      </c>
      <c r="M136" s="530">
        <f t="shared" si="4"/>
        <v>999</v>
      </c>
      <c r="N136" s="527"/>
      <c r="O136" s="522"/>
      <c r="P136" s="521">
        <f t="shared" si="5"/>
        <v>999</v>
      </c>
      <c r="Q136" s="522"/>
    </row>
    <row r="137" spans="1:17" x14ac:dyDescent="0.25">
      <c r="A137" s="511">
        <v>131</v>
      </c>
      <c r="B137" s="512"/>
      <c r="C137" s="512"/>
      <c r="D137" s="513"/>
      <c r="E137" s="514"/>
      <c r="F137" s="522"/>
      <c r="G137" s="522"/>
      <c r="H137" s="524"/>
      <c r="I137" s="525"/>
      <c r="J137" s="517" t="e">
        <f>IF(AND(Q137="",#REF!&gt;0,#REF!&lt;5),K137,)</f>
        <v>#REF!</v>
      </c>
      <c r="K137" s="518" t="str">
        <f>IF(D137="","ZZZ9",IF(AND(#REF!&gt;0,#REF!&lt;5),D137&amp;#REF!,D137&amp;"9"))</f>
        <v>ZZZ9</v>
      </c>
      <c r="L137" s="519">
        <f t="shared" si="3"/>
        <v>999</v>
      </c>
      <c r="M137" s="530">
        <f t="shared" si="4"/>
        <v>999</v>
      </c>
      <c r="N137" s="527"/>
      <c r="O137" s="522"/>
      <c r="P137" s="521">
        <f t="shared" si="5"/>
        <v>999</v>
      </c>
      <c r="Q137" s="522"/>
    </row>
    <row r="138" spans="1:17" x14ac:dyDescent="0.25">
      <c r="A138" s="511">
        <v>132</v>
      </c>
      <c r="B138" s="512"/>
      <c r="C138" s="512"/>
      <c r="D138" s="513"/>
      <c r="E138" s="514"/>
      <c r="F138" s="522"/>
      <c r="G138" s="522"/>
      <c r="H138" s="524"/>
      <c r="I138" s="525"/>
      <c r="J138" s="517" t="e">
        <f>IF(AND(Q138="",#REF!&gt;0,#REF!&lt;5),K138,)</f>
        <v>#REF!</v>
      </c>
      <c r="K138" s="518" t="str">
        <f>IF(D138="","ZZZ9",IF(AND(#REF!&gt;0,#REF!&lt;5),D138&amp;#REF!,D138&amp;"9"))</f>
        <v>ZZZ9</v>
      </c>
      <c r="L138" s="519">
        <f t="shared" si="3"/>
        <v>999</v>
      </c>
      <c r="M138" s="530">
        <f t="shared" si="4"/>
        <v>999</v>
      </c>
      <c r="N138" s="527"/>
      <c r="O138" s="522"/>
      <c r="P138" s="521">
        <f t="shared" si="5"/>
        <v>999</v>
      </c>
      <c r="Q138" s="522"/>
    </row>
    <row r="139" spans="1:17" x14ac:dyDescent="0.25">
      <c r="A139" s="511">
        <v>133</v>
      </c>
      <c r="B139" s="512"/>
      <c r="C139" s="512"/>
      <c r="D139" s="513"/>
      <c r="E139" s="514"/>
      <c r="F139" s="522"/>
      <c r="G139" s="522"/>
      <c r="H139" s="524"/>
      <c r="I139" s="525"/>
      <c r="J139" s="517" t="e">
        <f>IF(AND(Q139="",#REF!&gt;0,#REF!&lt;5),K139,)</f>
        <v>#REF!</v>
      </c>
      <c r="K139" s="518" t="str">
        <f>IF(D139="","ZZZ9",IF(AND(#REF!&gt;0,#REF!&lt;5),D139&amp;#REF!,D139&amp;"9"))</f>
        <v>ZZZ9</v>
      </c>
      <c r="L139" s="519">
        <f t="shared" si="3"/>
        <v>999</v>
      </c>
      <c r="M139" s="530">
        <f t="shared" si="4"/>
        <v>999</v>
      </c>
      <c r="N139" s="527"/>
      <c r="O139" s="522"/>
      <c r="P139" s="521">
        <f t="shared" si="5"/>
        <v>999</v>
      </c>
      <c r="Q139" s="522"/>
    </row>
    <row r="140" spans="1:17" x14ac:dyDescent="0.25">
      <c r="A140" s="511">
        <v>134</v>
      </c>
      <c r="B140" s="512"/>
      <c r="C140" s="512"/>
      <c r="D140" s="513"/>
      <c r="E140" s="514"/>
      <c r="F140" s="522"/>
      <c r="G140" s="522"/>
      <c r="H140" s="524"/>
      <c r="I140" s="525"/>
      <c r="J140" s="517" t="e">
        <f>IF(AND(Q140="",#REF!&gt;0,#REF!&lt;5),K140,)</f>
        <v>#REF!</v>
      </c>
      <c r="K140" s="518" t="str">
        <f>IF(D140="","ZZZ9",IF(AND(#REF!&gt;0,#REF!&lt;5),D140&amp;#REF!,D140&amp;"9"))</f>
        <v>ZZZ9</v>
      </c>
      <c r="L140" s="519">
        <f t="shared" si="3"/>
        <v>999</v>
      </c>
      <c r="M140" s="530">
        <f t="shared" si="4"/>
        <v>999</v>
      </c>
      <c r="N140" s="527"/>
      <c r="O140" s="522"/>
      <c r="P140" s="521">
        <f t="shared" si="5"/>
        <v>999</v>
      </c>
      <c r="Q140" s="522"/>
    </row>
    <row r="141" spans="1:17" x14ac:dyDescent="0.25">
      <c r="A141" s="511">
        <v>135</v>
      </c>
      <c r="B141" s="512"/>
      <c r="C141" s="512"/>
      <c r="D141" s="513"/>
      <c r="E141" s="514"/>
      <c r="F141" s="522"/>
      <c r="G141" s="522"/>
      <c r="H141" s="524"/>
      <c r="I141" s="525"/>
      <c r="J141" s="517" t="e">
        <f>IF(AND(Q141="",#REF!&gt;0,#REF!&lt;5),K141,)</f>
        <v>#REF!</v>
      </c>
      <c r="K141" s="518" t="str">
        <f>IF(D141="","ZZZ9",IF(AND(#REF!&gt;0,#REF!&lt;5),D141&amp;#REF!,D141&amp;"9"))</f>
        <v>ZZZ9</v>
      </c>
      <c r="L141" s="519">
        <f t="shared" si="3"/>
        <v>999</v>
      </c>
      <c r="M141" s="530">
        <f t="shared" si="4"/>
        <v>999</v>
      </c>
      <c r="N141" s="527"/>
      <c r="O141" s="525"/>
      <c r="P141" s="536">
        <f t="shared" si="5"/>
        <v>999</v>
      </c>
      <c r="Q141" s="525"/>
    </row>
    <row r="142" spans="1:17" x14ac:dyDescent="0.25">
      <c r="A142" s="511">
        <v>136</v>
      </c>
      <c r="B142" s="512"/>
      <c r="C142" s="512"/>
      <c r="D142" s="513"/>
      <c r="E142" s="514"/>
      <c r="F142" s="522"/>
      <c r="G142" s="522"/>
      <c r="H142" s="524"/>
      <c r="I142" s="525"/>
      <c r="J142" s="517" t="e">
        <f>IF(AND(Q142="",#REF!&gt;0,#REF!&lt;5),K142,)</f>
        <v>#REF!</v>
      </c>
      <c r="K142" s="518" t="str">
        <f>IF(D142="","ZZZ9",IF(AND(#REF!&gt;0,#REF!&lt;5),D142&amp;#REF!,D142&amp;"9"))</f>
        <v>ZZZ9</v>
      </c>
      <c r="L142" s="519">
        <f t="shared" si="3"/>
        <v>999</v>
      </c>
      <c r="M142" s="530">
        <f t="shared" si="4"/>
        <v>999</v>
      </c>
      <c r="N142" s="527"/>
      <c r="O142" s="522"/>
      <c r="P142" s="521">
        <f t="shared" si="5"/>
        <v>999</v>
      </c>
      <c r="Q142" s="522"/>
    </row>
    <row r="143" spans="1:17" x14ac:dyDescent="0.25">
      <c r="A143" s="511">
        <v>137</v>
      </c>
      <c r="B143" s="512"/>
      <c r="C143" s="512"/>
      <c r="D143" s="513"/>
      <c r="E143" s="514"/>
      <c r="F143" s="522"/>
      <c r="G143" s="522"/>
      <c r="H143" s="524"/>
      <c r="I143" s="525"/>
      <c r="J143" s="517" t="e">
        <f>IF(AND(Q143="",#REF!&gt;0,#REF!&lt;5),K143,)</f>
        <v>#REF!</v>
      </c>
      <c r="K143" s="518" t="str">
        <f>IF(D143="","ZZZ9",IF(AND(#REF!&gt;0,#REF!&lt;5),D143&amp;#REF!,D143&amp;"9"))</f>
        <v>ZZZ9</v>
      </c>
      <c r="L143" s="519">
        <f t="shared" si="3"/>
        <v>999</v>
      </c>
      <c r="M143" s="530">
        <f t="shared" si="4"/>
        <v>999</v>
      </c>
      <c r="N143" s="527"/>
      <c r="O143" s="522"/>
      <c r="P143" s="521">
        <f t="shared" si="5"/>
        <v>999</v>
      </c>
      <c r="Q143" s="522"/>
    </row>
    <row r="144" spans="1:17" x14ac:dyDescent="0.25">
      <c r="A144" s="511">
        <v>138</v>
      </c>
      <c r="B144" s="512"/>
      <c r="C144" s="512"/>
      <c r="D144" s="513"/>
      <c r="E144" s="514"/>
      <c r="F144" s="522"/>
      <c r="G144" s="522"/>
      <c r="H144" s="524"/>
      <c r="I144" s="525"/>
      <c r="J144" s="517" t="e">
        <f>IF(AND(Q144="",#REF!&gt;0,#REF!&lt;5),K144,)</f>
        <v>#REF!</v>
      </c>
      <c r="K144" s="518" t="str">
        <f>IF(D144="","ZZZ9",IF(AND(#REF!&gt;0,#REF!&lt;5),D144&amp;#REF!,D144&amp;"9"))</f>
        <v>ZZZ9</v>
      </c>
      <c r="L144" s="519">
        <f t="shared" si="3"/>
        <v>999</v>
      </c>
      <c r="M144" s="530">
        <f t="shared" si="4"/>
        <v>999</v>
      </c>
      <c r="N144" s="527"/>
      <c r="O144" s="522"/>
      <c r="P144" s="521">
        <f t="shared" si="5"/>
        <v>999</v>
      </c>
      <c r="Q144" s="522"/>
    </row>
    <row r="145" spans="1:17" x14ac:dyDescent="0.25">
      <c r="A145" s="511">
        <v>139</v>
      </c>
      <c r="B145" s="512"/>
      <c r="C145" s="512"/>
      <c r="D145" s="513"/>
      <c r="E145" s="514"/>
      <c r="F145" s="522"/>
      <c r="G145" s="522"/>
      <c r="H145" s="524"/>
      <c r="I145" s="525"/>
      <c r="J145" s="517" t="e">
        <f>IF(AND(Q145="",#REF!&gt;0,#REF!&lt;5),K145,)</f>
        <v>#REF!</v>
      </c>
      <c r="K145" s="518" t="str">
        <f>IF(D145="","ZZZ9",IF(AND(#REF!&gt;0,#REF!&lt;5),D145&amp;#REF!,D145&amp;"9"))</f>
        <v>ZZZ9</v>
      </c>
      <c r="L145" s="519">
        <f t="shared" si="3"/>
        <v>999</v>
      </c>
      <c r="M145" s="530">
        <f t="shared" si="4"/>
        <v>999</v>
      </c>
      <c r="N145" s="527"/>
      <c r="O145" s="522"/>
      <c r="P145" s="521">
        <f t="shared" si="5"/>
        <v>999</v>
      </c>
      <c r="Q145" s="522"/>
    </row>
    <row r="146" spans="1:17" x14ac:dyDescent="0.25">
      <c r="A146" s="511">
        <v>140</v>
      </c>
      <c r="B146" s="512"/>
      <c r="C146" s="512"/>
      <c r="D146" s="513"/>
      <c r="E146" s="514"/>
      <c r="F146" s="522"/>
      <c r="G146" s="522"/>
      <c r="H146" s="524"/>
      <c r="I146" s="525"/>
      <c r="J146" s="517" t="e">
        <f>IF(AND(Q146="",#REF!&gt;0,#REF!&lt;5),K146,)</f>
        <v>#REF!</v>
      </c>
      <c r="K146" s="518" t="str">
        <f>IF(D146="","ZZZ9",IF(AND(#REF!&gt;0,#REF!&lt;5),D146&amp;#REF!,D146&amp;"9"))</f>
        <v>ZZZ9</v>
      </c>
      <c r="L146" s="519">
        <f t="shared" si="3"/>
        <v>999</v>
      </c>
      <c r="M146" s="530">
        <f t="shared" si="4"/>
        <v>999</v>
      </c>
      <c r="N146" s="527"/>
      <c r="O146" s="522"/>
      <c r="P146" s="521">
        <f t="shared" si="5"/>
        <v>999</v>
      </c>
      <c r="Q146" s="522"/>
    </row>
    <row r="147" spans="1:17" x14ac:dyDescent="0.25">
      <c r="A147" s="511">
        <v>141</v>
      </c>
      <c r="B147" s="512"/>
      <c r="C147" s="512"/>
      <c r="D147" s="513"/>
      <c r="E147" s="514"/>
      <c r="F147" s="522"/>
      <c r="G147" s="522"/>
      <c r="H147" s="524"/>
      <c r="I147" s="525"/>
      <c r="J147" s="517" t="e">
        <f>IF(AND(Q147="",#REF!&gt;0,#REF!&lt;5),K147,)</f>
        <v>#REF!</v>
      </c>
      <c r="K147" s="518" t="str">
        <f>IF(D147="","ZZZ9",IF(AND(#REF!&gt;0,#REF!&lt;5),D147&amp;#REF!,D147&amp;"9"))</f>
        <v>ZZZ9</v>
      </c>
      <c r="L147" s="519">
        <f t="shared" si="3"/>
        <v>999</v>
      </c>
      <c r="M147" s="530">
        <f t="shared" si="4"/>
        <v>999</v>
      </c>
      <c r="N147" s="527"/>
      <c r="O147" s="522"/>
      <c r="P147" s="521">
        <f t="shared" si="5"/>
        <v>999</v>
      </c>
      <c r="Q147" s="522"/>
    </row>
    <row r="148" spans="1:17" x14ac:dyDescent="0.25">
      <c r="A148" s="511">
        <v>142</v>
      </c>
      <c r="B148" s="512"/>
      <c r="C148" s="512"/>
      <c r="D148" s="513"/>
      <c r="E148" s="514"/>
      <c r="F148" s="522"/>
      <c r="G148" s="522"/>
      <c r="H148" s="524"/>
      <c r="I148" s="525"/>
      <c r="J148" s="517" t="e">
        <f>IF(AND(Q148="",#REF!&gt;0,#REF!&lt;5),K148,)</f>
        <v>#REF!</v>
      </c>
      <c r="K148" s="518" t="str">
        <f>IF(D148="","ZZZ9",IF(AND(#REF!&gt;0,#REF!&lt;5),D148&amp;#REF!,D148&amp;"9"))</f>
        <v>ZZZ9</v>
      </c>
      <c r="L148" s="519">
        <f t="shared" si="3"/>
        <v>999</v>
      </c>
      <c r="M148" s="530">
        <f t="shared" si="4"/>
        <v>999</v>
      </c>
      <c r="N148" s="527"/>
      <c r="O148" s="525"/>
      <c r="P148" s="536">
        <f t="shared" si="5"/>
        <v>999</v>
      </c>
      <c r="Q148" s="525"/>
    </row>
    <row r="149" spans="1:17" x14ac:dyDescent="0.25">
      <c r="A149" s="511">
        <v>143</v>
      </c>
      <c r="B149" s="512"/>
      <c r="C149" s="512"/>
      <c r="D149" s="513"/>
      <c r="E149" s="514"/>
      <c r="F149" s="522"/>
      <c r="G149" s="522"/>
      <c r="H149" s="524"/>
      <c r="I149" s="525"/>
      <c r="J149" s="517" t="e">
        <f>IF(AND(Q149="",#REF!&gt;0,#REF!&lt;5),K149,)</f>
        <v>#REF!</v>
      </c>
      <c r="K149" s="518" t="str">
        <f>IF(D149="","ZZZ9",IF(AND(#REF!&gt;0,#REF!&lt;5),D149&amp;#REF!,D149&amp;"9"))</f>
        <v>ZZZ9</v>
      </c>
      <c r="L149" s="519">
        <f t="shared" si="3"/>
        <v>999</v>
      </c>
      <c r="M149" s="530">
        <f t="shared" si="4"/>
        <v>999</v>
      </c>
      <c r="N149" s="527"/>
      <c r="O149" s="522"/>
      <c r="P149" s="521">
        <f t="shared" si="5"/>
        <v>999</v>
      </c>
      <c r="Q149" s="522"/>
    </row>
    <row r="150" spans="1:17" x14ac:dyDescent="0.25">
      <c r="A150" s="511">
        <v>144</v>
      </c>
      <c r="B150" s="512"/>
      <c r="C150" s="512"/>
      <c r="D150" s="513"/>
      <c r="E150" s="514"/>
      <c r="F150" s="522"/>
      <c r="G150" s="522"/>
      <c r="H150" s="524"/>
      <c r="I150" s="525"/>
      <c r="J150" s="517" t="e">
        <f>IF(AND(Q150="",#REF!&gt;0,#REF!&lt;5),K150,)</f>
        <v>#REF!</v>
      </c>
      <c r="K150" s="518" t="str">
        <f>IF(D150="","ZZZ9",IF(AND(#REF!&gt;0,#REF!&lt;5),D150&amp;#REF!,D150&amp;"9"))</f>
        <v>ZZZ9</v>
      </c>
      <c r="L150" s="519">
        <f t="shared" si="3"/>
        <v>999</v>
      </c>
      <c r="M150" s="530">
        <f t="shared" si="4"/>
        <v>999</v>
      </c>
      <c r="N150" s="527"/>
      <c r="O150" s="522"/>
      <c r="P150" s="521">
        <f t="shared" si="5"/>
        <v>999</v>
      </c>
      <c r="Q150" s="522"/>
    </row>
    <row r="151" spans="1:17" x14ac:dyDescent="0.25">
      <c r="A151" s="511">
        <v>145</v>
      </c>
      <c r="B151" s="512"/>
      <c r="C151" s="512"/>
      <c r="D151" s="513"/>
      <c r="E151" s="514"/>
      <c r="F151" s="522"/>
      <c r="G151" s="522"/>
      <c r="H151" s="524"/>
      <c r="I151" s="525"/>
      <c r="J151" s="517" t="e">
        <f>IF(AND(Q151="",#REF!&gt;0,#REF!&lt;5),K151,)</f>
        <v>#REF!</v>
      </c>
      <c r="K151" s="518" t="str">
        <f>IF(D151="","ZZZ9",IF(AND(#REF!&gt;0,#REF!&lt;5),D151&amp;#REF!,D151&amp;"9"))</f>
        <v>ZZZ9</v>
      </c>
      <c r="L151" s="519">
        <f t="shared" si="3"/>
        <v>999</v>
      </c>
      <c r="M151" s="530">
        <f t="shared" si="4"/>
        <v>999</v>
      </c>
      <c r="N151" s="527"/>
      <c r="O151" s="522"/>
      <c r="P151" s="521">
        <f t="shared" si="5"/>
        <v>999</v>
      </c>
      <c r="Q151" s="522"/>
    </row>
    <row r="152" spans="1:17" x14ac:dyDescent="0.25">
      <c r="A152" s="511">
        <v>146</v>
      </c>
      <c r="B152" s="512"/>
      <c r="C152" s="512"/>
      <c r="D152" s="513"/>
      <c r="E152" s="514"/>
      <c r="F152" s="522"/>
      <c r="G152" s="522"/>
      <c r="H152" s="524"/>
      <c r="I152" s="525"/>
      <c r="J152" s="517" t="e">
        <f>IF(AND(Q152="",#REF!&gt;0,#REF!&lt;5),K152,)</f>
        <v>#REF!</v>
      </c>
      <c r="K152" s="518" t="str">
        <f>IF(D152="","ZZZ9",IF(AND(#REF!&gt;0,#REF!&lt;5),D152&amp;#REF!,D152&amp;"9"))</f>
        <v>ZZZ9</v>
      </c>
      <c r="L152" s="519">
        <f t="shared" si="3"/>
        <v>999</v>
      </c>
      <c r="M152" s="530">
        <f t="shared" si="4"/>
        <v>999</v>
      </c>
      <c r="N152" s="527"/>
      <c r="O152" s="522"/>
      <c r="P152" s="521">
        <f t="shared" si="5"/>
        <v>999</v>
      </c>
      <c r="Q152" s="522"/>
    </row>
    <row r="153" spans="1:17" x14ac:dyDescent="0.25">
      <c r="A153" s="511">
        <v>147</v>
      </c>
      <c r="B153" s="512"/>
      <c r="C153" s="512"/>
      <c r="D153" s="513"/>
      <c r="E153" s="514"/>
      <c r="F153" s="522"/>
      <c r="G153" s="522"/>
      <c r="H153" s="524"/>
      <c r="I153" s="525"/>
      <c r="J153" s="517" t="e">
        <f>IF(AND(Q153="",#REF!&gt;0,#REF!&lt;5),K153,)</f>
        <v>#REF!</v>
      </c>
      <c r="K153" s="518" t="str">
        <f>IF(D153="","ZZZ9",IF(AND(#REF!&gt;0,#REF!&lt;5),D153&amp;#REF!,D153&amp;"9"))</f>
        <v>ZZZ9</v>
      </c>
      <c r="L153" s="519">
        <f t="shared" si="3"/>
        <v>999</v>
      </c>
      <c r="M153" s="530">
        <f t="shared" si="4"/>
        <v>999</v>
      </c>
      <c r="N153" s="527"/>
      <c r="O153" s="522"/>
      <c r="P153" s="521">
        <f t="shared" si="5"/>
        <v>999</v>
      </c>
      <c r="Q153" s="522"/>
    </row>
    <row r="154" spans="1:17" x14ac:dyDescent="0.25">
      <c r="A154" s="511">
        <v>148</v>
      </c>
      <c r="B154" s="512"/>
      <c r="C154" s="512"/>
      <c r="D154" s="513"/>
      <c r="E154" s="514"/>
      <c r="F154" s="522"/>
      <c r="G154" s="522"/>
      <c r="H154" s="524"/>
      <c r="I154" s="525"/>
      <c r="J154" s="517" t="e">
        <f>IF(AND(Q154="",#REF!&gt;0,#REF!&lt;5),K154,)</f>
        <v>#REF!</v>
      </c>
      <c r="K154" s="518" t="str">
        <f>IF(D154="","ZZZ9",IF(AND(#REF!&gt;0,#REF!&lt;5),D154&amp;#REF!,D154&amp;"9"))</f>
        <v>ZZZ9</v>
      </c>
      <c r="L154" s="519">
        <f t="shared" si="3"/>
        <v>999</v>
      </c>
      <c r="M154" s="530">
        <f t="shared" si="4"/>
        <v>999</v>
      </c>
      <c r="N154" s="527"/>
      <c r="O154" s="522"/>
      <c r="P154" s="521">
        <f t="shared" si="5"/>
        <v>999</v>
      </c>
      <c r="Q154" s="522"/>
    </row>
    <row r="155" spans="1:17" x14ac:dyDescent="0.25">
      <c r="A155" s="511">
        <v>149</v>
      </c>
      <c r="B155" s="512"/>
      <c r="C155" s="512"/>
      <c r="D155" s="513"/>
      <c r="E155" s="514"/>
      <c r="F155" s="522"/>
      <c r="G155" s="522"/>
      <c r="H155" s="524"/>
      <c r="I155" s="525"/>
      <c r="J155" s="517" t="e">
        <f>IF(AND(Q155="",#REF!&gt;0,#REF!&lt;5),K155,)</f>
        <v>#REF!</v>
      </c>
      <c r="K155" s="518" t="str">
        <f>IF(D155="","ZZZ9",IF(AND(#REF!&gt;0,#REF!&lt;5),D155&amp;#REF!,D155&amp;"9"))</f>
        <v>ZZZ9</v>
      </c>
      <c r="L155" s="519">
        <f t="shared" si="3"/>
        <v>999</v>
      </c>
      <c r="M155" s="530">
        <f t="shared" si="4"/>
        <v>999</v>
      </c>
      <c r="N155" s="527"/>
      <c r="O155" s="522"/>
      <c r="P155" s="521">
        <f t="shared" si="5"/>
        <v>999</v>
      </c>
      <c r="Q155" s="522"/>
    </row>
    <row r="156" spans="1:17" x14ac:dyDescent="0.25">
      <c r="A156" s="511">
        <v>150</v>
      </c>
      <c r="B156" s="512"/>
      <c r="C156" s="512"/>
      <c r="D156" s="513"/>
      <c r="E156" s="514"/>
      <c r="F156" s="522"/>
      <c r="G156" s="522"/>
      <c r="H156" s="524"/>
      <c r="I156" s="525"/>
      <c r="J156" s="517" t="e">
        <f>IF(AND(Q156="",#REF!&gt;0,#REF!&lt;5),K156,)</f>
        <v>#REF!</v>
      </c>
      <c r="K156" s="518" t="str">
        <f>IF(D156="","ZZZ9",IF(AND(#REF!&gt;0,#REF!&lt;5),D156&amp;#REF!,D156&amp;"9"))</f>
        <v>ZZZ9</v>
      </c>
      <c r="L156" s="519">
        <f t="shared" si="3"/>
        <v>999</v>
      </c>
      <c r="M156" s="530">
        <f t="shared" si="4"/>
        <v>999</v>
      </c>
      <c r="N156" s="527"/>
      <c r="O156" s="522"/>
      <c r="P156" s="521">
        <f t="shared" si="5"/>
        <v>999</v>
      </c>
      <c r="Q156" s="522"/>
    </row>
  </sheetData>
  <conditionalFormatting sqref="A7:D156">
    <cfRule type="expression" dxfId="251" priority="14" stopIfTrue="1">
      <formula>$Q7&gt;=1</formula>
    </cfRule>
  </conditionalFormatting>
  <conditionalFormatting sqref="B7:D37">
    <cfRule type="expression" dxfId="250" priority="1" stopIfTrue="1">
      <formula>$Q7&gt;=1</formula>
    </cfRule>
  </conditionalFormatting>
  <conditionalFormatting sqref="E7:E14">
    <cfRule type="expression" dxfId="249" priority="6" stopIfTrue="1">
      <formula>AND(ROUNDDOWN(($A$4-E7)/365.25,0)&lt;=13,G7&lt;&gt;"OK")</formula>
    </cfRule>
    <cfRule type="expression" dxfId="248" priority="7" stopIfTrue="1">
      <formula>AND(ROUNDDOWN(($A$4-E7)/365.25,0)&lt;=14,G7&lt;&gt;"OK")</formula>
    </cfRule>
    <cfRule type="expression" dxfId="247" priority="8" stopIfTrue="1">
      <formula>AND(ROUNDDOWN(($A$4-E7)/365.25,0)&lt;=17,G7&lt;&gt;"OK")</formula>
    </cfRule>
    <cfRule type="expression" dxfId="246" priority="11" stopIfTrue="1">
      <formula>AND(ROUNDDOWN(($A$4-E7)/365.25,0)&lt;=13,G7&lt;&gt;"OK")</formula>
    </cfRule>
    <cfRule type="expression" dxfId="245" priority="12" stopIfTrue="1">
      <formula>AND(ROUNDDOWN(($A$4-E7)/365.25,0)&lt;=14,G7&lt;&gt;"OK")</formula>
    </cfRule>
    <cfRule type="expression" dxfId="244" priority="13" stopIfTrue="1">
      <formula>AND(ROUNDDOWN(($A$4-E7)/365.25,0)&lt;=17,G7&lt;&gt;"OK")</formula>
    </cfRule>
  </conditionalFormatting>
  <conditionalFormatting sqref="E7:E27 E29:E37">
    <cfRule type="expression" dxfId="243" priority="2" stopIfTrue="1">
      <formula>AND(ROUNDDOWN(($A$4-E7)/365.25,0)&lt;=13,G7&lt;&gt;"OK")</formula>
    </cfRule>
    <cfRule type="expression" dxfId="242" priority="3" stopIfTrue="1">
      <formula>AND(ROUNDDOWN(($A$4-E7)/365.25,0)&lt;=14,G7&lt;&gt;"OK")</formula>
    </cfRule>
    <cfRule type="expression" dxfId="241" priority="4" stopIfTrue="1">
      <formula>AND(ROUNDDOWN(($A$4-E7)/365.25,0)&lt;=17,G7&lt;&gt;"OK")</formula>
    </cfRule>
  </conditionalFormatting>
  <conditionalFormatting sqref="E7:E156">
    <cfRule type="expression" dxfId="240" priority="16" stopIfTrue="1">
      <formula>AND(ROUNDDOWN(($A$4-E7)/365.25,0)&lt;=13,G7&lt;&gt;"OK")</formula>
    </cfRule>
    <cfRule type="expression" dxfId="239" priority="17" stopIfTrue="1">
      <formula>AND(ROUNDDOWN(($A$4-E7)/365.25,0)&lt;=14,G7&lt;&gt;"OK")</formula>
    </cfRule>
    <cfRule type="expression" dxfId="238" priority="18" stopIfTrue="1">
      <formula>AND(ROUNDDOWN(($A$4-E7)/365.25,0)&lt;=17,G7&lt;&gt;"OK")</formula>
    </cfRule>
  </conditionalFormatting>
  <conditionalFormatting sqref="J7:J156">
    <cfRule type="cellIs" dxfId="237"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8336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83579-6097-42A5-A735-EB6C80E66FE3}">
  <sheetPr codeName="Munka26">
    <tabColor indexed="11"/>
  </sheetPr>
  <dimension ref="A1:AK43"/>
  <sheetViews>
    <sheetView topLeftCell="A2" workbookViewId="0">
      <selection activeCell="K19" sqref="K19"/>
    </sheetView>
  </sheetViews>
  <sheetFormatPr defaultRowHeight="13.2" x14ac:dyDescent="0.25"/>
  <cols>
    <col min="1" max="1" width="6.109375" style="465" customWidth="1"/>
    <col min="2" max="2" width="4.44140625" style="465" customWidth="1"/>
    <col min="3" max="3" width="8.33203125" style="465" customWidth="1"/>
    <col min="4" max="4" width="7.109375" style="465" customWidth="1"/>
    <col min="5" max="5" width="9.33203125" style="465" customWidth="1"/>
    <col min="6" max="6" width="7.109375" style="465" customWidth="1"/>
    <col min="7" max="7" width="9.33203125" style="465" customWidth="1"/>
    <col min="8" max="8" width="7.109375" style="465" customWidth="1"/>
    <col min="9" max="9" width="9.33203125" style="465" customWidth="1"/>
    <col min="10" max="10" width="14.5546875" style="465" customWidth="1"/>
    <col min="11" max="11" width="14.21875" style="465" customWidth="1"/>
    <col min="12" max="13" width="8.5546875" style="465" customWidth="1"/>
    <col min="14" max="14" width="8.88671875" style="465"/>
    <col min="15" max="15" width="11.44140625" style="465" customWidth="1"/>
    <col min="16" max="17" width="8.44140625" style="465" customWidth="1"/>
    <col min="18" max="18" width="10.88671875" style="465" customWidth="1"/>
    <col min="19" max="21" width="8.44140625" style="465" customWidth="1"/>
    <col min="22" max="24" width="8.88671875" style="465"/>
    <col min="25" max="37" width="0" style="465" hidden="1" customWidth="1"/>
    <col min="38" max="16384" width="8.88671875" style="465"/>
  </cols>
  <sheetData>
    <row r="1" spans="1:37" ht="24.6" x14ac:dyDescent="0.25">
      <c r="A1" s="1104" t="e">
        <f>[3]Altalanos!$A$6</f>
        <v>#REF!</v>
      </c>
      <c r="B1" s="1104"/>
      <c r="C1" s="1104"/>
      <c r="D1" s="1104"/>
      <c r="E1" s="1104"/>
      <c r="F1" s="1104"/>
      <c r="G1" s="540"/>
      <c r="H1" s="541" t="s">
        <v>44</v>
      </c>
      <c r="I1" s="542"/>
      <c r="J1" s="543"/>
      <c r="L1" s="544"/>
      <c r="M1" s="545"/>
      <c r="N1" s="546"/>
      <c r="O1" s="546" t="s">
        <v>11</v>
      </c>
      <c r="P1" s="546"/>
      <c r="Q1" s="547"/>
      <c r="R1" s="546"/>
      <c r="AB1" s="548" t="e">
        <f>IF(Y5=1,CONCATENATE(VLOOKUP(Y3,AA16:AH24,2)),CONCATENATE(VLOOKUP(Y3,AA2:AK13,2)))</f>
        <v>#REF!</v>
      </c>
      <c r="AC1" s="548" t="e">
        <f>IF(Y5=1,CONCATENATE(VLOOKUP(Y3,AA16:AK24,3)),CONCATENATE(VLOOKUP(Y3,AA2:AK13,3)))</f>
        <v>#REF!</v>
      </c>
      <c r="AD1" s="548" t="e">
        <f>IF(Y5=1,CONCATENATE(VLOOKUP(Y3,AA16:AK24,4)),CONCATENATE(VLOOKUP(Y3,AA2:AK13,4)))</f>
        <v>#REF!</v>
      </c>
      <c r="AE1" s="548" t="e">
        <f>IF(Y5=1,CONCATENATE(VLOOKUP(Y3,AA16:AK24,5)),CONCATENATE(VLOOKUP(Y3,AA2:AK13,5)))</f>
        <v>#REF!</v>
      </c>
      <c r="AF1" s="548" t="e">
        <f>IF(Y5=1,CONCATENATE(VLOOKUP(Y3,AA16:AK24,6)),CONCATENATE(VLOOKUP(Y3,AA2:AK13,6)))</f>
        <v>#REF!</v>
      </c>
      <c r="AG1" s="548" t="e">
        <f>IF(Y5=1,CONCATENATE(VLOOKUP(Y3,AA16:AK24,7)),CONCATENATE(VLOOKUP(Y3,AA2:AK13,7)))</f>
        <v>#REF!</v>
      </c>
      <c r="AH1" s="548" t="e">
        <f>IF(Y5=1,CONCATENATE(VLOOKUP(Y3,AA16:AK24,8)),CONCATENATE(VLOOKUP(Y3,AA2:AK13,8)))</f>
        <v>#REF!</v>
      </c>
      <c r="AI1" s="548" t="e">
        <f>IF(Y5=1,CONCATENATE(VLOOKUP(Y3,AA16:AK24,9)),CONCATENATE(VLOOKUP(Y3,AA2:AK13,9)))</f>
        <v>#REF!</v>
      </c>
      <c r="AJ1" s="548" t="e">
        <f>IF(Y5=1,CONCATENATE(VLOOKUP(Y3,AA16:AK24,10)),CONCATENATE(VLOOKUP(Y3,AA2:AK13,10)))</f>
        <v>#REF!</v>
      </c>
      <c r="AK1" s="548" t="e">
        <f>IF(Y5=1,CONCATENATE(VLOOKUP(Y3,AA16:AK24,11)),CONCATENATE(VLOOKUP(Y3,AA2:AK13,11)))</f>
        <v>#REF!</v>
      </c>
    </row>
    <row r="2" spans="1:37" x14ac:dyDescent="0.25">
      <c r="A2" s="549" t="s">
        <v>43</v>
      </c>
      <c r="B2" s="550"/>
      <c r="C2" s="550"/>
      <c r="D2" s="550"/>
      <c r="E2" s="651" t="e">
        <f>[3]Altalanos!$C$8</f>
        <v>#REF!</v>
      </c>
      <c r="F2" s="550"/>
      <c r="G2" s="551"/>
      <c r="H2" s="552"/>
      <c r="I2" s="552"/>
      <c r="J2" s="553"/>
      <c r="K2" s="544"/>
      <c r="L2" s="544"/>
      <c r="M2" s="544"/>
      <c r="N2" s="554"/>
      <c r="O2" s="555"/>
      <c r="P2" s="554"/>
      <c r="Q2" s="555"/>
      <c r="R2" s="554"/>
      <c r="Y2" s="556"/>
      <c r="Z2" s="557"/>
      <c r="AA2" s="557" t="s">
        <v>53</v>
      </c>
      <c r="AB2" s="558">
        <v>150</v>
      </c>
      <c r="AC2" s="558">
        <v>120</v>
      </c>
      <c r="AD2" s="558">
        <v>100</v>
      </c>
      <c r="AE2" s="558">
        <v>80</v>
      </c>
      <c r="AF2" s="558">
        <v>70</v>
      </c>
      <c r="AG2" s="558">
        <v>60</v>
      </c>
      <c r="AH2" s="558">
        <v>55</v>
      </c>
      <c r="AI2" s="558">
        <v>50</v>
      </c>
      <c r="AJ2" s="558">
        <v>45</v>
      </c>
      <c r="AK2" s="558">
        <v>40</v>
      </c>
    </row>
    <row r="3" spans="1:37" x14ac:dyDescent="0.25">
      <c r="A3" s="481" t="s">
        <v>21</v>
      </c>
      <c r="B3" s="481"/>
      <c r="C3" s="481"/>
      <c r="D3" s="481"/>
      <c r="E3" s="481" t="s">
        <v>19</v>
      </c>
      <c r="F3" s="481"/>
      <c r="G3" s="481"/>
      <c r="H3" s="481" t="s">
        <v>24</v>
      </c>
      <c r="I3" s="481"/>
      <c r="J3" s="559"/>
      <c r="K3" s="481"/>
      <c r="L3" s="560" t="s">
        <v>25</v>
      </c>
      <c r="M3" s="481"/>
      <c r="N3" s="561"/>
      <c r="O3" s="562"/>
      <c r="P3" s="561"/>
      <c r="Y3" s="557">
        <f>IF(H4="OB","A",IF(H4="IX","W",H4))</f>
        <v>0</v>
      </c>
      <c r="Z3" s="557"/>
      <c r="AA3" s="557" t="s">
        <v>76</v>
      </c>
      <c r="AB3" s="558">
        <v>120</v>
      </c>
      <c r="AC3" s="558">
        <v>90</v>
      </c>
      <c r="AD3" s="558">
        <v>65</v>
      </c>
      <c r="AE3" s="558">
        <v>55</v>
      </c>
      <c r="AF3" s="558">
        <v>50</v>
      </c>
      <c r="AG3" s="558">
        <v>45</v>
      </c>
      <c r="AH3" s="558">
        <v>40</v>
      </c>
      <c r="AI3" s="558">
        <v>35</v>
      </c>
      <c r="AJ3" s="558">
        <v>25</v>
      </c>
      <c r="AK3" s="558">
        <v>20</v>
      </c>
    </row>
    <row r="4" spans="1:37" ht="13.8" thickBot="1" x14ac:dyDescent="0.3">
      <c r="A4" s="1105" t="e">
        <f>[3]Altalanos!$A$10</f>
        <v>#REF!</v>
      </c>
      <c r="B4" s="1105"/>
      <c r="C4" s="1105"/>
      <c r="D4" s="564"/>
      <c r="E4" s="565" t="e">
        <f>[3]Altalanos!$C$10</f>
        <v>#REF!</v>
      </c>
      <c r="F4" s="565"/>
      <c r="G4" s="565"/>
      <c r="H4" s="566"/>
      <c r="I4" s="565"/>
      <c r="J4" s="567"/>
      <c r="K4" s="566"/>
      <c r="L4" s="568" t="e">
        <f>[3]Altalanos!$E$10</f>
        <v>#REF!</v>
      </c>
      <c r="M4" s="566"/>
      <c r="N4" s="569"/>
      <c r="O4" s="570"/>
      <c r="P4" s="569"/>
      <c r="Y4" s="557"/>
      <c r="Z4" s="557"/>
      <c r="AA4" s="557" t="s">
        <v>77</v>
      </c>
      <c r="AB4" s="558">
        <v>90</v>
      </c>
      <c r="AC4" s="558">
        <v>60</v>
      </c>
      <c r="AD4" s="558">
        <v>45</v>
      </c>
      <c r="AE4" s="558">
        <v>34</v>
      </c>
      <c r="AF4" s="558">
        <v>27</v>
      </c>
      <c r="AG4" s="558">
        <v>22</v>
      </c>
      <c r="AH4" s="558">
        <v>18</v>
      </c>
      <c r="AI4" s="558">
        <v>15</v>
      </c>
      <c r="AJ4" s="558">
        <v>12</v>
      </c>
      <c r="AK4" s="558">
        <v>9</v>
      </c>
    </row>
    <row r="5" spans="1:37" x14ac:dyDescent="0.25">
      <c r="A5" s="573"/>
      <c r="B5" s="573" t="s">
        <v>41</v>
      </c>
      <c r="C5" s="573" t="s">
        <v>51</v>
      </c>
      <c r="D5" s="573" t="s">
        <v>35</v>
      </c>
      <c r="E5" s="573" t="s">
        <v>56</v>
      </c>
      <c r="F5" s="573"/>
      <c r="G5" s="573" t="s">
        <v>23</v>
      </c>
      <c r="H5" s="573"/>
      <c r="I5" s="573" t="s">
        <v>26</v>
      </c>
      <c r="J5" s="573"/>
      <c r="K5" s="574" t="s">
        <v>57</v>
      </c>
      <c r="L5" s="574" t="s">
        <v>58</v>
      </c>
      <c r="M5" s="574" t="s">
        <v>59</v>
      </c>
      <c r="Y5" s="557" t="e">
        <f>IF(OR([3]Altalanos!$A$8="F1",[3]Altalanos!$A$8="F2",[3]Altalanos!$A$8="N1",[3]Altalanos!$A$8="N2"),1,2)</f>
        <v>#REF!</v>
      </c>
      <c r="Z5" s="557"/>
      <c r="AA5" s="557" t="s">
        <v>78</v>
      </c>
      <c r="AB5" s="558">
        <v>60</v>
      </c>
      <c r="AC5" s="558">
        <v>40</v>
      </c>
      <c r="AD5" s="558">
        <v>30</v>
      </c>
      <c r="AE5" s="558">
        <v>20</v>
      </c>
      <c r="AF5" s="558">
        <v>18</v>
      </c>
      <c r="AG5" s="558">
        <v>15</v>
      </c>
      <c r="AH5" s="558">
        <v>12</v>
      </c>
      <c r="AI5" s="558">
        <v>10</v>
      </c>
      <c r="AJ5" s="558">
        <v>8</v>
      </c>
      <c r="AK5" s="558">
        <v>6</v>
      </c>
    </row>
    <row r="6" spans="1:37" x14ac:dyDescent="0.25">
      <c r="A6" s="577"/>
      <c r="B6" s="577"/>
      <c r="C6" s="577"/>
      <c r="D6" s="577"/>
      <c r="E6" s="577"/>
      <c r="F6" s="577"/>
      <c r="G6" s="577"/>
      <c r="H6" s="577"/>
      <c r="I6" s="577"/>
      <c r="J6" s="577"/>
      <c r="K6" s="577"/>
      <c r="L6" s="577"/>
      <c r="M6" s="577"/>
      <c r="Y6" s="557"/>
      <c r="Z6" s="557"/>
      <c r="AA6" s="557" t="s">
        <v>79</v>
      </c>
      <c r="AB6" s="558">
        <v>40</v>
      </c>
      <c r="AC6" s="558">
        <v>25</v>
      </c>
      <c r="AD6" s="558">
        <v>18</v>
      </c>
      <c r="AE6" s="558">
        <v>13</v>
      </c>
      <c r="AF6" s="558">
        <v>10</v>
      </c>
      <c r="AG6" s="558">
        <v>8</v>
      </c>
      <c r="AH6" s="558">
        <v>6</v>
      </c>
      <c r="AI6" s="558">
        <v>5</v>
      </c>
      <c r="AJ6" s="558">
        <v>4</v>
      </c>
      <c r="AK6" s="558">
        <v>3</v>
      </c>
    </row>
    <row r="7" spans="1:37" x14ac:dyDescent="0.25">
      <c r="A7" s="652" t="s">
        <v>53</v>
      </c>
      <c r="B7" s="653">
        <v>2</v>
      </c>
      <c r="C7" s="580" t="str">
        <f>IF($B7="","",VLOOKUP($B7,'B-II.kcs-U10-N-F elo'!$A$7:$O$22,5))</f>
        <v>170708</v>
      </c>
      <c r="D7" s="580">
        <f>IF($B7="","",VLOOKUP($B7,'B-II.kcs-U10-N-F elo'!$A$7:$O$22,15))</f>
        <v>0</v>
      </c>
      <c r="E7" s="581" t="str">
        <f>UPPER(IF($B7="","",VLOOKUP($B7,'B-II.kcs-U10-N-F elo'!$A$7:$O$22,2)))</f>
        <v>PONGRÁCZ</v>
      </c>
      <c r="F7" s="582"/>
      <c r="G7" s="581" t="str">
        <f>IF($B7="","",VLOOKUP($B7,'B-II.kcs-U10-N-F elo'!$A$7:$O$22,3))</f>
        <v>Nándor</v>
      </c>
      <c r="H7" s="582"/>
      <c r="I7" s="581" t="str">
        <f>IF($B7="","",VLOOKUP($B7,'B-II.kcs-U10-N-F elo'!$A$7:$O$22,4))</f>
        <v>Bólyi Általános Iskola és AMI</v>
      </c>
      <c r="J7" s="577"/>
      <c r="K7" s="583" t="s">
        <v>573</v>
      </c>
      <c r="L7" s="584"/>
      <c r="M7" s="585"/>
      <c r="O7" s="654" t="s">
        <v>66</v>
      </c>
      <c r="P7" s="655" t="s">
        <v>274</v>
      </c>
      <c r="Q7" s="655" t="s">
        <v>71</v>
      </c>
      <c r="Y7" s="557"/>
      <c r="Z7" s="557"/>
      <c r="AA7" s="557" t="s">
        <v>80</v>
      </c>
      <c r="AB7" s="558">
        <v>25</v>
      </c>
      <c r="AC7" s="558">
        <v>15</v>
      </c>
      <c r="AD7" s="558">
        <v>13</v>
      </c>
      <c r="AE7" s="558">
        <v>8</v>
      </c>
      <c r="AF7" s="558">
        <v>6</v>
      </c>
      <c r="AG7" s="558">
        <v>4</v>
      </c>
      <c r="AH7" s="558">
        <v>3</v>
      </c>
      <c r="AI7" s="558">
        <v>2</v>
      </c>
      <c r="AJ7" s="558">
        <v>1</v>
      </c>
      <c r="AK7" s="558">
        <v>0</v>
      </c>
    </row>
    <row r="8" spans="1:37" x14ac:dyDescent="0.25">
      <c r="A8" s="578"/>
      <c r="B8" s="656"/>
      <c r="C8" s="577"/>
      <c r="D8" s="577"/>
      <c r="E8" s="577"/>
      <c r="F8" s="577"/>
      <c r="G8" s="577"/>
      <c r="H8" s="577"/>
      <c r="I8" s="577"/>
      <c r="J8" s="577"/>
      <c r="K8" s="578"/>
      <c r="L8" s="578"/>
      <c r="M8" s="587"/>
      <c r="O8" s="657" t="s">
        <v>73</v>
      </c>
      <c r="P8" s="658" t="s">
        <v>69</v>
      </c>
      <c r="Q8" s="658" t="s">
        <v>275</v>
      </c>
      <c r="Y8" s="557"/>
      <c r="Z8" s="557"/>
      <c r="AA8" s="557" t="s">
        <v>81</v>
      </c>
      <c r="AB8" s="558">
        <v>15</v>
      </c>
      <c r="AC8" s="558">
        <v>10</v>
      </c>
      <c r="AD8" s="558">
        <v>7</v>
      </c>
      <c r="AE8" s="558">
        <v>5</v>
      </c>
      <c r="AF8" s="558">
        <v>4</v>
      </c>
      <c r="AG8" s="558">
        <v>3</v>
      </c>
      <c r="AH8" s="558">
        <v>2</v>
      </c>
      <c r="AI8" s="558">
        <v>1</v>
      </c>
      <c r="AJ8" s="558">
        <v>0</v>
      </c>
      <c r="AK8" s="558">
        <v>0</v>
      </c>
    </row>
    <row r="9" spans="1:37" x14ac:dyDescent="0.25">
      <c r="A9" s="578" t="s">
        <v>54</v>
      </c>
      <c r="B9" s="659">
        <v>1</v>
      </c>
      <c r="C9" s="580" t="str">
        <f>IF($B9="","",VLOOKUP($B9,'B-II.kcs-U10-N-F elo'!$A$7:$O$22,5))</f>
        <v>170522</v>
      </c>
      <c r="D9" s="580">
        <f>IF($B9="","",VLOOKUP($B9,'B-II.kcs-U10-N-F elo'!$A$7:$O$22,15))</f>
        <v>0</v>
      </c>
      <c r="E9" s="581" t="str">
        <f>UPPER(IF($B9="","",VLOOKUP($B9,'B-II.kcs-U10-N-F elo'!$A$7:$O$22,2)))</f>
        <v>PAPP-HOFFER</v>
      </c>
      <c r="F9" s="582"/>
      <c r="G9" s="581" t="str">
        <f>IF($B9="","",VLOOKUP($B9,'B-II.kcs-U10-N-F elo'!$A$7:$O$22,3))</f>
        <v>Bence</v>
      </c>
      <c r="H9" s="582"/>
      <c r="I9" s="660" t="str">
        <f>IF($B9="","",VLOOKUP($B9,'B-II.kcs-U10-N-F elo'!$A$7:$O$22,4))</f>
        <v>Koch V. Gimn., Ált. Isk., Óvoda és Koll.</v>
      </c>
      <c r="J9" s="661"/>
      <c r="K9" s="583" t="s">
        <v>601</v>
      </c>
      <c r="L9" s="584"/>
      <c r="M9" s="585"/>
      <c r="O9" s="662" t="s">
        <v>74</v>
      </c>
      <c r="P9" s="663" t="s">
        <v>276</v>
      </c>
      <c r="Q9" s="663" t="s">
        <v>72</v>
      </c>
      <c r="Y9" s="557"/>
      <c r="Z9" s="557"/>
      <c r="AA9" s="557" t="s">
        <v>82</v>
      </c>
      <c r="AB9" s="558">
        <v>10</v>
      </c>
      <c r="AC9" s="558">
        <v>6</v>
      </c>
      <c r="AD9" s="558">
        <v>4</v>
      </c>
      <c r="AE9" s="558">
        <v>2</v>
      </c>
      <c r="AF9" s="558">
        <v>1</v>
      </c>
      <c r="AG9" s="558">
        <v>0</v>
      </c>
      <c r="AH9" s="558">
        <v>0</v>
      </c>
      <c r="AI9" s="558">
        <v>0</v>
      </c>
      <c r="AJ9" s="558">
        <v>0</v>
      </c>
      <c r="AK9" s="558">
        <v>0</v>
      </c>
    </row>
    <row r="10" spans="1:37" x14ac:dyDescent="0.25">
      <c r="A10" s="578"/>
      <c r="B10" s="656"/>
      <c r="C10" s="577"/>
      <c r="D10" s="577"/>
      <c r="E10" s="577"/>
      <c r="F10" s="577"/>
      <c r="G10" s="577"/>
      <c r="H10" s="577"/>
      <c r="I10" s="661"/>
      <c r="J10" s="661"/>
      <c r="K10" s="664"/>
      <c r="L10" s="578"/>
      <c r="M10" s="587"/>
      <c r="O10" s="654" t="s">
        <v>277</v>
      </c>
      <c r="P10" s="655" t="s">
        <v>68</v>
      </c>
      <c r="Q10" s="655" t="s">
        <v>75</v>
      </c>
      <c r="Y10" s="557"/>
      <c r="Z10" s="557"/>
      <c r="AA10" s="557" t="s">
        <v>83</v>
      </c>
      <c r="AB10" s="558">
        <v>6</v>
      </c>
      <c r="AC10" s="558">
        <v>3</v>
      </c>
      <c r="AD10" s="558">
        <v>2</v>
      </c>
      <c r="AE10" s="558">
        <v>1</v>
      </c>
      <c r="AF10" s="558">
        <v>0</v>
      </c>
      <c r="AG10" s="558">
        <v>0</v>
      </c>
      <c r="AH10" s="558">
        <v>0</v>
      </c>
      <c r="AI10" s="558">
        <v>0</v>
      </c>
      <c r="AJ10" s="558">
        <v>0</v>
      </c>
      <c r="AK10" s="558">
        <v>0</v>
      </c>
    </row>
    <row r="11" spans="1:37" x14ac:dyDescent="0.25">
      <c r="A11" s="578" t="s">
        <v>55</v>
      </c>
      <c r="B11" s="659">
        <v>5</v>
      </c>
      <c r="C11" s="580" t="str">
        <f>IF($B11="","",VLOOKUP($B11,'B-II.kcs-U10-N-F elo'!$A$7:$O$22,5))</f>
        <v>161102</v>
      </c>
      <c r="D11" s="580">
        <f>IF($B11="","",VLOOKUP($B11,'B-II.kcs-U10-N-F elo'!$A$7:$O$22,15))</f>
        <v>0</v>
      </c>
      <c r="E11" s="581" t="str">
        <f>UPPER(IF($B11="","",VLOOKUP($B11,'B-II.kcs-U10-N-F elo'!$A$7:$O$22,2)))</f>
        <v>ZÁMBÓ</v>
      </c>
      <c r="F11" s="582"/>
      <c r="G11" s="581" t="str">
        <f>IF($B11="","",VLOOKUP($B11,'B-II.kcs-U10-N-F elo'!$A$7:$O$22,3))</f>
        <v>Zénó</v>
      </c>
      <c r="H11" s="582"/>
      <c r="I11" s="660" t="str">
        <f>IF($B11="","",VLOOKUP($B11,'B-II.kcs-U10-N-F elo'!$A$7:$O$22,4))</f>
        <v>Koch V. Gimn., Ált. Isk., Óvoda és Koll.</v>
      </c>
      <c r="J11" s="661"/>
      <c r="K11" s="583" t="s">
        <v>602</v>
      </c>
      <c r="L11" s="584"/>
      <c r="M11" s="585"/>
      <c r="O11" s="657" t="s">
        <v>278</v>
      </c>
      <c r="P11" s="658" t="s">
        <v>70</v>
      </c>
      <c r="Q11" s="658" t="s">
        <v>279</v>
      </c>
      <c r="Y11" s="557"/>
      <c r="Z11" s="557"/>
      <c r="AA11" s="557" t="s">
        <v>88</v>
      </c>
      <c r="AB11" s="558">
        <v>3</v>
      </c>
      <c r="AC11" s="558">
        <v>2</v>
      </c>
      <c r="AD11" s="558">
        <v>1</v>
      </c>
      <c r="AE11" s="558">
        <v>0</v>
      </c>
      <c r="AF11" s="558">
        <v>0</v>
      </c>
      <c r="AG11" s="558">
        <v>0</v>
      </c>
      <c r="AH11" s="558">
        <v>0</v>
      </c>
      <c r="AI11" s="558">
        <v>0</v>
      </c>
      <c r="AJ11" s="558">
        <v>0</v>
      </c>
      <c r="AK11" s="558">
        <v>0</v>
      </c>
    </row>
    <row r="12" spans="1:37" x14ac:dyDescent="0.25">
      <c r="A12" s="577"/>
      <c r="B12" s="652"/>
      <c r="C12" s="577"/>
      <c r="D12" s="577"/>
      <c r="E12" s="577"/>
      <c r="F12" s="577"/>
      <c r="G12" s="577"/>
      <c r="H12" s="577"/>
      <c r="I12" s="577"/>
      <c r="J12" s="577"/>
      <c r="K12" s="577"/>
      <c r="L12" s="577"/>
      <c r="M12" s="587"/>
      <c r="Y12" s="557"/>
      <c r="Z12" s="557"/>
      <c r="AA12" s="557" t="s">
        <v>84</v>
      </c>
      <c r="AB12" s="588">
        <v>0</v>
      </c>
      <c r="AC12" s="588">
        <v>0</v>
      </c>
      <c r="AD12" s="588">
        <v>0</v>
      </c>
      <c r="AE12" s="588">
        <v>0</v>
      </c>
      <c r="AF12" s="588">
        <v>0</v>
      </c>
      <c r="AG12" s="588">
        <v>0</v>
      </c>
      <c r="AH12" s="588">
        <v>0</v>
      </c>
      <c r="AI12" s="588">
        <v>0</v>
      </c>
      <c r="AJ12" s="588">
        <v>0</v>
      </c>
      <c r="AK12" s="588">
        <v>0</v>
      </c>
    </row>
    <row r="13" spans="1:37" x14ac:dyDescent="0.25">
      <c r="A13" s="652" t="s">
        <v>60</v>
      </c>
      <c r="B13" s="653">
        <v>3</v>
      </c>
      <c r="C13" s="580" t="str">
        <f>IF($B13="","",VLOOKUP($B13,'B-II.kcs-U10-N-F elo'!$A$7:$O$22,5))</f>
        <v>171026</v>
      </c>
      <c r="D13" s="580">
        <f>IF($B13="","",VLOOKUP($B13,'B-II.kcs-U10-N-F elo'!$A$7:$O$22,15))</f>
        <v>0</v>
      </c>
      <c r="E13" s="581" t="str">
        <f>UPPER(IF($B13="","",VLOOKUP($B13,'B-II.kcs-U10-N-F elo'!$A$7:$O$22,2)))</f>
        <v>REISZ</v>
      </c>
      <c r="F13" s="582"/>
      <c r="G13" s="581" t="str">
        <f>IF($B13="","",VLOOKUP($B13,'B-II.kcs-U10-N-F elo'!$A$7:$O$22,3))</f>
        <v>Kende</v>
      </c>
      <c r="H13" s="582"/>
      <c r="I13" s="581" t="str">
        <f>IF($B13="","",VLOOKUP($B13,'B-II.kcs-U10-N-F elo'!$A$7:$O$22,4))</f>
        <v>Bólyi Általános Iskola és AMI</v>
      </c>
      <c r="J13" s="577"/>
      <c r="K13" s="583" t="s">
        <v>575</v>
      </c>
      <c r="L13" s="584"/>
      <c r="M13" s="585"/>
      <c r="Y13" s="557"/>
      <c r="Z13" s="557"/>
      <c r="AA13" s="557" t="s">
        <v>85</v>
      </c>
      <c r="AB13" s="588">
        <v>0</v>
      </c>
      <c r="AC13" s="588">
        <v>0</v>
      </c>
      <c r="AD13" s="588">
        <v>0</v>
      </c>
      <c r="AE13" s="588">
        <v>0</v>
      </c>
      <c r="AF13" s="588">
        <v>0</v>
      </c>
      <c r="AG13" s="588">
        <v>0</v>
      </c>
      <c r="AH13" s="588">
        <v>0</v>
      </c>
      <c r="AI13" s="588">
        <v>0</v>
      </c>
      <c r="AJ13" s="588">
        <v>0</v>
      </c>
      <c r="AK13" s="588">
        <v>0</v>
      </c>
    </row>
    <row r="14" spans="1:37" x14ac:dyDescent="0.25">
      <c r="A14" s="578"/>
      <c r="B14" s="656"/>
      <c r="C14" s="577"/>
      <c r="D14" s="577"/>
      <c r="E14" s="577"/>
      <c r="F14" s="577"/>
      <c r="G14" s="577"/>
      <c r="H14" s="577"/>
      <c r="I14" s="577"/>
      <c r="J14" s="577"/>
      <c r="K14" s="578"/>
      <c r="L14" s="578"/>
      <c r="M14" s="587"/>
      <c r="Y14" s="557"/>
      <c r="Z14" s="557"/>
      <c r="AA14" s="557"/>
      <c r="AB14" s="557"/>
      <c r="AC14" s="557"/>
      <c r="AD14" s="557"/>
      <c r="AE14" s="557"/>
      <c r="AF14" s="557"/>
      <c r="AG14" s="557"/>
      <c r="AH14" s="557"/>
      <c r="AI14" s="557"/>
      <c r="AJ14" s="557"/>
      <c r="AK14" s="557"/>
    </row>
    <row r="15" spans="1:37" x14ac:dyDescent="0.25">
      <c r="A15" s="578" t="s">
        <v>61</v>
      </c>
      <c r="B15" s="659">
        <v>4</v>
      </c>
      <c r="C15" s="580" t="str">
        <f>IF($B15="","",VLOOKUP($B15,'B-II.kcs-U10-N-F elo'!$A$7:$O$22,5))</f>
        <v>161002</v>
      </c>
      <c r="D15" s="580">
        <f>IF($B15="","",VLOOKUP($B15,'B-II.kcs-U10-N-F elo'!$A$7:$O$22,15))</f>
        <v>0</v>
      </c>
      <c r="E15" s="581" t="str">
        <f>UPPER(IF($B15="","",VLOOKUP($B15,'B-II.kcs-U10-N-F elo'!$A$7:$O$22,2)))</f>
        <v>SZEBÉNYI</v>
      </c>
      <c r="F15" s="582"/>
      <c r="G15" s="581" t="str">
        <f>IF($B15="","",VLOOKUP($B15,'B-II.kcs-U10-N-F elo'!$A$7:$O$22,3))</f>
        <v>Alexander</v>
      </c>
      <c r="H15" s="582"/>
      <c r="I15" s="660" t="str">
        <f>IF($B15="","",VLOOKUP($B15,'B-II.kcs-U10-N-F elo'!$A$7:$O$22,4))</f>
        <v>Koch V. Gimn., Ált. Isk., Óvoda és Koll.</v>
      </c>
      <c r="J15" s="577"/>
      <c r="K15" s="583" t="s">
        <v>574</v>
      </c>
      <c r="L15" s="584"/>
      <c r="M15" s="585"/>
      <c r="Y15" s="557"/>
      <c r="Z15" s="557"/>
      <c r="AA15" s="557"/>
      <c r="AB15" s="557"/>
      <c r="AC15" s="557"/>
      <c r="AD15" s="557"/>
      <c r="AE15" s="557"/>
      <c r="AF15" s="557"/>
      <c r="AG15" s="557"/>
      <c r="AH15" s="557"/>
      <c r="AI15" s="557"/>
      <c r="AJ15" s="557"/>
      <c r="AK15" s="557"/>
    </row>
    <row r="16" spans="1:37" x14ac:dyDescent="0.25">
      <c r="A16" s="578"/>
      <c r="B16" s="656"/>
      <c r="C16" s="577"/>
      <c r="D16" s="577"/>
      <c r="E16" s="577"/>
      <c r="F16" s="577"/>
      <c r="G16" s="577"/>
      <c r="H16" s="577"/>
      <c r="I16" s="577"/>
      <c r="J16" s="577"/>
      <c r="K16" s="578"/>
      <c r="L16" s="578"/>
      <c r="M16" s="587"/>
      <c r="Y16" s="557"/>
      <c r="Z16" s="557"/>
      <c r="AA16" s="557" t="s">
        <v>53</v>
      </c>
      <c r="AB16" s="557">
        <v>300</v>
      </c>
      <c r="AC16" s="557">
        <v>250</v>
      </c>
      <c r="AD16" s="557">
        <v>220</v>
      </c>
      <c r="AE16" s="557">
        <v>180</v>
      </c>
      <c r="AF16" s="557">
        <v>160</v>
      </c>
      <c r="AG16" s="557">
        <v>150</v>
      </c>
      <c r="AH16" s="557">
        <v>140</v>
      </c>
      <c r="AI16" s="557">
        <v>130</v>
      </c>
      <c r="AJ16" s="557">
        <v>120</v>
      </c>
      <c r="AK16" s="557">
        <v>110</v>
      </c>
    </row>
    <row r="17" spans="1:37" x14ac:dyDescent="0.25">
      <c r="A17" s="577"/>
      <c r="B17" s="577"/>
      <c r="C17" s="577"/>
      <c r="D17" s="577"/>
      <c r="E17" s="577"/>
      <c r="F17" s="577"/>
      <c r="G17" s="577"/>
      <c r="H17" s="577"/>
      <c r="I17" s="577"/>
      <c r="J17" s="577"/>
      <c r="K17" s="577"/>
      <c r="L17" s="577"/>
      <c r="M17" s="577"/>
      <c r="Y17" s="557"/>
      <c r="Z17" s="557"/>
      <c r="AA17" s="557" t="s">
        <v>77</v>
      </c>
      <c r="AB17" s="557">
        <v>200</v>
      </c>
      <c r="AC17" s="557">
        <v>150</v>
      </c>
      <c r="AD17" s="557">
        <v>130</v>
      </c>
      <c r="AE17" s="557">
        <v>110</v>
      </c>
      <c r="AF17" s="557">
        <v>95</v>
      </c>
      <c r="AG17" s="557">
        <v>80</v>
      </c>
      <c r="AH17" s="557">
        <v>70</v>
      </c>
      <c r="AI17" s="557">
        <v>60</v>
      </c>
      <c r="AJ17" s="557">
        <v>55</v>
      </c>
      <c r="AK17" s="557">
        <v>50</v>
      </c>
    </row>
    <row r="18" spans="1:37" x14ac:dyDescent="0.25">
      <c r="A18" s="577"/>
      <c r="B18" s="577"/>
      <c r="C18" s="577"/>
      <c r="D18" s="577"/>
      <c r="E18" s="577"/>
      <c r="F18" s="577"/>
      <c r="G18" s="577"/>
      <c r="H18" s="577"/>
      <c r="I18" s="577"/>
      <c r="J18" s="577"/>
      <c r="K18" s="577"/>
      <c r="L18" s="577"/>
      <c r="M18" s="577"/>
      <c r="Y18" s="557"/>
      <c r="Z18" s="557"/>
      <c r="AA18" s="557" t="s">
        <v>78</v>
      </c>
      <c r="AB18" s="557">
        <v>150</v>
      </c>
      <c r="AC18" s="557">
        <v>120</v>
      </c>
      <c r="AD18" s="557">
        <v>100</v>
      </c>
      <c r="AE18" s="557">
        <v>80</v>
      </c>
      <c r="AF18" s="557">
        <v>70</v>
      </c>
      <c r="AG18" s="557">
        <v>60</v>
      </c>
      <c r="AH18" s="557">
        <v>55</v>
      </c>
      <c r="AI18" s="557">
        <v>50</v>
      </c>
      <c r="AJ18" s="557">
        <v>45</v>
      </c>
      <c r="AK18" s="557">
        <v>40</v>
      </c>
    </row>
    <row r="19" spans="1:37" x14ac:dyDescent="0.25">
      <c r="A19" s="577"/>
      <c r="B19" s="577"/>
      <c r="C19" s="577"/>
      <c r="D19" s="577"/>
      <c r="E19" s="577"/>
      <c r="F19" s="577"/>
      <c r="G19" s="577"/>
      <c r="H19" s="577"/>
      <c r="I19" s="577"/>
      <c r="J19" s="577"/>
      <c r="K19" s="577"/>
      <c r="L19" s="577"/>
      <c r="M19" s="577"/>
      <c r="Y19" s="557"/>
      <c r="Z19" s="557"/>
      <c r="AA19" s="557" t="s">
        <v>79</v>
      </c>
      <c r="AB19" s="557">
        <v>120</v>
      </c>
      <c r="AC19" s="557">
        <v>90</v>
      </c>
      <c r="AD19" s="557">
        <v>65</v>
      </c>
      <c r="AE19" s="557">
        <v>55</v>
      </c>
      <c r="AF19" s="557">
        <v>50</v>
      </c>
      <c r="AG19" s="557">
        <v>45</v>
      </c>
      <c r="AH19" s="557">
        <v>40</v>
      </c>
      <c r="AI19" s="557">
        <v>35</v>
      </c>
      <c r="AJ19" s="557">
        <v>25</v>
      </c>
      <c r="AK19" s="557">
        <v>20</v>
      </c>
    </row>
    <row r="20" spans="1:37" x14ac:dyDescent="0.25">
      <c r="A20" s="577"/>
      <c r="B20" s="577"/>
      <c r="C20" s="577"/>
      <c r="D20" s="577"/>
      <c r="E20" s="577"/>
      <c r="F20" s="577"/>
      <c r="G20" s="577"/>
      <c r="H20" s="577"/>
      <c r="I20" s="577"/>
      <c r="J20" s="577"/>
      <c r="K20" s="577"/>
      <c r="L20" s="577"/>
      <c r="M20" s="577"/>
      <c r="Y20" s="557"/>
      <c r="Z20" s="557"/>
      <c r="AA20" s="557" t="s">
        <v>80</v>
      </c>
      <c r="AB20" s="557">
        <v>90</v>
      </c>
      <c r="AC20" s="557">
        <v>60</v>
      </c>
      <c r="AD20" s="557">
        <v>45</v>
      </c>
      <c r="AE20" s="557">
        <v>34</v>
      </c>
      <c r="AF20" s="557">
        <v>27</v>
      </c>
      <c r="AG20" s="557">
        <v>22</v>
      </c>
      <c r="AH20" s="557">
        <v>18</v>
      </c>
      <c r="AI20" s="557">
        <v>15</v>
      </c>
      <c r="AJ20" s="557">
        <v>12</v>
      </c>
      <c r="AK20" s="557">
        <v>9</v>
      </c>
    </row>
    <row r="21" spans="1:37" ht="18.75" customHeight="1" x14ac:dyDescent="0.25">
      <c r="A21" s="577"/>
      <c r="B21" s="1106"/>
      <c r="C21" s="1106"/>
      <c r="D21" s="1103" t="str">
        <f>E7</f>
        <v>PONGRÁCZ</v>
      </c>
      <c r="E21" s="1103"/>
      <c r="F21" s="1103" t="str">
        <f>E9</f>
        <v>PAPP-HOFFER</v>
      </c>
      <c r="G21" s="1103"/>
      <c r="H21" s="1103" t="str">
        <f>E11</f>
        <v>ZÁMBÓ</v>
      </c>
      <c r="I21" s="1103"/>
      <c r="J21" s="589" t="s">
        <v>280</v>
      </c>
      <c r="K21" s="589" t="s">
        <v>281</v>
      </c>
      <c r="L21" s="577"/>
      <c r="M21" s="665" t="s">
        <v>57</v>
      </c>
      <c r="Y21" s="557"/>
      <c r="Z21" s="557"/>
      <c r="AA21" s="557" t="s">
        <v>81</v>
      </c>
      <c r="AB21" s="557">
        <v>60</v>
      </c>
      <c r="AC21" s="557">
        <v>40</v>
      </c>
      <c r="AD21" s="557">
        <v>30</v>
      </c>
      <c r="AE21" s="557">
        <v>20</v>
      </c>
      <c r="AF21" s="557">
        <v>18</v>
      </c>
      <c r="AG21" s="557">
        <v>15</v>
      </c>
      <c r="AH21" s="557">
        <v>12</v>
      </c>
      <c r="AI21" s="557">
        <v>10</v>
      </c>
      <c r="AJ21" s="557">
        <v>8</v>
      </c>
      <c r="AK21" s="557">
        <v>6</v>
      </c>
    </row>
    <row r="22" spans="1:37" ht="18.75" customHeight="1" x14ac:dyDescent="0.25">
      <c r="A22" s="589" t="s">
        <v>53</v>
      </c>
      <c r="B22" s="1108" t="str">
        <f>E7</f>
        <v>PONGRÁCZ</v>
      </c>
      <c r="C22" s="1108"/>
      <c r="D22" s="1109"/>
      <c r="E22" s="1109"/>
      <c r="F22" s="1110" t="s">
        <v>583</v>
      </c>
      <c r="G22" s="1110"/>
      <c r="H22" s="1110" t="s">
        <v>588</v>
      </c>
      <c r="I22" s="1110"/>
      <c r="J22" s="1053" t="s">
        <v>589</v>
      </c>
      <c r="K22" s="1055" t="s">
        <v>590</v>
      </c>
      <c r="L22" s="577"/>
      <c r="M22" s="666"/>
      <c r="Y22" s="557"/>
      <c r="Z22" s="557"/>
      <c r="AA22" s="557" t="s">
        <v>82</v>
      </c>
      <c r="AB22" s="557">
        <v>40</v>
      </c>
      <c r="AC22" s="557">
        <v>25</v>
      </c>
      <c r="AD22" s="557">
        <v>18</v>
      </c>
      <c r="AE22" s="557">
        <v>13</v>
      </c>
      <c r="AF22" s="557">
        <v>8</v>
      </c>
      <c r="AG22" s="557">
        <v>7</v>
      </c>
      <c r="AH22" s="557">
        <v>6</v>
      </c>
      <c r="AI22" s="557">
        <v>5</v>
      </c>
      <c r="AJ22" s="557">
        <v>4</v>
      </c>
      <c r="AK22" s="557">
        <v>3</v>
      </c>
    </row>
    <row r="23" spans="1:37" ht="18.75" customHeight="1" x14ac:dyDescent="0.25">
      <c r="A23" s="589" t="s">
        <v>54</v>
      </c>
      <c r="B23" s="1108" t="str">
        <f>E9</f>
        <v>PAPP-HOFFER</v>
      </c>
      <c r="C23" s="1108"/>
      <c r="D23" s="1110" t="s">
        <v>584</v>
      </c>
      <c r="E23" s="1110"/>
      <c r="F23" s="1109"/>
      <c r="G23" s="1109"/>
      <c r="H23" s="1110" t="s">
        <v>594</v>
      </c>
      <c r="I23" s="1110"/>
      <c r="J23" s="1053" t="s">
        <v>596</v>
      </c>
      <c r="K23" s="1055" t="s">
        <v>599</v>
      </c>
      <c r="L23" s="577"/>
      <c r="M23" s="666"/>
      <c r="Y23" s="557"/>
      <c r="Z23" s="557"/>
      <c r="AA23" s="557" t="s">
        <v>83</v>
      </c>
      <c r="AB23" s="557">
        <v>25</v>
      </c>
      <c r="AC23" s="557">
        <v>15</v>
      </c>
      <c r="AD23" s="557">
        <v>13</v>
      </c>
      <c r="AE23" s="557">
        <v>7</v>
      </c>
      <c r="AF23" s="557">
        <v>6</v>
      </c>
      <c r="AG23" s="557">
        <v>5</v>
      </c>
      <c r="AH23" s="557">
        <v>4</v>
      </c>
      <c r="AI23" s="557">
        <v>3</v>
      </c>
      <c r="AJ23" s="557">
        <v>2</v>
      </c>
      <c r="AK23" s="557">
        <v>1</v>
      </c>
    </row>
    <row r="24" spans="1:37" ht="18.75" customHeight="1" x14ac:dyDescent="0.25">
      <c r="A24" s="589" t="s">
        <v>55</v>
      </c>
      <c r="B24" s="1108" t="str">
        <f>E11</f>
        <v>ZÁMBÓ</v>
      </c>
      <c r="C24" s="1108"/>
      <c r="D24" s="1110" t="s">
        <v>585</v>
      </c>
      <c r="E24" s="1110"/>
      <c r="F24" s="1110" t="s">
        <v>591</v>
      </c>
      <c r="G24" s="1110"/>
      <c r="H24" s="1109"/>
      <c r="I24" s="1109"/>
      <c r="J24" s="1053" t="s">
        <v>597</v>
      </c>
      <c r="K24" s="1055" t="s">
        <v>585</v>
      </c>
      <c r="L24" s="577"/>
      <c r="M24" s="666"/>
      <c r="Y24" s="557"/>
      <c r="Z24" s="557"/>
      <c r="AA24" s="557" t="s">
        <v>88</v>
      </c>
      <c r="AB24" s="557">
        <v>15</v>
      </c>
      <c r="AC24" s="557">
        <v>10</v>
      </c>
      <c r="AD24" s="557">
        <v>8</v>
      </c>
      <c r="AE24" s="557">
        <v>4</v>
      </c>
      <c r="AF24" s="557">
        <v>3</v>
      </c>
      <c r="AG24" s="557">
        <v>2</v>
      </c>
      <c r="AH24" s="557">
        <v>1</v>
      </c>
      <c r="AI24" s="557">
        <v>0</v>
      </c>
      <c r="AJ24" s="557">
        <v>0</v>
      </c>
      <c r="AK24" s="557">
        <v>0</v>
      </c>
    </row>
    <row r="25" spans="1:37" ht="18.75" customHeight="1" x14ac:dyDescent="0.25">
      <c r="A25" s="589" t="s">
        <v>60</v>
      </c>
      <c r="B25" s="1108" t="str">
        <f>E13</f>
        <v>REISZ</v>
      </c>
      <c r="C25" s="1108"/>
      <c r="D25" s="1110" t="s">
        <v>586</v>
      </c>
      <c r="E25" s="1110"/>
      <c r="F25" s="1110" t="s">
        <v>592</v>
      </c>
      <c r="G25" s="1110"/>
      <c r="H25" s="1110" t="s">
        <v>595</v>
      </c>
      <c r="I25" s="1110"/>
      <c r="J25" s="1054"/>
      <c r="K25" s="1055" t="s">
        <v>600</v>
      </c>
      <c r="L25" s="577"/>
      <c r="M25" s="666"/>
    </row>
    <row r="26" spans="1:37" ht="18.75" customHeight="1" x14ac:dyDescent="0.25">
      <c r="A26" s="589" t="s">
        <v>61</v>
      </c>
      <c r="B26" s="1108" t="str">
        <f>E15</f>
        <v>SZEBÉNYI</v>
      </c>
      <c r="C26" s="1108"/>
      <c r="D26" s="1110" t="s">
        <v>587</v>
      </c>
      <c r="E26" s="1110"/>
      <c r="F26" s="1110" t="s">
        <v>593</v>
      </c>
      <c r="G26" s="1110"/>
      <c r="H26" s="1110" t="s">
        <v>588</v>
      </c>
      <c r="I26" s="1110"/>
      <c r="J26" s="1053" t="s">
        <v>598</v>
      </c>
      <c r="K26" s="1056"/>
      <c r="L26" s="577"/>
      <c r="M26" s="666"/>
    </row>
    <row r="27" spans="1:37" x14ac:dyDescent="0.25">
      <c r="A27" s="577"/>
      <c r="B27" s="577"/>
      <c r="C27" s="577"/>
      <c r="D27" s="577"/>
      <c r="E27" s="577"/>
      <c r="F27" s="577"/>
      <c r="G27" s="577"/>
      <c r="H27" s="577"/>
      <c r="I27" s="577"/>
      <c r="J27" s="577"/>
      <c r="K27" s="577"/>
      <c r="L27" s="577"/>
      <c r="M27" s="577"/>
    </row>
    <row r="28" spans="1:37" x14ac:dyDescent="0.25">
      <c r="A28" s="577"/>
      <c r="B28" s="577"/>
      <c r="C28" s="1112"/>
      <c r="D28" s="1112"/>
      <c r="E28" s="578"/>
      <c r="F28" s="1112"/>
      <c r="G28" s="1112"/>
      <c r="H28" s="577"/>
      <c r="I28" s="577"/>
      <c r="J28" s="577"/>
      <c r="K28" s="577"/>
      <c r="L28" s="577"/>
      <c r="M28" s="577"/>
    </row>
    <row r="29" spans="1:37" x14ac:dyDescent="0.25">
      <c r="A29" s="577"/>
      <c r="B29" s="577"/>
      <c r="C29" s="577"/>
      <c r="D29" s="577"/>
      <c r="E29" s="577"/>
      <c r="F29" s="578"/>
      <c r="G29" s="578"/>
      <c r="H29" s="577"/>
      <c r="I29" s="577"/>
      <c r="J29" s="577"/>
      <c r="K29" s="577"/>
      <c r="L29" s="577"/>
      <c r="M29" s="577"/>
    </row>
    <row r="30" spans="1:37" x14ac:dyDescent="0.25">
      <c r="A30" s="577"/>
      <c r="B30" s="577"/>
      <c r="C30" s="1112"/>
      <c r="D30" s="1112"/>
      <c r="E30" s="578"/>
      <c r="F30" s="1112"/>
      <c r="G30" s="1112"/>
      <c r="H30" s="577"/>
      <c r="I30" s="577"/>
      <c r="J30" s="577"/>
      <c r="K30" s="577"/>
      <c r="L30" s="577"/>
      <c r="M30" s="577"/>
    </row>
    <row r="31" spans="1:37" x14ac:dyDescent="0.25">
      <c r="A31" s="577"/>
      <c r="B31" s="577"/>
      <c r="C31" s="578"/>
      <c r="D31" s="578"/>
      <c r="E31" s="578"/>
      <c r="F31" s="578"/>
      <c r="G31" s="578"/>
      <c r="H31" s="577"/>
      <c r="I31" s="577"/>
      <c r="J31" s="577"/>
      <c r="K31" s="577"/>
      <c r="L31" s="577"/>
      <c r="M31" s="577"/>
    </row>
    <row r="32" spans="1:37" x14ac:dyDescent="0.25">
      <c r="A32" s="577"/>
      <c r="B32" s="577"/>
      <c r="C32" s="1112"/>
      <c r="D32" s="1112"/>
      <c r="E32" s="578"/>
      <c r="F32" s="1112"/>
      <c r="G32" s="1112"/>
      <c r="H32" s="577"/>
      <c r="I32" s="577"/>
      <c r="J32" s="577"/>
      <c r="K32" s="577"/>
      <c r="L32" s="577"/>
      <c r="M32" s="577"/>
      <c r="P32" s="600"/>
      <c r="Q32" s="600"/>
      <c r="R32" s="601"/>
    </row>
    <row r="33" spans="1:18" x14ac:dyDescent="0.25">
      <c r="A33" s="577"/>
      <c r="B33" s="577"/>
      <c r="C33" s="577"/>
      <c r="D33" s="577"/>
      <c r="E33" s="577"/>
      <c r="F33" s="577"/>
      <c r="G33" s="577"/>
      <c r="H33" s="577"/>
      <c r="I33" s="577"/>
      <c r="J33" s="577"/>
      <c r="K33" s="577"/>
      <c r="L33" s="577"/>
      <c r="M33" s="577"/>
      <c r="P33" s="612"/>
      <c r="Q33" s="612"/>
      <c r="R33" s="613"/>
    </row>
    <row r="34" spans="1:18" x14ac:dyDescent="0.25">
      <c r="A34" s="577"/>
      <c r="B34" s="577"/>
      <c r="C34" s="577"/>
      <c r="D34" s="577"/>
      <c r="E34" s="577"/>
      <c r="F34" s="577"/>
      <c r="G34" s="577"/>
      <c r="H34" s="577"/>
      <c r="I34" s="577"/>
      <c r="J34" s="577"/>
      <c r="K34" s="577"/>
      <c r="L34" s="582"/>
      <c r="M34" s="577"/>
      <c r="P34" s="613"/>
      <c r="Q34" s="624"/>
      <c r="R34" s="613"/>
    </row>
    <row r="35" spans="1:18" x14ac:dyDescent="0.25">
      <c r="A35" s="590" t="s">
        <v>35</v>
      </c>
      <c r="B35" s="591"/>
      <c r="C35" s="592"/>
      <c r="D35" s="593" t="s">
        <v>2</v>
      </c>
      <c r="E35" s="594" t="s">
        <v>37</v>
      </c>
      <c r="F35" s="595"/>
      <c r="G35" s="593" t="s">
        <v>2</v>
      </c>
      <c r="H35" s="594" t="s">
        <v>46</v>
      </c>
      <c r="I35" s="596"/>
      <c r="J35" s="594" t="s">
        <v>47</v>
      </c>
      <c r="K35" s="597" t="s">
        <v>48</v>
      </c>
      <c r="L35" s="573"/>
      <c r="M35" s="595"/>
      <c r="P35" s="612"/>
      <c r="Q35" s="612"/>
      <c r="R35" s="613"/>
    </row>
    <row r="36" spans="1:18" x14ac:dyDescent="0.25">
      <c r="A36" s="602" t="s">
        <v>36</v>
      </c>
      <c r="B36" s="603"/>
      <c r="C36" s="604"/>
      <c r="D36" s="605"/>
      <c r="E36" s="1111"/>
      <c r="F36" s="1111"/>
      <c r="G36" s="606" t="s">
        <v>3</v>
      </c>
      <c r="H36" s="603"/>
      <c r="I36" s="607"/>
      <c r="J36" s="608"/>
      <c r="K36" s="609" t="s">
        <v>38</v>
      </c>
      <c r="L36" s="610"/>
      <c r="M36" s="629"/>
      <c r="P36" s="613"/>
      <c r="Q36" s="624"/>
      <c r="R36" s="613"/>
    </row>
    <row r="37" spans="1:18" x14ac:dyDescent="0.25">
      <c r="A37" s="614" t="s">
        <v>45</v>
      </c>
      <c r="B37" s="615"/>
      <c r="C37" s="616"/>
      <c r="D37" s="617"/>
      <c r="E37" s="1107"/>
      <c r="F37" s="1107"/>
      <c r="G37" s="618" t="s">
        <v>4</v>
      </c>
      <c r="H37" s="619"/>
      <c r="I37" s="620"/>
      <c r="J37" s="621"/>
      <c r="K37" s="622"/>
      <c r="L37" s="582"/>
      <c r="M37" s="623"/>
      <c r="P37" s="613"/>
      <c r="Q37" s="624"/>
      <c r="R37" s="613"/>
    </row>
    <row r="38" spans="1:18" x14ac:dyDescent="0.25">
      <c r="A38" s="625"/>
      <c r="B38" s="626"/>
      <c r="C38" s="627"/>
      <c r="D38" s="617"/>
      <c r="E38" s="628"/>
      <c r="F38" s="577"/>
      <c r="G38" s="618" t="s">
        <v>5</v>
      </c>
      <c r="H38" s="619"/>
      <c r="I38" s="620"/>
      <c r="J38" s="621"/>
      <c r="K38" s="609" t="s">
        <v>39</v>
      </c>
      <c r="L38" s="610"/>
      <c r="M38" s="629"/>
      <c r="P38" s="612"/>
      <c r="Q38" s="612"/>
      <c r="R38" s="613"/>
    </row>
    <row r="39" spans="1:18" x14ac:dyDescent="0.25">
      <c r="A39" s="630"/>
      <c r="B39" s="631"/>
      <c r="C39" s="632"/>
      <c r="D39" s="617"/>
      <c r="E39" s="628"/>
      <c r="F39" s="577"/>
      <c r="G39" s="618" t="s">
        <v>6</v>
      </c>
      <c r="H39" s="619"/>
      <c r="I39" s="620"/>
      <c r="J39" s="621"/>
      <c r="K39" s="633"/>
      <c r="L39" s="577"/>
      <c r="M39" s="611"/>
      <c r="P39" s="613"/>
      <c r="Q39" s="624"/>
      <c r="R39" s="613"/>
    </row>
    <row r="40" spans="1:18" x14ac:dyDescent="0.25">
      <c r="A40" s="634"/>
      <c r="B40" s="635"/>
      <c r="C40" s="636"/>
      <c r="D40" s="617"/>
      <c r="E40" s="628"/>
      <c r="F40" s="577"/>
      <c r="G40" s="618" t="s">
        <v>7</v>
      </c>
      <c r="H40" s="619"/>
      <c r="I40" s="620"/>
      <c r="J40" s="621"/>
      <c r="K40" s="614"/>
      <c r="L40" s="582"/>
      <c r="M40" s="623"/>
      <c r="P40" s="613"/>
      <c r="Q40" s="624"/>
      <c r="R40" s="648">
        <f>MIN(4,'B-II.kcs-U10-N-F elo'!Q5)</f>
        <v>4</v>
      </c>
    </row>
    <row r="41" spans="1:18" x14ac:dyDescent="0.25">
      <c r="A41" s="637"/>
      <c r="B41" s="638"/>
      <c r="C41" s="632"/>
      <c r="D41" s="617"/>
      <c r="E41" s="628"/>
      <c r="F41" s="577"/>
      <c r="G41" s="618" t="s">
        <v>8</v>
      </c>
      <c r="H41" s="619"/>
      <c r="I41" s="620"/>
      <c r="J41" s="621"/>
      <c r="K41" s="609" t="s">
        <v>28</v>
      </c>
      <c r="L41" s="610"/>
      <c r="M41" s="629"/>
    </row>
    <row r="42" spans="1:18" x14ac:dyDescent="0.25">
      <c r="A42" s="637"/>
      <c r="B42" s="638"/>
      <c r="C42" s="639"/>
      <c r="D42" s="617"/>
      <c r="E42" s="628"/>
      <c r="F42" s="577"/>
      <c r="G42" s="618" t="s">
        <v>9</v>
      </c>
      <c r="H42" s="619"/>
      <c r="I42" s="620"/>
      <c r="J42" s="621"/>
      <c r="K42" s="633"/>
      <c r="L42" s="577"/>
      <c r="M42" s="611"/>
    </row>
    <row r="43" spans="1:18" x14ac:dyDescent="0.25">
      <c r="A43" s="640"/>
      <c r="B43" s="641"/>
      <c r="C43" s="642"/>
      <c r="D43" s="643"/>
      <c r="E43" s="644"/>
      <c r="F43" s="582"/>
      <c r="G43" s="645" t="s">
        <v>10</v>
      </c>
      <c r="H43" s="615"/>
      <c r="I43" s="646"/>
      <c r="J43" s="647"/>
      <c r="K43" s="614" t="e">
        <f>L4</f>
        <v>#REF!</v>
      </c>
      <c r="L43" s="582"/>
      <c r="M43" s="623"/>
    </row>
  </sheetData>
  <mergeCells count="34">
    <mergeCell ref="E37:F37"/>
    <mergeCell ref="B26:C26"/>
    <mergeCell ref="D26:E26"/>
    <mergeCell ref="F26:G26"/>
    <mergeCell ref="H26:I26"/>
    <mergeCell ref="C28:D28"/>
    <mergeCell ref="F28:G28"/>
    <mergeCell ref="C30:D30"/>
    <mergeCell ref="F30:G30"/>
    <mergeCell ref="C32:D32"/>
    <mergeCell ref="F32:G32"/>
    <mergeCell ref="E36:F36"/>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H21:I21"/>
    <mergeCell ref="A1:F1"/>
    <mergeCell ref="A4:C4"/>
    <mergeCell ref="B21:C21"/>
    <mergeCell ref="D21:E21"/>
    <mergeCell ref="F21:G21"/>
  </mergeCells>
  <conditionalFormatting sqref="E7 E9 E11 E13 E15">
    <cfRule type="cellIs" dxfId="236" priority="1" stopIfTrue="1" operator="equal">
      <formula>"Bye"</formula>
    </cfRule>
  </conditionalFormatting>
  <conditionalFormatting sqref="R40">
    <cfRule type="expression" dxfId="23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16F57-E276-4647-9DF3-A6AA4C9300C4}">
  <sheetPr codeName="Sheet18">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4" style="676" customWidth="1"/>
    <col min="3" max="3" width="12.44140625" style="676" customWidth="1"/>
    <col min="4" max="4" width="36.6640625" style="749" bestFit="1" customWidth="1"/>
    <col min="5" max="5" width="12.109375" style="750" customWidth="1"/>
    <col min="6" max="6" width="6.109375" style="751" hidden="1" customWidth="1"/>
    <col min="7" max="7" width="31.4414062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667" t="e">
        <f>[3]Altalanos!$A$6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[3]Altalanos!$D$8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[3]Altalanos!$A$10</f>
        <v>#REF!</v>
      </c>
      <c r="B5" s="703"/>
      <c r="C5" s="704" t="e">
        <f>[3]Altalanos!$C$10</f>
        <v>#REF!</v>
      </c>
      <c r="D5" s="705" t="e">
        <f>[3]Altalanos!$D$10</f>
        <v>#REF!</v>
      </c>
      <c r="E5" s="705"/>
      <c r="F5" s="705"/>
      <c r="G5" s="705"/>
      <c r="H5" s="706" t="e">
        <f>[3]Altalanos!$E$10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282</v>
      </c>
      <c r="C7" s="724" t="s">
        <v>283</v>
      </c>
      <c r="D7" s="725" t="s">
        <v>153</v>
      </c>
      <c r="E7" s="726" t="s">
        <v>284</v>
      </c>
      <c r="F7" s="727"/>
      <c r="G7" s="728"/>
      <c r="H7" s="725"/>
      <c r="I7" s="725"/>
      <c r="J7" s="729"/>
      <c r="K7" s="730"/>
      <c r="L7" s="731"/>
      <c r="M7" s="730"/>
      <c r="N7" s="732"/>
      <c r="O7" s="725"/>
      <c r="P7" s="733"/>
      <c r="Q7" s="734"/>
    </row>
    <row r="8" spans="1:17" s="735" customFormat="1" ht="18.899999999999999" customHeight="1" x14ac:dyDescent="0.25">
      <c r="A8" s="723">
        <v>2</v>
      </c>
      <c r="B8" s="724" t="s">
        <v>285</v>
      </c>
      <c r="C8" s="724" t="s">
        <v>286</v>
      </c>
      <c r="D8" s="725" t="s">
        <v>287</v>
      </c>
      <c r="E8" s="726" t="s">
        <v>288</v>
      </c>
      <c r="F8" s="736"/>
      <c r="G8" s="737"/>
      <c r="H8" s="725"/>
      <c r="I8" s="725"/>
      <c r="J8" s="729"/>
      <c r="K8" s="730"/>
      <c r="L8" s="731"/>
      <c r="M8" s="730"/>
      <c r="N8" s="732"/>
      <c r="O8" s="725"/>
      <c r="P8" s="733"/>
      <c r="Q8" s="734"/>
    </row>
    <row r="9" spans="1:17" s="735" customFormat="1" ht="18.899999999999999" customHeight="1" x14ac:dyDescent="0.25">
      <c r="A9" s="723">
        <v>3</v>
      </c>
      <c r="B9" s="724" t="s">
        <v>289</v>
      </c>
      <c r="C9" s="724" t="s">
        <v>290</v>
      </c>
      <c r="D9" s="725" t="s">
        <v>291</v>
      </c>
      <c r="E9" s="726" t="s">
        <v>292</v>
      </c>
      <c r="F9" s="736"/>
      <c r="G9" s="737"/>
      <c r="H9" s="725"/>
      <c r="I9" s="725"/>
      <c r="J9" s="729"/>
      <c r="K9" s="730"/>
      <c r="L9" s="731"/>
      <c r="M9" s="730"/>
      <c r="N9" s="732"/>
      <c r="O9" s="725"/>
      <c r="P9" s="738"/>
      <c r="Q9" s="739"/>
    </row>
    <row r="10" spans="1:17" s="735" customFormat="1" ht="18.899999999999999" customHeight="1" x14ac:dyDescent="0.25">
      <c r="A10" s="723">
        <v>4</v>
      </c>
      <c r="B10" s="724" t="s">
        <v>293</v>
      </c>
      <c r="C10" s="724" t="s">
        <v>294</v>
      </c>
      <c r="D10" s="725" t="s">
        <v>295</v>
      </c>
      <c r="E10" s="726" t="s">
        <v>296</v>
      </c>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234" priority="14" stopIfTrue="1">
      <formula>$Q7&gt;=1</formula>
    </cfRule>
  </conditionalFormatting>
  <conditionalFormatting sqref="B7:D37">
    <cfRule type="expression" dxfId="233" priority="1" stopIfTrue="1">
      <formula>$Q7&gt;=1</formula>
    </cfRule>
  </conditionalFormatting>
  <conditionalFormatting sqref="E7:E14">
    <cfRule type="expression" dxfId="232" priority="6" stopIfTrue="1">
      <formula>AND(ROUNDDOWN(($A$4-E7)/365.25,0)&lt;=13,G7&lt;&gt;"OK")</formula>
    </cfRule>
    <cfRule type="expression" dxfId="231" priority="7" stopIfTrue="1">
      <formula>AND(ROUNDDOWN(($A$4-E7)/365.25,0)&lt;=14,G7&lt;&gt;"OK")</formula>
    </cfRule>
    <cfRule type="expression" dxfId="230" priority="8" stopIfTrue="1">
      <formula>AND(ROUNDDOWN(($A$4-E7)/365.25,0)&lt;=17,G7&lt;&gt;"OK")</formula>
    </cfRule>
    <cfRule type="expression" dxfId="229" priority="11" stopIfTrue="1">
      <formula>AND(ROUNDDOWN(($A$4-E7)/365.25,0)&lt;=13,G7&lt;&gt;"OK")</formula>
    </cfRule>
    <cfRule type="expression" dxfId="228" priority="12" stopIfTrue="1">
      <formula>AND(ROUNDDOWN(($A$4-E7)/365.25,0)&lt;=14,G7&lt;&gt;"OK")</formula>
    </cfRule>
    <cfRule type="expression" dxfId="227" priority="13" stopIfTrue="1">
      <formula>AND(ROUNDDOWN(($A$4-E7)/365.25,0)&lt;=17,G7&lt;&gt;"OK")</formula>
    </cfRule>
  </conditionalFormatting>
  <conditionalFormatting sqref="E7:E27 E29:E37">
    <cfRule type="expression" dxfId="226" priority="2" stopIfTrue="1">
      <formula>AND(ROUNDDOWN(($A$4-E7)/365.25,0)&lt;=13,G7&lt;&gt;"OK")</formula>
    </cfRule>
    <cfRule type="expression" dxfId="225" priority="3" stopIfTrue="1">
      <formula>AND(ROUNDDOWN(($A$4-E7)/365.25,0)&lt;=14,G7&lt;&gt;"OK")</formula>
    </cfRule>
    <cfRule type="expression" dxfId="224" priority="4" stopIfTrue="1">
      <formula>AND(ROUNDDOWN(($A$4-E7)/365.25,0)&lt;=17,G7&lt;&gt;"OK")</formula>
    </cfRule>
  </conditionalFormatting>
  <conditionalFormatting sqref="E7:E156">
    <cfRule type="expression" dxfId="223" priority="16" stopIfTrue="1">
      <formula>AND(ROUNDDOWN(($A$4-E7)/365.25,0)&lt;=13,G7&lt;&gt;"OK")</formula>
    </cfRule>
    <cfRule type="expression" dxfId="222" priority="17" stopIfTrue="1">
      <formula>AND(ROUNDDOWN(($A$4-E7)/365.25,0)&lt;=14,G7&lt;&gt;"OK")</formula>
    </cfRule>
    <cfRule type="expression" dxfId="221" priority="18" stopIfTrue="1">
      <formula>AND(ROUNDDOWN(($A$4-E7)/365.25,0)&lt;=17,G7&lt;&gt;"OK")</formula>
    </cfRule>
  </conditionalFormatting>
  <conditionalFormatting sqref="J7:J156">
    <cfRule type="cellIs" dxfId="220"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85409"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DCB88-709F-41FC-9DA4-33B6A48F8486}">
  <sheetPr codeName="Munka35">
    <tabColor indexed="11"/>
  </sheetPr>
  <dimension ref="A1:AK41"/>
  <sheetViews>
    <sheetView topLeftCell="A6" zoomScale="98" zoomScaleNormal="98" workbookViewId="0">
      <selection activeCell="M21" sqref="M21"/>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7.88671875" style="676" customWidth="1"/>
    <col min="11" max="12" width="8.5546875" style="676" customWidth="1"/>
    <col min="13" max="13" width="7.88671875" style="676" customWidth="1"/>
    <col min="14" max="14" width="8.88671875" style="676"/>
    <col min="15" max="16" width="4.44140625" style="676" customWidth="1"/>
    <col min="17" max="17" width="12.109375" style="676" customWidth="1"/>
    <col min="18" max="18" width="7.88671875" style="676" customWidth="1"/>
    <col min="19" max="19" width="7.44140625" style="676" customWidth="1"/>
    <col min="20" max="24" width="8.88671875" style="676"/>
    <col min="25" max="37" width="0" style="676" hidden="1" customWidth="1"/>
    <col min="38" max="16384" width="8.88671875" style="676"/>
  </cols>
  <sheetData>
    <row r="1" spans="1:37" ht="24.6" x14ac:dyDescent="0.25">
      <c r="A1" s="1067" t="e">
        <f>[3]Altalanos!$A$6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e">
        <f>[3]Altalanos!$D$8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c r="M3" s="772" t="s">
        <v>25</v>
      </c>
      <c r="N3" s="773"/>
      <c r="O3" s="774"/>
      <c r="P3" s="773"/>
      <c r="Q3" s="654" t="s">
        <v>66</v>
      </c>
      <c r="R3" s="655" t="s">
        <v>72</v>
      </c>
      <c r="S3" s="655" t="s">
        <v>67</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[3]Altalanos!$A$10</f>
        <v>#REF!</v>
      </c>
      <c r="B4" s="1068"/>
      <c r="C4" s="1068"/>
      <c r="D4" s="775"/>
      <c r="E4" s="776" t="e">
        <f>[3]Altalanos!$C$10</f>
        <v>#REF!</v>
      </c>
      <c r="F4" s="776"/>
      <c r="G4" s="776"/>
      <c r="H4" s="566"/>
      <c r="I4" s="776"/>
      <c r="J4" s="777"/>
      <c r="K4" s="566"/>
      <c r="L4" s="778"/>
      <c r="M4" s="779" t="e">
        <f>[3]Altalanos!$E$10</f>
        <v>#REF!</v>
      </c>
      <c r="N4" s="780"/>
      <c r="O4" s="781"/>
      <c r="P4" s="780"/>
      <c r="Q4" s="657" t="s">
        <v>73</v>
      </c>
      <c r="R4" s="658" t="s">
        <v>68</v>
      </c>
      <c r="S4" s="658" t="s">
        <v>69</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S5" s="663" t="s">
        <v>71</v>
      </c>
      <c r="Y5" s="770" t="e">
        <f>IF(OR([3]Altalanos!$A$8="F1",[3]Altalanos!$A$8="F2",[3]Altalanos!$A$8="N1",[3]Altalanos!$A$8="N2"),1,2)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787" t="str">
        <f>IF($B7="","",VLOOKUP($B7,'B-II.kcs-U10-N-L elo'!$A$7:$O$22,5))</f>
        <v>170420</v>
      </c>
      <c r="D7" s="787">
        <f>IF($B7="","",VLOOKUP($B7,'B-II.kcs-U10-N-L elo'!$A$7:$O$22,15))</f>
        <v>0</v>
      </c>
      <c r="E7" s="1113" t="str">
        <f>UPPER(IF($B7="","",VLOOKUP($B7,'B-II.kcs-U10-N-L elo'!$A$7:$O$22,2)))</f>
        <v>AMBRUS</v>
      </c>
      <c r="F7" s="1113"/>
      <c r="G7" s="1113" t="str">
        <f>IF($B7="","",VLOOKUP($B7,'B-II.kcs-U10-N-L elo'!$A$7:$O$22,3))</f>
        <v>Kíra Dóra</v>
      </c>
      <c r="H7" s="1113"/>
      <c r="I7" s="1113" t="str">
        <f>IF($B7="","",VLOOKUP($B7,'B-II.kcs-U10-N-L elo'!$A$7:$O$22,4))</f>
        <v>Bólyi Általános Iskola és AMI</v>
      </c>
      <c r="J7" s="1113"/>
      <c r="K7" s="788" t="s">
        <v>602</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92"/>
      <c r="D8" s="792"/>
      <c r="E8" s="792"/>
      <c r="F8" s="792"/>
      <c r="G8" s="792"/>
      <c r="H8" s="792"/>
      <c r="I8" s="792"/>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787" t="str">
        <f>IF($B9="","",VLOOKUP($B9,'B-II.kcs-U10-N-L elo'!$A$7:$O$22,5))</f>
        <v>170723</v>
      </c>
      <c r="D9" s="787">
        <f>IF($B9="","",VLOOKUP($B9,'B-II.kcs-U10-N-L elo'!$A$7:$O$22,15))</f>
        <v>0</v>
      </c>
      <c r="E9" s="1113" t="str">
        <f>UPPER(IF($B9="","",VLOOKUP($B9,'B-II.kcs-U10-N-L elo'!$A$7:$O$22,2)))</f>
        <v>DUGA</v>
      </c>
      <c r="F9" s="1113"/>
      <c r="G9" s="1113" t="str">
        <f>IF($B9="","",VLOOKUP($B9,'B-II.kcs-U10-N-L elo'!$A$7:$O$22,3))</f>
        <v>Milla Mici</v>
      </c>
      <c r="H9" s="1113"/>
      <c r="I9" s="1113" t="str">
        <f>IF($B9="","",VLOOKUP($B9,'B-II.kcs-U10-N-L elo'!$A$7:$O$22,4))</f>
        <v>Koch V.Gimn., Ált.Isk., Óvoda és Koll.</v>
      </c>
      <c r="J9" s="1113"/>
      <c r="K9" s="788" t="s">
        <v>574</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92"/>
      <c r="D10" s="792"/>
      <c r="E10" s="792"/>
      <c r="F10" s="792"/>
      <c r="G10" s="792"/>
      <c r="H10" s="792"/>
      <c r="I10" s="792"/>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3</v>
      </c>
      <c r="C11" s="787" t="str">
        <f>IF($B11="","",VLOOKUP($B11,'B-II.kcs-U10-N-L elo'!$A$7:$O$22,5))</f>
        <v>170319</v>
      </c>
      <c r="D11" s="787">
        <f>IF($B11="","",VLOOKUP($B11,'B-II.kcs-U10-N-L elo'!$A$7:$O$22,15))</f>
        <v>0</v>
      </c>
      <c r="E11" s="1113" t="str">
        <f>UPPER(IF($B11="","",VLOOKUP($B11,'B-II.kcs-U10-N-L elo'!$A$7:$O$22,2)))</f>
        <v>JAGIC</v>
      </c>
      <c r="F11" s="1113"/>
      <c r="G11" s="1113" t="str">
        <f>IF($B11="","",VLOOKUP($B11,'B-II.kcs-U10-N-L elo'!$A$7:$O$22,3))</f>
        <v>Hanna Mila</v>
      </c>
      <c r="H11" s="1113"/>
      <c r="I11" s="1113" t="str">
        <f>IF($B11="","",VLOOKUP($B11,'B-II.kcs-U10-N-L elo'!$A$7:$O$22,4))</f>
        <v>Pécsi Jókai Mór Ált. Isk.</v>
      </c>
      <c r="J11" s="1113"/>
      <c r="K11" s="788" t="s">
        <v>575</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5"/>
      <c r="B12" s="791"/>
      <c r="C12" s="792"/>
      <c r="D12" s="792"/>
      <c r="E12" s="792"/>
      <c r="F12" s="792"/>
      <c r="G12" s="792"/>
      <c r="H12" s="792"/>
      <c r="I12" s="792"/>
      <c r="J12" s="784"/>
      <c r="K12" s="784"/>
      <c r="L12" s="784"/>
      <c r="M12" s="793"/>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5" t="s">
        <v>60</v>
      </c>
      <c r="B13" s="786">
        <v>4</v>
      </c>
      <c r="C13" s="787" t="str">
        <f>IF($B13="","",VLOOKUP($B13,'B-II.kcs-U10-N-L elo'!$A$7:$O$22,5))</f>
        <v>160320</v>
      </c>
      <c r="D13" s="787">
        <f>IF($B13="","",VLOOKUP($B13,'B-II.kcs-U10-N-L elo'!$A$7:$O$22,15))</f>
        <v>0</v>
      </c>
      <c r="E13" s="1113" t="str">
        <f>UPPER(IF($B13="","",VLOOKUP($B13,'B-II.kcs-U10-N-L elo'!$A$7:$O$22,2)))</f>
        <v>KOTTÁSZ</v>
      </c>
      <c r="F13" s="1113"/>
      <c r="G13" s="1113" t="str">
        <f>IF($B13="","",VLOOKUP($B13,'B-II.kcs-U10-N-L elo'!$A$7:$O$22,3))</f>
        <v>Dalma</v>
      </c>
      <c r="H13" s="1113"/>
      <c r="I13" s="1113" t="str">
        <f>IF($B13="","",VLOOKUP($B13,'B-II.kcs-U10-N-L elo'!$A$7:$O$22,4))</f>
        <v>PTE Gyakorló Ált.Isk.,Gimn. és Óvoda</v>
      </c>
      <c r="J13" s="1113"/>
      <c r="K13" s="788" t="s">
        <v>573</v>
      </c>
      <c r="L13" s="789"/>
      <c r="M13" s="790"/>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AMBRUS</v>
      </c>
      <c r="E18" s="1066"/>
      <c r="F18" s="1066" t="str">
        <f>E9</f>
        <v>DUGA</v>
      </c>
      <c r="G18" s="1066"/>
      <c r="H18" s="1066" t="str">
        <f>E11</f>
        <v>JAGIC</v>
      </c>
      <c r="I18" s="1066"/>
      <c r="J18" s="1066" t="str">
        <f>E13</f>
        <v>KOTTÁSZ</v>
      </c>
      <c r="K18" s="1066"/>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AMBRUS</v>
      </c>
      <c r="C19" s="1071"/>
      <c r="D19" s="1114"/>
      <c r="E19" s="1114"/>
      <c r="F19" s="1115" t="s">
        <v>603</v>
      </c>
      <c r="G19" s="1115"/>
      <c r="H19" s="1115" t="s">
        <v>604</v>
      </c>
      <c r="I19" s="1115"/>
      <c r="J19" s="1116" t="s">
        <v>605</v>
      </c>
      <c r="K19" s="1116"/>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DUGA</v>
      </c>
      <c r="C20" s="1071"/>
      <c r="D20" s="1115" t="s">
        <v>606</v>
      </c>
      <c r="E20" s="1115"/>
      <c r="F20" s="1114"/>
      <c r="G20" s="1114"/>
      <c r="H20" s="1115" t="s">
        <v>607</v>
      </c>
      <c r="I20" s="1115"/>
      <c r="J20" s="1115" t="s">
        <v>609</v>
      </c>
      <c r="K20" s="1115"/>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JAGIC</v>
      </c>
      <c r="C21" s="1071"/>
      <c r="D21" s="1115" t="s">
        <v>583</v>
      </c>
      <c r="E21" s="1115"/>
      <c r="F21" s="1115" t="s">
        <v>605</v>
      </c>
      <c r="G21" s="1115"/>
      <c r="H21" s="1114"/>
      <c r="I21" s="1114"/>
      <c r="J21" s="1115" t="s">
        <v>610</v>
      </c>
      <c r="K21" s="1115"/>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ht="18.75" customHeight="1" x14ac:dyDescent="0.25">
      <c r="A22" s="795" t="s">
        <v>60</v>
      </c>
      <c r="B22" s="1071" t="str">
        <f>E13</f>
        <v>KOTTÁSZ</v>
      </c>
      <c r="C22" s="1071"/>
      <c r="D22" s="1115" t="s">
        <v>607</v>
      </c>
      <c r="E22" s="1115"/>
      <c r="F22" s="1115" t="s">
        <v>608</v>
      </c>
      <c r="G22" s="1115"/>
      <c r="H22" s="1116" t="s">
        <v>611</v>
      </c>
      <c r="I22" s="1116"/>
      <c r="J22" s="1114"/>
      <c r="K22" s="111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84"/>
    </row>
    <row r="33" spans="1:18" x14ac:dyDescent="0.25">
      <c r="A33" s="797" t="s">
        <v>35</v>
      </c>
      <c r="B33" s="798"/>
      <c r="C33" s="799"/>
      <c r="D33" s="800" t="s">
        <v>2</v>
      </c>
      <c r="E33" s="801" t="s">
        <v>37</v>
      </c>
      <c r="F33" s="802"/>
      <c r="G33" s="800" t="s">
        <v>2</v>
      </c>
      <c r="H33" s="801" t="s">
        <v>46</v>
      </c>
      <c r="I33" s="803"/>
      <c r="J33" s="801" t="s">
        <v>47</v>
      </c>
      <c r="K33" s="804" t="s">
        <v>48</v>
      </c>
      <c r="L33" s="782"/>
      <c r="M33" s="802"/>
      <c r="P33" s="805"/>
      <c r="Q33" s="805"/>
      <c r="R33" s="806"/>
    </row>
    <row r="34" spans="1:18" x14ac:dyDescent="0.25">
      <c r="A34" s="807" t="s">
        <v>36</v>
      </c>
      <c r="B34" s="808"/>
      <c r="C34" s="809"/>
      <c r="D34" s="810"/>
      <c r="E34" s="1074"/>
      <c r="F34" s="1074"/>
      <c r="G34" s="811" t="s">
        <v>3</v>
      </c>
      <c r="H34" s="808"/>
      <c r="I34" s="812"/>
      <c r="J34" s="813"/>
      <c r="K34" s="814" t="s">
        <v>38</v>
      </c>
      <c r="L34" s="815"/>
      <c r="M34" s="816"/>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M4</f>
        <v>#REF!</v>
      </c>
      <c r="L41" s="796"/>
      <c r="M41" s="828"/>
      <c r="P41" s="818"/>
      <c r="Q41" s="829"/>
      <c r="R41" s="853"/>
    </row>
  </sheetData>
  <mergeCells count="41">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B19:C19"/>
    <mergeCell ref="D19:E19"/>
    <mergeCell ref="F19:G19"/>
    <mergeCell ref="H19:I19"/>
    <mergeCell ref="J19:K19"/>
    <mergeCell ref="B18:C18"/>
    <mergeCell ref="D18:E18"/>
    <mergeCell ref="F18:G18"/>
    <mergeCell ref="H18:I18"/>
    <mergeCell ref="J18:K18"/>
    <mergeCell ref="I7:J7"/>
    <mergeCell ref="I9:J9"/>
    <mergeCell ref="I11:J11"/>
    <mergeCell ref="I13:J13"/>
    <mergeCell ref="A1:F1"/>
    <mergeCell ref="A4:C4"/>
    <mergeCell ref="E7:F7"/>
    <mergeCell ref="G7:H7"/>
    <mergeCell ref="E9:F9"/>
    <mergeCell ref="G9:H9"/>
    <mergeCell ref="E11:F11"/>
    <mergeCell ref="G11:H11"/>
    <mergeCell ref="E13:F13"/>
    <mergeCell ref="G13:H13"/>
  </mergeCells>
  <conditionalFormatting sqref="E7 E9 E11 E13">
    <cfRule type="cellIs" dxfId="219" priority="6" stopIfTrue="1" operator="equal">
      <formula>"Bye"</formula>
    </cfRule>
  </conditionalFormatting>
  <conditionalFormatting sqref="I7">
    <cfRule type="cellIs" dxfId="218" priority="4" stopIfTrue="1" operator="equal">
      <formula>"Bye"</formula>
    </cfRule>
  </conditionalFormatting>
  <conditionalFormatting sqref="I9">
    <cfRule type="cellIs" dxfId="217" priority="3" stopIfTrue="1" operator="equal">
      <formula>"Bye"</formula>
    </cfRule>
  </conditionalFormatting>
  <conditionalFormatting sqref="I11">
    <cfRule type="cellIs" dxfId="216" priority="2" stopIfTrue="1" operator="equal">
      <formula>"Bye"</formula>
    </cfRule>
  </conditionalFormatting>
  <conditionalFormatting sqref="I13">
    <cfRule type="cellIs" dxfId="215" priority="1" stopIfTrue="1" operator="equal">
      <formula>"Bye"</formula>
    </cfRule>
  </conditionalFormatting>
  <conditionalFormatting sqref="R41">
    <cfRule type="expression" dxfId="214" priority="5"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4C515-D80F-4743-88EE-88702CD1CCEA}">
  <sheetPr codeName="Sheet19">
    <tabColor indexed="42"/>
  </sheetPr>
  <dimension ref="A1:Q156"/>
  <sheetViews>
    <sheetView showGridLines="0" showZeros="0" zoomScale="99" zoomScaleNormal="99"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4.33203125" style="676" customWidth="1"/>
    <col min="3" max="3" width="15.44140625" style="676" customWidth="1"/>
    <col min="4" max="4" width="37.88671875" style="749" bestFit="1" customWidth="1"/>
    <col min="5" max="5" width="9.33203125" style="750" customWidth="1"/>
    <col min="6" max="6" width="6.109375" style="751" hidden="1" customWidth="1"/>
    <col min="7" max="7" width="33.8867187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667" t="e">
        <f>[3]Altalanos!$A$6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854" t="e">
        <f>[3]Altalanos!$E$8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[3]Altalanos!$A$10</f>
        <v>#REF!</v>
      </c>
      <c r="B5" s="703"/>
      <c r="C5" s="704" t="e">
        <f>[3]Altalanos!$C$10</f>
        <v>#REF!</v>
      </c>
      <c r="D5" s="705" t="e">
        <f>[3]Altalanos!$D$10</f>
        <v>#REF!</v>
      </c>
      <c r="E5" s="705"/>
      <c r="F5" s="705"/>
      <c r="G5" s="705"/>
      <c r="H5" s="706" t="e">
        <f>[3]Altalanos!$E$10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247</v>
      </c>
      <c r="C7" s="724" t="s">
        <v>149</v>
      </c>
      <c r="D7" s="725" t="s">
        <v>153</v>
      </c>
      <c r="E7" s="726" t="s">
        <v>297</v>
      </c>
      <c r="F7" s="727"/>
      <c r="G7" s="728"/>
      <c r="H7" s="725"/>
      <c r="I7" s="725"/>
      <c r="J7" s="729"/>
      <c r="K7" s="730"/>
      <c r="L7" s="731"/>
      <c r="M7" s="730"/>
      <c r="N7" s="732"/>
      <c r="O7" s="725"/>
      <c r="P7" s="733"/>
      <c r="Q7" s="734"/>
    </row>
    <row r="8" spans="1:17" s="735" customFormat="1" ht="18.899999999999999" customHeight="1" x14ac:dyDescent="0.25">
      <c r="A8" s="723">
        <v>2</v>
      </c>
      <c r="B8" s="724" t="s">
        <v>298</v>
      </c>
      <c r="C8" s="724" t="s">
        <v>299</v>
      </c>
      <c r="D8" s="725" t="s">
        <v>300</v>
      </c>
      <c r="E8" s="726" t="s">
        <v>301</v>
      </c>
      <c r="F8" s="736"/>
      <c r="G8" s="737"/>
      <c r="H8" s="725"/>
      <c r="I8" s="725"/>
      <c r="J8" s="729"/>
      <c r="K8" s="730"/>
      <c r="L8" s="731"/>
      <c r="M8" s="730"/>
      <c r="N8" s="732"/>
      <c r="O8" s="725"/>
      <c r="P8" s="733"/>
      <c r="Q8" s="734"/>
    </row>
    <row r="9" spans="1:17" s="735" customFormat="1" ht="18.899999999999999" customHeight="1" x14ac:dyDescent="0.25">
      <c r="A9" s="723">
        <v>3</v>
      </c>
      <c r="B9" s="724" t="s">
        <v>302</v>
      </c>
      <c r="C9" s="724" t="s">
        <v>303</v>
      </c>
      <c r="D9" s="725" t="s">
        <v>304</v>
      </c>
      <c r="E9" s="726" t="s">
        <v>305</v>
      </c>
      <c r="F9" s="736"/>
      <c r="G9" s="737"/>
      <c r="H9" s="725"/>
      <c r="I9" s="725"/>
      <c r="J9" s="729"/>
      <c r="K9" s="730"/>
      <c r="L9" s="731"/>
      <c r="M9" s="730"/>
      <c r="N9" s="732"/>
      <c r="O9" s="725"/>
      <c r="P9" s="738"/>
      <c r="Q9" s="739"/>
    </row>
    <row r="10" spans="1:17" s="735" customFormat="1" ht="18.899999999999999" customHeight="1" x14ac:dyDescent="0.25">
      <c r="A10" s="723">
        <v>4</v>
      </c>
      <c r="B10" s="724" t="s">
        <v>306</v>
      </c>
      <c r="C10" s="724" t="s">
        <v>307</v>
      </c>
      <c r="D10" s="725" t="s">
        <v>252</v>
      </c>
      <c r="E10" s="726" t="s">
        <v>308</v>
      </c>
      <c r="F10" s="736"/>
      <c r="G10" s="737"/>
      <c r="H10" s="725"/>
      <c r="I10" s="725"/>
      <c r="J10" s="729"/>
      <c r="K10" s="730"/>
      <c r="L10" s="731"/>
      <c r="M10" s="730"/>
      <c r="N10" s="732"/>
      <c r="O10" s="725"/>
      <c r="P10" s="740"/>
      <c r="Q10" s="741"/>
    </row>
    <row r="11" spans="1:17" s="735" customFormat="1" ht="18.899999999999999" customHeight="1" x14ac:dyDescent="0.25">
      <c r="A11" s="723">
        <v>5</v>
      </c>
      <c r="B11" s="724" t="s">
        <v>309</v>
      </c>
      <c r="C11" s="724" t="s">
        <v>310</v>
      </c>
      <c r="D11" s="725" t="s">
        <v>311</v>
      </c>
      <c r="E11" s="726" t="s">
        <v>312</v>
      </c>
      <c r="F11" s="736"/>
      <c r="G11" s="737"/>
      <c r="H11" s="725"/>
      <c r="I11" s="725"/>
      <c r="J11" s="729"/>
      <c r="K11" s="730"/>
      <c r="L11" s="731"/>
      <c r="M11" s="730"/>
      <c r="N11" s="732"/>
      <c r="O11" s="725"/>
      <c r="P11" s="740"/>
      <c r="Q11" s="741"/>
    </row>
    <row r="12" spans="1:17" s="735" customFormat="1" ht="18.899999999999999" customHeight="1" x14ac:dyDescent="0.25">
      <c r="A12" s="723">
        <v>6</v>
      </c>
      <c r="B12" s="724" t="s">
        <v>313</v>
      </c>
      <c r="C12" s="724" t="s">
        <v>314</v>
      </c>
      <c r="D12" s="725" t="s">
        <v>252</v>
      </c>
      <c r="E12" s="726" t="s">
        <v>315</v>
      </c>
      <c r="F12" s="736"/>
      <c r="G12" s="737"/>
      <c r="H12" s="725"/>
      <c r="I12" s="725"/>
      <c r="J12" s="729"/>
      <c r="K12" s="730"/>
      <c r="L12" s="731"/>
      <c r="M12" s="730"/>
      <c r="N12" s="732"/>
      <c r="O12" s="725"/>
      <c r="P12" s="740"/>
      <c r="Q12" s="741"/>
    </row>
    <row r="13" spans="1:17" s="735" customFormat="1" ht="18.899999999999999" customHeight="1" x14ac:dyDescent="0.25">
      <c r="A13" s="723">
        <v>7</v>
      </c>
      <c r="B13" s="724" t="s">
        <v>316</v>
      </c>
      <c r="C13" s="724" t="s">
        <v>317</v>
      </c>
      <c r="D13" s="725" t="s">
        <v>318</v>
      </c>
      <c r="E13" s="726" t="s">
        <v>319</v>
      </c>
      <c r="F13" s="736"/>
      <c r="G13" s="737"/>
      <c r="H13" s="725"/>
      <c r="I13" s="725"/>
      <c r="J13" s="729"/>
      <c r="K13" s="730"/>
      <c r="L13" s="731"/>
      <c r="M13" s="730"/>
      <c r="N13" s="732"/>
      <c r="O13" s="725"/>
      <c r="P13" s="740"/>
      <c r="Q13" s="741"/>
    </row>
    <row r="14" spans="1:17" s="735" customFormat="1" ht="18.899999999999999" customHeight="1" x14ac:dyDescent="0.25">
      <c r="A14" s="723">
        <v>8</v>
      </c>
      <c r="B14" s="724" t="s">
        <v>320</v>
      </c>
      <c r="C14" s="724" t="s">
        <v>321</v>
      </c>
      <c r="D14" s="725" t="s">
        <v>304</v>
      </c>
      <c r="E14" s="726" t="s">
        <v>322</v>
      </c>
      <c r="F14" s="736"/>
      <c r="G14" s="737"/>
      <c r="H14" s="725"/>
      <c r="I14" s="725"/>
      <c r="J14" s="729"/>
      <c r="K14" s="730"/>
      <c r="L14" s="731"/>
      <c r="M14" s="730"/>
      <c r="N14" s="732"/>
      <c r="O14" s="725"/>
      <c r="P14" s="740"/>
      <c r="Q14" s="741"/>
    </row>
    <row r="15" spans="1:17" s="735" customFormat="1" ht="18.899999999999999" customHeight="1" x14ac:dyDescent="0.25">
      <c r="A15" s="723">
        <v>9</v>
      </c>
      <c r="B15" s="724" t="s">
        <v>323</v>
      </c>
      <c r="C15" s="724" t="s">
        <v>324</v>
      </c>
      <c r="D15" s="725" t="s">
        <v>304</v>
      </c>
      <c r="E15" s="726" t="s">
        <v>325</v>
      </c>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213" priority="14" stopIfTrue="1">
      <formula>$Q7&gt;=1</formula>
    </cfRule>
  </conditionalFormatting>
  <conditionalFormatting sqref="B7:D37">
    <cfRule type="expression" dxfId="212" priority="1" stopIfTrue="1">
      <formula>$Q7&gt;=1</formula>
    </cfRule>
  </conditionalFormatting>
  <conditionalFormatting sqref="E7:E14">
    <cfRule type="expression" dxfId="211" priority="6" stopIfTrue="1">
      <formula>AND(ROUNDDOWN(($A$4-E7)/365.25,0)&lt;=13,G7&lt;&gt;"OK")</formula>
    </cfRule>
    <cfRule type="expression" dxfId="210" priority="7" stopIfTrue="1">
      <formula>AND(ROUNDDOWN(($A$4-E7)/365.25,0)&lt;=14,G7&lt;&gt;"OK")</formula>
    </cfRule>
    <cfRule type="expression" dxfId="209" priority="8" stopIfTrue="1">
      <formula>AND(ROUNDDOWN(($A$4-E7)/365.25,0)&lt;=17,G7&lt;&gt;"OK")</formula>
    </cfRule>
    <cfRule type="expression" dxfId="208" priority="11" stopIfTrue="1">
      <formula>AND(ROUNDDOWN(($A$4-E7)/365.25,0)&lt;=13,G7&lt;&gt;"OK")</formula>
    </cfRule>
    <cfRule type="expression" dxfId="207" priority="12" stopIfTrue="1">
      <formula>AND(ROUNDDOWN(($A$4-E7)/365.25,0)&lt;=14,G7&lt;&gt;"OK")</formula>
    </cfRule>
    <cfRule type="expression" dxfId="206" priority="13" stopIfTrue="1">
      <formula>AND(ROUNDDOWN(($A$4-E7)/365.25,0)&lt;=17,G7&lt;&gt;"OK")</formula>
    </cfRule>
  </conditionalFormatting>
  <conditionalFormatting sqref="E7:E27 E29:E37">
    <cfRule type="expression" dxfId="205" priority="2" stopIfTrue="1">
      <formula>AND(ROUNDDOWN(($A$4-E7)/365.25,0)&lt;=13,G7&lt;&gt;"OK")</formula>
    </cfRule>
    <cfRule type="expression" dxfId="204" priority="3" stopIfTrue="1">
      <formula>AND(ROUNDDOWN(($A$4-E7)/365.25,0)&lt;=14,G7&lt;&gt;"OK")</formula>
    </cfRule>
    <cfRule type="expression" dxfId="203" priority="4" stopIfTrue="1">
      <formula>AND(ROUNDDOWN(($A$4-E7)/365.25,0)&lt;=17,G7&lt;&gt;"OK")</formula>
    </cfRule>
  </conditionalFormatting>
  <conditionalFormatting sqref="E7:E156">
    <cfRule type="expression" dxfId="202" priority="16" stopIfTrue="1">
      <formula>AND(ROUNDDOWN(($A$4-E7)/365.25,0)&lt;=13,G7&lt;&gt;"OK")</formula>
    </cfRule>
    <cfRule type="expression" dxfId="201" priority="17" stopIfTrue="1">
      <formula>AND(ROUNDDOWN(($A$4-E7)/365.25,0)&lt;=14,G7&lt;&gt;"OK")</formula>
    </cfRule>
    <cfRule type="expression" dxfId="200" priority="18" stopIfTrue="1">
      <formula>AND(ROUNDDOWN(($A$4-E7)/365.25,0)&lt;=17,G7&lt;&gt;"OK")</formula>
    </cfRule>
  </conditionalFormatting>
  <conditionalFormatting sqref="J7:J156">
    <cfRule type="cellIs" dxfId="199"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87457"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7D1E-4A9E-46DF-917C-1461060C61CC}">
  <sheetPr codeName="Munka45">
    <tabColor indexed="11"/>
  </sheetPr>
  <dimension ref="A1:AK41"/>
  <sheetViews>
    <sheetView topLeftCell="A4" workbookViewId="0">
      <selection activeCell="P31" sqref="P31"/>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8.44140625" style="676" customWidth="1"/>
    <col min="11" max="11" width="14.109375" style="676" customWidth="1"/>
    <col min="12"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16384" width="8.88671875" style="676"/>
  </cols>
  <sheetData>
    <row r="1" spans="1:37" ht="24.6" x14ac:dyDescent="0.25">
      <c r="A1" s="1067" t="e">
        <f>[3]Altalanos!$A$6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854" t="e">
        <f>[3]Altalanos!$E$8</f>
        <v>#REF!</v>
      </c>
      <c r="F2" s="762"/>
      <c r="G2" s="764"/>
      <c r="H2" s="855" t="s">
        <v>326</v>
      </c>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[3]Altalanos!$A$10</f>
        <v>#REF!</v>
      </c>
      <c r="B4" s="1068"/>
      <c r="C4" s="1068"/>
      <c r="D4" s="775"/>
      <c r="E4" s="776" t="e">
        <f>[3]Altalanos!$C$10</f>
        <v>#REF!</v>
      </c>
      <c r="F4" s="776"/>
      <c r="G4" s="776"/>
      <c r="H4" s="566"/>
      <c r="I4" s="776"/>
      <c r="J4" s="777"/>
      <c r="K4" s="566"/>
      <c r="L4" s="779" t="e">
        <f>[3]Altalanos!$E$10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IF(OR([3]Altalanos!$A$8="F1",[3]Altalanos!$A$8="F2",[3]Altalanos!$A$8="N1",[3]Altalanos!$A$8="N2"),1,2)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856" t="str">
        <f>IF($B7="","",VLOOKUP($B7,'B-III.kcs-U11-Z-F elo'!$A$7:$O$22,5))</f>
        <v>150524</v>
      </c>
      <c r="D7" s="856">
        <f>IF($B7="","",VLOOKUP($B7,'B-III.kcs-U11-Z-F elo'!$A$7:$O$22,15))</f>
        <v>0</v>
      </c>
      <c r="E7" s="857" t="str">
        <f>UPPER(IF($B7="","",VLOOKUP($B7,'B-III.kcs-U11-Z-F elo'!$A$7:$O$22,2)))</f>
        <v>ARNOLD</v>
      </c>
      <c r="F7" s="796"/>
      <c r="G7" s="857" t="str">
        <f>IF($B7="","",VLOOKUP($B7,'B-III.kcs-U11-Z-F elo'!$A$7:$O$22,3))</f>
        <v>Benedek</v>
      </c>
      <c r="H7" s="796"/>
      <c r="I7" s="857" t="str">
        <f>IF($B7="","",VLOOKUP($B7,'B-III.kcs-U11-Z-F elo'!$A$7:$O$22,4))</f>
        <v>Bólyi Általános Iskola és AMI</v>
      </c>
      <c r="J7" s="784"/>
      <c r="K7" s="788"/>
      <c r="L7" s="789" t="str">
        <f>IF(K7="","",CONCATENATE(VLOOKUP($Y$3,$AB$1:$AK$1,K7)," pont"))</f>
        <v/>
      </c>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856" t="str">
        <f>IF($B9="","",VLOOKUP($B9,'B-III.kcs-U11-Z-F elo'!$A$7:$O$22,5))</f>
        <v>150908</v>
      </c>
      <c r="D9" s="856">
        <f>IF($B9="","",VLOOKUP($B9,'B-III.kcs-U11-Z-F elo'!$A$7:$O$22,15))</f>
        <v>0</v>
      </c>
      <c r="E9" s="857" t="str">
        <f>UPPER(IF($B9="","",VLOOKUP($B9,'B-III.kcs-U11-Z-F elo'!$A$7:$O$22,2)))</f>
        <v>CZIGER</v>
      </c>
      <c r="F9" s="796"/>
      <c r="G9" s="857" t="str">
        <f>IF($B9="","",VLOOKUP($B9,'B-III.kcs-U11-Z-F elo'!$A$7:$O$22,3))</f>
        <v>Márton</v>
      </c>
      <c r="H9" s="796"/>
      <c r="I9" s="857" t="str">
        <f>IF($B9="","",VLOOKUP($B9,'B-III.kcs-U11-Z-F elo'!$A$7:$O$22,4))</f>
        <v>Koch V.Gimn.,Ált.Isk., Óvoda és Koll.</v>
      </c>
      <c r="J9" s="784"/>
      <c r="K9" s="788"/>
      <c r="L9" s="789" t="str">
        <f>IF(K9="","",CONCATENATE(VLOOKUP($Y$3,$AB$1:$AK$1,K9)," pont"))</f>
        <v/>
      </c>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8</v>
      </c>
      <c r="C11" s="856" t="str">
        <f>IF($B11="","",VLOOKUP($B11,'B-III.kcs-U11-Z-F elo'!$A$7:$O$22,5))</f>
        <v>150909</v>
      </c>
      <c r="D11" s="856">
        <f>IF($B11="","",VLOOKUP($B11,'B-III.kcs-U11-Z-F elo'!$A$7:$O$22,15))</f>
        <v>0</v>
      </c>
      <c r="E11" s="857" t="str">
        <f>UPPER(IF($B11="","",VLOOKUP($B11,'B-III.kcs-U11-Z-F elo'!$A$7:$O$22,2)))</f>
        <v>STIVICS-NAGY</v>
      </c>
      <c r="F11" s="796"/>
      <c r="G11" s="857" t="str">
        <f>IF($B11="","",VLOOKUP($B11,'B-III.kcs-U11-Z-F elo'!$A$7:$O$22,3))</f>
        <v>Milos</v>
      </c>
      <c r="H11" s="796"/>
      <c r="I11" s="857" t="str">
        <f>IF($B11="","",VLOOKUP($B11,'B-III.kcs-U11-Z-F elo'!$A$7:$O$22,4))</f>
        <v>Park Utcai Kat.Ált.Isk. és Óvoda, Mohács</v>
      </c>
      <c r="J11" s="784"/>
      <c r="K11" s="788"/>
      <c r="L11" s="789" t="str">
        <f>IF(K11="","",CONCATENATE(VLOOKUP($Y$3,$AB$1:$AK$1,K11)," pont"))</f>
        <v/>
      </c>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ARNOLD</v>
      </c>
      <c r="E18" s="1066"/>
      <c r="F18" s="1066" t="str">
        <f>E9</f>
        <v>CZIGER</v>
      </c>
      <c r="G18" s="1066"/>
      <c r="H18" s="1066" t="str">
        <f>E11</f>
        <v>STIVICS-NAGY</v>
      </c>
      <c r="I18" s="1066"/>
      <c r="J18" s="784"/>
      <c r="K18" s="866" t="s">
        <v>57</v>
      </c>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ARNOLD</v>
      </c>
      <c r="C19" s="1071"/>
      <c r="D19" s="1114"/>
      <c r="E19" s="1114"/>
      <c r="F19" s="1115" t="s">
        <v>612</v>
      </c>
      <c r="G19" s="1115"/>
      <c r="H19" s="1115" t="s">
        <v>613</v>
      </c>
      <c r="I19" s="1115"/>
      <c r="J19" s="784"/>
      <c r="K19" s="867" t="s">
        <v>573</v>
      </c>
      <c r="L19" s="784"/>
      <c r="M19" s="784"/>
      <c r="P19" s="676" t="s">
        <v>327</v>
      </c>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CZIGER</v>
      </c>
      <c r="C20" s="1071"/>
      <c r="D20" s="1115" t="s">
        <v>614</v>
      </c>
      <c r="E20" s="1115"/>
      <c r="F20" s="1114"/>
      <c r="G20" s="1114"/>
      <c r="H20" s="1115" t="s">
        <v>616</v>
      </c>
      <c r="I20" s="1115"/>
      <c r="J20" s="784"/>
      <c r="K20" s="867" t="s">
        <v>574</v>
      </c>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STIVICS-NAGY</v>
      </c>
      <c r="C21" s="1071"/>
      <c r="D21" s="1115" t="s">
        <v>614</v>
      </c>
      <c r="E21" s="1115"/>
      <c r="F21" s="1115" t="s">
        <v>615</v>
      </c>
      <c r="G21" s="1115"/>
      <c r="H21" s="1114"/>
      <c r="I21" s="1114"/>
      <c r="J21" s="784"/>
      <c r="K21" s="867" t="s">
        <v>575</v>
      </c>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c r="P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98" priority="2" stopIfTrue="1" operator="equal">
      <formula>"Bye"</formula>
    </cfRule>
  </conditionalFormatting>
  <conditionalFormatting sqref="R41">
    <cfRule type="expression" dxfId="197"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B3465-544A-4273-9A12-D594881394D2}">
  <sheetPr codeName="Munka48">
    <tabColor indexed="11"/>
  </sheetPr>
  <dimension ref="A1:AK47"/>
  <sheetViews>
    <sheetView topLeftCell="A11" workbookViewId="0">
      <selection activeCell="M25" sqref="M25"/>
    </sheetView>
  </sheetViews>
  <sheetFormatPr defaultRowHeight="13.2" x14ac:dyDescent="0.25"/>
  <cols>
    <col min="1" max="1" width="6.10937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7.88671875" style="676" customWidth="1"/>
    <col min="11" max="13" width="8.5546875" style="676" customWidth="1"/>
    <col min="14" max="14" width="8.88671875" style="676"/>
    <col min="15" max="15" width="11.44140625" style="676" customWidth="1"/>
    <col min="16" max="17" width="8.44140625" style="676" customWidth="1"/>
    <col min="18" max="18" width="10.88671875" style="676" customWidth="1"/>
    <col min="19" max="21" width="8.44140625" style="676" customWidth="1"/>
    <col min="22" max="24" width="8.88671875" style="676"/>
    <col min="25" max="37" width="0" style="676" hidden="1" customWidth="1"/>
    <col min="38" max="16384" width="8.88671875" style="676"/>
  </cols>
  <sheetData>
    <row r="1" spans="1:37" ht="24.6" x14ac:dyDescent="0.25">
      <c r="A1" s="1067" t="e">
        <f>[3]Altalanos!$A$6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854" t="e">
        <f>[3]Altalanos!$E$8</f>
        <v>#REF!</v>
      </c>
      <c r="F2" s="762"/>
      <c r="G2" s="764"/>
      <c r="H2" s="855" t="s">
        <v>328</v>
      </c>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[3]Altalanos!$A$10</f>
        <v>#REF!</v>
      </c>
      <c r="B4" s="1068"/>
      <c r="C4" s="1068"/>
      <c r="D4" s="775"/>
      <c r="E4" s="776" t="e">
        <f>[3]Altalanos!$C$10</f>
        <v>#REF!</v>
      </c>
      <c r="F4" s="776"/>
      <c r="G4" s="776"/>
      <c r="H4" s="566"/>
      <c r="I4" s="776"/>
      <c r="J4" s="777"/>
      <c r="K4" s="566"/>
      <c r="L4" s="779" t="e">
        <f>[3]Altalanos!$E$10</f>
        <v>#REF!</v>
      </c>
      <c r="M4" s="566"/>
      <c r="N4" s="780"/>
      <c r="O4" s="781"/>
      <c r="P4" s="780"/>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O5" s="654" t="s">
        <v>66</v>
      </c>
      <c r="P5" s="655" t="s">
        <v>72</v>
      </c>
      <c r="R5" s="654" t="s">
        <v>66</v>
      </c>
      <c r="S5" s="655" t="s">
        <v>96</v>
      </c>
      <c r="Y5" s="770" t="e">
        <f>IF(OR([3]Altalanos!$A$8="F1",[3]Altalanos!$A$8="F2",[3]Altalanos!$A$8="N1",[3]Altalanos!$A$8="N2"),1,2)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O6" s="657" t="s">
        <v>73</v>
      </c>
      <c r="P6" s="658" t="s">
        <v>68</v>
      </c>
      <c r="R6" s="657" t="s">
        <v>73</v>
      </c>
      <c r="S6" s="658" t="s">
        <v>97</v>
      </c>
      <c r="Y6" s="770"/>
      <c r="Z6" s="770"/>
      <c r="AA6" s="770" t="s">
        <v>79</v>
      </c>
      <c r="AB6" s="655">
        <v>40</v>
      </c>
      <c r="AC6" s="655">
        <v>25</v>
      </c>
      <c r="AD6" s="655">
        <v>18</v>
      </c>
      <c r="AE6" s="655">
        <v>13</v>
      </c>
      <c r="AF6" s="655">
        <v>10</v>
      </c>
      <c r="AG6" s="655">
        <v>8</v>
      </c>
      <c r="AH6" s="655">
        <v>6</v>
      </c>
      <c r="AI6" s="655">
        <v>5</v>
      </c>
      <c r="AJ6" s="655">
        <v>4</v>
      </c>
      <c r="AK6" s="655">
        <v>3</v>
      </c>
    </row>
    <row r="7" spans="1:37" x14ac:dyDescent="0.25">
      <c r="A7" s="860" t="s">
        <v>53</v>
      </c>
      <c r="B7" s="861">
        <v>3</v>
      </c>
      <c r="C7" s="856" t="str">
        <f>IF($B7="","",VLOOKUP($B7,'B-III.kcs-U11-Z-F elo'!$A$7:$O$22,5))</f>
        <v>151102</v>
      </c>
      <c r="D7" s="856">
        <f>IF($B7="","",VLOOKUP($B7,'B-III.kcs-U11-Z-F elo'!$A$7:$O$22,15))</f>
        <v>0</v>
      </c>
      <c r="E7" s="862" t="str">
        <f>UPPER(IF($B7="","",VLOOKUP($B7,'B-III.kcs-U11-Z-F elo'!$A$7:$O$22,2)))</f>
        <v>FÉTH</v>
      </c>
      <c r="F7" s="863"/>
      <c r="G7" s="862" t="str">
        <f>IF($B7="","",VLOOKUP($B7,'B-III.kcs-U11-Z-F elo'!$A$7:$O$22,3))</f>
        <v>Péter</v>
      </c>
      <c r="H7" s="863"/>
      <c r="I7" s="862" t="str">
        <f>IF($B7="","",VLOOKUP($B7,'B-III.kcs-U11-Z-F elo'!$A$7:$O$22,4))</f>
        <v>Park Utcai Kat.Ált.Isk. és Óvoda, Mohács</v>
      </c>
      <c r="J7" s="784"/>
      <c r="K7" s="788"/>
      <c r="L7" s="789" t="str">
        <f>IF(K7="","",CONCATENATE(VLOOKUP($Y$3,$AB$1:$AK$1,K7)," pont"))</f>
        <v/>
      </c>
      <c r="M7" s="790"/>
      <c r="O7" s="662" t="s">
        <v>74</v>
      </c>
      <c r="P7" s="663" t="s">
        <v>70</v>
      </c>
      <c r="R7" s="662" t="s">
        <v>74</v>
      </c>
      <c r="S7" s="663" t="s">
        <v>75</v>
      </c>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864"/>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865">
        <v>4</v>
      </c>
      <c r="C9" s="856" t="str">
        <f>IF($B9="","",VLOOKUP($B9,'B-III.kcs-U11-Z-F elo'!$A$7:$O$22,5))</f>
        <v>151214</v>
      </c>
      <c r="D9" s="856">
        <f>IF($B9="","",VLOOKUP($B9,'B-III.kcs-U11-Z-F elo'!$A$7:$O$22,15))</f>
        <v>0</v>
      </c>
      <c r="E9" s="857" t="str">
        <f>UPPER(IF($B9="","",VLOOKUP($B9,'B-III.kcs-U11-Z-F elo'!$A$7:$O$22,2)))</f>
        <v>GERNEDL</v>
      </c>
      <c r="F9" s="796"/>
      <c r="G9" s="857" t="str">
        <f>IF($B9="","",VLOOKUP($B9,'B-III.kcs-U11-Z-F elo'!$A$7:$O$22,3))</f>
        <v>Ádám Márk</v>
      </c>
      <c r="H9" s="796"/>
      <c r="I9" s="857" t="str">
        <f>IF($B9="","",VLOOKUP($B9,'B-III.kcs-U11-Z-F elo'!$A$7:$O$22,4))</f>
        <v>Koch V.Gimn.,Ált.Isk.,Óvoda és Koll.</v>
      </c>
      <c r="J9" s="784"/>
      <c r="K9" s="788"/>
      <c r="L9" s="789" t="str">
        <f>IF(K9="","",CONCATENATE(VLOOKUP($Y$3,$AB$1:$AK$1,K9)," pont"))</f>
        <v/>
      </c>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864"/>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865">
        <v>7</v>
      </c>
      <c r="C11" s="856" t="str">
        <f>IF($B11="","",VLOOKUP($B11,'B-III.kcs-U11-Z-F elo'!$A$7:$O$22,5))</f>
        <v>151122</v>
      </c>
      <c r="D11" s="856">
        <f>IF($B11="","",VLOOKUP($B11,'B-III.kcs-U11-Z-F elo'!$A$7:$O$22,15))</f>
        <v>0</v>
      </c>
      <c r="E11" s="857" t="str">
        <f>UPPER(IF($B11="","",VLOOKUP($B11,'B-III.kcs-U11-Z-F elo'!$A$7:$O$22,2)))</f>
        <v>RUTTERSCHMIDT</v>
      </c>
      <c r="F11" s="796"/>
      <c r="G11" s="857" t="str">
        <f>IF($B11="","",VLOOKUP($B11,'B-III.kcs-U11-Z-F elo'!$A$7:$O$22,3))</f>
        <v>Erik</v>
      </c>
      <c r="H11" s="796"/>
      <c r="I11" s="857" t="str">
        <f>IF($B11="","",VLOOKUP($B11,'B-III.kcs-U11-Z-F elo'!$A$7:$O$22,4))</f>
        <v>Boldog Gizella Kat.Ált Isk. és Óvoda Mohács</v>
      </c>
      <c r="J11" s="784"/>
      <c r="K11" s="788"/>
      <c r="L11" s="789" t="str">
        <f>IF(K11="","",CONCATENATE(VLOOKUP($Y$3,$AB$1:$AK$1,K11)," pont"))</f>
        <v/>
      </c>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860"/>
      <c r="C12" s="784"/>
      <c r="D12" s="784"/>
      <c r="E12" s="784"/>
      <c r="F12" s="784"/>
      <c r="G12" s="784"/>
      <c r="H12" s="784"/>
      <c r="I12" s="784"/>
      <c r="J12" s="784"/>
      <c r="K12" s="784"/>
      <c r="L12" s="784"/>
      <c r="M12" s="793"/>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860" t="s">
        <v>60</v>
      </c>
      <c r="B13" s="861">
        <v>6</v>
      </c>
      <c r="C13" s="856" t="str">
        <f>IF($B13="","",VLOOKUP($B13,'B-III.kcs-U11-Z-F elo'!$A$7:$O$22,5))</f>
        <v>150807</v>
      </c>
      <c r="D13" s="856">
        <f>IF($B13="","",VLOOKUP($B13,'B-III.kcs-U11-Z-F elo'!$A$7:$O$22,15))</f>
        <v>0</v>
      </c>
      <c r="E13" s="862" t="str">
        <f>UPPER(IF($B13="","",VLOOKUP($B13,'B-III.kcs-U11-Z-F elo'!$A$7:$O$22,2)))</f>
        <v>RÁBAI</v>
      </c>
      <c r="F13" s="863"/>
      <c r="G13" s="862" t="str">
        <f>IF($B13="","",VLOOKUP($B13,'B-III.kcs-U11-Z-F elo'!$A$7:$O$22,3))</f>
        <v>Nándor Áron</v>
      </c>
      <c r="H13" s="863"/>
      <c r="I13" s="862" t="str">
        <f>IF($B13="","",VLOOKUP($B13,'B-III.kcs-U11-Z-F elo'!$A$7:$O$22,4))</f>
        <v>Koch V.Gimn.,Ált.Isk.,Óvoda és Koll.</v>
      </c>
      <c r="J13" s="784"/>
      <c r="K13" s="788"/>
      <c r="L13" s="789" t="str">
        <f>IF(K13="","",CONCATENATE(VLOOKUP($Y$3,$AB$1:$AK$1,K13)," pont"))</f>
        <v/>
      </c>
      <c r="M13" s="790"/>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5"/>
      <c r="B14" s="864"/>
      <c r="C14" s="784"/>
      <c r="D14" s="784"/>
      <c r="E14" s="784"/>
      <c r="F14" s="784"/>
      <c r="G14" s="784"/>
      <c r="H14" s="784"/>
      <c r="I14" s="784"/>
      <c r="J14" s="784"/>
      <c r="K14" s="785"/>
      <c r="L14" s="785"/>
      <c r="M14" s="793"/>
      <c r="Y14" s="770"/>
      <c r="Z14" s="770"/>
      <c r="AA14" s="770"/>
      <c r="AB14" s="770"/>
      <c r="AC14" s="770"/>
      <c r="AD14" s="770"/>
      <c r="AE14" s="770"/>
      <c r="AF14" s="770"/>
      <c r="AG14" s="770"/>
      <c r="AH14" s="770"/>
      <c r="AI14" s="770"/>
      <c r="AJ14" s="770"/>
      <c r="AK14" s="770"/>
    </row>
    <row r="15" spans="1:37" x14ac:dyDescent="0.25">
      <c r="A15" s="785" t="s">
        <v>61</v>
      </c>
      <c r="B15" s="865">
        <v>5</v>
      </c>
      <c r="C15" s="856" t="str">
        <f>IF($B15="","",VLOOKUP($B15,'B-III.kcs-U11-Z-F elo'!$A$7:$O$22,5))</f>
        <v>150910</v>
      </c>
      <c r="D15" s="856">
        <f>IF($B15="","",VLOOKUP($B15,'B-III.kcs-U11-Z-F elo'!$A$7:$O$22,15))</f>
        <v>0</v>
      </c>
      <c r="E15" s="857" t="str">
        <f>UPPER(IF($B15="","",VLOOKUP($B15,'B-III.kcs-U11-Z-F elo'!$A$7:$O$22,2)))</f>
        <v>HASANOVIC</v>
      </c>
      <c r="F15" s="796"/>
      <c r="G15" s="857" t="str">
        <f>IF($B15="","",VLOOKUP($B15,'B-III.kcs-U11-Z-F elo'!$A$7:$O$22,3))</f>
        <v>Ármin</v>
      </c>
      <c r="H15" s="796"/>
      <c r="I15" s="857" t="str">
        <f>IF($B15="","",VLOOKUP($B15,'B-III.kcs-U11-Z-F elo'!$A$7:$O$22,4))</f>
        <v>Mohács Térségi Ált.Isk.</v>
      </c>
      <c r="J15" s="784"/>
      <c r="K15" s="788"/>
      <c r="L15" s="789" t="str">
        <f>IF(K15="","",CONCATENATE(VLOOKUP($Y$3,$AB$1:$AK$1,K15)," pont"))</f>
        <v/>
      </c>
      <c r="M15" s="790"/>
      <c r="Y15" s="770"/>
      <c r="Z15" s="770"/>
      <c r="AA15" s="770"/>
      <c r="AB15" s="770"/>
      <c r="AC15" s="770"/>
      <c r="AD15" s="770"/>
      <c r="AE15" s="770"/>
      <c r="AF15" s="770"/>
      <c r="AG15" s="770"/>
      <c r="AH15" s="770"/>
      <c r="AI15" s="770"/>
      <c r="AJ15" s="770"/>
      <c r="AK15" s="770"/>
    </row>
    <row r="16" spans="1:37" x14ac:dyDescent="0.25">
      <c r="A16" s="785"/>
      <c r="B16" s="864"/>
      <c r="C16" s="784"/>
      <c r="D16" s="784"/>
      <c r="E16" s="784"/>
      <c r="F16" s="784"/>
      <c r="G16" s="784"/>
      <c r="H16" s="784"/>
      <c r="I16" s="784"/>
      <c r="J16" s="784"/>
      <c r="K16" s="785"/>
      <c r="L16" s="785"/>
      <c r="M16" s="793"/>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5" t="s">
        <v>62</v>
      </c>
      <c r="B17" s="865">
        <v>9</v>
      </c>
      <c r="C17" s="856" t="str">
        <f>IF($B17="","",VLOOKUP($B17,'B-III.kcs-U11-Z-F elo'!$A$7:$O$22,5))</f>
        <v>150217</v>
      </c>
      <c r="D17" s="856">
        <f>IF($B17="","",VLOOKUP($B17,'B-III.kcs-U11-Z-F elo'!$A$7:$O$22,15))</f>
        <v>0</v>
      </c>
      <c r="E17" s="857" t="str">
        <f>UPPER(IF($B17="","",VLOOKUP($B17,'B-III.kcs-U11-Z-F elo'!$A$7:$O$22,2)))</f>
        <v>SZIGETI-KOVÁCS</v>
      </c>
      <c r="F17" s="796"/>
      <c r="G17" s="857" t="str">
        <f>IF($B17="","",VLOOKUP($B17,'B-III.kcs-U11-Z-F elo'!$A$7:$O$22,3))</f>
        <v>Mátyás József</v>
      </c>
      <c r="H17" s="796"/>
      <c r="I17" s="857" t="str">
        <f>IF($B17="","",VLOOKUP($B17,'B-III.kcs-U11-Z-F elo'!$A$7:$O$22,4))</f>
        <v>Park Utcai Kat.Ált.Isk. és Óvoda, Mohács</v>
      </c>
      <c r="J17" s="784"/>
      <c r="K17" s="788"/>
      <c r="L17" s="789" t="str">
        <f>IF(K17="","",CONCATENATE(VLOOKUP($Y$3,$AB$1:$AK$1,K17)," pont"))</f>
        <v/>
      </c>
      <c r="M17" s="790"/>
      <c r="Y17" s="770"/>
      <c r="Z17" s="770"/>
      <c r="AA17" s="770" t="s">
        <v>76</v>
      </c>
      <c r="AB17" s="770">
        <v>250</v>
      </c>
      <c r="AC17" s="770">
        <v>200</v>
      </c>
      <c r="AD17" s="770">
        <v>160</v>
      </c>
      <c r="AE17" s="770">
        <v>140</v>
      </c>
      <c r="AF17" s="770">
        <v>120</v>
      </c>
      <c r="AG17" s="770">
        <v>110</v>
      </c>
      <c r="AH17" s="770">
        <v>100</v>
      </c>
      <c r="AI17" s="770">
        <v>90</v>
      </c>
      <c r="AJ17" s="770">
        <v>80</v>
      </c>
      <c r="AK17" s="770">
        <v>70</v>
      </c>
    </row>
    <row r="18" spans="1:37" x14ac:dyDescent="0.25">
      <c r="A18" s="784"/>
      <c r="B18" s="784"/>
      <c r="C18" s="784"/>
      <c r="D18" s="784"/>
      <c r="E18" s="784"/>
      <c r="F18" s="784"/>
      <c r="G18" s="784"/>
      <c r="H18" s="784"/>
      <c r="I18" s="784"/>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x14ac:dyDescent="0.25">
      <c r="A19" s="784"/>
      <c r="B19" s="784"/>
      <c r="C19" s="784"/>
      <c r="D19" s="784"/>
      <c r="E19" s="784"/>
      <c r="F19" s="784"/>
      <c r="G19" s="784"/>
      <c r="H19" s="784"/>
      <c r="I19" s="784"/>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x14ac:dyDescent="0.25">
      <c r="A20" s="784"/>
      <c r="B20" s="784"/>
      <c r="C20" s="784"/>
      <c r="D20" s="784"/>
      <c r="E20" s="784"/>
      <c r="F20" s="784"/>
      <c r="G20" s="784"/>
      <c r="H20" s="784"/>
      <c r="I20" s="784"/>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x14ac:dyDescent="0.25">
      <c r="A21" s="784"/>
      <c r="B21" s="784"/>
      <c r="C21" s="784"/>
      <c r="D21" s="784"/>
      <c r="E21" s="784"/>
      <c r="F21" s="784"/>
      <c r="G21" s="784"/>
      <c r="H21" s="784"/>
      <c r="I21" s="784"/>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ht="18.75" customHeight="1" x14ac:dyDescent="0.25">
      <c r="A22" s="784"/>
      <c r="B22" s="1069"/>
      <c r="C22" s="1069"/>
      <c r="D22" s="1066" t="str">
        <f>E7</f>
        <v>FÉTH</v>
      </c>
      <c r="E22" s="1066"/>
      <c r="F22" s="1066" t="str">
        <f>E9</f>
        <v>GERNEDL</v>
      </c>
      <c r="G22" s="1066"/>
      <c r="H22" s="1066" t="str">
        <f>E11</f>
        <v>RUTTERSCHMIDT</v>
      </c>
      <c r="I22" s="1066"/>
      <c r="J22" s="784"/>
      <c r="K22" s="784"/>
      <c r="L22" s="784"/>
      <c r="M22" s="866" t="s">
        <v>57</v>
      </c>
      <c r="Y22" s="770"/>
      <c r="Z22" s="770"/>
      <c r="AA22" s="770" t="s">
        <v>81</v>
      </c>
      <c r="AB22" s="770">
        <v>60</v>
      </c>
      <c r="AC22" s="770">
        <v>40</v>
      </c>
      <c r="AD22" s="770">
        <v>30</v>
      </c>
      <c r="AE22" s="770">
        <v>20</v>
      </c>
      <c r="AF22" s="770">
        <v>18</v>
      </c>
      <c r="AG22" s="770">
        <v>15</v>
      </c>
      <c r="AH22" s="770">
        <v>12</v>
      </c>
      <c r="AI22" s="770">
        <v>10</v>
      </c>
      <c r="AJ22" s="770">
        <v>8</v>
      </c>
      <c r="AK22" s="770">
        <v>6</v>
      </c>
    </row>
    <row r="23" spans="1:37" ht="18.75" customHeight="1" x14ac:dyDescent="0.25">
      <c r="A23" s="795" t="s">
        <v>53</v>
      </c>
      <c r="B23" s="1071" t="str">
        <f>E7</f>
        <v>FÉTH</v>
      </c>
      <c r="C23" s="1071"/>
      <c r="D23" s="1114"/>
      <c r="E23" s="1114"/>
      <c r="F23" s="1115" t="s">
        <v>617</v>
      </c>
      <c r="G23" s="1115"/>
      <c r="H23" s="1115" t="s">
        <v>616</v>
      </c>
      <c r="I23" s="1115"/>
      <c r="J23" s="784"/>
      <c r="K23" s="784"/>
      <c r="L23" s="784"/>
      <c r="M23" s="867" t="s">
        <v>573</v>
      </c>
      <c r="Y23" s="770"/>
      <c r="Z23" s="770"/>
      <c r="AA23" s="770" t="s">
        <v>82</v>
      </c>
      <c r="AB23" s="770">
        <v>40</v>
      </c>
      <c r="AC23" s="770">
        <v>25</v>
      </c>
      <c r="AD23" s="770">
        <v>18</v>
      </c>
      <c r="AE23" s="770">
        <v>13</v>
      </c>
      <c r="AF23" s="770">
        <v>8</v>
      </c>
      <c r="AG23" s="770">
        <v>7</v>
      </c>
      <c r="AH23" s="770">
        <v>6</v>
      </c>
      <c r="AI23" s="770">
        <v>5</v>
      </c>
      <c r="AJ23" s="770">
        <v>4</v>
      </c>
      <c r="AK23" s="770">
        <v>3</v>
      </c>
    </row>
    <row r="24" spans="1:37" ht="18.75" customHeight="1" x14ac:dyDescent="0.25">
      <c r="A24" s="795" t="s">
        <v>54</v>
      </c>
      <c r="B24" s="1071" t="str">
        <f>E9</f>
        <v>GERNEDL</v>
      </c>
      <c r="C24" s="1071"/>
      <c r="D24" s="1115" t="s">
        <v>618</v>
      </c>
      <c r="E24" s="1115"/>
      <c r="F24" s="1114"/>
      <c r="G24" s="1114"/>
      <c r="H24" s="1115" t="s">
        <v>620</v>
      </c>
      <c r="I24" s="1115"/>
      <c r="J24" s="784"/>
      <c r="K24" s="784"/>
      <c r="L24" s="784"/>
      <c r="M24" s="867" t="s">
        <v>574</v>
      </c>
      <c r="Y24" s="770"/>
      <c r="Z24" s="770"/>
      <c r="AA24" s="770" t="s">
        <v>83</v>
      </c>
      <c r="AB24" s="770">
        <v>25</v>
      </c>
      <c r="AC24" s="770">
        <v>15</v>
      </c>
      <c r="AD24" s="770">
        <v>13</v>
      </c>
      <c r="AE24" s="770">
        <v>7</v>
      </c>
      <c r="AF24" s="770">
        <v>6</v>
      </c>
      <c r="AG24" s="770">
        <v>5</v>
      </c>
      <c r="AH24" s="770">
        <v>4</v>
      </c>
      <c r="AI24" s="770">
        <v>3</v>
      </c>
      <c r="AJ24" s="770">
        <v>2</v>
      </c>
      <c r="AK24" s="770">
        <v>1</v>
      </c>
    </row>
    <row r="25" spans="1:37" ht="18.75" customHeight="1" x14ac:dyDescent="0.25">
      <c r="A25" s="795" t="s">
        <v>55</v>
      </c>
      <c r="B25" s="1071" t="str">
        <f>E11</f>
        <v>RUTTERSCHMIDT</v>
      </c>
      <c r="C25" s="1071"/>
      <c r="D25" s="1115" t="s">
        <v>615</v>
      </c>
      <c r="E25" s="1115"/>
      <c r="F25" s="1115" t="s">
        <v>619</v>
      </c>
      <c r="G25" s="1115"/>
      <c r="H25" s="1114"/>
      <c r="I25" s="1114"/>
      <c r="J25" s="784"/>
      <c r="K25" s="784"/>
      <c r="L25" s="784"/>
      <c r="M25" s="867" t="s">
        <v>575</v>
      </c>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1057"/>
      <c r="E26" s="1057"/>
      <c r="F26" s="1057"/>
      <c r="G26" s="1057"/>
      <c r="H26" s="1057"/>
      <c r="I26" s="1057"/>
      <c r="J26" s="784"/>
      <c r="K26" s="784"/>
      <c r="L26" s="784"/>
      <c r="M26" s="868"/>
      <c r="Y26" s="770"/>
      <c r="Z26" s="770"/>
      <c r="AA26" s="770" t="s">
        <v>84</v>
      </c>
      <c r="AB26" s="770">
        <v>10</v>
      </c>
      <c r="AC26" s="770">
        <v>6</v>
      </c>
      <c r="AD26" s="770">
        <v>4</v>
      </c>
      <c r="AE26" s="770">
        <v>2</v>
      </c>
      <c r="AF26" s="770">
        <v>1</v>
      </c>
      <c r="AG26" s="770">
        <v>0</v>
      </c>
      <c r="AH26" s="770">
        <v>0</v>
      </c>
      <c r="AI26" s="770">
        <v>0</v>
      </c>
      <c r="AJ26" s="770">
        <v>0</v>
      </c>
      <c r="AK26" s="770">
        <v>0</v>
      </c>
    </row>
    <row r="27" spans="1:37" ht="18.75" customHeight="1" x14ac:dyDescent="0.25">
      <c r="A27" s="784"/>
      <c r="B27" s="1069"/>
      <c r="C27" s="1069"/>
      <c r="D27" s="1116" t="str">
        <f>E13</f>
        <v>RÁBAI</v>
      </c>
      <c r="E27" s="1116"/>
      <c r="F27" s="1116" t="str">
        <f>E15</f>
        <v>HASANOVIC</v>
      </c>
      <c r="G27" s="1116"/>
      <c r="H27" s="1116" t="str">
        <f>E17</f>
        <v>SZIGETI-KOVÁCS</v>
      </c>
      <c r="I27" s="1116"/>
      <c r="J27" s="784"/>
      <c r="K27" s="784"/>
      <c r="L27" s="784"/>
      <c r="M27" s="868"/>
      <c r="Y27" s="770"/>
      <c r="Z27" s="770"/>
      <c r="AA27" s="770" t="s">
        <v>85</v>
      </c>
      <c r="AB27" s="770">
        <v>3</v>
      </c>
      <c r="AC27" s="770">
        <v>2</v>
      </c>
      <c r="AD27" s="770">
        <v>1</v>
      </c>
      <c r="AE27" s="770">
        <v>0</v>
      </c>
      <c r="AF27" s="770">
        <v>0</v>
      </c>
      <c r="AG27" s="770">
        <v>0</v>
      </c>
      <c r="AH27" s="770">
        <v>0</v>
      </c>
      <c r="AI27" s="770">
        <v>0</v>
      </c>
      <c r="AJ27" s="770">
        <v>0</v>
      </c>
      <c r="AK27" s="770">
        <v>0</v>
      </c>
    </row>
    <row r="28" spans="1:37" ht="18.75" customHeight="1" x14ac:dyDescent="0.25">
      <c r="A28" s="795" t="s">
        <v>60</v>
      </c>
      <c r="B28" s="1071" t="str">
        <f>E13</f>
        <v>RÁBAI</v>
      </c>
      <c r="C28" s="1071"/>
      <c r="D28" s="1114"/>
      <c r="E28" s="1114"/>
      <c r="F28" s="1115" t="s">
        <v>615</v>
      </c>
      <c r="G28" s="1115"/>
      <c r="H28" s="1115" t="s">
        <v>621</v>
      </c>
      <c r="I28" s="1115"/>
      <c r="J28" s="784"/>
      <c r="K28" s="784"/>
      <c r="L28" s="784"/>
      <c r="M28" s="867" t="s">
        <v>574</v>
      </c>
    </row>
    <row r="29" spans="1:37" ht="18.75" customHeight="1" x14ac:dyDescent="0.25">
      <c r="A29" s="795" t="s">
        <v>61</v>
      </c>
      <c r="B29" s="1071" t="str">
        <f>E15</f>
        <v>HASANOVIC</v>
      </c>
      <c r="C29" s="1071"/>
      <c r="D29" s="1115" t="s">
        <v>616</v>
      </c>
      <c r="E29" s="1115"/>
      <c r="F29" s="1114"/>
      <c r="G29" s="1114"/>
      <c r="H29" s="1115" t="s">
        <v>613</v>
      </c>
      <c r="I29" s="1115"/>
      <c r="J29" s="784"/>
      <c r="K29" s="784"/>
      <c r="L29" s="784"/>
      <c r="M29" s="867" t="s">
        <v>573</v>
      </c>
    </row>
    <row r="30" spans="1:37" ht="18.75" customHeight="1" x14ac:dyDescent="0.25">
      <c r="A30" s="795" t="s">
        <v>62</v>
      </c>
      <c r="B30" s="1071" t="str">
        <f>E17</f>
        <v>SZIGETI-KOVÁCS</v>
      </c>
      <c r="C30" s="1071"/>
      <c r="D30" s="1115" t="s">
        <v>622</v>
      </c>
      <c r="E30" s="1115"/>
      <c r="F30" s="1115" t="s">
        <v>614</v>
      </c>
      <c r="G30" s="1115"/>
      <c r="H30" s="1114"/>
      <c r="I30" s="1114"/>
      <c r="J30" s="784"/>
      <c r="K30" s="784"/>
      <c r="L30" s="784"/>
      <c r="M30" s="867" t="s">
        <v>575</v>
      </c>
    </row>
    <row r="31" spans="1:37" x14ac:dyDescent="0.25">
      <c r="A31" s="784"/>
      <c r="B31" s="784"/>
      <c r="C31" s="784"/>
      <c r="D31" s="784"/>
      <c r="E31" s="784"/>
      <c r="F31" s="784"/>
      <c r="G31" s="784"/>
      <c r="H31" s="784"/>
      <c r="I31" s="784"/>
      <c r="J31" s="784"/>
      <c r="K31" s="784"/>
      <c r="L31" s="784"/>
      <c r="M31" s="784"/>
    </row>
    <row r="32" spans="1:37" x14ac:dyDescent="0.25">
      <c r="A32" s="784" t="s">
        <v>49</v>
      </c>
      <c r="B32" s="784"/>
      <c r="C32" s="1117" t="str">
        <f>IF(M23=1,B23,IF(M24=1,B24,IF(M25=1,B25,"")))</f>
        <v/>
      </c>
      <c r="D32" s="1117"/>
      <c r="E32" s="785" t="s">
        <v>64</v>
      </c>
      <c r="F32" s="1117" t="str">
        <f>IF(M28=1,B28,IF(M29=1,B29,IF(M30=1,B30,"")))</f>
        <v/>
      </c>
      <c r="G32" s="1117"/>
      <c r="H32" s="784"/>
      <c r="I32" s="796"/>
      <c r="J32" s="784"/>
      <c r="K32" s="784"/>
      <c r="L32" s="784"/>
      <c r="M32" s="784"/>
    </row>
    <row r="33" spans="1:18" x14ac:dyDescent="0.25">
      <c r="A33" s="784"/>
      <c r="B33" s="784"/>
      <c r="C33" s="784"/>
      <c r="D33" s="784"/>
      <c r="E33" s="784"/>
      <c r="F33" s="785"/>
      <c r="G33" s="785"/>
      <c r="H33" s="784"/>
      <c r="I33" s="784"/>
      <c r="J33" s="784"/>
      <c r="K33" s="784"/>
      <c r="L33" s="784"/>
      <c r="M33" s="784"/>
    </row>
    <row r="34" spans="1:18" x14ac:dyDescent="0.25">
      <c r="A34" s="784" t="s">
        <v>63</v>
      </c>
      <c r="B34" s="784"/>
      <c r="C34" s="1117" t="str">
        <f>IF(M23=2,B23,IF(M24=2,B24,IF(M25=2,B25,"")))</f>
        <v/>
      </c>
      <c r="D34" s="1117"/>
      <c r="E34" s="785" t="s">
        <v>64</v>
      </c>
      <c r="F34" s="1117" t="str">
        <f>IF(M28=2,B28,IF(M29=2,B29,IF(M30=2,B30,"")))</f>
        <v/>
      </c>
      <c r="G34" s="1117"/>
      <c r="H34" s="784"/>
      <c r="I34" s="796"/>
      <c r="J34" s="784"/>
      <c r="K34" s="784"/>
      <c r="L34" s="784"/>
      <c r="M34" s="784"/>
    </row>
    <row r="35" spans="1:18" x14ac:dyDescent="0.25">
      <c r="A35" s="784"/>
      <c r="B35" s="784"/>
      <c r="C35" s="785"/>
      <c r="D35" s="785"/>
      <c r="E35" s="785"/>
      <c r="F35" s="785"/>
      <c r="G35" s="785"/>
      <c r="H35" s="784"/>
      <c r="I35" s="784"/>
      <c r="J35" s="784"/>
      <c r="K35" s="784"/>
      <c r="L35" s="784"/>
      <c r="M35" s="784"/>
    </row>
    <row r="36" spans="1:18" x14ac:dyDescent="0.25">
      <c r="A36" s="784" t="s">
        <v>65</v>
      </c>
      <c r="B36" s="784"/>
      <c r="C36" s="1117" t="str">
        <f>IF(M23=3,B23,IF(M24=3,B24,IF(M25=3,B25,"")))</f>
        <v/>
      </c>
      <c r="D36" s="1117"/>
      <c r="E36" s="785" t="s">
        <v>64</v>
      </c>
      <c r="F36" s="1117" t="str">
        <f>IF(M28=3,B28,IF(M29=3,B29,IF(M30=3,B30,"")))</f>
        <v/>
      </c>
      <c r="G36" s="1117"/>
      <c r="H36" s="784"/>
      <c r="I36" s="796"/>
      <c r="J36" s="784"/>
      <c r="K36" s="784"/>
      <c r="L36" s="784"/>
      <c r="M36" s="784"/>
    </row>
    <row r="37" spans="1:18" x14ac:dyDescent="0.25">
      <c r="A37" s="784"/>
      <c r="B37" s="784"/>
      <c r="C37" s="784"/>
      <c r="D37" s="784"/>
      <c r="E37" s="784"/>
      <c r="F37" s="784"/>
      <c r="G37" s="784"/>
      <c r="H37" s="784"/>
      <c r="I37" s="784"/>
      <c r="J37" s="784"/>
      <c r="K37" s="784"/>
      <c r="L37" s="784"/>
      <c r="M37" s="784"/>
    </row>
    <row r="38" spans="1:18" x14ac:dyDescent="0.25">
      <c r="A38" s="784"/>
      <c r="B38" s="784"/>
      <c r="C38" s="784"/>
      <c r="D38" s="784"/>
      <c r="E38" s="784"/>
      <c r="F38" s="784"/>
      <c r="G38" s="784"/>
      <c r="H38" s="784"/>
      <c r="I38" s="784"/>
      <c r="J38" s="784"/>
      <c r="K38" s="784"/>
      <c r="L38" s="796"/>
      <c r="M38" s="784"/>
    </row>
    <row r="39" spans="1:18" x14ac:dyDescent="0.25">
      <c r="A39" s="797" t="s">
        <v>35</v>
      </c>
      <c r="B39" s="798"/>
      <c r="C39" s="799"/>
      <c r="D39" s="800" t="s">
        <v>2</v>
      </c>
      <c r="E39" s="801" t="s">
        <v>37</v>
      </c>
      <c r="F39" s="802"/>
      <c r="G39" s="800" t="s">
        <v>2</v>
      </c>
      <c r="H39" s="801" t="s">
        <v>46</v>
      </c>
      <c r="I39" s="803"/>
      <c r="J39" s="801" t="s">
        <v>47</v>
      </c>
      <c r="K39" s="804" t="s">
        <v>48</v>
      </c>
      <c r="L39" s="782"/>
      <c r="M39" s="802"/>
      <c r="P39" s="805"/>
      <c r="Q39" s="805"/>
      <c r="R39" s="806"/>
    </row>
    <row r="40" spans="1:18" x14ac:dyDescent="0.25">
      <c r="A40" s="807" t="s">
        <v>36</v>
      </c>
      <c r="B40" s="808"/>
      <c r="C40" s="809"/>
      <c r="D40" s="810"/>
      <c r="E40" s="1074"/>
      <c r="F40" s="1074"/>
      <c r="G40" s="811" t="s">
        <v>3</v>
      </c>
      <c r="H40" s="808"/>
      <c r="I40" s="812"/>
      <c r="J40" s="813"/>
      <c r="K40" s="814" t="s">
        <v>38</v>
      </c>
      <c r="L40" s="815"/>
      <c r="M40" s="816"/>
      <c r="P40" s="817"/>
      <c r="Q40" s="817"/>
      <c r="R40" s="818"/>
    </row>
    <row r="41" spans="1:18" x14ac:dyDescent="0.25">
      <c r="A41" s="819" t="s">
        <v>45</v>
      </c>
      <c r="B41" s="820"/>
      <c r="C41" s="821"/>
      <c r="D41" s="822"/>
      <c r="E41" s="1070"/>
      <c r="F41" s="1070"/>
      <c r="G41" s="823" t="s">
        <v>4</v>
      </c>
      <c r="H41" s="824"/>
      <c r="I41" s="825"/>
      <c r="J41" s="826"/>
      <c r="K41" s="827"/>
      <c r="L41" s="796"/>
      <c r="M41" s="828"/>
      <c r="P41" s="818"/>
      <c r="Q41" s="829"/>
      <c r="R41" s="818"/>
    </row>
    <row r="42" spans="1:18" x14ac:dyDescent="0.25">
      <c r="A42" s="830"/>
      <c r="B42" s="831"/>
      <c r="C42" s="832"/>
      <c r="D42" s="822"/>
      <c r="E42" s="833"/>
      <c r="F42" s="784"/>
      <c r="G42" s="823" t="s">
        <v>5</v>
      </c>
      <c r="H42" s="824"/>
      <c r="I42" s="825"/>
      <c r="J42" s="826"/>
      <c r="K42" s="814" t="s">
        <v>39</v>
      </c>
      <c r="L42" s="815"/>
      <c r="M42" s="816"/>
      <c r="P42" s="817"/>
      <c r="Q42" s="817"/>
      <c r="R42" s="818"/>
    </row>
    <row r="43" spans="1:18" x14ac:dyDescent="0.25">
      <c r="A43" s="834"/>
      <c r="B43" s="835"/>
      <c r="C43" s="836"/>
      <c r="D43" s="822"/>
      <c r="E43" s="833"/>
      <c r="F43" s="784"/>
      <c r="G43" s="823" t="s">
        <v>6</v>
      </c>
      <c r="H43" s="824"/>
      <c r="I43" s="825"/>
      <c r="J43" s="826"/>
      <c r="K43" s="837"/>
      <c r="L43" s="784"/>
      <c r="M43" s="838"/>
      <c r="P43" s="818"/>
      <c r="Q43" s="829"/>
      <c r="R43" s="818"/>
    </row>
    <row r="44" spans="1:18" x14ac:dyDescent="0.25">
      <c r="A44" s="839"/>
      <c r="B44" s="840"/>
      <c r="C44" s="841"/>
      <c r="D44" s="822"/>
      <c r="E44" s="833"/>
      <c r="F44" s="784"/>
      <c r="G44" s="823" t="s">
        <v>7</v>
      </c>
      <c r="H44" s="824"/>
      <c r="I44" s="825"/>
      <c r="J44" s="826"/>
      <c r="K44" s="819"/>
      <c r="L44" s="796"/>
      <c r="M44" s="828"/>
      <c r="P44" s="818"/>
      <c r="Q44" s="829"/>
      <c r="R44" s="818"/>
    </row>
    <row r="45" spans="1:18" x14ac:dyDescent="0.25">
      <c r="A45" s="842"/>
      <c r="B45" s="843"/>
      <c r="C45" s="836"/>
      <c r="D45" s="822"/>
      <c r="E45" s="833"/>
      <c r="F45" s="784"/>
      <c r="G45" s="823" t="s">
        <v>8</v>
      </c>
      <c r="H45" s="824"/>
      <c r="I45" s="825"/>
      <c r="J45" s="826"/>
      <c r="K45" s="814" t="s">
        <v>28</v>
      </c>
      <c r="L45" s="815"/>
      <c r="M45" s="816"/>
      <c r="P45" s="817"/>
      <c r="Q45" s="817"/>
      <c r="R45" s="818"/>
    </row>
    <row r="46" spans="1:18" x14ac:dyDescent="0.25">
      <c r="A46" s="842"/>
      <c r="B46" s="843"/>
      <c r="C46" s="844"/>
      <c r="D46" s="822"/>
      <c r="E46" s="833"/>
      <c r="F46" s="784"/>
      <c r="G46" s="823" t="s">
        <v>9</v>
      </c>
      <c r="H46" s="824"/>
      <c r="I46" s="825"/>
      <c r="J46" s="826"/>
      <c r="K46" s="837"/>
      <c r="L46" s="784"/>
      <c r="M46" s="838"/>
      <c r="P46" s="818"/>
      <c r="Q46" s="829"/>
      <c r="R46" s="818"/>
    </row>
    <row r="47" spans="1:18" x14ac:dyDescent="0.25">
      <c r="A47" s="845"/>
      <c r="B47" s="846"/>
      <c r="C47" s="847"/>
      <c r="D47" s="848"/>
      <c r="E47" s="849"/>
      <c r="F47" s="796"/>
      <c r="G47" s="850" t="s">
        <v>10</v>
      </c>
      <c r="H47" s="820"/>
      <c r="I47" s="851"/>
      <c r="J47" s="852"/>
      <c r="K47" s="819" t="e">
        <f>L4</f>
        <v>#REF!</v>
      </c>
      <c r="L47" s="796"/>
      <c r="M47" s="828"/>
      <c r="P47" s="818"/>
      <c r="Q47" s="829"/>
      <c r="R47" s="853">
        <f>MIN(4,'B-III.kcs-U11-Z-F elo'!Q5)</f>
        <v>4</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E7 E9 E11 E13 E15 E17">
    <cfRule type="cellIs" dxfId="196" priority="1" stopIfTrue="1" operator="equal">
      <formula>"Bye"</formula>
    </cfRule>
  </conditionalFormatting>
  <conditionalFormatting sqref="R47">
    <cfRule type="expression" dxfId="19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8F65-E1C1-4C79-8437-D2A707D4B724}">
  <sheetPr codeName="Munka46">
    <tabColor indexed="11"/>
  </sheetPr>
  <dimension ref="A1:AK38"/>
  <sheetViews>
    <sheetView topLeftCell="A2" zoomScale="92" zoomScaleNormal="92" workbookViewId="0">
      <selection activeCell="K21" sqref="K21"/>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7.88671875" style="676" customWidth="1"/>
    <col min="11" max="12" width="8.5546875" style="676" customWidth="1"/>
    <col min="13" max="13" width="7.88671875" style="676" customWidth="1"/>
    <col min="14" max="14" width="8.88671875" style="676"/>
    <col min="15" max="16" width="4.44140625" style="676" customWidth="1"/>
    <col min="17" max="17" width="12.109375" style="676" customWidth="1"/>
    <col min="18" max="18" width="7.88671875" style="676" customWidth="1"/>
    <col min="19" max="19" width="7.44140625" style="676" customWidth="1"/>
    <col min="20" max="24" width="8.88671875" style="676"/>
    <col min="25" max="37" width="0" style="676" hidden="1" customWidth="1"/>
    <col min="38" max="16384" width="8.88671875" style="676"/>
  </cols>
  <sheetData>
    <row r="1" spans="1:37" ht="24.6" x14ac:dyDescent="0.25">
      <c r="A1" s="1067" t="e">
        <f>[3]Altalanos!$A$6</f>
        <v>#REF!</v>
      </c>
      <c r="B1" s="1067"/>
      <c r="C1" s="1067"/>
      <c r="D1" s="1067"/>
      <c r="E1" s="1067"/>
      <c r="F1" s="1067"/>
      <c r="G1" s="752"/>
      <c r="H1" s="753" t="s">
        <v>44</v>
      </c>
      <c r="I1" s="754"/>
      <c r="J1" s="755"/>
      <c r="L1" s="756"/>
      <c r="M1" s="757"/>
      <c r="N1" s="758"/>
      <c r="O1" s="758" t="s">
        <v>11</v>
      </c>
      <c r="P1" s="758"/>
      <c r="Q1" s="759"/>
      <c r="R1" s="758"/>
      <c r="AB1" s="760" t="e">
        <f>IF(Y5=1,CONCATENATE(VLOOKUP(Y3,AA14:AH24,2)),CONCATENATE(VLOOKUP(Y3,AA2:AK11,2)))</f>
        <v>#REF!</v>
      </c>
      <c r="AC1" s="760" t="e">
        <f>IF(Y5=1,CONCATENATE(VLOOKUP(Y3,AA14:AK24,3)),CONCATENATE(VLOOKUP(Y3,AA2:AK11,3)))</f>
        <v>#REF!</v>
      </c>
      <c r="AD1" s="760" t="e">
        <f>IF(Y5=1,CONCATENATE(VLOOKUP(Y3,AA14:AK24,4)),CONCATENATE(VLOOKUP(Y3,AA2:AK11,4)))</f>
        <v>#REF!</v>
      </c>
      <c r="AE1" s="760" t="e">
        <f>IF(Y5=1,CONCATENATE(VLOOKUP(Y3,AA14:AK24,5)),CONCATENATE(VLOOKUP(Y3,AA2:AK11,5)))</f>
        <v>#REF!</v>
      </c>
      <c r="AF1" s="760" t="e">
        <f>IF(Y5=1,CONCATENATE(VLOOKUP(Y3,AA14:AK24,6)),CONCATENATE(VLOOKUP(Y3,AA2:AK11,6)))</f>
        <v>#REF!</v>
      </c>
      <c r="AG1" s="760" t="e">
        <f>IF(Y5=1,CONCATENATE(VLOOKUP(Y3,AA14:AK24,7)),CONCATENATE(VLOOKUP(Y3,AA2:AK11,7)))</f>
        <v>#REF!</v>
      </c>
      <c r="AH1" s="760" t="e">
        <f>IF(Y5=1,CONCATENATE(VLOOKUP(Y3,AA14:AK24,8)),CONCATENATE(VLOOKUP(Y3,AA2:AK11,8)))</f>
        <v>#REF!</v>
      </c>
      <c r="AI1" s="760" t="e">
        <f>IF(Y5=1,CONCATENATE(VLOOKUP(Y3,AA14:AK24,9)),CONCATENATE(VLOOKUP(Y3,AA2:AK11,9)))</f>
        <v>#REF!</v>
      </c>
      <c r="AJ1" s="760" t="e">
        <f>IF(Y5=1,CONCATENATE(VLOOKUP(Y3,AA14:AK24,10)),CONCATENATE(VLOOKUP(Y3,AA2:AK11,10)))</f>
        <v>#REF!</v>
      </c>
      <c r="AK1" s="760" t="e">
        <f>IF(Y5=1,CONCATENATE(VLOOKUP(Y3,AA14:AK24,11)),CONCATENATE(VLOOKUP(Y3,AA2:AK11,11)))</f>
        <v>#REF!</v>
      </c>
    </row>
    <row r="2" spans="1:37" x14ac:dyDescent="0.25">
      <c r="A2" s="761" t="s">
        <v>43</v>
      </c>
      <c r="B2" s="762"/>
      <c r="C2" s="762"/>
      <c r="D2" s="762"/>
      <c r="E2" s="854" t="e">
        <f>[3]Altalanos!$E$8</f>
        <v>#REF!</v>
      </c>
      <c r="F2" s="762"/>
      <c r="G2" s="764"/>
      <c r="H2" s="855" t="s">
        <v>49</v>
      </c>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c r="M3" s="772" t="s">
        <v>25</v>
      </c>
      <c r="N3" s="773"/>
      <c r="O3" s="774"/>
      <c r="P3" s="773"/>
      <c r="Q3" s="654" t="s">
        <v>66</v>
      </c>
      <c r="R3" s="655" t="s">
        <v>72</v>
      </c>
      <c r="S3" s="655" t="s">
        <v>67</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[3]Altalanos!$A$10</f>
        <v>#REF!</v>
      </c>
      <c r="B4" s="1068"/>
      <c r="C4" s="1068"/>
      <c r="D4" s="775"/>
      <c r="E4" s="776" t="e">
        <f>[3]Altalanos!$C$10</f>
        <v>#REF!</v>
      </c>
      <c r="F4" s="776"/>
      <c r="G4" s="776"/>
      <c r="H4" s="566"/>
      <c r="I4" s="776"/>
      <c r="J4" s="777"/>
      <c r="K4" s="566"/>
      <c r="L4" s="778"/>
      <c r="M4" s="779" t="e">
        <f>[3]Altalanos!$E$10</f>
        <v>#REF!</v>
      </c>
      <c r="N4" s="780"/>
      <c r="O4" s="781"/>
      <c r="P4" s="780"/>
      <c r="Q4" s="657" t="s">
        <v>73</v>
      </c>
      <c r="R4" s="658" t="s">
        <v>68</v>
      </c>
      <c r="S4" s="658" t="s">
        <v>69</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S5" s="663" t="s">
        <v>71</v>
      </c>
      <c r="Y5" s="770" t="e">
        <f>IF(OR([3]Altalanos!$A$8="F1",[3]Altalanos!$A$8="F2",[3]Altalanos!$A$8="N1",[3]Altalanos!$A$8="N2"),1,2)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787" t="str">
        <f>IF($B7="","",VLOOKUP($B7,'B-III.kcs-U11-Z-F elo'!$A$7:$O$22,5))</f>
        <v>150524</v>
      </c>
      <c r="D7" s="787">
        <f>IF($B7="","",VLOOKUP($B7,'B-III.kcs-U11-Z-F elo'!$A$7:$O$22,15))</f>
        <v>0</v>
      </c>
      <c r="E7" s="1113" t="str">
        <f>UPPER(IF($B7="","",VLOOKUP($B7,'B-III.kcs-U11-Z-F elo'!$A$7:$O$22,2)))</f>
        <v>ARNOLD</v>
      </c>
      <c r="F7" s="1113"/>
      <c r="G7" s="1113" t="str">
        <f>IF($B7="","",VLOOKUP($B7,'B-III.kcs-U11-Z-F elo'!$A$7:$O$22,3))</f>
        <v>Benedek</v>
      </c>
      <c r="H7" s="1113"/>
      <c r="I7" s="1113" t="str">
        <f>IF($B7="","",VLOOKUP($B7,'B-III.kcs-U11-Z-F elo'!$A$7:$O$22,4))</f>
        <v>Bólyi Általános Iskola és AMI</v>
      </c>
      <c r="J7" s="1113"/>
      <c r="K7" s="788" t="s">
        <v>574</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92"/>
      <c r="D8" s="792"/>
      <c r="E8" s="792"/>
      <c r="F8" s="792"/>
      <c r="G8" s="792"/>
      <c r="H8" s="792"/>
      <c r="I8" s="792"/>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3</v>
      </c>
      <c r="C9" s="787" t="str">
        <f>IF($B9="","",VLOOKUP($B9,'B-III.kcs-U11-Z-F elo'!$A$7:$O$22,5))</f>
        <v>151102</v>
      </c>
      <c r="D9" s="787">
        <f>IF($B9="","",VLOOKUP($B9,'B-III.kcs-U11-Z-F elo'!$A$7:$O$22,15))</f>
        <v>0</v>
      </c>
      <c r="E9" s="1113" t="str">
        <f>UPPER(IF($B9="","",VLOOKUP($B9,'B-III.kcs-U11-Z-F elo'!$A$7:$O$22,2)))</f>
        <v>FÉTH</v>
      </c>
      <c r="F9" s="1113"/>
      <c r="G9" s="1113" t="str">
        <f>IF($B9="","",VLOOKUP($B9,'B-III.kcs-U11-Z-F elo'!$A$7:$O$22,3))</f>
        <v>Péter</v>
      </c>
      <c r="H9" s="1113"/>
      <c r="I9" s="1113" t="str">
        <f>IF($B9="","",VLOOKUP($B9,'B-III.kcs-U11-Z-F elo'!$A$7:$O$22,4))</f>
        <v>Park Utcai Kat.Ált.Isk. és Óvoda, Mohács</v>
      </c>
      <c r="J9" s="1113"/>
      <c r="K9" s="788" t="s">
        <v>573</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92"/>
      <c r="D10" s="792"/>
      <c r="E10" s="792"/>
      <c r="F10" s="792"/>
      <c r="G10" s="792"/>
      <c r="H10" s="792"/>
      <c r="I10" s="792"/>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5</v>
      </c>
      <c r="C11" s="787" t="str">
        <f>IF($B11="","",VLOOKUP($B11,'B-III.kcs-U11-Z-F elo'!$A$7:$O$22,5))</f>
        <v>150910</v>
      </c>
      <c r="D11" s="787">
        <f>IF($B11="","",VLOOKUP($B11,'B-III.kcs-U11-Z-F elo'!$A$7:$O$22,15))</f>
        <v>0</v>
      </c>
      <c r="E11" s="1113" t="str">
        <f>UPPER(IF($B11="","",VLOOKUP($B11,'B-III.kcs-U11-Z-F elo'!$A$7:$O$22,2)))</f>
        <v>HASANOVIC</v>
      </c>
      <c r="F11" s="1113"/>
      <c r="G11" s="1113" t="str">
        <f>IF($B11="","",VLOOKUP($B11,'B-III.kcs-U11-Z-F elo'!$A$7:$O$22,3))</f>
        <v>Ármin</v>
      </c>
      <c r="H11" s="1113"/>
      <c r="I11" s="1113" t="str">
        <f>IF($B11="","",VLOOKUP($B11,'B-III.kcs-U11-Z-F elo'!$A$7:$O$22,4))</f>
        <v>Mohács Térségi Ált.Isk.</v>
      </c>
      <c r="J11" s="1113"/>
      <c r="K11" s="788" t="s">
        <v>575</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c r="AB12" s="770"/>
      <c r="AC12" s="770"/>
      <c r="AD12" s="770"/>
      <c r="AE12" s="770"/>
      <c r="AF12" s="770"/>
      <c r="AG12" s="770"/>
      <c r="AH12" s="770"/>
      <c r="AI12" s="770"/>
      <c r="AJ12" s="770"/>
      <c r="AK12" s="770"/>
    </row>
    <row r="13" spans="1:37" x14ac:dyDescent="0.25">
      <c r="A13" s="784"/>
      <c r="B13" s="784"/>
      <c r="C13" s="784"/>
      <c r="D13" s="784"/>
      <c r="E13" s="784"/>
      <c r="F13" s="784"/>
      <c r="G13" s="784"/>
      <c r="H13" s="784"/>
      <c r="I13" s="784"/>
      <c r="J13" s="784"/>
      <c r="K13" s="784"/>
      <c r="L13" s="784"/>
      <c r="M13" s="784"/>
      <c r="Y13" s="770"/>
      <c r="Z13" s="770"/>
      <c r="AA13" s="770"/>
      <c r="AB13" s="770"/>
      <c r="AC13" s="770"/>
      <c r="AD13" s="770"/>
      <c r="AE13" s="770"/>
      <c r="AF13" s="770"/>
      <c r="AG13" s="770"/>
      <c r="AH13" s="770"/>
      <c r="AI13" s="770"/>
      <c r="AJ13" s="770"/>
      <c r="AK13" s="770"/>
    </row>
    <row r="14" spans="1:37" x14ac:dyDescent="0.25">
      <c r="A14" s="784"/>
      <c r="B14" s="784"/>
      <c r="C14" s="784"/>
      <c r="D14" s="784"/>
      <c r="E14" s="784"/>
      <c r="F14" s="784"/>
      <c r="G14" s="784"/>
      <c r="H14" s="784"/>
      <c r="I14" s="784"/>
      <c r="J14" s="784"/>
      <c r="K14" s="784"/>
      <c r="L14" s="784"/>
      <c r="M14" s="784"/>
      <c r="Y14" s="770"/>
      <c r="Z14" s="770"/>
      <c r="AA14" s="770" t="s">
        <v>53</v>
      </c>
      <c r="AB14" s="770">
        <v>300</v>
      </c>
      <c r="AC14" s="770">
        <v>250</v>
      </c>
      <c r="AD14" s="770">
        <v>220</v>
      </c>
      <c r="AE14" s="770">
        <v>180</v>
      </c>
      <c r="AF14" s="770">
        <v>160</v>
      </c>
      <c r="AG14" s="770">
        <v>150</v>
      </c>
      <c r="AH14" s="770">
        <v>140</v>
      </c>
      <c r="AI14" s="770">
        <v>130</v>
      </c>
      <c r="AJ14" s="770">
        <v>120</v>
      </c>
      <c r="AK14" s="770">
        <v>110</v>
      </c>
    </row>
    <row r="15" spans="1:37" x14ac:dyDescent="0.25">
      <c r="A15" s="784"/>
      <c r="B15" s="784"/>
      <c r="C15" s="784"/>
      <c r="D15" s="784"/>
      <c r="E15" s="784"/>
      <c r="F15" s="784"/>
      <c r="G15" s="784"/>
      <c r="H15" s="784"/>
      <c r="I15" s="784"/>
      <c r="J15" s="784"/>
      <c r="K15" s="784"/>
      <c r="L15" s="784"/>
      <c r="M15" s="784"/>
      <c r="Y15" s="770"/>
      <c r="Z15" s="770"/>
      <c r="AA15" s="770" t="s">
        <v>76</v>
      </c>
      <c r="AB15" s="770">
        <v>250</v>
      </c>
      <c r="AC15" s="770">
        <v>200</v>
      </c>
      <c r="AD15" s="770">
        <v>160</v>
      </c>
      <c r="AE15" s="770">
        <v>140</v>
      </c>
      <c r="AF15" s="770">
        <v>120</v>
      </c>
      <c r="AG15" s="770">
        <v>110</v>
      </c>
      <c r="AH15" s="770">
        <v>100</v>
      </c>
      <c r="AI15" s="770">
        <v>90</v>
      </c>
      <c r="AJ15" s="770">
        <v>80</v>
      </c>
      <c r="AK15" s="770">
        <v>70</v>
      </c>
    </row>
    <row r="16" spans="1:37" ht="18.75" customHeight="1" x14ac:dyDescent="0.25">
      <c r="A16" s="784"/>
      <c r="B16" s="1069"/>
      <c r="C16" s="1069"/>
      <c r="D16" s="1066" t="str">
        <f>E7</f>
        <v>ARNOLD</v>
      </c>
      <c r="E16" s="1066"/>
      <c r="F16" s="1066" t="str">
        <f>E9</f>
        <v>FÉTH</v>
      </c>
      <c r="G16" s="1066"/>
      <c r="H16" s="1066" t="str">
        <f>E11</f>
        <v>HASANOVIC</v>
      </c>
      <c r="I16" s="1066"/>
      <c r="J16" s="784"/>
      <c r="K16" s="784"/>
      <c r="W16" s="770"/>
      <c r="X16" s="770"/>
      <c r="Y16" s="770" t="s">
        <v>77</v>
      </c>
      <c r="Z16" s="770">
        <v>200</v>
      </c>
      <c r="AA16" s="770">
        <v>150</v>
      </c>
      <c r="AB16" s="770">
        <v>130</v>
      </c>
      <c r="AC16" s="770">
        <v>110</v>
      </c>
      <c r="AD16" s="770">
        <v>95</v>
      </c>
      <c r="AE16" s="770">
        <v>80</v>
      </c>
      <c r="AF16" s="770">
        <v>70</v>
      </c>
      <c r="AG16" s="770">
        <v>60</v>
      </c>
      <c r="AH16" s="770">
        <v>55</v>
      </c>
      <c r="AI16" s="770">
        <v>50</v>
      </c>
    </row>
    <row r="17" spans="1:37" ht="18.75" customHeight="1" x14ac:dyDescent="0.25">
      <c r="A17" s="795" t="s">
        <v>53</v>
      </c>
      <c r="B17" s="1071" t="str">
        <f>E7</f>
        <v>ARNOLD</v>
      </c>
      <c r="C17" s="1071"/>
      <c r="D17" s="1072"/>
      <c r="E17" s="1072"/>
      <c r="F17" s="1073">
        <v>14</v>
      </c>
      <c r="G17" s="1073"/>
      <c r="H17" s="1073">
        <v>42</v>
      </c>
      <c r="I17" s="1073"/>
      <c r="J17" s="784"/>
      <c r="K17" s="784"/>
      <c r="W17" s="770"/>
      <c r="X17" s="770"/>
      <c r="Y17" s="770" t="s">
        <v>78</v>
      </c>
      <c r="Z17" s="770">
        <v>150</v>
      </c>
      <c r="AA17" s="770">
        <v>120</v>
      </c>
      <c r="AB17" s="770">
        <v>100</v>
      </c>
      <c r="AC17" s="770">
        <v>80</v>
      </c>
      <c r="AD17" s="770">
        <v>70</v>
      </c>
      <c r="AE17" s="770">
        <v>60</v>
      </c>
      <c r="AF17" s="770">
        <v>55</v>
      </c>
      <c r="AG17" s="770">
        <v>50</v>
      </c>
      <c r="AH17" s="770">
        <v>45</v>
      </c>
      <c r="AI17" s="770">
        <v>40</v>
      </c>
    </row>
    <row r="18" spans="1:37" ht="18.75" customHeight="1" x14ac:dyDescent="0.25">
      <c r="A18" s="795" t="s">
        <v>54</v>
      </c>
      <c r="B18" s="1071" t="str">
        <f>E9</f>
        <v>FÉTH</v>
      </c>
      <c r="C18" s="1071"/>
      <c r="D18" s="1073">
        <v>41</v>
      </c>
      <c r="E18" s="1073"/>
      <c r="F18" s="1072"/>
      <c r="G18" s="1072"/>
      <c r="H18" s="1073">
        <v>41</v>
      </c>
      <c r="I18" s="1073"/>
      <c r="J18" s="784"/>
      <c r="K18" s="784"/>
      <c r="W18" s="770"/>
      <c r="X18" s="770"/>
      <c r="Y18" s="770" t="s">
        <v>79</v>
      </c>
      <c r="Z18" s="770">
        <v>120</v>
      </c>
      <c r="AA18" s="770">
        <v>90</v>
      </c>
      <c r="AB18" s="770">
        <v>65</v>
      </c>
      <c r="AC18" s="770">
        <v>55</v>
      </c>
      <c r="AD18" s="770">
        <v>50</v>
      </c>
      <c r="AE18" s="770">
        <v>45</v>
      </c>
      <c r="AF18" s="770">
        <v>40</v>
      </c>
      <c r="AG18" s="770">
        <v>35</v>
      </c>
      <c r="AH18" s="770">
        <v>25</v>
      </c>
      <c r="AI18" s="770">
        <v>20</v>
      </c>
    </row>
    <row r="19" spans="1:37" ht="18.75" customHeight="1" x14ac:dyDescent="0.25">
      <c r="A19" s="795" t="s">
        <v>55</v>
      </c>
      <c r="B19" s="1071" t="str">
        <f>E11</f>
        <v>HASANOVIC</v>
      </c>
      <c r="C19" s="1071"/>
      <c r="D19" s="1073">
        <v>24</v>
      </c>
      <c r="E19" s="1073"/>
      <c r="F19" s="1073">
        <v>14</v>
      </c>
      <c r="G19" s="1073"/>
      <c r="H19" s="1072"/>
      <c r="I19" s="1072"/>
      <c r="J19" s="784"/>
      <c r="K19" s="784"/>
      <c r="W19" s="770"/>
      <c r="X19" s="770"/>
      <c r="Y19" s="770" t="s">
        <v>80</v>
      </c>
      <c r="Z19" s="770">
        <v>90</v>
      </c>
      <c r="AA19" s="770">
        <v>60</v>
      </c>
      <c r="AB19" s="770">
        <v>45</v>
      </c>
      <c r="AC19" s="770">
        <v>34</v>
      </c>
      <c r="AD19" s="770">
        <v>27</v>
      </c>
      <c r="AE19" s="770">
        <v>22</v>
      </c>
      <c r="AF19" s="770">
        <v>18</v>
      </c>
      <c r="AG19" s="770">
        <v>15</v>
      </c>
      <c r="AH19" s="770">
        <v>12</v>
      </c>
      <c r="AI19" s="770">
        <v>9</v>
      </c>
    </row>
    <row r="20" spans="1:37" x14ac:dyDescent="0.25">
      <c r="A20" s="784"/>
      <c r="B20" s="784"/>
      <c r="C20" s="784"/>
      <c r="D20" s="784"/>
      <c r="E20" s="784"/>
      <c r="F20" s="784"/>
      <c r="G20" s="784"/>
      <c r="H20" s="784"/>
      <c r="I20" s="784"/>
      <c r="J20" s="784"/>
      <c r="K20" s="784"/>
      <c r="L20" s="784"/>
      <c r="M20" s="784"/>
      <c r="Y20" s="770"/>
      <c r="Z20" s="770"/>
      <c r="AA20" s="770" t="s">
        <v>82</v>
      </c>
      <c r="AB20" s="770">
        <v>40</v>
      </c>
      <c r="AC20" s="770">
        <v>25</v>
      </c>
      <c r="AD20" s="770">
        <v>18</v>
      </c>
      <c r="AE20" s="770">
        <v>13</v>
      </c>
      <c r="AF20" s="770">
        <v>8</v>
      </c>
      <c r="AG20" s="770">
        <v>7</v>
      </c>
      <c r="AH20" s="770">
        <v>6</v>
      </c>
      <c r="AI20" s="770">
        <v>5</v>
      </c>
      <c r="AJ20" s="770">
        <v>4</v>
      </c>
      <c r="AK20" s="770">
        <v>3</v>
      </c>
    </row>
    <row r="21" spans="1:37" x14ac:dyDescent="0.25">
      <c r="A21" s="784"/>
      <c r="B21" s="784"/>
      <c r="C21" s="784"/>
      <c r="D21" s="784"/>
      <c r="E21" s="784"/>
      <c r="F21" s="784"/>
      <c r="G21" s="784"/>
      <c r="H21" s="784"/>
      <c r="I21" s="784"/>
      <c r="J21" s="784"/>
      <c r="K21" s="784"/>
      <c r="L21" s="784"/>
      <c r="M21" s="784"/>
      <c r="Y21" s="770"/>
      <c r="Z21" s="770"/>
      <c r="AA21" s="770" t="s">
        <v>83</v>
      </c>
      <c r="AB21" s="770">
        <v>25</v>
      </c>
      <c r="AC21" s="770">
        <v>15</v>
      </c>
      <c r="AD21" s="770">
        <v>13</v>
      </c>
      <c r="AE21" s="770">
        <v>7</v>
      </c>
      <c r="AF21" s="770">
        <v>6</v>
      </c>
      <c r="AG21" s="770">
        <v>5</v>
      </c>
      <c r="AH21" s="770">
        <v>4</v>
      </c>
      <c r="AI21" s="770">
        <v>3</v>
      </c>
      <c r="AJ21" s="770">
        <v>2</v>
      </c>
      <c r="AK21" s="770">
        <v>1</v>
      </c>
    </row>
    <row r="22" spans="1:37" x14ac:dyDescent="0.25">
      <c r="A22" s="784"/>
      <c r="B22" s="784"/>
      <c r="C22" s="784"/>
      <c r="D22" s="784"/>
      <c r="E22" s="784"/>
      <c r="F22" s="784"/>
      <c r="G22" s="784"/>
      <c r="H22" s="784"/>
      <c r="I22" s="784"/>
      <c r="J22" s="784"/>
      <c r="K22" s="784"/>
      <c r="L22" s="784"/>
      <c r="M22" s="784"/>
      <c r="Y22" s="770"/>
      <c r="Z22" s="770"/>
      <c r="AA22" s="770" t="s">
        <v>88</v>
      </c>
      <c r="AB22" s="770">
        <v>15</v>
      </c>
      <c r="AC22" s="770">
        <v>10</v>
      </c>
      <c r="AD22" s="770">
        <v>8</v>
      </c>
      <c r="AE22" s="770">
        <v>4</v>
      </c>
      <c r="AF22" s="770">
        <v>3</v>
      </c>
      <c r="AG22" s="770">
        <v>2</v>
      </c>
      <c r="AH22" s="770">
        <v>1</v>
      </c>
      <c r="AI22" s="770">
        <v>0</v>
      </c>
      <c r="AJ22" s="770">
        <v>0</v>
      </c>
      <c r="AK22" s="770">
        <v>0</v>
      </c>
    </row>
    <row r="23" spans="1:37" x14ac:dyDescent="0.25">
      <c r="A23" s="784"/>
      <c r="B23" s="784"/>
      <c r="C23" s="784"/>
      <c r="D23" s="784"/>
      <c r="E23" s="784"/>
      <c r="F23" s="784"/>
      <c r="G23" s="784"/>
      <c r="H23" s="784"/>
      <c r="I23" s="784"/>
      <c r="J23" s="784"/>
      <c r="K23" s="784"/>
      <c r="L23" s="784"/>
      <c r="M23" s="784"/>
      <c r="Y23" s="770"/>
      <c r="Z23" s="770"/>
      <c r="AA23" s="770" t="s">
        <v>84</v>
      </c>
      <c r="AB23" s="770">
        <v>10</v>
      </c>
      <c r="AC23" s="770">
        <v>6</v>
      </c>
      <c r="AD23" s="770">
        <v>4</v>
      </c>
      <c r="AE23" s="770">
        <v>2</v>
      </c>
      <c r="AF23" s="770">
        <v>1</v>
      </c>
      <c r="AG23" s="770">
        <v>0</v>
      </c>
      <c r="AH23" s="770">
        <v>0</v>
      </c>
      <c r="AI23" s="770">
        <v>0</v>
      </c>
      <c r="AJ23" s="770">
        <v>0</v>
      </c>
      <c r="AK23" s="770">
        <v>0</v>
      </c>
    </row>
    <row r="24" spans="1:37" x14ac:dyDescent="0.25">
      <c r="A24" s="784"/>
      <c r="B24" s="784"/>
      <c r="C24" s="784"/>
      <c r="D24" s="784"/>
      <c r="E24" s="784"/>
      <c r="F24" s="784"/>
      <c r="G24" s="784"/>
      <c r="H24" s="784"/>
      <c r="I24" s="784"/>
      <c r="J24" s="784"/>
      <c r="K24" s="784"/>
      <c r="L24" s="784"/>
      <c r="M24" s="784"/>
      <c r="Y24" s="770"/>
      <c r="Z24" s="770"/>
      <c r="AA24" s="770" t="s">
        <v>85</v>
      </c>
      <c r="AB24" s="770">
        <v>3</v>
      </c>
      <c r="AC24" s="770">
        <v>2</v>
      </c>
      <c r="AD24" s="770">
        <v>1</v>
      </c>
      <c r="AE24" s="770">
        <v>0</v>
      </c>
      <c r="AF24" s="770">
        <v>0</v>
      </c>
      <c r="AG24" s="770">
        <v>0</v>
      </c>
      <c r="AH24" s="770">
        <v>0</v>
      </c>
      <c r="AI24" s="770">
        <v>0</v>
      </c>
      <c r="AJ24" s="770">
        <v>0</v>
      </c>
      <c r="AK24" s="770">
        <v>0</v>
      </c>
    </row>
    <row r="25" spans="1:37" x14ac:dyDescent="0.25">
      <c r="A25" s="784"/>
      <c r="B25" s="784"/>
      <c r="C25" s="784"/>
      <c r="D25" s="784"/>
      <c r="E25" s="784"/>
      <c r="F25" s="784"/>
      <c r="G25" s="784"/>
      <c r="H25" s="784"/>
      <c r="I25" s="784"/>
      <c r="J25" s="784"/>
      <c r="K25" s="784"/>
      <c r="L25" s="784"/>
      <c r="M25" s="784"/>
    </row>
    <row r="26" spans="1:37" x14ac:dyDescent="0.25">
      <c r="A26" s="784"/>
      <c r="B26" s="784"/>
      <c r="C26" s="784"/>
      <c r="D26" s="784"/>
      <c r="E26" s="784"/>
      <c r="F26" s="784"/>
      <c r="G26" s="784"/>
      <c r="H26" s="784"/>
      <c r="I26" s="784"/>
      <c r="J26" s="784"/>
      <c r="K26" s="784"/>
      <c r="L26" s="784"/>
      <c r="M26" s="784"/>
    </row>
    <row r="27" spans="1:37" x14ac:dyDescent="0.25">
      <c r="A27" s="784"/>
      <c r="B27" s="784"/>
      <c r="C27" s="784"/>
      <c r="D27" s="784"/>
      <c r="E27" s="784"/>
      <c r="F27" s="784"/>
      <c r="G27" s="784"/>
      <c r="H27" s="784"/>
      <c r="I27" s="784"/>
      <c r="J27" s="784"/>
      <c r="K27" s="784"/>
      <c r="L27" s="784"/>
      <c r="M27" s="784"/>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96"/>
      <c r="M29" s="784"/>
    </row>
    <row r="30" spans="1:37" x14ac:dyDescent="0.25">
      <c r="A30" s="797" t="s">
        <v>35</v>
      </c>
      <c r="B30" s="798"/>
      <c r="C30" s="799"/>
      <c r="D30" s="800" t="s">
        <v>2</v>
      </c>
      <c r="E30" s="801" t="s">
        <v>37</v>
      </c>
      <c r="F30" s="802"/>
      <c r="G30" s="800" t="s">
        <v>2</v>
      </c>
      <c r="H30" s="801" t="s">
        <v>46</v>
      </c>
      <c r="I30" s="803"/>
      <c r="J30" s="801" t="s">
        <v>47</v>
      </c>
      <c r="K30" s="804" t="s">
        <v>48</v>
      </c>
      <c r="L30" s="782"/>
      <c r="M30" s="802"/>
      <c r="P30" s="805"/>
      <c r="Q30" s="805"/>
      <c r="R30" s="806"/>
    </row>
    <row r="31" spans="1:37" x14ac:dyDescent="0.25">
      <c r="A31" s="807" t="s">
        <v>36</v>
      </c>
      <c r="B31" s="808"/>
      <c r="C31" s="809"/>
      <c r="D31" s="810"/>
      <c r="E31" s="1074"/>
      <c r="F31" s="1074"/>
      <c r="G31" s="811" t="s">
        <v>3</v>
      </c>
      <c r="H31" s="808"/>
      <c r="I31" s="812"/>
      <c r="J31" s="813"/>
      <c r="K31" s="814" t="s">
        <v>38</v>
      </c>
      <c r="L31" s="815"/>
      <c r="M31" s="816"/>
      <c r="P31" s="817"/>
      <c r="Q31" s="817"/>
      <c r="R31" s="818"/>
    </row>
    <row r="32" spans="1:37" x14ac:dyDescent="0.25">
      <c r="A32" s="819" t="s">
        <v>45</v>
      </c>
      <c r="B32" s="820"/>
      <c r="C32" s="821"/>
      <c r="D32" s="822"/>
      <c r="E32" s="1070"/>
      <c r="F32" s="1070"/>
      <c r="G32" s="823" t="s">
        <v>4</v>
      </c>
      <c r="H32" s="824"/>
      <c r="I32" s="825"/>
      <c r="J32" s="826"/>
      <c r="K32" s="827"/>
      <c r="L32" s="796"/>
      <c r="M32" s="828"/>
      <c r="P32" s="818"/>
      <c r="Q32" s="829"/>
      <c r="R32" s="818"/>
    </row>
    <row r="33" spans="1:18" x14ac:dyDescent="0.25">
      <c r="A33" s="830"/>
      <c r="B33" s="831"/>
      <c r="C33" s="832"/>
      <c r="D33" s="822"/>
      <c r="E33" s="833"/>
      <c r="F33" s="784"/>
      <c r="G33" s="823" t="s">
        <v>5</v>
      </c>
      <c r="H33" s="824"/>
      <c r="I33" s="825"/>
      <c r="J33" s="826"/>
      <c r="K33" s="814" t="s">
        <v>39</v>
      </c>
      <c r="L33" s="815"/>
      <c r="M33" s="816"/>
      <c r="P33" s="817"/>
      <c r="Q33" s="817"/>
      <c r="R33" s="818"/>
    </row>
    <row r="34" spans="1:18" x14ac:dyDescent="0.25">
      <c r="A34" s="834"/>
      <c r="B34" s="835"/>
      <c r="C34" s="836"/>
      <c r="D34" s="822"/>
      <c r="E34" s="833"/>
      <c r="F34" s="784"/>
      <c r="G34" s="823" t="s">
        <v>6</v>
      </c>
      <c r="H34" s="824"/>
      <c r="I34" s="825"/>
      <c r="J34" s="826"/>
      <c r="K34" s="837"/>
      <c r="L34" s="784"/>
      <c r="M34" s="838"/>
      <c r="P34" s="818"/>
      <c r="Q34" s="829"/>
      <c r="R34" s="818"/>
    </row>
    <row r="35" spans="1:18" x14ac:dyDescent="0.25">
      <c r="A35" s="839"/>
      <c r="B35" s="840"/>
      <c r="C35" s="841"/>
      <c r="D35" s="822"/>
      <c r="E35" s="833"/>
      <c r="F35" s="784"/>
      <c r="G35" s="823" t="s">
        <v>7</v>
      </c>
      <c r="H35" s="824"/>
      <c r="I35" s="825"/>
      <c r="J35" s="826"/>
      <c r="K35" s="819"/>
      <c r="L35" s="796"/>
      <c r="M35" s="828"/>
      <c r="P35" s="818"/>
      <c r="Q35" s="829"/>
      <c r="R35" s="818"/>
    </row>
    <row r="36" spans="1:18" x14ac:dyDescent="0.25">
      <c r="A36" s="842"/>
      <c r="B36" s="843"/>
      <c r="C36" s="836"/>
      <c r="D36" s="822"/>
      <c r="E36" s="833"/>
      <c r="F36" s="784"/>
      <c r="G36" s="823" t="s">
        <v>8</v>
      </c>
      <c r="H36" s="824"/>
      <c r="I36" s="825"/>
      <c r="J36" s="826"/>
      <c r="K36" s="814" t="s">
        <v>28</v>
      </c>
      <c r="L36" s="815"/>
      <c r="M36" s="816"/>
      <c r="P36" s="817"/>
      <c r="Q36" s="817"/>
      <c r="R36" s="818"/>
    </row>
    <row r="37" spans="1:18" x14ac:dyDescent="0.25">
      <c r="A37" s="842"/>
      <c r="B37" s="843"/>
      <c r="C37" s="844"/>
      <c r="D37" s="822"/>
      <c r="E37" s="833"/>
      <c r="F37" s="784"/>
      <c r="G37" s="823" t="s">
        <v>9</v>
      </c>
      <c r="H37" s="824"/>
      <c r="I37" s="825"/>
      <c r="J37" s="826"/>
      <c r="K37" s="837"/>
      <c r="L37" s="784"/>
      <c r="M37" s="838"/>
      <c r="P37" s="818"/>
      <c r="Q37" s="829"/>
      <c r="R37" s="818"/>
    </row>
    <row r="38" spans="1:18" x14ac:dyDescent="0.25">
      <c r="A38" s="845"/>
      <c r="B38" s="846"/>
      <c r="C38" s="847"/>
      <c r="D38" s="848"/>
      <c r="E38" s="849"/>
      <c r="F38" s="796"/>
      <c r="G38" s="850" t="s">
        <v>10</v>
      </c>
      <c r="H38" s="820"/>
      <c r="I38" s="851"/>
      <c r="J38" s="852"/>
      <c r="K38" s="819" t="e">
        <f>M4</f>
        <v>#REF!</v>
      </c>
      <c r="L38" s="796"/>
      <c r="M38" s="828"/>
      <c r="P38" s="818"/>
      <c r="Q38" s="829"/>
      <c r="R38" s="853"/>
    </row>
  </sheetData>
  <mergeCells count="29">
    <mergeCell ref="B16:C16"/>
    <mergeCell ref="D16:E16"/>
    <mergeCell ref="F16:G16"/>
    <mergeCell ref="H16:I16"/>
    <mergeCell ref="E32:F32"/>
    <mergeCell ref="B17:C17"/>
    <mergeCell ref="D17:E17"/>
    <mergeCell ref="F17:G17"/>
    <mergeCell ref="H17:I17"/>
    <mergeCell ref="B18:C18"/>
    <mergeCell ref="D18:E18"/>
    <mergeCell ref="F18:G18"/>
    <mergeCell ref="H18:I18"/>
    <mergeCell ref="B19:C19"/>
    <mergeCell ref="D19:E19"/>
    <mergeCell ref="F19:G19"/>
    <mergeCell ref="H19:I19"/>
    <mergeCell ref="E31:F31"/>
    <mergeCell ref="I7:J7"/>
    <mergeCell ref="I9:J9"/>
    <mergeCell ref="I11:J11"/>
    <mergeCell ref="E11:F11"/>
    <mergeCell ref="G11:H11"/>
    <mergeCell ref="A1:F1"/>
    <mergeCell ref="A4:C4"/>
    <mergeCell ref="E7:F7"/>
    <mergeCell ref="G7:H7"/>
    <mergeCell ref="E9:F9"/>
    <mergeCell ref="G9:H9"/>
  </mergeCells>
  <conditionalFormatting sqref="E7 E9 E11">
    <cfRule type="cellIs" dxfId="194" priority="2" stopIfTrue="1" operator="equal">
      <formula>"Bye"</formula>
    </cfRule>
  </conditionalFormatting>
  <conditionalFormatting sqref="R38">
    <cfRule type="expression" dxfId="19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7CA54-9E11-4F50-8049-0B27CDCF958F}">
  <sheetPr codeName="Sheet20">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3" style="676" customWidth="1"/>
    <col min="3" max="3" width="14.33203125" style="676" customWidth="1"/>
    <col min="4" max="4" width="35.5546875" style="749" bestFit="1" customWidth="1"/>
    <col min="5" max="5" width="10.5546875" style="750" customWidth="1"/>
    <col min="6" max="6" width="6.109375" style="751" hidden="1" customWidth="1"/>
    <col min="7" max="7" width="28.664062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869" t="e">
        <f>[1]Altalanos!$A$6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7" t="e">
        <f>[1]Altalanos!$A$8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[1]Altalanos!$A$10</f>
        <v>#REF!</v>
      </c>
      <c r="B5" s="703"/>
      <c r="C5" s="704" t="e">
        <f>[1]Altalanos!$C$10</f>
        <v>#REF!</v>
      </c>
      <c r="D5" s="705" t="e">
        <f>[1]Altalanos!$D$10</f>
        <v>#REF!</v>
      </c>
      <c r="E5" s="705"/>
      <c r="F5" s="705"/>
      <c r="G5" s="705"/>
      <c r="H5" s="706" t="e">
        <f>[1]Altalanos!$E$10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329</v>
      </c>
      <c r="C7" s="724" t="s">
        <v>330</v>
      </c>
      <c r="D7" s="725" t="s">
        <v>304</v>
      </c>
      <c r="E7" s="726" t="s">
        <v>331</v>
      </c>
      <c r="F7" s="727"/>
      <c r="G7" s="728"/>
      <c r="H7" s="725"/>
      <c r="I7" s="725"/>
      <c r="J7" s="729"/>
      <c r="K7" s="730"/>
      <c r="L7" s="731"/>
      <c r="M7" s="730"/>
      <c r="N7" s="732"/>
      <c r="O7" s="725"/>
      <c r="P7" s="733"/>
      <c r="Q7" s="734"/>
    </row>
    <row r="8" spans="1:17" s="735" customFormat="1" ht="18.899999999999999" customHeight="1" x14ac:dyDescent="0.25">
      <c r="A8" s="723">
        <v>2</v>
      </c>
      <c r="B8" s="724" t="s">
        <v>332</v>
      </c>
      <c r="C8" s="724" t="s">
        <v>333</v>
      </c>
      <c r="D8" s="725" t="s">
        <v>334</v>
      </c>
      <c r="E8" s="726" t="s">
        <v>335</v>
      </c>
      <c r="F8" s="736"/>
      <c r="G8" s="737"/>
      <c r="H8" s="725"/>
      <c r="I8" s="725"/>
      <c r="J8" s="729"/>
      <c r="K8" s="730"/>
      <c r="L8" s="731"/>
      <c r="M8" s="730"/>
      <c r="N8" s="732"/>
      <c r="O8" s="725"/>
      <c r="P8" s="733"/>
      <c r="Q8" s="734"/>
    </row>
    <row r="9" spans="1:17" s="735" customFormat="1" ht="18.899999999999999" customHeight="1" x14ac:dyDescent="0.25">
      <c r="A9" s="723">
        <v>3</v>
      </c>
      <c r="B9" s="724" t="s">
        <v>336</v>
      </c>
      <c r="C9" s="724" t="s">
        <v>337</v>
      </c>
      <c r="D9" s="725" t="s">
        <v>338</v>
      </c>
      <c r="E9" s="726" t="s">
        <v>339</v>
      </c>
      <c r="F9" s="736"/>
      <c r="G9" s="737"/>
      <c r="H9" s="725"/>
      <c r="I9" s="725"/>
      <c r="J9" s="729"/>
      <c r="K9" s="730"/>
      <c r="L9" s="731"/>
      <c r="M9" s="730"/>
      <c r="N9" s="732"/>
      <c r="O9" s="725"/>
      <c r="P9" s="738"/>
      <c r="Q9" s="739"/>
    </row>
    <row r="10" spans="1:17" s="735" customFormat="1" ht="18.899999999999999" customHeight="1" x14ac:dyDescent="0.25">
      <c r="A10" s="723">
        <v>4</v>
      </c>
      <c r="B10" s="724"/>
      <c r="C10" s="724"/>
      <c r="D10" s="725"/>
      <c r="E10" s="726"/>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92" priority="18" stopIfTrue="1">
      <formula>$Q7&gt;=1</formula>
    </cfRule>
  </conditionalFormatting>
  <conditionalFormatting sqref="B7:D37">
    <cfRule type="expression" dxfId="191" priority="1" stopIfTrue="1">
      <formula>$Q7&gt;=1</formula>
    </cfRule>
  </conditionalFormatting>
  <conditionalFormatting sqref="E7:E14">
    <cfRule type="expression" dxfId="190" priority="6" stopIfTrue="1">
      <formula>AND(ROUNDDOWN(($A$4-E7)/365.25,0)&lt;=13,G7&lt;&gt;"OK")</formula>
    </cfRule>
    <cfRule type="expression" dxfId="189" priority="7" stopIfTrue="1">
      <formula>AND(ROUNDDOWN(($A$4-E7)/365.25,0)&lt;=14,G7&lt;&gt;"OK")</formula>
    </cfRule>
    <cfRule type="expression" dxfId="188" priority="8" stopIfTrue="1">
      <formula>AND(ROUNDDOWN(($A$4-E7)/365.25,0)&lt;=17,G7&lt;&gt;"OK")</formula>
    </cfRule>
    <cfRule type="expression" dxfId="187" priority="11" stopIfTrue="1">
      <formula>AND(ROUNDDOWN(($A$4-E7)/365.25,0)&lt;=13,G7&lt;&gt;"OK")</formula>
    </cfRule>
    <cfRule type="expression" dxfId="186" priority="12" stopIfTrue="1">
      <formula>AND(ROUNDDOWN(($A$4-E7)/365.25,0)&lt;=14,G7&lt;&gt;"OK")</formula>
    </cfRule>
    <cfRule type="expression" dxfId="185" priority="13" stopIfTrue="1">
      <formula>AND(ROUNDDOWN(($A$4-E7)/365.25,0)&lt;=17,G7&lt;&gt;"OK")</formula>
    </cfRule>
  </conditionalFormatting>
  <conditionalFormatting sqref="E7:E27 E29:E37">
    <cfRule type="expression" dxfId="184" priority="2" stopIfTrue="1">
      <formula>AND(ROUNDDOWN(($A$4-E7)/365.25,0)&lt;=13,G7&lt;&gt;"OK")</formula>
    </cfRule>
    <cfRule type="expression" dxfId="183" priority="3" stopIfTrue="1">
      <formula>AND(ROUNDDOWN(($A$4-E7)/365.25,0)&lt;=14,G7&lt;&gt;"OK")</formula>
    </cfRule>
    <cfRule type="expression" dxfId="182" priority="4" stopIfTrue="1">
      <formula>AND(ROUNDDOWN(($A$4-E7)/365.25,0)&lt;=17,G7&lt;&gt;"OK")</formula>
    </cfRule>
  </conditionalFormatting>
  <conditionalFormatting sqref="E7:E156">
    <cfRule type="expression" dxfId="181" priority="14" stopIfTrue="1">
      <formula>AND(ROUNDDOWN(($A$4-E7)/365.25,0)&lt;=13,G7&lt;&gt;"OK")</formula>
    </cfRule>
    <cfRule type="expression" dxfId="180" priority="15" stopIfTrue="1">
      <formula>AND(ROUNDDOWN(($A$4-E7)/365.25,0)&lt;=14,G7&lt;&gt;"OK")</formula>
    </cfRule>
    <cfRule type="expression" dxfId="179" priority="16" stopIfTrue="1">
      <formula>AND(ROUNDDOWN(($A$4-E7)/365.25,0)&lt;=17,G7&lt;&gt;"OK")</formula>
    </cfRule>
  </conditionalFormatting>
  <conditionalFormatting sqref="J7:J156">
    <cfRule type="cellIs" dxfId="178"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91553"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244EA-692C-4DE9-8196-8FD327CBCC7B}">
  <sheetPr codeName="Munka2">
    <tabColor indexed="11"/>
  </sheetPr>
  <dimension ref="A1:AK41"/>
  <sheetViews>
    <sheetView workbookViewId="0">
      <selection activeCell="L15" sqref="L15"/>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8.44140625" style="676" customWidth="1"/>
    <col min="11"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16384" width="8.88671875" style="676"/>
  </cols>
  <sheetData>
    <row r="1" spans="1:37" ht="24.6" x14ac:dyDescent="0.25">
      <c r="A1" s="1067" t="e">
        <f>[1]Altalanos!$A$6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2" t="e">
        <f>[1]Altalanos!$A$8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[1]Altalanos!$A$10</f>
        <v>#REF!</v>
      </c>
      <c r="B4" s="1068"/>
      <c r="C4" s="1068"/>
      <c r="D4" s="775"/>
      <c r="E4" s="776" t="e">
        <f>[1]Altalanos!$C$10</f>
        <v>#REF!</v>
      </c>
      <c r="F4" s="776"/>
      <c r="G4" s="776"/>
      <c r="H4" s="566"/>
      <c r="I4" s="776"/>
      <c r="J4" s="777"/>
      <c r="K4" s="566"/>
      <c r="L4" s="779" t="e">
        <f>[1]Altalanos!$E$10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IF(OR([1]Altalanos!$A$8="F1",[1]Altalanos!$A$8="F2",[1]Altalanos!$A$8="N1",[1]Altalanos!$A$8="N2"),1,2)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2</v>
      </c>
      <c r="C7" s="856" t="str">
        <f>IF($B7="","",VLOOKUP($B7,'B-III.kcs-U11-Z-L elo'!$A$7:$O$22,5))</f>
        <v>150625</v>
      </c>
      <c r="D7" s="856">
        <f>IF($B7="","",VLOOKUP($B7,'B-III.kcs-U11-Z-L elo'!$A$7:$O$22,15))</f>
        <v>0</v>
      </c>
      <c r="E7" s="857" t="str">
        <f>UPPER(IF($B7="","",VLOOKUP($B7,'B-III.kcs-U11-Z-L elo'!$A$7:$O$22,2)))</f>
        <v>HOTTÓ</v>
      </c>
      <c r="F7" s="796"/>
      <c r="G7" s="857" t="str">
        <f>IF($B7="","",VLOOKUP($B7,'B-III.kcs-U11-Z-L elo'!$A$7:$O$22,3))</f>
        <v>Olivia Hannah</v>
      </c>
      <c r="H7" s="796"/>
      <c r="I7" s="1047" t="str">
        <f>IF($B7="","",VLOOKUP($B7,'B-III.kcs-U11-Z-L elo'!$A$7:$O$22,4))</f>
        <v>Koch V. Gimn.,Ált.Isk.,Óvoda és Koll.</v>
      </c>
      <c r="J7" s="784"/>
      <c r="K7" s="788" t="s">
        <v>573</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84"/>
      <c r="D8" s="784"/>
      <c r="E8" s="784"/>
      <c r="F8" s="784"/>
      <c r="G8" s="784"/>
      <c r="H8" s="784"/>
      <c r="I8" s="1058"/>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1</v>
      </c>
      <c r="C9" s="856" t="str">
        <f>IF($B9="","",VLOOKUP($B9,'B-III.kcs-U11-Z-L elo'!$A$7:$O$22,5))</f>
        <v>150813</v>
      </c>
      <c r="D9" s="856">
        <f>IF($B9="","",VLOOKUP($B9,'B-III.kcs-U11-Z-L elo'!$A$7:$O$22,15))</f>
        <v>0</v>
      </c>
      <c r="E9" s="857" t="str">
        <f>UPPER(IF($B9="","",VLOOKUP($B9,'B-III.kcs-U11-Z-L elo'!$A$7:$O$22,2)))</f>
        <v>ECKERT</v>
      </c>
      <c r="F9" s="796"/>
      <c r="G9" s="857" t="str">
        <f>IF($B9="","",VLOOKUP($B9,'B-III.kcs-U11-Z-L elo'!$A$7:$O$22,3))</f>
        <v>Édua</v>
      </c>
      <c r="H9" s="796"/>
      <c r="I9" s="1047" t="str">
        <f>IF($B9="","",VLOOKUP($B9,'B-III.kcs-U11-Z-L elo'!$A$7:$O$22,4))</f>
        <v>Park Utcai Kat.Ált.Isk. és Óvoda, Mohács</v>
      </c>
      <c r="J9" s="784"/>
      <c r="K9" s="788" t="s">
        <v>575</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1058"/>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3</v>
      </c>
      <c r="C11" s="856" t="str">
        <f>IF($B11="","",VLOOKUP($B11,'B-III.kcs-U11-Z-L elo'!$A$7:$O$22,5))</f>
        <v>150401</v>
      </c>
      <c r="D11" s="856">
        <f>IF($B11="","",VLOOKUP($B11,'B-III.kcs-U11-Z-L elo'!$A$7:$O$22,15))</f>
        <v>0</v>
      </c>
      <c r="E11" s="857" t="str">
        <f>UPPER(IF($B11="","",VLOOKUP($B11,'B-III.kcs-U11-Z-L elo'!$A$7:$O$22,2)))</f>
        <v>LINDENLAUB</v>
      </c>
      <c r="F11" s="796"/>
      <c r="G11" s="857" t="str">
        <f>IF($B11="","",VLOOKUP($B11,'B-III.kcs-U11-Z-L elo'!$A$7:$O$22,3))</f>
        <v>Anna</v>
      </c>
      <c r="H11" s="796"/>
      <c r="I11" s="1047" t="str">
        <f>IF($B11="","",VLOOKUP($B11,'B-III.kcs-U11-Z-L elo'!$A$7:$O$22,4))</f>
        <v>Park Utcai Kat.Ált.Isk. és Óvoda</v>
      </c>
      <c r="J11" s="784"/>
      <c r="K11" s="788" t="s">
        <v>574</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HOTTÓ</v>
      </c>
      <c r="E18" s="1066"/>
      <c r="F18" s="1066" t="str">
        <f>E9</f>
        <v>ECKERT</v>
      </c>
      <c r="G18" s="1066"/>
      <c r="H18" s="1066" t="str">
        <f>E11</f>
        <v>LINDENLAUB</v>
      </c>
      <c r="I18" s="1066"/>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HOTTÓ</v>
      </c>
      <c r="C19" s="1071"/>
      <c r="D19" s="1072"/>
      <c r="E19" s="1072"/>
      <c r="F19" s="1073">
        <v>42</v>
      </c>
      <c r="G19" s="1073"/>
      <c r="H19" s="1073">
        <v>53</v>
      </c>
      <c r="I19" s="1073"/>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ECKERT</v>
      </c>
      <c r="C20" s="1071"/>
      <c r="D20" s="1073">
        <v>24</v>
      </c>
      <c r="E20" s="1073"/>
      <c r="F20" s="1072"/>
      <c r="G20" s="1072"/>
      <c r="H20" s="1073">
        <v>45</v>
      </c>
      <c r="I20" s="1073"/>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LINDENLAUB</v>
      </c>
      <c r="C21" s="1071"/>
      <c r="D21" s="1073">
        <v>35</v>
      </c>
      <c r="E21" s="1073"/>
      <c r="F21" s="1073" t="s">
        <v>623</v>
      </c>
      <c r="G21" s="1073"/>
      <c r="H21" s="1072"/>
      <c r="I21" s="1072"/>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77" priority="1" stopIfTrue="1" operator="equal">
      <formula>"Bye"</formula>
    </cfRule>
  </conditionalFormatting>
  <conditionalFormatting sqref="R41">
    <cfRule type="expression" dxfId="176"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AE782-C15E-42FE-B32B-7F35BB9060CB}">
  <sheetPr codeName="Sheet21">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3.33203125" style="676" customWidth="1"/>
    <col min="3" max="3" width="11.88671875" style="676" customWidth="1"/>
    <col min="4" max="4" width="35.5546875" style="749" bestFit="1" customWidth="1"/>
    <col min="5" max="5" width="10.6640625" style="750" customWidth="1"/>
    <col min="6" max="6" width="6.109375" style="751" hidden="1" customWidth="1"/>
    <col min="7" max="7" width="3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869" t="e">
        <f>[1]Altalanos!$A$6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[1]Altalanos!$B$8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[1]Altalanos!$A$10</f>
        <v>#REF!</v>
      </c>
      <c r="B5" s="703"/>
      <c r="C5" s="704" t="e">
        <f>[1]Altalanos!$C$10</f>
        <v>#REF!</v>
      </c>
      <c r="D5" s="705" t="e">
        <f>[1]Altalanos!$D$10</f>
        <v>#REF!</v>
      </c>
      <c r="E5" s="705"/>
      <c r="F5" s="705"/>
      <c r="G5" s="705"/>
      <c r="H5" s="706" t="e">
        <f>[1]Altalanos!$E$10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340</v>
      </c>
      <c r="C7" s="724" t="s">
        <v>341</v>
      </c>
      <c r="D7" s="725" t="s">
        <v>342</v>
      </c>
      <c r="E7" s="726" t="s">
        <v>343</v>
      </c>
      <c r="F7" s="727"/>
      <c r="G7" s="728"/>
      <c r="H7" s="725"/>
      <c r="I7" s="725"/>
      <c r="J7" s="729"/>
      <c r="K7" s="730"/>
      <c r="L7" s="731"/>
      <c r="M7" s="730"/>
      <c r="N7" s="732"/>
      <c r="O7" s="725"/>
      <c r="P7" s="733"/>
      <c r="Q7" s="734"/>
    </row>
    <row r="8" spans="1:17" s="735" customFormat="1" ht="18.899999999999999" customHeight="1" x14ac:dyDescent="0.25">
      <c r="A8" s="723">
        <v>2</v>
      </c>
      <c r="B8" s="724" t="s">
        <v>344</v>
      </c>
      <c r="C8" s="724" t="s">
        <v>131</v>
      </c>
      <c r="D8" s="725" t="s">
        <v>153</v>
      </c>
      <c r="E8" s="726" t="s">
        <v>345</v>
      </c>
      <c r="F8" s="736"/>
      <c r="G8" s="737"/>
      <c r="H8" s="725"/>
      <c r="I8" s="725"/>
      <c r="J8" s="729"/>
      <c r="K8" s="730"/>
      <c r="L8" s="731"/>
      <c r="M8" s="730"/>
      <c r="N8" s="732"/>
      <c r="O8" s="725"/>
      <c r="P8" s="733"/>
      <c r="Q8" s="734"/>
    </row>
    <row r="9" spans="1:17" s="735" customFormat="1" ht="18.899999999999999" customHeight="1" x14ac:dyDescent="0.25">
      <c r="A9" s="723">
        <v>3</v>
      </c>
      <c r="B9" s="724" t="s">
        <v>346</v>
      </c>
      <c r="C9" s="724" t="s">
        <v>347</v>
      </c>
      <c r="D9" s="725" t="s">
        <v>304</v>
      </c>
      <c r="E9" s="726" t="s">
        <v>348</v>
      </c>
      <c r="F9" s="736"/>
      <c r="G9" s="737"/>
      <c r="H9" s="725"/>
      <c r="I9" s="725"/>
      <c r="J9" s="729"/>
      <c r="K9" s="730"/>
      <c r="L9" s="731"/>
      <c r="M9" s="730"/>
      <c r="N9" s="732"/>
      <c r="O9" s="725"/>
      <c r="P9" s="738"/>
      <c r="Q9" s="739"/>
    </row>
    <row r="10" spans="1:17" s="735" customFormat="1" ht="18.899999999999999" customHeight="1" x14ac:dyDescent="0.25">
      <c r="A10" s="723">
        <v>4</v>
      </c>
      <c r="B10" s="724" t="s">
        <v>349</v>
      </c>
      <c r="C10" s="724" t="s">
        <v>145</v>
      </c>
      <c r="D10" s="725" t="s">
        <v>304</v>
      </c>
      <c r="E10" s="726" t="s">
        <v>350</v>
      </c>
      <c r="F10" s="736"/>
      <c r="G10" s="737"/>
      <c r="H10" s="725"/>
      <c r="I10" s="725"/>
      <c r="J10" s="729"/>
      <c r="K10" s="730"/>
      <c r="L10" s="731"/>
      <c r="M10" s="730"/>
      <c r="N10" s="732"/>
      <c r="O10" s="725"/>
      <c r="P10" s="740"/>
      <c r="Q10" s="741"/>
    </row>
    <row r="11" spans="1:17" s="735" customFormat="1" ht="18.899999999999999" customHeight="1" x14ac:dyDescent="0.25">
      <c r="A11" s="723">
        <v>5</v>
      </c>
      <c r="B11" s="724" t="s">
        <v>351</v>
      </c>
      <c r="C11" s="724" t="s">
        <v>352</v>
      </c>
      <c r="D11" s="725" t="s">
        <v>353</v>
      </c>
      <c r="E11" s="726" t="s">
        <v>354</v>
      </c>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t="s">
        <v>139</v>
      </c>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75" priority="14" stopIfTrue="1">
      <formula>$Q7&gt;=1</formula>
    </cfRule>
  </conditionalFormatting>
  <conditionalFormatting sqref="B7:D37">
    <cfRule type="expression" dxfId="174" priority="1" stopIfTrue="1">
      <formula>$Q7&gt;=1</formula>
    </cfRule>
  </conditionalFormatting>
  <conditionalFormatting sqref="E7:E14">
    <cfRule type="expression" dxfId="173" priority="6" stopIfTrue="1">
      <formula>AND(ROUNDDOWN(($A$4-E7)/365.25,0)&lt;=13,G7&lt;&gt;"OK")</formula>
    </cfRule>
    <cfRule type="expression" dxfId="172" priority="7" stopIfTrue="1">
      <formula>AND(ROUNDDOWN(($A$4-E7)/365.25,0)&lt;=14,G7&lt;&gt;"OK")</formula>
    </cfRule>
    <cfRule type="expression" dxfId="171" priority="8" stopIfTrue="1">
      <formula>AND(ROUNDDOWN(($A$4-E7)/365.25,0)&lt;=17,G7&lt;&gt;"OK")</formula>
    </cfRule>
    <cfRule type="expression" dxfId="170" priority="11" stopIfTrue="1">
      <formula>AND(ROUNDDOWN(($A$4-E7)/365.25,0)&lt;=13,G7&lt;&gt;"OK")</formula>
    </cfRule>
    <cfRule type="expression" dxfId="169" priority="12" stopIfTrue="1">
      <formula>AND(ROUNDDOWN(($A$4-E7)/365.25,0)&lt;=14,G7&lt;&gt;"OK")</formula>
    </cfRule>
    <cfRule type="expression" dxfId="168" priority="13" stopIfTrue="1">
      <formula>AND(ROUNDDOWN(($A$4-E7)/365.25,0)&lt;=17,G7&lt;&gt;"OK")</formula>
    </cfRule>
  </conditionalFormatting>
  <conditionalFormatting sqref="E7:E27 E29:E37">
    <cfRule type="expression" dxfId="167" priority="2" stopIfTrue="1">
      <formula>AND(ROUNDDOWN(($A$4-E7)/365.25,0)&lt;=13,G7&lt;&gt;"OK")</formula>
    </cfRule>
    <cfRule type="expression" dxfId="166" priority="3" stopIfTrue="1">
      <formula>AND(ROUNDDOWN(($A$4-E7)/365.25,0)&lt;=14,G7&lt;&gt;"OK")</formula>
    </cfRule>
    <cfRule type="expression" dxfId="165" priority="4" stopIfTrue="1">
      <formula>AND(ROUNDDOWN(($A$4-E7)/365.25,0)&lt;=17,G7&lt;&gt;"OK")</formula>
    </cfRule>
  </conditionalFormatting>
  <conditionalFormatting sqref="E7:E156">
    <cfRule type="expression" dxfId="164" priority="16" stopIfTrue="1">
      <formula>AND(ROUNDDOWN(($A$4-E7)/365.25,0)&lt;=13,G7&lt;&gt;"OK")</formula>
    </cfRule>
    <cfRule type="expression" dxfId="163" priority="17" stopIfTrue="1">
      <formula>AND(ROUNDDOWN(($A$4-E7)/365.25,0)&lt;=14,G7&lt;&gt;"OK")</formula>
    </cfRule>
    <cfRule type="expression" dxfId="162" priority="18" stopIfTrue="1">
      <formula>AND(ROUNDDOWN(($A$4-E7)/365.25,0)&lt;=17,G7&lt;&gt;"OK")</formula>
    </cfRule>
  </conditionalFormatting>
  <conditionalFormatting sqref="J7:J156">
    <cfRule type="cellIs" dxfId="161"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93601"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A5148-0196-497B-85F2-E29B79F01484}">
  <sheetPr codeName="Munka14">
    <tabColor indexed="11"/>
  </sheetPr>
  <dimension ref="A1:AK41"/>
  <sheetViews>
    <sheetView topLeftCell="A5" zoomScale="92" zoomScaleNormal="92" workbookViewId="0">
      <selection activeCell="K30" sqref="K30"/>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10.5546875" style="676" customWidth="1"/>
    <col min="10" max="10" width="7.88671875" style="676" customWidth="1"/>
    <col min="11" max="12" width="8.5546875" style="676" customWidth="1"/>
    <col min="13" max="13" width="7.88671875" style="676" customWidth="1"/>
    <col min="14" max="14" width="8.88671875" style="676"/>
    <col min="15" max="15" width="5.109375" style="676" customWidth="1"/>
    <col min="16" max="16" width="11.5546875" style="676" customWidth="1"/>
    <col min="17" max="17" width="9.33203125" style="676" customWidth="1"/>
    <col min="18" max="24" width="8.88671875" style="676"/>
    <col min="25" max="37" width="0" style="676" hidden="1" customWidth="1"/>
    <col min="38" max="16384" width="8.88671875" style="676"/>
  </cols>
  <sheetData>
    <row r="1" spans="1:37" ht="24.6" x14ac:dyDescent="0.25">
      <c r="A1" s="1067" t="e">
        <f>[1]Altalanos!$A$6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e">
        <f>[1]Altalanos!$B$8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774"/>
      <c r="R3" s="870"/>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[1]Altalanos!$A$10</f>
        <v>#REF!</v>
      </c>
      <c r="B4" s="1068"/>
      <c r="C4" s="1068"/>
      <c r="D4" s="775"/>
      <c r="E4" s="776" t="e">
        <f>[1]Altalanos!$C$10</f>
        <v>#REF!</v>
      </c>
      <c r="F4" s="776"/>
      <c r="G4" s="776"/>
      <c r="H4" s="566"/>
      <c r="I4" s="776"/>
      <c r="J4" s="777"/>
      <c r="K4" s="566"/>
      <c r="L4" s="779" t="e">
        <f>[1]Altalanos!$E$10</f>
        <v>#REF!</v>
      </c>
      <c r="M4" s="566"/>
      <c r="N4" s="780"/>
      <c r="O4" s="781"/>
      <c r="P4" s="654" t="s">
        <v>66</v>
      </c>
      <c r="Q4" s="655" t="s">
        <v>274</v>
      </c>
      <c r="R4" s="655" t="s">
        <v>71</v>
      </c>
      <c r="S4" s="749"/>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P5" s="657" t="s">
        <v>73</v>
      </c>
      <c r="Q5" s="658" t="s">
        <v>69</v>
      </c>
      <c r="R5" s="658" t="s">
        <v>275</v>
      </c>
      <c r="S5" s="749"/>
      <c r="Y5" s="770" t="e">
        <f>IF(OR([1]Altalanos!$A$8="F1",[1]Altalanos!$A$8="F2",[1]Altalanos!$A$8="N1",[1]Altalanos!$A$8="N2"),1,2)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P6" s="662" t="s">
        <v>74</v>
      </c>
      <c r="Q6" s="663" t="s">
        <v>276</v>
      </c>
      <c r="R6" s="663" t="s">
        <v>72</v>
      </c>
      <c r="S6" s="749"/>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787" t="str">
        <f>IF($B7="","",VLOOKUP($B7,'B-IV.kcs-U12-F elo'!$A$7:$O$22,5))</f>
        <v>140526</v>
      </c>
      <c r="D7" s="787">
        <f>IF($B7="","",VLOOKUP($B7,'B-IV.kcs-U12-F elo'!$A$7:$O$22,15))</f>
        <v>0</v>
      </c>
      <c r="E7" s="1113" t="str">
        <f>UPPER(IF($B7="","",VLOOKUP($B7,'B-IV.kcs-U12-F elo'!$A$7:$O$22,2)))</f>
        <v>CSERE</v>
      </c>
      <c r="F7" s="1113"/>
      <c r="G7" s="1113" t="str">
        <f>IF($B7="","",VLOOKUP($B7,'B-IV.kcs-U12-F elo'!$A$7:$O$22,3))</f>
        <v>Vilmos Tamás</v>
      </c>
      <c r="H7" s="1113"/>
      <c r="I7" s="1113" t="str">
        <f>IF($B7="","",VLOOKUP($B7,'B-IV.kcs-U12-F elo'!$A$7:$O$22,4))</f>
        <v>Koch Valéria Gimn.,Ált.Isk.,Óvoda és Koll.</v>
      </c>
      <c r="J7" s="1113"/>
      <c r="K7" s="1064" t="s">
        <v>574</v>
      </c>
      <c r="L7" s="789"/>
      <c r="M7" s="790"/>
      <c r="P7" s="654" t="s">
        <v>277</v>
      </c>
      <c r="Q7" s="655" t="s">
        <v>68</v>
      </c>
      <c r="R7" s="655" t="s">
        <v>75</v>
      </c>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92"/>
      <c r="D8" s="792"/>
      <c r="E8" s="792"/>
      <c r="F8" s="792"/>
      <c r="G8" s="792"/>
      <c r="H8" s="792"/>
      <c r="I8" s="792"/>
      <c r="J8" s="784"/>
      <c r="K8" s="1065"/>
      <c r="L8" s="785"/>
      <c r="M8" s="793"/>
      <c r="P8" s="657" t="s">
        <v>278</v>
      </c>
      <c r="Q8" s="658" t="s">
        <v>70</v>
      </c>
      <c r="R8" s="658" t="s">
        <v>279</v>
      </c>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3</v>
      </c>
      <c r="C9" s="787" t="str">
        <f>IF($B9="","",VLOOKUP($B9,'B-IV.kcs-U12-F elo'!$A$7:$O$22,5))</f>
        <v>140221</v>
      </c>
      <c r="D9" s="787">
        <f>IF($B9="","",VLOOKUP($B9,'B-IV.kcs-U12-F elo'!$A$7:$O$22,15))</f>
        <v>0</v>
      </c>
      <c r="E9" s="1113" t="str">
        <f>UPPER(IF($B9="","",VLOOKUP($B9,'B-IV.kcs-U12-F elo'!$A$7:$O$22,2)))</f>
        <v>MAGYAROSI</v>
      </c>
      <c r="F9" s="1113"/>
      <c r="G9" s="1113" t="str">
        <f>IF($B9="","",VLOOKUP($B9,'B-IV.kcs-U12-F elo'!$A$7:$O$22,3))</f>
        <v>Krisztián</v>
      </c>
      <c r="H9" s="1113"/>
      <c r="I9" s="1113" t="str">
        <f>IF($B9="","",VLOOKUP($B9,'B-IV.kcs-U12-F elo'!$A$7:$O$22,4))</f>
        <v>Park Utcai Kat.Ált.Isk. és Óvoda, Mohács</v>
      </c>
      <c r="J9" s="1113"/>
      <c r="K9" s="1064" t="s">
        <v>575</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92"/>
      <c r="D10" s="792"/>
      <c r="E10" s="792"/>
      <c r="F10" s="792"/>
      <c r="G10" s="792"/>
      <c r="H10" s="792"/>
      <c r="I10" s="792"/>
      <c r="J10" s="784"/>
      <c r="K10" s="106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2</v>
      </c>
      <c r="C11" s="787" t="str">
        <f>IF($B11="","",VLOOKUP($B11,'B-IV.kcs-U12-F elo'!$A$7:$O$22,5))</f>
        <v>140707</v>
      </c>
      <c r="D11" s="787">
        <f>IF($B11="","",VLOOKUP($B11,'B-IV.kcs-U12-F elo'!$A$7:$O$22,15))</f>
        <v>0</v>
      </c>
      <c r="E11" s="1113" t="str">
        <f>UPPER(IF($B11="","",VLOOKUP($B11,'B-IV.kcs-U12-F elo'!$A$7:$O$22,2)))</f>
        <v>HORVÁT</v>
      </c>
      <c r="F11" s="1113"/>
      <c r="G11" s="1113" t="str">
        <f>IF($B11="","",VLOOKUP($B11,'B-IV.kcs-U12-F elo'!$A$7:$O$22,3))</f>
        <v>Botond</v>
      </c>
      <c r="H11" s="1113"/>
      <c r="I11" s="1113" t="str">
        <f>IF($B11="","",VLOOKUP($B11,'B-IV.kcs-U12-F elo'!$A$7:$O$22,4))</f>
        <v>Bólyi Általános Iskola és AMI</v>
      </c>
      <c r="J11" s="1113"/>
      <c r="K11" s="1064" t="s">
        <v>674</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5"/>
      <c r="B12" s="791"/>
      <c r="C12" s="792"/>
      <c r="D12" s="792"/>
      <c r="E12" s="792"/>
      <c r="F12" s="792"/>
      <c r="G12" s="792"/>
      <c r="H12" s="792"/>
      <c r="I12" s="792"/>
      <c r="J12" s="784"/>
      <c r="K12" s="1057"/>
      <c r="L12" s="784"/>
      <c r="M12" s="793"/>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5" t="s">
        <v>60</v>
      </c>
      <c r="B13" s="786">
        <v>5</v>
      </c>
      <c r="C13" s="787" t="str">
        <f>IF($B13="","",VLOOKUP($B13,'B-IV.kcs-U12-F elo'!$A$7:$O$22,5))</f>
        <v>140127</v>
      </c>
      <c r="D13" s="787">
        <f>IF($B13="","",VLOOKUP($B13,'B-IV.kcs-U12-F elo'!$A$7:$O$22,15))</f>
        <v>0</v>
      </c>
      <c r="E13" s="1113" t="str">
        <f>UPPER(IF($B13="","",VLOOKUP($B13,'B-IV.kcs-U12-F elo'!$A$7:$O$22,2)))</f>
        <v>SZOMOR</v>
      </c>
      <c r="F13" s="1113"/>
      <c r="G13" s="1113" t="str">
        <f>IF($B13="","",VLOOKUP($B13,'B-IV.kcs-U12-F elo'!$A$7:$O$22,3))</f>
        <v>Máté</v>
      </c>
      <c r="H13" s="1113"/>
      <c r="I13" s="1113" t="str">
        <f>IF($B13="","",VLOOKUP($B13,'B-IV.kcs-U12-F elo'!$A$7:$O$22,4))</f>
        <v>Pécsi Belvárosi Általános Iskola</v>
      </c>
      <c r="J13" s="1113"/>
      <c r="K13" s="1064" t="s">
        <v>573</v>
      </c>
      <c r="L13" s="789"/>
      <c r="M13" s="790"/>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5"/>
      <c r="B14" s="791"/>
      <c r="C14" s="792"/>
      <c r="D14" s="792"/>
      <c r="E14" s="792"/>
      <c r="F14" s="792"/>
      <c r="G14" s="792"/>
      <c r="H14" s="792"/>
      <c r="I14" s="792"/>
      <c r="J14" s="784"/>
      <c r="K14" s="1065"/>
      <c r="L14" s="785"/>
      <c r="M14" s="793"/>
      <c r="Y14" s="770"/>
      <c r="Z14" s="770"/>
      <c r="AA14" s="770"/>
      <c r="AB14" s="770"/>
      <c r="AC14" s="770"/>
      <c r="AD14" s="770"/>
      <c r="AE14" s="770"/>
      <c r="AF14" s="770"/>
      <c r="AG14" s="770"/>
      <c r="AH14" s="770"/>
      <c r="AI14" s="770"/>
      <c r="AJ14" s="770"/>
      <c r="AK14" s="770"/>
    </row>
    <row r="15" spans="1:37" x14ac:dyDescent="0.25">
      <c r="A15" s="785" t="s">
        <v>61</v>
      </c>
      <c r="B15" s="786">
        <v>4</v>
      </c>
      <c r="C15" s="787" t="str">
        <f>IF($B15="","",VLOOKUP($B15,'B-IV.kcs-U12-F elo'!$A$7:$O$22,5))</f>
        <v>141117</v>
      </c>
      <c r="D15" s="787">
        <f>IF($B15="","",VLOOKUP($B15,'B-IV.kcs-U12-F elo'!$A$7:$O$22,15))</f>
        <v>0</v>
      </c>
      <c r="E15" s="1113" t="str">
        <f>UPPER(IF($B15="","",VLOOKUP($B15,'B-IV.kcs-U12-F elo'!$A$7:$O$22,2)))</f>
        <v>POLYÁK</v>
      </c>
      <c r="F15" s="1113"/>
      <c r="G15" s="1113" t="str">
        <f>IF($B15="","",VLOOKUP($B15,'B-IV.kcs-U12-F elo'!$A$7:$O$22,3))</f>
        <v>Marcell</v>
      </c>
      <c r="H15" s="1113"/>
      <c r="I15" s="1113" t="str">
        <f>IF($B15="","",VLOOKUP($B15,'B-IV.kcs-U12-F elo'!$A$7:$O$22,4))</f>
        <v>Park Utcai Kat.Ált.Isk. és Óvoda, Mohács</v>
      </c>
      <c r="J15" s="1113"/>
      <c r="K15" s="1064" t="s">
        <v>674</v>
      </c>
      <c r="L15" s="789"/>
      <c r="M15" s="790"/>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CSERE</v>
      </c>
      <c r="E18" s="1066"/>
      <c r="F18" s="1066" t="str">
        <f>E9</f>
        <v>MAGYAROSI</v>
      </c>
      <c r="G18" s="1066"/>
      <c r="H18" s="1066" t="str">
        <f>E11</f>
        <v>HORVÁT</v>
      </c>
      <c r="I18" s="1066"/>
      <c r="J18" s="1066" t="str">
        <f>E13</f>
        <v>SZOMOR</v>
      </c>
      <c r="K18" s="1066"/>
      <c r="L18" s="1066" t="str">
        <f>E15</f>
        <v>POLYÁK</v>
      </c>
      <c r="M18" s="1066"/>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CSERE</v>
      </c>
      <c r="C19" s="1071"/>
      <c r="D19" s="1072"/>
      <c r="E19" s="1072"/>
      <c r="F19" s="1073" t="s">
        <v>640</v>
      </c>
      <c r="G19" s="1073"/>
      <c r="H19" s="1073" t="s">
        <v>631</v>
      </c>
      <c r="I19" s="1073"/>
      <c r="J19" s="1066" t="s">
        <v>666</v>
      </c>
      <c r="K19" s="1066"/>
      <c r="L19" s="1066" t="s">
        <v>637</v>
      </c>
      <c r="M19" s="1066"/>
      <c r="N19" s="1063" t="s">
        <v>671</v>
      </c>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MAGYAROSI</v>
      </c>
      <c r="C20" s="1071"/>
      <c r="D20" s="1073" t="s">
        <v>667</v>
      </c>
      <c r="E20" s="1073"/>
      <c r="F20" s="1072"/>
      <c r="G20" s="1072"/>
      <c r="H20" s="1073" t="s">
        <v>633</v>
      </c>
      <c r="I20" s="1073"/>
      <c r="J20" s="1073" t="s">
        <v>670</v>
      </c>
      <c r="K20" s="1073"/>
      <c r="L20" s="1066" t="s">
        <v>635</v>
      </c>
      <c r="M20" s="1066"/>
      <c r="N20" s="1063" t="s">
        <v>672</v>
      </c>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HORVÁT</v>
      </c>
      <c r="C21" s="1071"/>
      <c r="D21" s="1073" t="s">
        <v>630</v>
      </c>
      <c r="E21" s="1073"/>
      <c r="F21" s="1073" t="s">
        <v>634</v>
      </c>
      <c r="G21" s="1073"/>
      <c r="H21" s="1072"/>
      <c r="I21" s="1072"/>
      <c r="J21" s="1073" t="s">
        <v>627</v>
      </c>
      <c r="K21" s="1073"/>
      <c r="L21" s="1073" t="s">
        <v>126</v>
      </c>
      <c r="M21" s="1073"/>
      <c r="N21" s="1063">
        <v>-3</v>
      </c>
      <c r="Y21" s="770"/>
      <c r="Z21" s="770"/>
      <c r="AA21" s="770" t="s">
        <v>80</v>
      </c>
      <c r="AB21" s="770">
        <v>90</v>
      </c>
      <c r="AC21" s="770">
        <v>60</v>
      </c>
      <c r="AD21" s="770">
        <v>45</v>
      </c>
      <c r="AE21" s="770">
        <v>34</v>
      </c>
      <c r="AF21" s="770">
        <v>27</v>
      </c>
      <c r="AG21" s="770">
        <v>22</v>
      </c>
      <c r="AH21" s="770">
        <v>18</v>
      </c>
      <c r="AI21" s="770">
        <v>15</v>
      </c>
      <c r="AJ21" s="770">
        <v>12</v>
      </c>
      <c r="AK21" s="770">
        <v>9</v>
      </c>
    </row>
    <row r="22" spans="1:37" ht="18.75" customHeight="1" x14ac:dyDescent="0.25">
      <c r="A22" s="795" t="s">
        <v>60</v>
      </c>
      <c r="B22" s="1071" t="str">
        <f>E13</f>
        <v>SZOMOR</v>
      </c>
      <c r="C22" s="1071"/>
      <c r="D22" s="1073" t="s">
        <v>668</v>
      </c>
      <c r="E22" s="1073"/>
      <c r="F22" s="1073" t="s">
        <v>669</v>
      </c>
      <c r="G22" s="1073"/>
      <c r="H22" s="1066" t="s">
        <v>626</v>
      </c>
      <c r="I22" s="1066"/>
      <c r="J22" s="1072"/>
      <c r="K22" s="1072"/>
      <c r="L22" s="1073" t="s">
        <v>637</v>
      </c>
      <c r="M22" s="1073"/>
      <c r="N22" s="1063" t="s">
        <v>673</v>
      </c>
      <c r="Y22" s="770"/>
      <c r="Z22" s="770"/>
      <c r="AA22" s="770" t="s">
        <v>81</v>
      </c>
      <c r="AB22" s="770">
        <v>60</v>
      </c>
      <c r="AC22" s="770">
        <v>40</v>
      </c>
      <c r="AD22" s="770">
        <v>30</v>
      </c>
      <c r="AE22" s="770">
        <v>20</v>
      </c>
      <c r="AF22" s="770">
        <v>18</v>
      </c>
      <c r="AG22" s="770">
        <v>15</v>
      </c>
      <c r="AH22" s="770">
        <v>12</v>
      </c>
      <c r="AI22" s="770">
        <v>10</v>
      </c>
      <c r="AJ22" s="770">
        <v>8</v>
      </c>
      <c r="AK22" s="770">
        <v>6</v>
      </c>
    </row>
    <row r="23" spans="1:37" ht="18.75" customHeight="1" x14ac:dyDescent="0.25">
      <c r="A23" s="795" t="s">
        <v>61</v>
      </c>
      <c r="B23" s="1071" t="str">
        <f>E15</f>
        <v>POLYÁK</v>
      </c>
      <c r="C23" s="1071"/>
      <c r="D23" s="1073" t="s">
        <v>638</v>
      </c>
      <c r="E23" s="1073"/>
      <c r="F23" s="1073" t="s">
        <v>636</v>
      </c>
      <c r="G23" s="1073"/>
      <c r="H23" s="1066" t="s">
        <v>126</v>
      </c>
      <c r="I23" s="1066"/>
      <c r="J23" s="1066" t="s">
        <v>638</v>
      </c>
      <c r="K23" s="1066"/>
      <c r="L23" s="1072"/>
      <c r="M23" s="1072"/>
      <c r="N23" s="1063">
        <v>-3</v>
      </c>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84"/>
    </row>
    <row r="33" spans="1:18" x14ac:dyDescent="0.25">
      <c r="A33" s="797" t="s">
        <v>35</v>
      </c>
      <c r="B33" s="798"/>
      <c r="C33" s="799"/>
      <c r="D33" s="800" t="s">
        <v>2</v>
      </c>
      <c r="E33" s="801" t="s">
        <v>37</v>
      </c>
      <c r="F33" s="802"/>
      <c r="G33" s="800" t="s">
        <v>2</v>
      </c>
      <c r="H33" s="801" t="s">
        <v>46</v>
      </c>
      <c r="I33" s="803"/>
      <c r="J33" s="801" t="s">
        <v>47</v>
      </c>
      <c r="K33" s="804" t="s">
        <v>48</v>
      </c>
      <c r="L33" s="782"/>
      <c r="M33" s="802"/>
      <c r="P33" s="805"/>
      <c r="Q33" s="805"/>
      <c r="R33" s="806"/>
    </row>
    <row r="34" spans="1:18" x14ac:dyDescent="0.25">
      <c r="A34" s="807" t="s">
        <v>36</v>
      </c>
      <c r="B34" s="808"/>
      <c r="C34" s="809"/>
      <c r="D34" s="810"/>
      <c r="E34" s="1074"/>
      <c r="F34" s="1074"/>
      <c r="G34" s="811" t="s">
        <v>3</v>
      </c>
      <c r="H34" s="808"/>
      <c r="I34" s="812"/>
      <c r="J34" s="813"/>
      <c r="K34" s="814" t="s">
        <v>38</v>
      </c>
      <c r="L34" s="815"/>
      <c r="M34" s="816"/>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55">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8:M18"/>
    <mergeCell ref="B19:C19"/>
    <mergeCell ref="D19:E19"/>
    <mergeCell ref="F19:G19"/>
    <mergeCell ref="H19:I19"/>
    <mergeCell ref="J19:K19"/>
    <mergeCell ref="L19:M19"/>
    <mergeCell ref="E15:F15"/>
    <mergeCell ref="G15:H15"/>
    <mergeCell ref="I15:J15"/>
    <mergeCell ref="B18:C18"/>
    <mergeCell ref="D18:E18"/>
    <mergeCell ref="F18:G18"/>
    <mergeCell ref="H18:I18"/>
    <mergeCell ref="J18:K18"/>
    <mergeCell ref="E11:F11"/>
    <mergeCell ref="G11:H11"/>
    <mergeCell ref="I11:J11"/>
    <mergeCell ref="E13:F13"/>
    <mergeCell ref="G13:H13"/>
    <mergeCell ref="I13:J13"/>
    <mergeCell ref="E9:F9"/>
    <mergeCell ref="G9:H9"/>
    <mergeCell ref="I9:J9"/>
    <mergeCell ref="A1:F1"/>
    <mergeCell ref="A4:C4"/>
    <mergeCell ref="E7:F7"/>
    <mergeCell ref="G7:H7"/>
    <mergeCell ref="I7:J7"/>
  </mergeCells>
  <conditionalFormatting sqref="E7 E9 E11 E13 E15">
    <cfRule type="cellIs" dxfId="160" priority="2" stopIfTrue="1" operator="equal">
      <formula>"Bye"</formula>
    </cfRule>
  </conditionalFormatting>
  <conditionalFormatting sqref="R41">
    <cfRule type="expression" dxfId="159"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47CA7-93E6-4A3E-B11A-848DD34F3D9D}">
  <sheetPr codeName="Sheet22">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6.5546875" style="676" customWidth="1"/>
    <col min="3" max="3" width="14" style="676" customWidth="1"/>
    <col min="4" max="4" width="44.88671875" style="749" bestFit="1" customWidth="1"/>
    <col min="5" max="5" width="12.109375" style="750" customWidth="1"/>
    <col min="6" max="6" width="6.109375" style="751" hidden="1" customWidth="1"/>
    <col min="7" max="7" width="29.8867187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869" t="e">
        <f>[1]Altalanos!$A$6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s">
        <v>236</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[1]Altalanos!$A$10</f>
        <v>#REF!</v>
      </c>
      <c r="B5" s="703"/>
      <c r="C5" s="704" t="e">
        <f>[1]Altalanos!$C$10</f>
        <v>#REF!</v>
      </c>
      <c r="D5" s="705" t="e">
        <f>[1]Altalanos!$D$10</f>
        <v>#REF!</v>
      </c>
      <c r="E5" s="705"/>
      <c r="F5" s="705"/>
      <c r="G5" s="705"/>
      <c r="H5" s="706" t="e">
        <f>[1]Altalanos!$E$10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265</v>
      </c>
      <c r="C7" s="724" t="s">
        <v>355</v>
      </c>
      <c r="D7" s="725" t="s">
        <v>153</v>
      </c>
      <c r="E7" s="726" t="s">
        <v>356</v>
      </c>
      <c r="F7" s="727"/>
      <c r="G7" s="728"/>
      <c r="H7" s="725"/>
      <c r="I7" s="725"/>
      <c r="J7" s="729"/>
      <c r="K7" s="730"/>
      <c r="L7" s="731"/>
      <c r="M7" s="730"/>
      <c r="N7" s="732"/>
      <c r="O7" s="725"/>
      <c r="P7" s="733"/>
      <c r="Q7" s="734"/>
    </row>
    <row r="8" spans="1:17" s="735" customFormat="1" ht="18.899999999999999" customHeight="1" x14ac:dyDescent="0.25">
      <c r="A8" s="723">
        <v>2</v>
      </c>
      <c r="B8" s="724" t="s">
        <v>357</v>
      </c>
      <c r="C8" s="724" t="s">
        <v>358</v>
      </c>
      <c r="D8" s="725" t="s">
        <v>359</v>
      </c>
      <c r="E8" s="726" t="s">
        <v>360</v>
      </c>
      <c r="F8" s="736"/>
      <c r="G8" s="737"/>
      <c r="H8" s="725"/>
      <c r="I8" s="725"/>
      <c r="J8" s="729"/>
      <c r="K8" s="730"/>
      <c r="L8" s="731"/>
      <c r="M8" s="730"/>
      <c r="N8" s="732"/>
      <c r="O8" s="725"/>
      <c r="P8" s="733"/>
      <c r="Q8" s="734"/>
    </row>
    <row r="9" spans="1:17" s="735" customFormat="1" ht="18.899999999999999" customHeight="1" x14ac:dyDescent="0.25">
      <c r="A9" s="723">
        <v>3</v>
      </c>
      <c r="B9" s="724"/>
      <c r="C9" s="724"/>
      <c r="D9" s="725"/>
      <c r="E9" s="726"/>
      <c r="F9" s="736"/>
      <c r="G9" s="737"/>
      <c r="H9" s="725"/>
      <c r="I9" s="725"/>
      <c r="J9" s="729"/>
      <c r="K9" s="730"/>
      <c r="L9" s="731"/>
      <c r="M9" s="730"/>
      <c r="N9" s="732"/>
      <c r="O9" s="725"/>
      <c r="P9" s="738"/>
      <c r="Q9" s="739"/>
    </row>
    <row r="10" spans="1:17" s="735" customFormat="1" ht="18.899999999999999" customHeight="1" x14ac:dyDescent="0.25">
      <c r="A10" s="723">
        <v>4</v>
      </c>
      <c r="B10" s="724"/>
      <c r="C10" s="724"/>
      <c r="D10" s="725"/>
      <c r="E10" s="726"/>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58" priority="14" stopIfTrue="1">
      <formula>$Q7&gt;=1</formula>
    </cfRule>
  </conditionalFormatting>
  <conditionalFormatting sqref="B7:D37">
    <cfRule type="expression" dxfId="157" priority="1" stopIfTrue="1">
      <formula>$Q7&gt;=1</formula>
    </cfRule>
  </conditionalFormatting>
  <conditionalFormatting sqref="E7:E14">
    <cfRule type="expression" dxfId="156" priority="6" stopIfTrue="1">
      <formula>AND(ROUNDDOWN(($A$4-E7)/365.25,0)&lt;=13,G7&lt;&gt;"OK")</formula>
    </cfRule>
    <cfRule type="expression" dxfId="155" priority="7" stopIfTrue="1">
      <formula>AND(ROUNDDOWN(($A$4-E7)/365.25,0)&lt;=14,G7&lt;&gt;"OK")</formula>
    </cfRule>
    <cfRule type="expression" dxfId="154" priority="8" stopIfTrue="1">
      <formula>AND(ROUNDDOWN(($A$4-E7)/365.25,0)&lt;=17,G7&lt;&gt;"OK")</formula>
    </cfRule>
    <cfRule type="expression" dxfId="153" priority="11" stopIfTrue="1">
      <formula>AND(ROUNDDOWN(($A$4-E7)/365.25,0)&lt;=13,G7&lt;&gt;"OK")</formula>
    </cfRule>
    <cfRule type="expression" dxfId="152" priority="12" stopIfTrue="1">
      <formula>AND(ROUNDDOWN(($A$4-E7)/365.25,0)&lt;=14,G7&lt;&gt;"OK")</formula>
    </cfRule>
    <cfRule type="expression" dxfId="151" priority="13" stopIfTrue="1">
      <formula>AND(ROUNDDOWN(($A$4-E7)/365.25,0)&lt;=17,G7&lt;&gt;"OK")</formula>
    </cfRule>
  </conditionalFormatting>
  <conditionalFormatting sqref="E7:E27 E29:E37">
    <cfRule type="expression" dxfId="150" priority="2" stopIfTrue="1">
      <formula>AND(ROUNDDOWN(($A$4-E7)/365.25,0)&lt;=13,G7&lt;&gt;"OK")</formula>
    </cfRule>
    <cfRule type="expression" dxfId="149" priority="3" stopIfTrue="1">
      <formula>AND(ROUNDDOWN(($A$4-E7)/365.25,0)&lt;=14,G7&lt;&gt;"OK")</formula>
    </cfRule>
    <cfRule type="expression" dxfId="148" priority="4" stopIfTrue="1">
      <formula>AND(ROUNDDOWN(($A$4-E7)/365.25,0)&lt;=17,G7&lt;&gt;"OK")</formula>
    </cfRule>
  </conditionalFormatting>
  <conditionalFormatting sqref="E7:E156">
    <cfRule type="expression" dxfId="147" priority="16" stopIfTrue="1">
      <formula>AND(ROUNDDOWN(($A$4-E7)/365.25,0)&lt;=13,G7&lt;&gt;"OK")</formula>
    </cfRule>
    <cfRule type="expression" dxfId="146" priority="17" stopIfTrue="1">
      <formula>AND(ROUNDDOWN(($A$4-E7)/365.25,0)&lt;=14,G7&lt;&gt;"OK")</formula>
    </cfRule>
    <cfRule type="expression" dxfId="145" priority="18" stopIfTrue="1">
      <formula>AND(ROUNDDOWN(($A$4-E7)/365.25,0)&lt;=17,G7&lt;&gt;"OK")</formula>
    </cfRule>
  </conditionalFormatting>
  <conditionalFormatting sqref="J7:J156">
    <cfRule type="cellIs" dxfId="144"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95649"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6369A-2CB6-4C15-B36D-2314347E99C2}">
  <sheetPr codeName="Munka23">
    <tabColor indexed="11"/>
  </sheetPr>
  <dimension ref="A1:AK41"/>
  <sheetViews>
    <sheetView zoomScale="98" zoomScaleNormal="98" workbookViewId="0">
      <selection activeCell="K18" sqref="K18"/>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3.77734375" style="676" customWidth="1"/>
    <col min="9" max="9" width="9.33203125" style="676" customWidth="1"/>
    <col min="10" max="10" width="11.5546875" style="676" customWidth="1"/>
    <col min="11" max="11" width="11.77734375" style="676" customWidth="1"/>
    <col min="12"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16384" width="8.88671875" style="676"/>
  </cols>
  <sheetData>
    <row r="1" spans="1:37" ht="24.6" x14ac:dyDescent="0.25">
      <c r="A1" s="1067" t="e">
        <f>[1]Altalanos!$A$6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s">
        <v>236</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[1]Altalanos!$A$10</f>
        <v>#REF!</v>
      </c>
      <c r="B4" s="1068"/>
      <c r="C4" s="1068"/>
      <c r="D4" s="775"/>
      <c r="E4" s="776" t="e">
        <f>[1]Altalanos!$C$10</f>
        <v>#REF!</v>
      </c>
      <c r="F4" s="776"/>
      <c r="G4" s="776"/>
      <c r="H4" s="566"/>
      <c r="I4" s="776"/>
      <c r="J4" s="777"/>
      <c r="K4" s="566"/>
      <c r="L4" s="779" t="e">
        <f>[1]Altalanos!$E$10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IF(OR([1]Altalanos!$A$8="F1",[1]Altalanos!$A$8="F2",[1]Altalanos!$A$8="N1",[1]Altalanos!$A$8="N2"),1,2)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856" t="str">
        <f>IF($B7="","",VLOOKUP($B7,'B-IV.kcs-U12-L elo'!$A$7:$O$22,5))</f>
        <v>141105</v>
      </c>
      <c r="D7" s="856">
        <f>IF($B7="","",VLOOKUP($B7,'B-IV.kcs-U12-L elo'!$A$7:$O$22,15))</f>
        <v>0</v>
      </c>
      <c r="E7" s="857" t="str">
        <f>UPPER(IF($B7="","",VLOOKUP($B7,'B-IV.kcs-U12-L elo'!$A$7:$O$22,2)))</f>
        <v>REISZ</v>
      </c>
      <c r="F7" s="796"/>
      <c r="G7" s="857" t="str">
        <f>IF($B7="","",VLOOKUP($B7,'B-IV.kcs-U12-L elo'!$A$7:$O$22,3))</f>
        <v>Inez</v>
      </c>
      <c r="H7" s="796"/>
      <c r="I7" s="857" t="str">
        <f>IF($B7="","",VLOOKUP($B7,'B-IV.kcs-U12-L elo'!$A$7:$O$22,4))</f>
        <v>Bólyi Általános Iskola és AMI</v>
      </c>
      <c r="J7" s="784"/>
      <c r="K7" s="788" t="s">
        <v>574</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856" t="str">
        <f>IF($B9="","",VLOOKUP($B9,'B-IV.kcs-U12-L elo'!$A$7:$O$22,5))</f>
        <v>140817</v>
      </c>
      <c r="D9" s="856">
        <f>IF($B9="","",VLOOKUP($B9,'B-IV.kcs-U12-L elo'!$A$7:$O$22,15))</f>
        <v>0</v>
      </c>
      <c r="E9" s="857" t="str">
        <f>UPPER(IF($B9="","",VLOOKUP($B9,'B-IV.kcs-U12-L elo'!$A$7:$O$22,2)))</f>
        <v>VILYEVÁCZ</v>
      </c>
      <c r="F9" s="796"/>
      <c r="G9" s="857" t="str">
        <f>IF($B9="","",VLOOKUP($B9,'B-IV.kcs-U12-L elo'!$A$7:$O$22,3))</f>
        <v>Alexandra</v>
      </c>
      <c r="H9" s="796"/>
      <c r="I9" s="1047" t="str">
        <f>IF($B9="","",VLOOKUP($B9,'B-IV.kcs-U12-L elo'!$A$7:$O$22,4))</f>
        <v>Miroslav Krleža Horvát Ó,Ált.Isk.Gimn. és Koll.</v>
      </c>
      <c r="J9" s="784"/>
      <c r="K9" s="788" t="s">
        <v>573</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c r="C11" s="856" t="str">
        <f>IF($B11="","",VLOOKUP($B11,'B-IV.kcs-U12-L elo'!$A$7:$O$22,5))</f>
        <v/>
      </c>
      <c r="D11" s="856" t="str">
        <f>IF($B11="","",VLOOKUP($B11,'B-IV.kcs-U12-L elo'!$A$7:$O$22,15))</f>
        <v/>
      </c>
      <c r="E11" s="857" t="str">
        <f>UPPER(IF($B11="","",VLOOKUP($B11,'B-IV.kcs-U12-L elo'!$A$7:$O$22,2)))</f>
        <v/>
      </c>
      <c r="F11" s="796"/>
      <c r="G11" s="857" t="str">
        <f>IF($B11="","",VLOOKUP($B11,'B-IV.kcs-U12-L elo'!$A$7:$O$22,3))</f>
        <v/>
      </c>
      <c r="H11" s="796"/>
      <c r="I11" s="857" t="str">
        <f>IF($B11="","",VLOOKUP($B11,'B-IV.kcs-U12-L elo'!$A$7:$O$22,4))</f>
        <v/>
      </c>
      <c r="J11" s="784"/>
      <c r="K11" s="788"/>
      <c r="L11" s="789" t="str">
        <f>IF(K11="","",CONCATENATE(VLOOKUP($Y$3,$AB$1:$AK$1,K11)," pont"))</f>
        <v/>
      </c>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REISZ</v>
      </c>
      <c r="E18" s="1066"/>
      <c r="F18" s="1066" t="str">
        <f>E9</f>
        <v>VILYEVÁCZ</v>
      </c>
      <c r="G18" s="1066"/>
      <c r="H18" s="1066" t="str">
        <f>E11</f>
        <v/>
      </c>
      <c r="I18" s="1066"/>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REISZ</v>
      </c>
      <c r="C19" s="1071"/>
      <c r="D19" s="1072"/>
      <c r="E19" s="1072"/>
      <c r="F19" s="1073" t="s">
        <v>126</v>
      </c>
      <c r="G19" s="1073"/>
      <c r="H19" s="1073"/>
      <c r="I19" s="1073"/>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VILYEVÁCZ</v>
      </c>
      <c r="C20" s="1071"/>
      <c r="D20" s="1073" t="s">
        <v>578</v>
      </c>
      <c r="E20" s="1073"/>
      <c r="F20" s="1072"/>
      <c r="G20" s="1072"/>
      <c r="H20" s="1073"/>
      <c r="I20" s="1073"/>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
      </c>
      <c r="C21" s="1071"/>
      <c r="D21" s="1073"/>
      <c r="E21" s="1073"/>
      <c r="F21" s="1073"/>
      <c r="G21" s="1073"/>
      <c r="H21" s="1072"/>
      <c r="I21" s="1072"/>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43" priority="2" stopIfTrue="1" operator="equal">
      <formula>"Bye"</formula>
    </cfRule>
  </conditionalFormatting>
  <conditionalFormatting sqref="R41">
    <cfRule type="expression" dxfId="142"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F68-D2DB-4251-93FE-F7578D55A350}">
  <sheetPr codeName="Sheet23">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4" style="676" customWidth="1"/>
    <col min="3" max="3" width="12.44140625" style="676" customWidth="1"/>
    <col min="4" max="4" width="35.5546875" style="749" bestFit="1" customWidth="1"/>
    <col min="5" max="5" width="12.109375" style="750" customWidth="1"/>
    <col min="6" max="6" width="6.109375" style="751" hidden="1" customWidth="1"/>
    <col min="7" max="7" width="31.4414062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869" t="e">
        <f>[1]Altalanos!$A$6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[1]Altalanos!$D$8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[1]Altalanos!$A$10</f>
        <v>#REF!</v>
      </c>
      <c r="B5" s="703"/>
      <c r="C5" s="704" t="e">
        <f>[1]Altalanos!$C$10</f>
        <v>#REF!</v>
      </c>
      <c r="D5" s="705" t="e">
        <f>[1]Altalanos!$D$10</f>
        <v>#REF!</v>
      </c>
      <c r="E5" s="705"/>
      <c r="F5" s="705"/>
      <c r="G5" s="705"/>
      <c r="H5" s="706" t="e">
        <f>[1]Altalanos!$E$10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361</v>
      </c>
      <c r="C7" s="724" t="s">
        <v>352</v>
      </c>
      <c r="D7" s="725" t="s">
        <v>362</v>
      </c>
      <c r="E7" s="726" t="s">
        <v>363</v>
      </c>
      <c r="F7" s="727"/>
      <c r="G7" s="728"/>
      <c r="H7" s="725"/>
      <c r="I7" s="725"/>
      <c r="J7" s="729"/>
      <c r="K7" s="730"/>
      <c r="L7" s="731"/>
      <c r="M7" s="730"/>
      <c r="N7" s="732"/>
      <c r="O7" s="725"/>
      <c r="P7" s="733"/>
      <c r="Q7" s="734"/>
    </row>
    <row r="8" spans="1:17" s="735" customFormat="1" ht="18.899999999999999" customHeight="1" x14ac:dyDescent="0.25">
      <c r="A8" s="723">
        <v>2</v>
      </c>
      <c r="B8" s="724" t="s">
        <v>148</v>
      </c>
      <c r="C8" s="724" t="s">
        <v>158</v>
      </c>
      <c r="D8" s="725" t="s">
        <v>334</v>
      </c>
      <c r="E8" s="726" t="s">
        <v>364</v>
      </c>
      <c r="F8" s="736"/>
      <c r="G8" s="737"/>
      <c r="H8" s="725"/>
      <c r="I8" s="725"/>
      <c r="J8" s="729"/>
      <c r="K8" s="730"/>
      <c r="L8" s="731"/>
      <c r="M8" s="730"/>
      <c r="N8" s="732"/>
      <c r="O8" s="725"/>
      <c r="P8" s="733"/>
      <c r="Q8" s="734"/>
    </row>
    <row r="9" spans="1:17" s="735" customFormat="1" ht="18.899999999999999" customHeight="1" x14ac:dyDescent="0.25">
      <c r="A9" s="723">
        <v>3</v>
      </c>
      <c r="B9" s="724" t="s">
        <v>365</v>
      </c>
      <c r="C9" s="724" t="s">
        <v>366</v>
      </c>
      <c r="D9" s="725" t="s">
        <v>256</v>
      </c>
      <c r="E9" s="726" t="s">
        <v>367</v>
      </c>
      <c r="F9" s="736"/>
      <c r="G9" s="737"/>
      <c r="H9" s="725"/>
      <c r="I9" s="725"/>
      <c r="J9" s="729"/>
      <c r="K9" s="730"/>
      <c r="L9" s="731"/>
      <c r="M9" s="730"/>
      <c r="N9" s="732"/>
      <c r="O9" s="725"/>
      <c r="P9" s="738"/>
      <c r="Q9" s="739"/>
    </row>
    <row r="10" spans="1:17" s="735" customFormat="1" ht="18.899999999999999" customHeight="1" x14ac:dyDescent="0.25">
      <c r="A10" s="723">
        <v>4</v>
      </c>
      <c r="B10" s="724" t="s">
        <v>336</v>
      </c>
      <c r="C10" s="724" t="s">
        <v>303</v>
      </c>
      <c r="D10" s="725" t="s">
        <v>368</v>
      </c>
      <c r="E10" s="726" t="s">
        <v>369</v>
      </c>
      <c r="F10" s="736"/>
      <c r="G10" s="737"/>
      <c r="H10" s="725"/>
      <c r="I10" s="725"/>
      <c r="J10" s="729"/>
      <c r="K10" s="730"/>
      <c r="L10" s="731"/>
      <c r="M10" s="730"/>
      <c r="N10" s="732"/>
      <c r="O10" s="725"/>
      <c r="P10" s="740"/>
      <c r="Q10" s="741"/>
    </row>
    <row r="11" spans="1:17" s="735" customFormat="1" ht="18.899999999999999" customHeight="1" x14ac:dyDescent="0.25">
      <c r="A11" s="723">
        <v>5</v>
      </c>
      <c r="B11" s="724" t="s">
        <v>370</v>
      </c>
      <c r="C11" s="724" t="s">
        <v>347</v>
      </c>
      <c r="D11" s="725" t="s">
        <v>371</v>
      </c>
      <c r="E11" s="726" t="s">
        <v>372</v>
      </c>
      <c r="F11" s="736"/>
      <c r="G11" s="737"/>
      <c r="H11" s="725"/>
      <c r="I11" s="725"/>
      <c r="J11" s="729"/>
      <c r="K11" s="730"/>
      <c r="L11" s="731"/>
      <c r="M11" s="730"/>
      <c r="N11" s="732"/>
      <c r="O11" s="725"/>
      <c r="P11" s="740"/>
      <c r="Q11" s="741"/>
    </row>
    <row r="12" spans="1:17" s="735" customFormat="1" ht="18.899999999999999" customHeight="1" x14ac:dyDescent="0.25">
      <c r="A12" s="723">
        <v>6</v>
      </c>
      <c r="B12" s="724" t="s">
        <v>373</v>
      </c>
      <c r="C12" s="724" t="s">
        <v>374</v>
      </c>
      <c r="D12" s="725" t="s">
        <v>375</v>
      </c>
      <c r="E12" s="726" t="s">
        <v>376</v>
      </c>
      <c r="F12" s="736"/>
      <c r="G12" s="737"/>
      <c r="H12" s="725"/>
      <c r="I12" s="725"/>
      <c r="J12" s="729"/>
      <c r="K12" s="730"/>
      <c r="L12" s="731"/>
      <c r="M12" s="730"/>
      <c r="N12" s="732"/>
      <c r="O12" s="725"/>
      <c r="P12" s="740"/>
      <c r="Q12" s="741"/>
    </row>
    <row r="13" spans="1:17" s="735" customFormat="1" ht="18.899999999999999" customHeight="1" x14ac:dyDescent="0.25">
      <c r="A13" s="723">
        <v>7</v>
      </c>
      <c r="B13" s="724" t="s">
        <v>377</v>
      </c>
      <c r="C13" s="724" t="s">
        <v>378</v>
      </c>
      <c r="D13" s="725" t="s">
        <v>153</v>
      </c>
      <c r="E13" s="726" t="s">
        <v>379</v>
      </c>
      <c r="F13" s="736"/>
      <c r="G13" s="737"/>
      <c r="H13" s="725"/>
      <c r="I13" s="725"/>
      <c r="J13" s="729"/>
      <c r="K13" s="730"/>
      <c r="L13" s="731"/>
      <c r="M13" s="730"/>
      <c r="N13" s="732"/>
      <c r="O13" s="725"/>
      <c r="P13" s="740"/>
      <c r="Q13" s="741"/>
    </row>
    <row r="14" spans="1:17" s="735" customFormat="1" ht="18.899999999999999" customHeight="1" x14ac:dyDescent="0.25">
      <c r="A14" s="723">
        <v>8</v>
      </c>
      <c r="B14" s="724" t="s">
        <v>380</v>
      </c>
      <c r="C14" s="724" t="s">
        <v>381</v>
      </c>
      <c r="D14" s="725" t="s">
        <v>382</v>
      </c>
      <c r="E14" s="726" t="s">
        <v>383</v>
      </c>
      <c r="F14" s="736"/>
      <c r="G14" s="737"/>
      <c r="H14" s="725"/>
      <c r="I14" s="725"/>
      <c r="J14" s="729"/>
      <c r="K14" s="730"/>
      <c r="L14" s="731"/>
      <c r="M14" s="730"/>
      <c r="N14" s="732"/>
      <c r="O14" s="725"/>
      <c r="P14" s="740"/>
      <c r="Q14" s="741"/>
    </row>
    <row r="15" spans="1:17" s="735" customFormat="1" ht="18.899999999999999" customHeight="1" x14ac:dyDescent="0.25">
      <c r="A15" s="723">
        <v>9</v>
      </c>
      <c r="B15" s="724" t="s">
        <v>384</v>
      </c>
      <c r="C15" s="724" t="s">
        <v>385</v>
      </c>
      <c r="D15" s="725" t="s">
        <v>386</v>
      </c>
      <c r="E15" s="726" t="s">
        <v>387</v>
      </c>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41" priority="14" stopIfTrue="1">
      <formula>$Q7&gt;=1</formula>
    </cfRule>
  </conditionalFormatting>
  <conditionalFormatting sqref="B7:D37">
    <cfRule type="expression" dxfId="140" priority="1" stopIfTrue="1">
      <formula>$Q7&gt;=1</formula>
    </cfRule>
  </conditionalFormatting>
  <conditionalFormatting sqref="E7:E14">
    <cfRule type="expression" dxfId="139" priority="6" stopIfTrue="1">
      <formula>AND(ROUNDDOWN(($A$4-E7)/365.25,0)&lt;=13,G7&lt;&gt;"OK")</formula>
    </cfRule>
    <cfRule type="expression" dxfId="138" priority="7" stopIfTrue="1">
      <formula>AND(ROUNDDOWN(($A$4-E7)/365.25,0)&lt;=14,G7&lt;&gt;"OK")</formula>
    </cfRule>
    <cfRule type="expression" dxfId="137" priority="8" stopIfTrue="1">
      <formula>AND(ROUNDDOWN(($A$4-E7)/365.25,0)&lt;=17,G7&lt;&gt;"OK")</formula>
    </cfRule>
    <cfRule type="expression" dxfId="136" priority="11" stopIfTrue="1">
      <formula>AND(ROUNDDOWN(($A$4-E7)/365.25,0)&lt;=13,G7&lt;&gt;"OK")</formula>
    </cfRule>
    <cfRule type="expression" dxfId="135" priority="12" stopIfTrue="1">
      <formula>AND(ROUNDDOWN(($A$4-E7)/365.25,0)&lt;=14,G7&lt;&gt;"OK")</formula>
    </cfRule>
    <cfRule type="expression" dxfId="134" priority="13" stopIfTrue="1">
      <formula>AND(ROUNDDOWN(($A$4-E7)/365.25,0)&lt;=17,G7&lt;&gt;"OK")</formula>
    </cfRule>
  </conditionalFormatting>
  <conditionalFormatting sqref="E7:E27 E29:E37">
    <cfRule type="expression" dxfId="133" priority="2" stopIfTrue="1">
      <formula>AND(ROUNDDOWN(($A$4-E7)/365.25,0)&lt;=13,G7&lt;&gt;"OK")</formula>
    </cfRule>
    <cfRule type="expression" dxfId="132" priority="3" stopIfTrue="1">
      <formula>AND(ROUNDDOWN(($A$4-E7)/365.25,0)&lt;=14,G7&lt;&gt;"OK")</formula>
    </cfRule>
    <cfRule type="expression" dxfId="131" priority="4" stopIfTrue="1">
      <formula>AND(ROUNDDOWN(($A$4-E7)/365.25,0)&lt;=17,G7&lt;&gt;"OK")</formula>
    </cfRule>
  </conditionalFormatting>
  <conditionalFormatting sqref="E7:E156">
    <cfRule type="expression" dxfId="130" priority="16" stopIfTrue="1">
      <formula>AND(ROUNDDOWN(($A$4-E7)/365.25,0)&lt;=13,G7&lt;&gt;"OK")</formula>
    </cfRule>
    <cfRule type="expression" dxfId="129" priority="17" stopIfTrue="1">
      <formula>AND(ROUNDDOWN(($A$4-E7)/365.25,0)&lt;=14,G7&lt;&gt;"OK")</formula>
    </cfRule>
    <cfRule type="expression" dxfId="128" priority="18" stopIfTrue="1">
      <formula>AND(ROUNDDOWN(($A$4-E7)/365.25,0)&lt;=17,G7&lt;&gt;"OK")</formula>
    </cfRule>
  </conditionalFormatting>
  <conditionalFormatting sqref="J7:J156">
    <cfRule type="cellIs" dxfId="127"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97697"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E016A-9931-4EC7-AFF7-DAD8C6839103}">
  <sheetPr codeName="Sheet149">
    <tabColor indexed="11"/>
    <pageSetUpPr fitToPage="1"/>
  </sheetPr>
  <dimension ref="A1:AK57"/>
  <sheetViews>
    <sheetView showGridLines="0" showZeros="0" topLeftCell="A11" workbookViewId="0">
      <selection activeCell="M23" sqref="M23"/>
    </sheetView>
  </sheetViews>
  <sheetFormatPr defaultRowHeight="13.2" x14ac:dyDescent="0.25"/>
  <cols>
    <col min="1" max="2" width="3.33203125" style="676" customWidth="1"/>
    <col min="3" max="4" width="4.6640625" style="676" customWidth="1"/>
    <col min="5" max="5" width="4.33203125" style="676" customWidth="1"/>
    <col min="6" max="6" width="12.6640625" style="676" customWidth="1"/>
    <col min="7" max="7" width="2.6640625" style="676" customWidth="1"/>
    <col min="8" max="8" width="7.6640625" style="676" customWidth="1"/>
    <col min="9" max="9" width="20.21875" style="676" customWidth="1"/>
    <col min="10" max="10" width="1.6640625" style="993" customWidth="1"/>
    <col min="11" max="11" width="10.6640625" style="676" customWidth="1"/>
    <col min="12" max="12" width="1.6640625" style="993" customWidth="1"/>
    <col min="13" max="13" width="10.6640625" style="676" customWidth="1"/>
    <col min="14" max="14" width="1.6640625" style="994" customWidth="1"/>
    <col min="15" max="15" width="10.6640625" style="676" customWidth="1"/>
    <col min="16" max="16" width="1.6640625" style="993" customWidth="1"/>
    <col min="17" max="17" width="10.6640625" style="676" customWidth="1"/>
    <col min="18" max="18" width="1.6640625" style="994" customWidth="1"/>
    <col min="19" max="19" width="9.109375" style="676" hidden="1" customWidth="1"/>
    <col min="20" max="20" width="8.6640625" style="676" customWidth="1"/>
    <col min="21" max="21" width="9.109375" style="676" hidden="1" customWidth="1"/>
    <col min="22" max="24" width="8.88671875" style="676"/>
    <col min="25" max="34" width="9.109375" style="676" hidden="1" customWidth="1"/>
    <col min="35" max="37" width="9.109375" style="676" customWidth="1"/>
    <col min="38" max="16384" width="8.88671875" style="676"/>
  </cols>
  <sheetData>
    <row r="1" spans="1:37" s="873" customFormat="1" ht="21.75" customHeight="1" x14ac:dyDescent="0.25">
      <c r="A1" s="871" t="e">
        <f>[1]Altalanos!$A$6</f>
        <v>#REF!</v>
      </c>
      <c r="B1" s="668"/>
      <c r="C1" s="759"/>
      <c r="D1" s="759"/>
      <c r="E1" s="759"/>
      <c r="F1" s="759"/>
      <c r="G1" s="759"/>
      <c r="H1" s="668"/>
      <c r="I1" s="872"/>
      <c r="J1" s="758"/>
      <c r="K1" s="670" t="s">
        <v>44</v>
      </c>
      <c r="L1" s="671"/>
      <c r="M1" s="673"/>
      <c r="N1" s="758"/>
      <c r="O1" s="758" t="s">
        <v>388</v>
      </c>
      <c r="P1" s="758"/>
      <c r="Q1" s="759"/>
      <c r="R1" s="758"/>
      <c r="Y1" s="874"/>
      <c r="Z1" s="874"/>
      <c r="AA1" s="874"/>
      <c r="AB1" s="760" t="e">
        <f>IF($Y$5=1,CONCATENATE(VLOOKUP($Y$3,$AA$2:$AH$14,2)),CONCATENATE(VLOOKUP($Y$3,$AA$16:$AH$25,2)))</f>
        <v>#REF!</v>
      </c>
      <c r="AC1" s="760" t="e">
        <f>IF($Y$5=1,CONCATENATE(VLOOKUP($Y$3,$AA$2:$AH$14,3)),CONCATENATE(VLOOKUP($Y$3,$AA$16:$AH$25,3)))</f>
        <v>#REF!</v>
      </c>
      <c r="AD1" s="760" t="e">
        <f>IF($Y$5=1,CONCATENATE(VLOOKUP($Y$3,$AA$2:$AH$14,4)),CONCATENATE(VLOOKUP($Y$3,$AA$16:$AH$25,4)))</f>
        <v>#REF!</v>
      </c>
      <c r="AE1" s="760" t="e">
        <f>IF($Y$5=1,CONCATENATE(VLOOKUP($Y$3,$AA$2:$AH$14,5)),CONCATENATE(VLOOKUP($Y$3,$AA$16:$AH$25,5)))</f>
        <v>#REF!</v>
      </c>
      <c r="AF1" s="760" t="e">
        <f>IF($Y$5=1,CONCATENATE(VLOOKUP($Y$3,$AA$2:$AH$14,6)),CONCATENATE(VLOOKUP($Y$3,$AA$16:$AH$25,6)))</f>
        <v>#REF!</v>
      </c>
      <c r="AG1" s="760" t="e">
        <f>IF($Y$5=1,CONCATENATE(VLOOKUP($Y$3,$AA$2:$AH$14,7)),CONCATENATE(VLOOKUP($Y$3,$AA$16:$AH$25,7)))</f>
        <v>#REF!</v>
      </c>
      <c r="AH1" s="760" t="e">
        <f>IF($Y$5=1,CONCATENATE(VLOOKUP($Y$3,$AA$2:$AH$14,8)),CONCATENATE(VLOOKUP($Y$3,$AA$16:$AH$25,8)))</f>
        <v>#REF!</v>
      </c>
    </row>
    <row r="2" spans="1:37" s="878" customFormat="1" x14ac:dyDescent="0.25">
      <c r="A2" s="875" t="s">
        <v>43</v>
      </c>
      <c r="B2" s="677"/>
      <c r="C2" s="677"/>
      <c r="D2" s="677"/>
      <c r="E2" s="876" t="e">
        <f>[1]Altalanos!$D$8</f>
        <v>#REF!</v>
      </c>
      <c r="F2" s="677"/>
      <c r="G2" s="877"/>
      <c r="H2" s="768"/>
      <c r="I2" s="768"/>
      <c r="J2" s="767"/>
      <c r="K2" s="671"/>
      <c r="L2" s="671"/>
      <c r="M2" s="671"/>
      <c r="N2" s="767"/>
      <c r="O2" s="768"/>
      <c r="P2" s="767"/>
      <c r="Q2" s="768"/>
      <c r="R2" s="767"/>
      <c r="Y2" s="769"/>
      <c r="Z2" s="770"/>
      <c r="AA2" s="770" t="s">
        <v>53</v>
      </c>
      <c r="AB2" s="655">
        <v>300</v>
      </c>
      <c r="AC2" s="655">
        <v>250</v>
      </c>
      <c r="AD2" s="655">
        <v>200</v>
      </c>
      <c r="AE2" s="655">
        <v>150</v>
      </c>
      <c r="AF2" s="655">
        <v>120</v>
      </c>
      <c r="AG2" s="655">
        <v>90</v>
      </c>
      <c r="AH2" s="655">
        <v>40</v>
      </c>
      <c r="AI2" s="676"/>
      <c r="AJ2" s="676"/>
      <c r="AK2" s="676"/>
    </row>
    <row r="3" spans="1:37" s="879" customFormat="1" ht="11.25" customHeight="1" x14ac:dyDescent="0.25">
      <c r="A3" s="693" t="s">
        <v>21</v>
      </c>
      <c r="B3" s="693"/>
      <c r="C3" s="693"/>
      <c r="D3" s="693"/>
      <c r="E3" s="693"/>
      <c r="F3" s="693"/>
      <c r="G3" s="693" t="s">
        <v>19</v>
      </c>
      <c r="H3" s="693"/>
      <c r="I3" s="693"/>
      <c r="J3" s="771"/>
      <c r="K3" s="693" t="s">
        <v>24</v>
      </c>
      <c r="L3" s="771"/>
      <c r="M3" s="693"/>
      <c r="N3" s="771"/>
      <c r="O3" s="693"/>
      <c r="P3" s="771"/>
      <c r="Q3" s="693"/>
      <c r="R3" s="772" t="s">
        <v>25</v>
      </c>
      <c r="Y3" s="770" t="str">
        <f>IF(K4="OB","A",IF(K4="IX","W",IF(K4="","",K4)))</f>
        <v/>
      </c>
      <c r="Z3" s="770"/>
      <c r="AA3" s="770" t="s">
        <v>54</v>
      </c>
      <c r="AB3" s="655">
        <v>280</v>
      </c>
      <c r="AC3" s="655">
        <v>230</v>
      </c>
      <c r="AD3" s="655">
        <v>180</v>
      </c>
      <c r="AE3" s="655">
        <v>140</v>
      </c>
      <c r="AF3" s="655">
        <v>80</v>
      </c>
      <c r="AG3" s="655">
        <v>0</v>
      </c>
      <c r="AH3" s="655">
        <v>0</v>
      </c>
      <c r="AI3" s="676"/>
      <c r="AJ3" s="676"/>
      <c r="AK3" s="676"/>
    </row>
    <row r="4" spans="1:37" s="885" customFormat="1" ht="11.25" customHeight="1" thickBot="1" x14ac:dyDescent="0.3">
      <c r="A4" s="1118" t="e">
        <f>[1]Altalanos!$A$10</f>
        <v>#REF!</v>
      </c>
      <c r="B4" s="1118"/>
      <c r="C4" s="1118"/>
      <c r="D4" s="703"/>
      <c r="E4" s="880"/>
      <c r="F4" s="880"/>
      <c r="G4" s="880" t="e">
        <f>[1]Altalanos!$C$10</f>
        <v>#REF!</v>
      </c>
      <c r="H4" s="881"/>
      <c r="I4" s="880"/>
      <c r="J4" s="882"/>
      <c r="K4" s="883"/>
      <c r="L4" s="882"/>
      <c r="M4" s="884"/>
      <c r="N4" s="882"/>
      <c r="O4" s="880"/>
      <c r="P4" s="882"/>
      <c r="Q4" s="880"/>
      <c r="R4" s="709" t="e">
        <f>[1]Altalanos!$E$10</f>
        <v>#REF!</v>
      </c>
      <c r="Y4" s="770"/>
      <c r="Z4" s="770"/>
      <c r="AA4" s="770" t="s">
        <v>76</v>
      </c>
      <c r="AB4" s="655">
        <v>250</v>
      </c>
      <c r="AC4" s="655">
        <v>200</v>
      </c>
      <c r="AD4" s="655">
        <v>150</v>
      </c>
      <c r="AE4" s="655">
        <v>120</v>
      </c>
      <c r="AF4" s="655">
        <v>90</v>
      </c>
      <c r="AG4" s="655">
        <v>60</v>
      </c>
      <c r="AH4" s="655">
        <v>25</v>
      </c>
      <c r="AI4" s="676"/>
      <c r="AJ4" s="676"/>
      <c r="AK4" s="676"/>
    </row>
    <row r="5" spans="1:37" s="879" customFormat="1" x14ac:dyDescent="0.25">
      <c r="A5" s="835"/>
      <c r="B5" s="886" t="s">
        <v>389</v>
      </c>
      <c r="C5" s="887" t="s">
        <v>35</v>
      </c>
      <c r="D5" s="886" t="s">
        <v>390</v>
      </c>
      <c r="E5" s="886" t="s">
        <v>391</v>
      </c>
      <c r="F5" s="888" t="s">
        <v>22</v>
      </c>
      <c r="G5" s="888" t="s">
        <v>23</v>
      </c>
      <c r="H5" s="888"/>
      <c r="I5" s="888" t="s">
        <v>26</v>
      </c>
      <c r="J5" s="888"/>
      <c r="K5" s="886" t="s">
        <v>392</v>
      </c>
      <c r="L5" s="889"/>
      <c r="M5" s="886" t="s">
        <v>393</v>
      </c>
      <c r="N5" s="889"/>
      <c r="O5" s="886" t="s">
        <v>49</v>
      </c>
      <c r="P5" s="889"/>
      <c r="Q5" s="886" t="s">
        <v>394</v>
      </c>
      <c r="R5" s="890"/>
      <c r="Y5" s="770" t="e">
        <f>IF(OR([1]Altalanos!$A$8="F1",[1]Altalanos!$A$8="F2",[1]Altalanos!$A$8="N1",[1]Altalanos!$A$8="N2"),1,2)</f>
        <v>#REF!</v>
      </c>
      <c r="Z5" s="770"/>
      <c r="AA5" s="770" t="s">
        <v>77</v>
      </c>
      <c r="AB5" s="655">
        <v>200</v>
      </c>
      <c r="AC5" s="655">
        <v>150</v>
      </c>
      <c r="AD5" s="655">
        <v>120</v>
      </c>
      <c r="AE5" s="655">
        <v>90</v>
      </c>
      <c r="AF5" s="655">
        <v>60</v>
      </c>
      <c r="AG5" s="655">
        <v>40</v>
      </c>
      <c r="AH5" s="655">
        <v>15</v>
      </c>
      <c r="AI5" s="676"/>
      <c r="AJ5" s="676"/>
      <c r="AK5" s="676"/>
    </row>
    <row r="6" spans="1:37" s="879" customFormat="1" ht="11.1" customHeight="1" thickBot="1" x14ac:dyDescent="0.3">
      <c r="A6" s="891"/>
      <c r="B6" s="892"/>
      <c r="C6" s="892"/>
      <c r="D6" s="892"/>
      <c r="E6" s="892"/>
      <c r="F6" s="893" t="str">
        <f>IF(Y3="","",CONCATENATE(AH1," / ",VLOOKUP(Y3,AB1:AH1,5)," pont"))</f>
        <v/>
      </c>
      <c r="G6" s="894"/>
      <c r="H6" s="895"/>
      <c r="I6" s="894"/>
      <c r="J6" s="896"/>
      <c r="K6" s="892" t="str">
        <f>IF(Y3="","",CONCATENATE(VLOOKUP(Y3,AB1:AH1,4)," pont"))</f>
        <v/>
      </c>
      <c r="L6" s="896"/>
      <c r="M6" s="892" t="str">
        <f>IF(Y3="","",CONCATENATE(VLOOKUP(Y3,AB1:AH1,3)," pont"))</f>
        <v/>
      </c>
      <c r="N6" s="896"/>
      <c r="O6" s="892" t="str">
        <f>IF(Y3="","",CONCATENATE(VLOOKUP(Y3,AB1:AH1,2)," pont"))</f>
        <v/>
      </c>
      <c r="P6" s="896"/>
      <c r="Q6" s="892" t="str">
        <f>IF(Y3="","",CONCATENATE(VLOOKUP(Y3,AB1:AH1,1)," pont"))</f>
        <v/>
      </c>
      <c r="R6" s="897"/>
      <c r="Y6" s="770"/>
      <c r="Z6" s="770"/>
      <c r="AA6" s="770" t="s">
        <v>78</v>
      </c>
      <c r="AB6" s="655">
        <v>150</v>
      </c>
      <c r="AC6" s="655">
        <v>120</v>
      </c>
      <c r="AD6" s="655">
        <v>90</v>
      </c>
      <c r="AE6" s="655">
        <v>60</v>
      </c>
      <c r="AF6" s="655">
        <v>40</v>
      </c>
      <c r="AG6" s="655">
        <v>25</v>
      </c>
      <c r="AH6" s="655">
        <v>10</v>
      </c>
      <c r="AI6" s="676"/>
      <c r="AJ6" s="676"/>
      <c r="AK6" s="676"/>
    </row>
    <row r="7" spans="1:37" s="911" customFormat="1" ht="12.9" customHeight="1" x14ac:dyDescent="0.25">
      <c r="A7" s="898">
        <v>1</v>
      </c>
      <c r="B7" s="899">
        <f>IF($E7="","",VLOOKUP($E7,'B-V.kcs-U14-F elo'!$A$7:$O$22,14))</f>
        <v>0</v>
      </c>
      <c r="C7" s="900">
        <f>IF($E7="","",VLOOKUP($E7,'B-V.kcs-U14-F elo'!$A$7:$O$22,15))</f>
        <v>0</v>
      </c>
      <c r="D7" s="900" t="str">
        <f>IF($E7="","",VLOOKUP($E7,'B-V.kcs-U14-F elo'!$A$7:$O$22,5))</f>
        <v>131018</v>
      </c>
      <c r="E7" s="901">
        <v>6</v>
      </c>
      <c r="F7" s="902" t="s">
        <v>395</v>
      </c>
      <c r="G7" s="902" t="str">
        <f>IF($E7="","",VLOOKUP($E7,'B-V.kcs-U14-F elo'!$A$7:$O$22,3))</f>
        <v>Viktor</v>
      </c>
      <c r="H7" s="902"/>
      <c r="I7" s="902" t="str">
        <f>IF($E7="","",VLOOKUP($E7,'B-V.kcs-U14-F elo'!$A$7:$O$22,4))</f>
        <v>Park U. Kat.Ált.Isk. és Óvoda, Mohács</v>
      </c>
      <c r="J7" s="903"/>
      <c r="K7" s="904"/>
      <c r="L7" s="905"/>
      <c r="M7" s="905"/>
      <c r="N7" s="905"/>
      <c r="O7" s="906"/>
      <c r="P7" s="907"/>
      <c r="Q7" s="908"/>
      <c r="R7" s="909"/>
      <c r="S7" s="910"/>
      <c r="U7" s="912" t="e">
        <f>#REF!</f>
        <v>#REF!</v>
      </c>
      <c r="Y7" s="770"/>
      <c r="Z7" s="770"/>
      <c r="AA7" s="770" t="s">
        <v>79</v>
      </c>
      <c r="AB7" s="655">
        <v>120</v>
      </c>
      <c r="AC7" s="655">
        <v>90</v>
      </c>
      <c r="AD7" s="655">
        <v>60</v>
      </c>
      <c r="AE7" s="655">
        <v>40</v>
      </c>
      <c r="AF7" s="655">
        <v>25</v>
      </c>
      <c r="AG7" s="655">
        <v>10</v>
      </c>
      <c r="AH7" s="655">
        <v>5</v>
      </c>
      <c r="AI7" s="676"/>
      <c r="AJ7" s="676"/>
      <c r="AK7" s="676"/>
    </row>
    <row r="8" spans="1:37" s="911" customFormat="1" ht="12.9" customHeight="1" x14ac:dyDescent="0.25">
      <c r="A8" s="913"/>
      <c r="B8" s="914"/>
      <c r="C8" s="915"/>
      <c r="D8" s="915"/>
      <c r="E8" s="916"/>
      <c r="F8" s="904"/>
      <c r="G8" s="904"/>
      <c r="H8" s="917"/>
      <c r="I8" s="918" t="s">
        <v>396</v>
      </c>
      <c r="J8" s="919" t="s">
        <v>397</v>
      </c>
      <c r="K8" s="920" t="s">
        <v>395</v>
      </c>
      <c r="L8" s="920"/>
      <c r="M8" s="905"/>
      <c r="N8" s="905"/>
      <c r="O8" s="906"/>
      <c r="P8" s="907"/>
      <c r="Q8" s="908"/>
      <c r="R8" s="909"/>
      <c r="S8" s="910"/>
      <c r="U8" s="921" t="e">
        <f>#REF!</f>
        <v>#REF!</v>
      </c>
      <c r="Y8" s="770"/>
      <c r="Z8" s="770"/>
      <c r="AA8" s="770" t="s">
        <v>80</v>
      </c>
      <c r="AB8" s="655">
        <v>90</v>
      </c>
      <c r="AC8" s="655">
        <v>60</v>
      </c>
      <c r="AD8" s="655">
        <v>40</v>
      </c>
      <c r="AE8" s="655">
        <v>25</v>
      </c>
      <c r="AF8" s="655">
        <v>10</v>
      </c>
      <c r="AG8" s="655">
        <v>5</v>
      </c>
      <c r="AH8" s="655">
        <v>2</v>
      </c>
      <c r="AI8" s="676"/>
      <c r="AJ8" s="676"/>
      <c r="AK8" s="676"/>
    </row>
    <row r="9" spans="1:37" s="911" customFormat="1" ht="12.9" customHeight="1" x14ac:dyDescent="0.25">
      <c r="A9" s="913">
        <v>2</v>
      </c>
      <c r="B9" s="899" t="str">
        <f>IF($E9="","",VLOOKUP($E9,'B-V.kcs-U14-F elo'!$A$7:$O$22,14))</f>
        <v/>
      </c>
      <c r="C9" s="900" t="str">
        <f>IF($E9="","",VLOOKUP($E9,'B-V.kcs-U14-F elo'!$A$7:$O$22,15))</f>
        <v/>
      </c>
      <c r="D9" s="900" t="str">
        <f>IF($E9="","",VLOOKUP($E9,'B-V.kcs-U14-F elo'!$A$7:$O$22,5))</f>
        <v/>
      </c>
      <c r="E9" s="901"/>
      <c r="F9" s="922" t="str">
        <f>UPPER(IF($E9="","",VLOOKUP($E9,'B-V.kcs-U14-F elo'!$A$7:$O$22,2)))</f>
        <v/>
      </c>
      <c r="G9" s="922" t="str">
        <f>IF($E9="","",VLOOKUP($E9,'B-V.kcs-U14-F elo'!$A$7:$O$22,3))</f>
        <v/>
      </c>
      <c r="H9" s="922"/>
      <c r="I9" s="923" t="str">
        <f>IF($E9="","",VLOOKUP($E9,'B-V.kcs-U14-F elo'!$A$7:$O$22,4))</f>
        <v/>
      </c>
      <c r="J9" s="924"/>
      <c r="K9" s="905"/>
      <c r="L9" s="925"/>
      <c r="M9" s="905"/>
      <c r="N9" s="905"/>
      <c r="O9" s="906"/>
      <c r="P9" s="907"/>
      <c r="Q9" s="908"/>
      <c r="R9" s="909"/>
      <c r="S9" s="910"/>
      <c r="U9" s="921" t="e">
        <f>#REF!</f>
        <v>#REF!</v>
      </c>
      <c r="Y9" s="770"/>
      <c r="Z9" s="770"/>
      <c r="AA9" s="770" t="s">
        <v>81</v>
      </c>
      <c r="AB9" s="655">
        <v>60</v>
      </c>
      <c r="AC9" s="655">
        <v>40</v>
      </c>
      <c r="AD9" s="655">
        <v>25</v>
      </c>
      <c r="AE9" s="655">
        <v>10</v>
      </c>
      <c r="AF9" s="655">
        <v>5</v>
      </c>
      <c r="AG9" s="655">
        <v>2</v>
      </c>
      <c r="AH9" s="655">
        <v>1</v>
      </c>
      <c r="AI9" s="676"/>
      <c r="AJ9" s="676"/>
      <c r="AK9" s="676"/>
    </row>
    <row r="10" spans="1:37" s="911" customFormat="1" ht="12.9" customHeight="1" x14ac:dyDescent="0.25">
      <c r="A10" s="913"/>
      <c r="B10" s="914"/>
      <c r="C10" s="915"/>
      <c r="D10" s="915"/>
      <c r="E10" s="926"/>
      <c r="F10" s="904"/>
      <c r="G10" s="904"/>
      <c r="H10" s="917"/>
      <c r="I10" s="905"/>
      <c r="J10" s="927"/>
      <c r="K10" s="928" t="s">
        <v>396</v>
      </c>
      <c r="L10" s="929" t="s">
        <v>397</v>
      </c>
      <c r="M10" s="920" t="str">
        <f>UPPER(IF(OR(L10="a",L10="as"),K8,IF(OR(L10="b",L10="bs"),K12,)))</f>
        <v>RÉGAISZ</v>
      </c>
      <c r="N10" s="930"/>
      <c r="O10" s="931"/>
      <c r="P10" s="931"/>
      <c r="Q10" s="908"/>
      <c r="R10" s="909"/>
      <c r="S10" s="910"/>
      <c r="U10" s="921" t="e">
        <f>#REF!</f>
        <v>#REF!</v>
      </c>
      <c r="Y10" s="770"/>
      <c r="Z10" s="770"/>
      <c r="AA10" s="770" t="s">
        <v>82</v>
      </c>
      <c r="AB10" s="655">
        <v>40</v>
      </c>
      <c r="AC10" s="655">
        <v>25</v>
      </c>
      <c r="AD10" s="655">
        <v>15</v>
      </c>
      <c r="AE10" s="655">
        <v>7</v>
      </c>
      <c r="AF10" s="655">
        <v>4</v>
      </c>
      <c r="AG10" s="655">
        <v>1</v>
      </c>
      <c r="AH10" s="655">
        <v>0</v>
      </c>
      <c r="AI10" s="676"/>
      <c r="AJ10" s="676"/>
      <c r="AK10" s="676"/>
    </row>
    <row r="11" spans="1:37" s="911" customFormat="1" ht="12.9" customHeight="1" x14ac:dyDescent="0.25">
      <c r="A11" s="913">
        <v>3</v>
      </c>
      <c r="B11" s="899">
        <f>IF($E11="","",VLOOKUP($E11,'B-V.kcs-U14-F elo'!$A$7:$O$22,14))</f>
        <v>0</v>
      </c>
      <c r="C11" s="900">
        <f>IF($E11="","",VLOOKUP($E11,'B-V.kcs-U14-F elo'!$A$7:$O$22,15))</f>
        <v>0</v>
      </c>
      <c r="D11" s="900" t="str">
        <f>IF($E11="","",VLOOKUP($E11,'B-V.kcs-U14-F elo'!$A$7:$O$22,5))</f>
        <v>131223</v>
      </c>
      <c r="E11" s="901">
        <v>3</v>
      </c>
      <c r="F11" s="922" t="str">
        <f>UPPER(IF($E11="","",VLOOKUP($E11,'B-V.kcs-U14-F elo'!$A$7:$O$22,2)))</f>
        <v>LI YUTIAN</v>
      </c>
      <c r="G11" s="922" t="str">
        <f>IF($E11="","",VLOOKUP($E11,'B-V.kcs-U14-F elo'!$A$7:$O$22,3))</f>
        <v>Benjamin</v>
      </c>
      <c r="H11" s="922"/>
      <c r="I11" s="922" t="str">
        <f>IF($E11="","",VLOOKUP($E11,'B-V.kcs-U14-F elo'!$A$7:$O$22,4))</f>
        <v>Pécsi Jókai Mór Ált.Isk.</v>
      </c>
      <c r="J11" s="932"/>
      <c r="K11" s="905"/>
      <c r="L11" s="933"/>
      <c r="M11" s="905" t="s">
        <v>631</v>
      </c>
      <c r="N11" s="934"/>
      <c r="O11" s="931"/>
      <c r="P11" s="931"/>
      <c r="Q11" s="908"/>
      <c r="R11" s="909"/>
      <c r="S11" s="910"/>
      <c r="U11" s="921" t="e">
        <f>#REF!</f>
        <v>#REF!</v>
      </c>
      <c r="Y11" s="770"/>
      <c r="Z11" s="770"/>
      <c r="AA11" s="770" t="s">
        <v>83</v>
      </c>
      <c r="AB11" s="655">
        <v>25</v>
      </c>
      <c r="AC11" s="655">
        <v>15</v>
      </c>
      <c r="AD11" s="655">
        <v>10</v>
      </c>
      <c r="AE11" s="655">
        <v>6</v>
      </c>
      <c r="AF11" s="655">
        <v>3</v>
      </c>
      <c r="AG11" s="655">
        <v>1</v>
      </c>
      <c r="AH11" s="655">
        <v>0</v>
      </c>
      <c r="AI11" s="676"/>
      <c r="AJ11" s="676"/>
      <c r="AK11" s="676"/>
    </row>
    <row r="12" spans="1:37" s="911" customFormat="1" ht="12.9" customHeight="1" x14ac:dyDescent="0.25">
      <c r="A12" s="913"/>
      <c r="B12" s="914"/>
      <c r="C12" s="915"/>
      <c r="D12" s="915"/>
      <c r="E12" s="926"/>
      <c r="F12" s="904"/>
      <c r="G12" s="904"/>
      <c r="H12" s="917"/>
      <c r="I12" s="918" t="s">
        <v>396</v>
      </c>
      <c r="J12" s="919" t="s">
        <v>397</v>
      </c>
      <c r="K12" s="920" t="str">
        <f>UPPER(IF(OR(J12="a",J12="as"),F11,IF(OR(J12="b",J12="bs"),F13,)))</f>
        <v>LI YUTIAN</v>
      </c>
      <c r="L12" s="935"/>
      <c r="M12" s="905"/>
      <c r="N12" s="934"/>
      <c r="O12" s="931"/>
      <c r="P12" s="931"/>
      <c r="Q12" s="908"/>
      <c r="R12" s="909"/>
      <c r="S12" s="910"/>
      <c r="U12" s="921" t="e">
        <f>#REF!</f>
        <v>#REF!</v>
      </c>
      <c r="Y12" s="770"/>
      <c r="Z12" s="770"/>
      <c r="AA12" s="770" t="s">
        <v>88</v>
      </c>
      <c r="AB12" s="655">
        <v>15</v>
      </c>
      <c r="AC12" s="655">
        <v>10</v>
      </c>
      <c r="AD12" s="655">
        <v>6</v>
      </c>
      <c r="AE12" s="655">
        <v>3</v>
      </c>
      <c r="AF12" s="655">
        <v>1</v>
      </c>
      <c r="AG12" s="655">
        <v>0</v>
      </c>
      <c r="AH12" s="655">
        <v>0</v>
      </c>
      <c r="AI12" s="676"/>
      <c r="AJ12" s="676"/>
      <c r="AK12" s="676"/>
    </row>
    <row r="13" spans="1:37" s="911" customFormat="1" ht="12.9" customHeight="1" x14ac:dyDescent="0.25">
      <c r="A13" s="913">
        <v>4</v>
      </c>
      <c r="B13" s="899" t="str">
        <f>IF($E13="","",VLOOKUP($E13,'B-V.kcs-U14-F elo'!$A$7:$O$22,14))</f>
        <v/>
      </c>
      <c r="C13" s="900" t="str">
        <f>IF($E13="","",VLOOKUP($E13,'B-V.kcs-U14-F elo'!$A$7:$O$22,15))</f>
        <v/>
      </c>
      <c r="D13" s="900" t="str">
        <f>IF($E13="","",VLOOKUP($E13,'B-V.kcs-U14-F elo'!$A$7:$O$22,5))</f>
        <v/>
      </c>
      <c r="E13" s="901"/>
      <c r="F13" s="922" t="str">
        <f>UPPER(IF($E13="","",VLOOKUP($E13,'B-V.kcs-U14-F elo'!$A$7:$O$22,2)))</f>
        <v/>
      </c>
      <c r="G13" s="922" t="str">
        <f>IF($E13="","",VLOOKUP($E13,'B-V.kcs-U14-F elo'!$A$7:$O$22,3))</f>
        <v/>
      </c>
      <c r="H13" s="922"/>
      <c r="I13" s="922" t="str">
        <f>IF($E13="","",VLOOKUP($E13,'B-V.kcs-U14-F elo'!$A$7:$O$22,4))</f>
        <v/>
      </c>
      <c r="J13" s="936"/>
      <c r="K13" s="905"/>
      <c r="L13" s="905"/>
      <c r="M13" s="905"/>
      <c r="N13" s="934"/>
      <c r="O13" s="931"/>
      <c r="P13" s="931"/>
      <c r="Q13" s="908"/>
      <c r="R13" s="909"/>
      <c r="S13" s="910"/>
      <c r="U13" s="921" t="e">
        <f>#REF!</f>
        <v>#REF!</v>
      </c>
      <c r="Y13" s="770"/>
      <c r="Z13" s="770"/>
      <c r="AA13" s="770" t="s">
        <v>84</v>
      </c>
      <c r="AB13" s="655">
        <v>10</v>
      </c>
      <c r="AC13" s="655">
        <v>6</v>
      </c>
      <c r="AD13" s="655">
        <v>3</v>
      </c>
      <c r="AE13" s="655">
        <v>1</v>
      </c>
      <c r="AF13" s="655">
        <v>0</v>
      </c>
      <c r="AG13" s="655">
        <v>0</v>
      </c>
      <c r="AH13" s="655">
        <v>0</v>
      </c>
      <c r="AI13" s="676"/>
      <c r="AJ13" s="676"/>
      <c r="AK13" s="676"/>
    </row>
    <row r="14" spans="1:37" s="911" customFormat="1" ht="12.9" customHeight="1" x14ac:dyDescent="0.25">
      <c r="A14" s="913"/>
      <c r="B14" s="914"/>
      <c r="C14" s="915"/>
      <c r="D14" s="915"/>
      <c r="E14" s="926"/>
      <c r="F14" s="905"/>
      <c r="G14" s="905"/>
      <c r="H14" s="937"/>
      <c r="I14" s="938"/>
      <c r="J14" s="927"/>
      <c r="K14" s="905"/>
      <c r="L14" s="905"/>
      <c r="M14" s="928" t="s">
        <v>396</v>
      </c>
      <c r="N14" s="929" t="s">
        <v>397</v>
      </c>
      <c r="O14" s="920" t="str">
        <f>UPPER(IF(OR(N14="a",N14="as"),M10,IF(OR(N14="b",N14="bs"),M18,)))</f>
        <v>RÉGAISZ</v>
      </c>
      <c r="P14" s="930"/>
      <c r="Q14" s="908"/>
      <c r="R14" s="909"/>
      <c r="S14" s="910"/>
      <c r="U14" s="921" t="e">
        <f>#REF!</f>
        <v>#REF!</v>
      </c>
      <c r="Y14" s="770"/>
      <c r="Z14" s="770"/>
      <c r="AA14" s="770" t="s">
        <v>85</v>
      </c>
      <c r="AB14" s="655">
        <v>3</v>
      </c>
      <c r="AC14" s="655">
        <v>2</v>
      </c>
      <c r="AD14" s="655">
        <v>1</v>
      </c>
      <c r="AE14" s="655">
        <v>0</v>
      </c>
      <c r="AF14" s="655">
        <v>0</v>
      </c>
      <c r="AG14" s="655">
        <v>0</v>
      </c>
      <c r="AH14" s="655">
        <v>0</v>
      </c>
      <c r="AI14" s="676"/>
      <c r="AJ14" s="676"/>
      <c r="AK14" s="676"/>
    </row>
    <row r="15" spans="1:37" s="911" customFormat="1" ht="12.9" customHeight="1" x14ac:dyDescent="0.25">
      <c r="A15" s="898">
        <v>5</v>
      </c>
      <c r="B15" s="899">
        <f>IF($E15="","",VLOOKUP($E15,'B-V.kcs-U14-F elo'!$A$7:$O$22,14))</f>
        <v>0</v>
      </c>
      <c r="C15" s="900">
        <f>IF($E15="","",VLOOKUP($E15,'B-V.kcs-U14-F elo'!$A$7:$O$22,15))</f>
        <v>0</v>
      </c>
      <c r="D15" s="900" t="str">
        <f>IF($E15="","",VLOOKUP($E15,'B-V.kcs-U14-F elo'!$A$7:$O$22,5))</f>
        <v>130818</v>
      </c>
      <c r="E15" s="901">
        <v>1</v>
      </c>
      <c r="F15" s="902" t="str">
        <f>UPPER(IF($E15="","",VLOOKUP($E15,'B-V.kcs-U14-F elo'!$A$7:$O$22,2)))</f>
        <v>CZIMMER</v>
      </c>
      <c r="G15" s="902" t="str">
        <f>IF($E15="","",VLOOKUP($E15,'B-V.kcs-U14-F elo'!$A$7:$O$22,3))</f>
        <v>Máté</v>
      </c>
      <c r="H15" s="902"/>
      <c r="I15" s="902" t="str">
        <f>IF($E15="","",VLOOKUP($E15,'B-V.kcs-U14-F elo'!$A$7:$O$22,4))</f>
        <v>Bogádi Dr. Berze Nagy János Ált. Isk.</v>
      </c>
      <c r="J15" s="903"/>
      <c r="K15" s="904"/>
      <c r="L15" s="905"/>
      <c r="M15" s="905"/>
      <c r="N15" s="934"/>
      <c r="O15" s="905" t="s">
        <v>675</v>
      </c>
      <c r="P15" s="934"/>
      <c r="Q15" s="908"/>
      <c r="R15" s="909"/>
      <c r="S15" s="910"/>
      <c r="U15" s="921" t="e">
        <f>#REF!</f>
        <v>#REF!</v>
      </c>
      <c r="Y15" s="770"/>
      <c r="Z15" s="770"/>
      <c r="AA15" s="770"/>
      <c r="AB15" s="770"/>
      <c r="AC15" s="770"/>
      <c r="AD15" s="770"/>
      <c r="AE15" s="770"/>
      <c r="AF15" s="770"/>
      <c r="AG15" s="770"/>
      <c r="AH15" s="770"/>
      <c r="AI15" s="676"/>
      <c r="AJ15" s="676"/>
      <c r="AK15" s="676"/>
    </row>
    <row r="16" spans="1:37" s="911" customFormat="1" ht="12.9" customHeight="1" thickBot="1" x14ac:dyDescent="0.3">
      <c r="A16" s="913"/>
      <c r="B16" s="914"/>
      <c r="C16" s="915"/>
      <c r="D16" s="915"/>
      <c r="E16" s="926"/>
      <c r="F16" s="904"/>
      <c r="G16" s="904"/>
      <c r="H16" s="917"/>
      <c r="I16" s="918" t="s">
        <v>396</v>
      </c>
      <c r="J16" s="919" t="s">
        <v>397</v>
      </c>
      <c r="K16" s="920" t="str">
        <f>UPPER(IF(OR(J16="a",J16="as"),F15,IF(OR(J16="b",J16="bs"),F17,)))</f>
        <v>CZIMMER</v>
      </c>
      <c r="L16" s="920"/>
      <c r="M16" s="905"/>
      <c r="N16" s="934"/>
      <c r="O16" s="931"/>
      <c r="P16" s="934"/>
      <c r="Q16" s="908"/>
      <c r="R16" s="909"/>
      <c r="S16" s="910"/>
      <c r="U16" s="939" t="e">
        <f>#REF!</f>
        <v>#REF!</v>
      </c>
      <c r="Y16" s="770"/>
      <c r="Z16" s="770"/>
      <c r="AA16" s="770" t="s">
        <v>53</v>
      </c>
      <c r="AB16" s="655">
        <v>150</v>
      </c>
      <c r="AC16" s="655">
        <v>120</v>
      </c>
      <c r="AD16" s="655">
        <v>90</v>
      </c>
      <c r="AE16" s="655">
        <v>60</v>
      </c>
      <c r="AF16" s="655">
        <v>40</v>
      </c>
      <c r="AG16" s="655">
        <v>25</v>
      </c>
      <c r="AH16" s="655">
        <v>15</v>
      </c>
      <c r="AI16" s="676"/>
      <c r="AJ16" s="676"/>
      <c r="AK16" s="676"/>
    </row>
    <row r="17" spans="1:37" s="911" customFormat="1" ht="12.9" customHeight="1" x14ac:dyDescent="0.25">
      <c r="A17" s="913">
        <v>6</v>
      </c>
      <c r="B17" s="899">
        <f>IF($E17="","",VLOOKUP($E17,'B-V.kcs-U14-F elo'!$A$7:$O$22,14))</f>
        <v>0</v>
      </c>
      <c r="C17" s="900">
        <f>IF($E17="","",VLOOKUP($E17,'B-V.kcs-U14-F elo'!$A$7:$O$22,15))</f>
        <v>0</v>
      </c>
      <c r="D17" s="900" t="str">
        <f>IF($E17="","",VLOOKUP($E17,'B-V.kcs-U14-F elo'!$A$7:$O$22,5))</f>
        <v>131023</v>
      </c>
      <c r="E17" s="901">
        <v>5</v>
      </c>
      <c r="F17" s="922" t="str">
        <f>UPPER(IF($E17="","",VLOOKUP($E17,'B-V.kcs-U14-F elo'!$A$7:$O$22,2)))</f>
        <v>PÁL</v>
      </c>
      <c r="G17" s="922" t="str">
        <f>IF($E17="","",VLOOKUP($E17,'B-V.kcs-U14-F elo'!$A$7:$O$22,3))</f>
        <v>Krisztián</v>
      </c>
      <c r="H17" s="922"/>
      <c r="I17" s="922" t="str">
        <f>IF($E17="","",VLOOKUP($E17,'B-V.kcs-U14-F elo'!$A$7:$O$22,4))</f>
        <v>Pécsi Belvárosi Ált.Isk.</v>
      </c>
      <c r="J17" s="924"/>
      <c r="K17" s="905" t="s">
        <v>626</v>
      </c>
      <c r="L17" s="925"/>
      <c r="M17" s="905"/>
      <c r="N17" s="934"/>
      <c r="O17" s="931"/>
      <c r="P17" s="934"/>
      <c r="Q17" s="908"/>
      <c r="R17" s="909"/>
      <c r="S17" s="910"/>
      <c r="Y17" s="770"/>
      <c r="Z17" s="770"/>
      <c r="AA17" s="770" t="s">
        <v>76</v>
      </c>
      <c r="AB17" s="655">
        <v>120</v>
      </c>
      <c r="AC17" s="655">
        <v>90</v>
      </c>
      <c r="AD17" s="655">
        <v>60</v>
      </c>
      <c r="AE17" s="655">
        <v>40</v>
      </c>
      <c r="AF17" s="655">
        <v>25</v>
      </c>
      <c r="AG17" s="655">
        <v>15</v>
      </c>
      <c r="AH17" s="655">
        <v>8</v>
      </c>
      <c r="AI17" s="676"/>
      <c r="AJ17" s="676"/>
      <c r="AK17" s="676"/>
    </row>
    <row r="18" spans="1:37" s="911" customFormat="1" ht="12.9" customHeight="1" x14ac:dyDescent="0.25">
      <c r="A18" s="913"/>
      <c r="B18" s="914"/>
      <c r="C18" s="915"/>
      <c r="D18" s="915"/>
      <c r="E18" s="926"/>
      <c r="F18" s="904"/>
      <c r="G18" s="904"/>
      <c r="H18" s="917"/>
      <c r="I18" s="905"/>
      <c r="J18" s="927"/>
      <c r="K18" s="928"/>
      <c r="L18" s="929" t="s">
        <v>397</v>
      </c>
      <c r="M18" s="920" t="str">
        <f>UPPER(IF(OR(L18="a",L18="as"),K16,IF(OR(L18="b",L18="bs"),K20,)))</f>
        <v>CZIMMER</v>
      </c>
      <c r="N18" s="940"/>
      <c r="O18" s="931"/>
      <c r="P18" s="934"/>
      <c r="Q18" s="908"/>
      <c r="R18" s="909"/>
      <c r="S18" s="910"/>
      <c r="Y18" s="770"/>
      <c r="Z18" s="770"/>
      <c r="AA18" s="770" t="s">
        <v>77</v>
      </c>
      <c r="AB18" s="655">
        <v>90</v>
      </c>
      <c r="AC18" s="655">
        <v>60</v>
      </c>
      <c r="AD18" s="655">
        <v>40</v>
      </c>
      <c r="AE18" s="655">
        <v>25</v>
      </c>
      <c r="AF18" s="655">
        <v>15</v>
      </c>
      <c r="AG18" s="655">
        <v>8</v>
      </c>
      <c r="AH18" s="655">
        <v>4</v>
      </c>
      <c r="AI18" s="676"/>
      <c r="AJ18" s="676"/>
      <c r="AK18" s="676"/>
    </row>
    <row r="19" spans="1:37" s="911" customFormat="1" ht="12.9" customHeight="1" x14ac:dyDescent="0.25">
      <c r="A19" s="913">
        <v>7</v>
      </c>
      <c r="B19" s="899">
        <f>IF($E19="","",VLOOKUP($E19,'B-V.kcs-U14-F elo'!$A$7:$O$22,14))</f>
        <v>0</v>
      </c>
      <c r="C19" s="900">
        <f>IF($E19="","",VLOOKUP($E19,'B-V.kcs-U14-F elo'!$A$7:$O$22,15))</f>
        <v>0</v>
      </c>
      <c r="D19" s="900" t="str">
        <f>IF($E19="","",VLOOKUP($E19,'B-V.kcs-U14-F elo'!$A$7:$O$22,5))</f>
        <v>120217</v>
      </c>
      <c r="E19" s="901">
        <v>2</v>
      </c>
      <c r="F19" s="922" t="str">
        <f>UPPER(IF($E19="","",VLOOKUP($E19,'B-V.kcs-U14-F elo'!$A$7:$O$22,2)))</f>
        <v>HORVÁTH</v>
      </c>
      <c r="G19" s="922" t="str">
        <f>IF($E19="","",VLOOKUP($E19,'B-V.kcs-U14-F elo'!$A$7:$O$22,3))</f>
        <v>Áron</v>
      </c>
      <c r="H19" s="922"/>
      <c r="I19" s="922" t="str">
        <f>IF($E19="","",VLOOKUP($E19,'B-V.kcs-U14-F elo'!$A$7:$O$22,4))</f>
        <v>Koch V. Gimn.,Ált.Isk.,Óvoda és Koll.</v>
      </c>
      <c r="J19" s="932"/>
      <c r="K19" s="905"/>
      <c r="L19" s="933"/>
      <c r="M19" s="905" t="s">
        <v>578</v>
      </c>
      <c r="N19" s="931"/>
      <c r="O19" s="931"/>
      <c r="P19" s="934"/>
      <c r="Q19" s="908"/>
      <c r="R19" s="909"/>
      <c r="S19" s="910"/>
      <c r="Y19" s="770"/>
      <c r="Z19" s="770"/>
      <c r="AA19" s="770" t="s">
        <v>78</v>
      </c>
      <c r="AB19" s="655">
        <v>60</v>
      </c>
      <c r="AC19" s="655">
        <v>40</v>
      </c>
      <c r="AD19" s="655">
        <v>25</v>
      </c>
      <c r="AE19" s="655">
        <v>15</v>
      </c>
      <c r="AF19" s="655">
        <v>8</v>
      </c>
      <c r="AG19" s="655">
        <v>4</v>
      </c>
      <c r="AH19" s="655">
        <v>2</v>
      </c>
      <c r="AI19" s="676"/>
      <c r="AJ19" s="676"/>
      <c r="AK19" s="676"/>
    </row>
    <row r="20" spans="1:37" s="911" customFormat="1" ht="12.9" customHeight="1" x14ac:dyDescent="0.25">
      <c r="A20" s="913"/>
      <c r="B20" s="914"/>
      <c r="C20" s="915"/>
      <c r="D20" s="915"/>
      <c r="E20" s="916"/>
      <c r="F20" s="904"/>
      <c r="G20" s="904"/>
      <c r="H20" s="917"/>
      <c r="I20" s="918" t="s">
        <v>396</v>
      </c>
      <c r="J20" s="919" t="s">
        <v>397</v>
      </c>
      <c r="K20" s="920" t="str">
        <f>UPPER(IF(OR(J20="a",J20="as"),F19,IF(OR(J20="b",J20="bs"),F21,)))</f>
        <v>HORVÁTH</v>
      </c>
      <c r="L20" s="935"/>
      <c r="M20" s="905"/>
      <c r="N20" s="931"/>
      <c r="O20" s="931"/>
      <c r="P20" s="934"/>
      <c r="Q20" s="908"/>
      <c r="R20" s="909"/>
      <c r="S20" s="910"/>
      <c r="Y20" s="770"/>
      <c r="Z20" s="770"/>
      <c r="AA20" s="770" t="s">
        <v>79</v>
      </c>
      <c r="AB20" s="655">
        <v>40</v>
      </c>
      <c r="AC20" s="655">
        <v>25</v>
      </c>
      <c r="AD20" s="655">
        <v>15</v>
      </c>
      <c r="AE20" s="655">
        <v>8</v>
      </c>
      <c r="AF20" s="655">
        <v>4</v>
      </c>
      <c r="AG20" s="655">
        <v>2</v>
      </c>
      <c r="AH20" s="655">
        <v>1</v>
      </c>
      <c r="AI20" s="676"/>
      <c r="AJ20" s="676"/>
      <c r="AK20" s="676"/>
    </row>
    <row r="21" spans="1:37" s="911" customFormat="1" ht="12.9" customHeight="1" x14ac:dyDescent="0.25">
      <c r="A21" s="913">
        <v>8</v>
      </c>
      <c r="B21" s="899" t="str">
        <f>IF($E21="","",VLOOKUP($E21,'B-V.kcs-U14-F elo'!$A$7:$O$22,14))</f>
        <v/>
      </c>
      <c r="C21" s="900" t="str">
        <f>IF($E21="","",VLOOKUP($E21,'B-V.kcs-U14-F elo'!$A$7:$O$22,15))</f>
        <v/>
      </c>
      <c r="D21" s="900" t="str">
        <f>IF($E21="","",VLOOKUP($E21,'B-V.kcs-U14-F elo'!$A$7:$O$22,5))</f>
        <v/>
      </c>
      <c r="E21" s="901"/>
      <c r="F21" s="922" t="str">
        <f>UPPER(IF($E21="","",VLOOKUP($E21,'B-V.kcs-U14-F elo'!$A$7:$O$22,2)))</f>
        <v/>
      </c>
      <c r="G21" s="922" t="str">
        <f>IF($E21="","",VLOOKUP($E21,'B-V.kcs-U14-F elo'!$A$7:$O$22,3))</f>
        <v/>
      </c>
      <c r="H21" s="922"/>
      <c r="I21" s="922" t="str">
        <f>IF($E21="","",VLOOKUP($E21,'B-V.kcs-U14-F elo'!$A$7:$O$22,4))</f>
        <v/>
      </c>
      <c r="J21" s="936"/>
      <c r="K21" s="905"/>
      <c r="L21" s="905"/>
      <c r="M21" s="905"/>
      <c r="N21" s="931"/>
      <c r="O21" s="931"/>
      <c r="P21" s="934"/>
      <c r="Q21" s="908"/>
      <c r="R21" s="909"/>
      <c r="S21" s="910"/>
      <c r="Y21" s="770"/>
      <c r="Z21" s="770"/>
      <c r="AA21" s="770" t="s">
        <v>80</v>
      </c>
      <c r="AB21" s="655">
        <v>25</v>
      </c>
      <c r="AC21" s="655">
        <v>15</v>
      </c>
      <c r="AD21" s="655">
        <v>10</v>
      </c>
      <c r="AE21" s="655">
        <v>6</v>
      </c>
      <c r="AF21" s="655">
        <v>3</v>
      </c>
      <c r="AG21" s="655">
        <v>1</v>
      </c>
      <c r="AH21" s="655">
        <v>0</v>
      </c>
      <c r="AI21" s="676"/>
      <c r="AJ21" s="676"/>
      <c r="AK21" s="676"/>
    </row>
    <row r="22" spans="1:37" s="911" customFormat="1" ht="12.9" customHeight="1" x14ac:dyDescent="0.25">
      <c r="A22" s="913"/>
      <c r="B22" s="914"/>
      <c r="C22" s="915"/>
      <c r="D22" s="915"/>
      <c r="E22" s="916"/>
      <c r="F22" s="938"/>
      <c r="G22" s="938"/>
      <c r="H22" s="941"/>
      <c r="I22" s="938"/>
      <c r="J22" s="927"/>
      <c r="K22" s="905"/>
      <c r="L22" s="905"/>
      <c r="M22" s="905"/>
      <c r="N22" s="931"/>
      <c r="O22" s="928" t="s">
        <v>396</v>
      </c>
      <c r="P22" s="929" t="s">
        <v>398</v>
      </c>
      <c r="Q22" s="920" t="str">
        <f>UPPER(IF(OR(P22="a",P22="as"),O14,IF(OR(P22="b",P22="bs"),O30,)))</f>
        <v>WIMMERT</v>
      </c>
      <c r="R22" s="930"/>
      <c r="S22" s="910"/>
      <c r="Y22" s="770"/>
      <c r="Z22" s="770"/>
      <c r="AA22" s="770" t="s">
        <v>81</v>
      </c>
      <c r="AB22" s="655">
        <v>15</v>
      </c>
      <c r="AC22" s="655">
        <v>10</v>
      </c>
      <c r="AD22" s="655">
        <v>6</v>
      </c>
      <c r="AE22" s="655">
        <v>3</v>
      </c>
      <c r="AF22" s="655">
        <v>1</v>
      </c>
      <c r="AG22" s="655">
        <v>0</v>
      </c>
      <c r="AH22" s="655">
        <v>0</v>
      </c>
      <c r="AI22" s="676"/>
      <c r="AJ22" s="676"/>
      <c r="AK22" s="676"/>
    </row>
    <row r="23" spans="1:37" s="911" customFormat="1" ht="12.9" customHeight="1" x14ac:dyDescent="0.25">
      <c r="A23" s="913">
        <v>9</v>
      </c>
      <c r="B23" s="899" t="str">
        <f>IF($E23="","",VLOOKUP($E23,'B-V.kcs-U14-F elo'!$A$7:$O$22,14))</f>
        <v/>
      </c>
      <c r="C23" s="900" t="str">
        <f>IF($E23="","",VLOOKUP($E23,'B-V.kcs-U14-F elo'!$A$7:$O$22,15))</f>
        <v/>
      </c>
      <c r="D23" s="900" t="str">
        <f>IF($E23="","",VLOOKUP($E23,'B-V.kcs-U14-F elo'!$A$7:$O$22,5))</f>
        <v/>
      </c>
      <c r="E23" s="901"/>
      <c r="F23" s="922" t="str">
        <f>UPPER(IF($E23="","",VLOOKUP($E23,'B-V.kcs-U14-F elo'!$A$7:$O$22,2)))</f>
        <v/>
      </c>
      <c r="G23" s="922" t="str">
        <f>IF($E23="","",VLOOKUP($E23,'B-V.kcs-U14-F elo'!$A$7:$O$22,3))</f>
        <v/>
      </c>
      <c r="H23" s="922"/>
      <c r="I23" s="922" t="str">
        <f>IF($E23="","",VLOOKUP($E23,'B-V.kcs-U14-F elo'!$A$7:$O$22,4))</f>
        <v/>
      </c>
      <c r="J23" s="932"/>
      <c r="K23" s="905"/>
      <c r="L23" s="905"/>
      <c r="M23" s="905"/>
      <c r="N23" s="931"/>
      <c r="O23" s="905"/>
      <c r="P23" s="934"/>
      <c r="Q23" s="905" t="s">
        <v>631</v>
      </c>
      <c r="R23" s="931"/>
      <c r="S23" s="910"/>
      <c r="Y23" s="770"/>
      <c r="Z23" s="770"/>
      <c r="AA23" s="770" t="s">
        <v>82</v>
      </c>
      <c r="AB23" s="655">
        <v>10</v>
      </c>
      <c r="AC23" s="655">
        <v>6</v>
      </c>
      <c r="AD23" s="655">
        <v>3</v>
      </c>
      <c r="AE23" s="655">
        <v>1</v>
      </c>
      <c r="AF23" s="655">
        <v>0</v>
      </c>
      <c r="AG23" s="655">
        <v>0</v>
      </c>
      <c r="AH23" s="655">
        <v>0</v>
      </c>
      <c r="AI23" s="676"/>
      <c r="AJ23" s="676"/>
      <c r="AK23" s="676"/>
    </row>
    <row r="24" spans="1:37" s="911" customFormat="1" ht="12.9" customHeight="1" x14ac:dyDescent="0.25">
      <c r="A24" s="913"/>
      <c r="B24" s="914"/>
      <c r="C24" s="915"/>
      <c r="D24" s="915"/>
      <c r="E24" s="916"/>
      <c r="F24" s="904"/>
      <c r="G24" s="904"/>
      <c r="H24" s="917"/>
      <c r="I24" s="918" t="s">
        <v>396</v>
      </c>
      <c r="J24" s="919" t="s">
        <v>398</v>
      </c>
      <c r="K24" s="920" t="str">
        <f>UPPER(IF(OR(J24="a",J24="as"),F23,IF(OR(J24="b",J24="bs"),F25,)))</f>
        <v>WIMMERT</v>
      </c>
      <c r="L24" s="920"/>
      <c r="M24" s="905"/>
      <c r="N24" s="931"/>
      <c r="O24" s="931"/>
      <c r="P24" s="934"/>
      <c r="Q24" s="908"/>
      <c r="R24" s="909"/>
      <c r="S24" s="910"/>
      <c r="Y24" s="770"/>
      <c r="Z24" s="770"/>
      <c r="AA24" s="770" t="s">
        <v>83</v>
      </c>
      <c r="AB24" s="655">
        <v>6</v>
      </c>
      <c r="AC24" s="655">
        <v>3</v>
      </c>
      <c r="AD24" s="655">
        <v>1</v>
      </c>
      <c r="AE24" s="655">
        <v>0</v>
      </c>
      <c r="AF24" s="655">
        <v>0</v>
      </c>
      <c r="AG24" s="655">
        <v>0</v>
      </c>
      <c r="AH24" s="655">
        <v>0</v>
      </c>
      <c r="AI24" s="676"/>
      <c r="AJ24" s="676"/>
      <c r="AK24" s="676"/>
    </row>
    <row r="25" spans="1:37" s="911" customFormat="1" ht="12.9" customHeight="1" x14ac:dyDescent="0.25">
      <c r="A25" s="913">
        <v>10</v>
      </c>
      <c r="B25" s="899">
        <f>IF($E25="","",VLOOKUP($E25,'B-V.kcs-U14-F elo'!$A$7:$O$22,14))</f>
        <v>0</v>
      </c>
      <c r="C25" s="900">
        <f>IF($E25="","",VLOOKUP($E25,'B-V.kcs-U14-F elo'!$A$7:$O$22,15))</f>
        <v>0</v>
      </c>
      <c r="D25" s="900" t="str">
        <f>IF($E25="","",VLOOKUP($E25,'B-V.kcs-U14-F elo'!$A$7:$O$22,5))</f>
        <v>120210</v>
      </c>
      <c r="E25" s="901">
        <v>9</v>
      </c>
      <c r="F25" s="922" t="str">
        <f>UPPER(IF($E25="","",VLOOKUP($E25,'B-V.kcs-U14-F elo'!$A$7:$O$22,2)))</f>
        <v>WIMMERT</v>
      </c>
      <c r="G25" s="922" t="str">
        <f>IF($E25="","",VLOOKUP($E25,'B-V.kcs-U14-F elo'!$A$7:$O$22,3))</f>
        <v>Robin</v>
      </c>
      <c r="H25" s="922"/>
      <c r="I25" s="922" t="str">
        <f>IF($E25="","",VLOOKUP($E25,'B-V.kcs-U14-F elo'!$A$7:$O$22,4))</f>
        <v>Koch V.Gimn.Ált.Isk.,Óvoda és Koll.</v>
      </c>
      <c r="J25" s="924"/>
      <c r="K25" s="905"/>
      <c r="L25" s="925"/>
      <c r="M25" s="905"/>
      <c r="N25" s="931"/>
      <c r="O25" s="931"/>
      <c r="P25" s="934"/>
      <c r="Q25" s="908"/>
      <c r="R25" s="909"/>
      <c r="S25" s="910"/>
      <c r="Y25" s="770"/>
      <c r="Z25" s="770"/>
      <c r="AA25" s="770" t="s">
        <v>88</v>
      </c>
      <c r="AB25" s="655">
        <v>3</v>
      </c>
      <c r="AC25" s="655">
        <v>2</v>
      </c>
      <c r="AD25" s="655">
        <v>1</v>
      </c>
      <c r="AE25" s="655">
        <v>0</v>
      </c>
      <c r="AF25" s="655">
        <v>0</v>
      </c>
      <c r="AG25" s="655">
        <v>0</v>
      </c>
      <c r="AH25" s="655">
        <v>0</v>
      </c>
      <c r="AI25" s="676"/>
      <c r="AJ25" s="676"/>
      <c r="AK25" s="676"/>
    </row>
    <row r="26" spans="1:37" s="911" customFormat="1" ht="12.9" customHeight="1" x14ac:dyDescent="0.25">
      <c r="A26" s="913"/>
      <c r="B26" s="914"/>
      <c r="C26" s="915"/>
      <c r="D26" s="915"/>
      <c r="E26" s="926"/>
      <c r="F26" s="904"/>
      <c r="G26" s="904"/>
      <c r="H26" s="917"/>
      <c r="I26" s="905"/>
      <c r="J26" s="927"/>
      <c r="K26" s="928" t="s">
        <v>396</v>
      </c>
      <c r="L26" s="929" t="s">
        <v>397</v>
      </c>
      <c r="M26" s="920" t="str">
        <f>UPPER(IF(OR(L26="a",L26="as"),K24,IF(OR(L26="b",L26="bs"),K28,)))</f>
        <v>WIMMERT</v>
      </c>
      <c r="N26" s="930"/>
      <c r="O26" s="931"/>
      <c r="P26" s="934"/>
      <c r="Q26" s="908"/>
      <c r="R26" s="909"/>
      <c r="S26" s="910"/>
      <c r="Y26" s="676"/>
      <c r="Z26" s="676"/>
      <c r="AA26" s="676"/>
      <c r="AB26" s="676"/>
      <c r="AC26" s="676"/>
      <c r="AD26" s="676"/>
      <c r="AE26" s="676"/>
      <c r="AF26" s="676"/>
      <c r="AG26" s="676"/>
      <c r="AH26" s="676"/>
      <c r="AI26" s="676"/>
      <c r="AJ26" s="676"/>
      <c r="AK26" s="676"/>
    </row>
    <row r="27" spans="1:37" s="911" customFormat="1" ht="12.9" customHeight="1" x14ac:dyDescent="0.25">
      <c r="A27" s="913">
        <v>11</v>
      </c>
      <c r="B27" s="899" t="str">
        <f>IF($E27="","",VLOOKUP($E27,'B-V.kcs-U14-F elo'!$A$7:$O$22,14))</f>
        <v/>
      </c>
      <c r="C27" s="900" t="str">
        <f>IF($E27="","",VLOOKUP($E27,'B-V.kcs-U14-F elo'!$A$7:$O$22,15))</f>
        <v/>
      </c>
      <c r="D27" s="900" t="str">
        <f>IF($E27="","",VLOOKUP($E27,'B-V.kcs-U14-F elo'!$A$7:$O$22,5))</f>
        <v/>
      </c>
      <c r="E27" s="901"/>
      <c r="F27" s="922" t="str">
        <f>UPPER(IF($E27="","",VLOOKUP($E27,'B-V.kcs-U14-F elo'!$A$7:$O$22,2)))</f>
        <v/>
      </c>
      <c r="G27" s="922" t="str">
        <f>IF($E27="","",VLOOKUP($E27,'B-V.kcs-U14-F elo'!$A$7:$O$22,3))</f>
        <v/>
      </c>
      <c r="H27" s="922"/>
      <c r="I27" s="922" t="str">
        <f>IF($E27="","",VLOOKUP($E27,'B-V.kcs-U14-F elo'!$A$7:$O$22,4))</f>
        <v/>
      </c>
      <c r="J27" s="932"/>
      <c r="K27" s="905"/>
      <c r="L27" s="933"/>
      <c r="M27" s="905" t="s">
        <v>639</v>
      </c>
      <c r="N27" s="934"/>
      <c r="O27" s="931"/>
      <c r="P27" s="934"/>
      <c r="Q27" s="908"/>
      <c r="R27" s="909"/>
      <c r="S27" s="910"/>
      <c r="Y27" s="676"/>
      <c r="Z27" s="676"/>
      <c r="AA27" s="676"/>
      <c r="AB27" s="676"/>
      <c r="AC27" s="676"/>
      <c r="AD27" s="676"/>
      <c r="AE27" s="676"/>
      <c r="AF27" s="676"/>
      <c r="AG27" s="676"/>
      <c r="AH27" s="676"/>
      <c r="AI27" s="676"/>
      <c r="AJ27" s="676"/>
      <c r="AK27" s="676"/>
    </row>
    <row r="28" spans="1:37" s="911" customFormat="1" ht="12.9" customHeight="1" x14ac:dyDescent="0.25">
      <c r="A28" s="942"/>
      <c r="B28" s="914"/>
      <c r="C28" s="915"/>
      <c r="D28" s="915"/>
      <c r="E28" s="926"/>
      <c r="F28" s="904"/>
      <c r="G28" s="904"/>
      <c r="H28" s="917"/>
      <c r="I28" s="918" t="s">
        <v>396</v>
      </c>
      <c r="J28" s="919" t="s">
        <v>398</v>
      </c>
      <c r="K28" s="920" t="str">
        <f>UPPER(IF(OR(J28="a",J28="as"),F27,IF(OR(J28="b",J28="bs"),F29,)))</f>
        <v>SCHMIDT</v>
      </c>
      <c r="L28" s="935"/>
      <c r="M28" s="905"/>
      <c r="N28" s="934"/>
      <c r="O28" s="931"/>
      <c r="P28" s="934"/>
      <c r="Q28" s="908"/>
      <c r="R28" s="909"/>
      <c r="S28" s="910"/>
    </row>
    <row r="29" spans="1:37" s="911" customFormat="1" ht="12.9" customHeight="1" x14ac:dyDescent="0.25">
      <c r="A29" s="898">
        <v>12</v>
      </c>
      <c r="B29" s="899">
        <f>IF($E29="","",VLOOKUP($E29,'B-V.kcs-U14-F elo'!$A$7:$O$22,14))</f>
        <v>0</v>
      </c>
      <c r="C29" s="900">
        <f>IF($E29="","",VLOOKUP($E29,'B-V.kcs-U14-F elo'!$A$7:$O$22,15))</f>
        <v>0</v>
      </c>
      <c r="D29" s="900" t="str">
        <f>IF($E29="","",VLOOKUP($E29,'B-V.kcs-U14-F elo'!$A$7:$O$22,5))</f>
        <v>121021</v>
      </c>
      <c r="E29" s="901">
        <v>7</v>
      </c>
      <c r="F29" s="902" t="str">
        <f>UPPER(IF($E29="","",VLOOKUP($E29,'B-V.kcs-U14-F elo'!$A$7:$O$22,2)))</f>
        <v>SCHMIDT</v>
      </c>
      <c r="G29" s="902" t="str">
        <f>IF($E29="","",VLOOKUP($E29,'B-V.kcs-U14-F elo'!$A$7:$O$22,3))</f>
        <v>Róbert</v>
      </c>
      <c r="H29" s="902"/>
      <c r="I29" s="902" t="str">
        <f>IF($E29="","",VLOOKUP($E29,'B-V.kcs-U14-F elo'!$A$7:$O$22,4))</f>
        <v>Bólyi Általános Iskola és AMI</v>
      </c>
      <c r="J29" s="943"/>
      <c r="K29" s="904"/>
      <c r="L29" s="905"/>
      <c r="M29" s="905"/>
      <c r="N29" s="934"/>
      <c r="O29" s="931"/>
      <c r="P29" s="934"/>
      <c r="Q29" s="908"/>
      <c r="R29" s="909"/>
      <c r="S29" s="910"/>
    </row>
    <row r="30" spans="1:37" s="911" customFormat="1" ht="12.9" customHeight="1" x14ac:dyDescent="0.25">
      <c r="A30" s="913"/>
      <c r="B30" s="914"/>
      <c r="C30" s="915"/>
      <c r="D30" s="915"/>
      <c r="E30" s="926"/>
      <c r="F30" s="905"/>
      <c r="G30" s="905"/>
      <c r="H30" s="937"/>
      <c r="I30" s="938"/>
      <c r="J30" s="927"/>
      <c r="K30" s="905"/>
      <c r="L30" s="905"/>
      <c r="M30" s="928" t="s">
        <v>396</v>
      </c>
      <c r="N30" s="929" t="s">
        <v>397</v>
      </c>
      <c r="O30" s="920" t="str">
        <f>UPPER(IF(OR(N30="a",N30="as"),M26,IF(OR(N30="b",N30="bs"),M34,)))</f>
        <v>WIMMERT</v>
      </c>
      <c r="P30" s="940"/>
      <c r="Q30" s="908"/>
      <c r="R30" s="909"/>
      <c r="S30" s="910"/>
    </row>
    <row r="31" spans="1:37" s="911" customFormat="1" ht="12.9" customHeight="1" x14ac:dyDescent="0.25">
      <c r="A31" s="913">
        <v>13</v>
      </c>
      <c r="B31" s="899" t="str">
        <f>IF($E31="","",VLOOKUP($E31,'B-V.kcs-U14-F elo'!$A$7:$O$22,14))</f>
        <v/>
      </c>
      <c r="C31" s="900" t="str">
        <f>IF($E31="","",VLOOKUP($E31,'B-V.kcs-U14-F elo'!$A$7:$O$22,15))</f>
        <v/>
      </c>
      <c r="D31" s="900" t="str">
        <f>IF($E31="","",VLOOKUP($E31,'B-V.kcs-U14-F elo'!$A$7:$O$22,5))</f>
        <v/>
      </c>
      <c r="E31" s="901"/>
      <c r="F31" s="922" t="str">
        <f>UPPER(IF($E31="","",VLOOKUP($E31,'B-V.kcs-U14-F elo'!$A$7:$O$22,2)))</f>
        <v/>
      </c>
      <c r="G31" s="922" t="str">
        <f>IF($E31="","",VLOOKUP($E31,'B-V.kcs-U14-F elo'!$A$7:$O$22,3))</f>
        <v/>
      </c>
      <c r="H31" s="922"/>
      <c r="I31" s="922" t="str">
        <f>IF($E31="","",VLOOKUP($E31,'B-V.kcs-U14-F elo'!$A$7:$O$22,4))</f>
        <v/>
      </c>
      <c r="J31" s="944"/>
      <c r="K31" s="905"/>
      <c r="L31" s="905"/>
      <c r="M31" s="905"/>
      <c r="N31" s="934"/>
      <c r="O31" s="905" t="s">
        <v>632</v>
      </c>
      <c r="P31" s="931"/>
      <c r="Q31" s="908"/>
      <c r="R31" s="909"/>
      <c r="S31" s="910"/>
    </row>
    <row r="32" spans="1:37" s="911" customFormat="1" ht="12.9" customHeight="1" x14ac:dyDescent="0.25">
      <c r="A32" s="913"/>
      <c r="B32" s="914"/>
      <c r="C32" s="915"/>
      <c r="D32" s="915"/>
      <c r="E32" s="926"/>
      <c r="F32" s="904"/>
      <c r="G32" s="904"/>
      <c r="H32" s="917"/>
      <c r="I32" s="928" t="s">
        <v>396</v>
      </c>
      <c r="J32" s="919" t="s">
        <v>398</v>
      </c>
      <c r="K32" s="920" t="str">
        <f>UPPER(IF(OR(J32="a",J32="as"),F31,IF(OR(J32="b",J32="bs"),F33,)))</f>
        <v>SZALAI</v>
      </c>
      <c r="L32" s="920"/>
      <c r="M32" s="905"/>
      <c r="N32" s="934"/>
      <c r="O32" s="931"/>
      <c r="P32" s="931"/>
      <c r="Q32" s="908"/>
      <c r="R32" s="909"/>
      <c r="S32" s="910"/>
    </row>
    <row r="33" spans="1:19" s="911" customFormat="1" ht="12.9" customHeight="1" x14ac:dyDescent="0.25">
      <c r="A33" s="913">
        <v>14</v>
      </c>
      <c r="B33" s="899">
        <f>IF($E33="","",VLOOKUP($E33,'B-V.kcs-U14-F elo'!$A$7:$O$22,14))</f>
        <v>0</v>
      </c>
      <c r="C33" s="900">
        <f>IF($E33="","",VLOOKUP($E33,'B-V.kcs-U14-F elo'!$A$7:$O$22,15))</f>
        <v>0</v>
      </c>
      <c r="D33" s="900" t="str">
        <f>IF($E33="","",VLOOKUP($E33,'B-V.kcs-U14-F elo'!$A$7:$O$22,5))</f>
        <v>121120</v>
      </c>
      <c r="E33" s="901">
        <v>8</v>
      </c>
      <c r="F33" s="922" t="str">
        <f>UPPER(IF($E33="","",VLOOKUP($E33,'B-V.kcs-U14-F elo'!$A$7:$O$22,2)))</f>
        <v>SZALAI</v>
      </c>
      <c r="G33" s="922" t="str">
        <f>IF($E33="","",VLOOKUP($E33,'B-V.kcs-U14-F elo'!$A$7:$O$22,3))</f>
        <v>Benett</v>
      </c>
      <c r="H33" s="922"/>
      <c r="I33" s="922" t="str">
        <f>IF($E33="","",VLOOKUP($E33,'B-V.kcs-U14-F elo'!$A$7:$O$22,4))</f>
        <v>Pécsi Bártfa Utcai Ált.Isk.</v>
      </c>
      <c r="J33" s="924"/>
      <c r="K33" s="905"/>
      <c r="L33" s="925"/>
      <c r="M33" s="905"/>
      <c r="N33" s="934"/>
      <c r="O33" s="931"/>
      <c r="P33" s="931"/>
      <c r="Q33" s="908"/>
      <c r="R33" s="909"/>
      <c r="S33" s="910"/>
    </row>
    <row r="34" spans="1:19" s="911" customFormat="1" ht="12.9" customHeight="1" x14ac:dyDescent="0.25">
      <c r="A34" s="913"/>
      <c r="B34" s="914"/>
      <c r="C34" s="915"/>
      <c r="D34" s="915"/>
      <c r="E34" s="926"/>
      <c r="F34" s="904"/>
      <c r="G34" s="904"/>
      <c r="H34" s="917"/>
      <c r="I34" s="905"/>
      <c r="J34" s="927"/>
      <c r="K34" s="928" t="s">
        <v>396</v>
      </c>
      <c r="L34" s="929" t="s">
        <v>397</v>
      </c>
      <c r="M34" s="920" t="str">
        <f>UPPER(IF(OR(L34="a",L34="as"),K32,IF(OR(L34="b",L34="bs"),K36,)))</f>
        <v>SZALAI</v>
      </c>
      <c r="N34" s="940"/>
      <c r="O34" s="931"/>
      <c r="P34" s="931"/>
      <c r="Q34" s="908"/>
      <c r="R34" s="909"/>
      <c r="S34" s="910"/>
    </row>
    <row r="35" spans="1:19" s="911" customFormat="1" ht="12.9" customHeight="1" x14ac:dyDescent="0.25">
      <c r="A35" s="913">
        <v>15</v>
      </c>
      <c r="B35" s="899" t="str">
        <f>IF($E35="","",VLOOKUP($E35,'B-V.kcs-U14-F elo'!$A$7:$O$22,14))</f>
        <v/>
      </c>
      <c r="C35" s="900" t="str">
        <f>IF($E35="","",VLOOKUP($E35,'B-V.kcs-U14-F elo'!$A$7:$O$22,15))</f>
        <v/>
      </c>
      <c r="D35" s="900" t="str">
        <f>IF($E35="","",VLOOKUP($E35,'B-V.kcs-U14-F elo'!$A$7:$O$22,5))</f>
        <v/>
      </c>
      <c r="E35" s="901"/>
      <c r="F35" s="922" t="str">
        <f>UPPER(IF($E35="","",VLOOKUP($E35,'B-V.kcs-U14-F elo'!$A$7:$O$22,2)))</f>
        <v/>
      </c>
      <c r="G35" s="922" t="str">
        <f>IF($E35="","",VLOOKUP($E35,'B-V.kcs-U14-F elo'!$A$7:$O$22,3))</f>
        <v/>
      </c>
      <c r="H35" s="922"/>
      <c r="I35" s="922" t="str">
        <f>IF($E35="","",VLOOKUP($E35,'B-V.kcs-U14-F elo'!$A$7:$O$22,4))</f>
        <v/>
      </c>
      <c r="J35" s="932"/>
      <c r="K35" s="905"/>
      <c r="L35" s="933"/>
      <c r="M35" s="905" t="s">
        <v>640</v>
      </c>
      <c r="N35" s="931"/>
      <c r="O35" s="931"/>
      <c r="P35" s="931"/>
      <c r="Q35" s="908"/>
      <c r="R35" s="909"/>
      <c r="S35" s="910"/>
    </row>
    <row r="36" spans="1:19" s="911" customFormat="1" ht="12.9" customHeight="1" x14ac:dyDescent="0.25">
      <c r="A36" s="913"/>
      <c r="B36" s="914"/>
      <c r="C36" s="915"/>
      <c r="D36" s="915"/>
      <c r="E36" s="916"/>
      <c r="F36" s="904"/>
      <c r="G36" s="904"/>
      <c r="H36" s="917"/>
      <c r="I36" s="928" t="s">
        <v>396</v>
      </c>
      <c r="J36" s="919" t="s">
        <v>398</v>
      </c>
      <c r="K36" s="920" t="str">
        <f>UPPER(IF(OR(J36="a",J36="as"),F35,IF(OR(J36="b",J36="bs"),F37,)))</f>
        <v>LINDENLAUB</v>
      </c>
      <c r="L36" s="935"/>
      <c r="M36" s="905"/>
      <c r="N36" s="931"/>
      <c r="O36" s="931"/>
      <c r="P36" s="931"/>
      <c r="Q36" s="908"/>
      <c r="R36" s="909"/>
      <c r="S36" s="910"/>
    </row>
    <row r="37" spans="1:19" s="911" customFormat="1" ht="12.9" customHeight="1" x14ac:dyDescent="0.25">
      <c r="A37" s="898">
        <v>16</v>
      </c>
      <c r="B37" s="899">
        <f>IF($E37="","",VLOOKUP($E37,'B-V.kcs-U14-F elo'!$A$7:$O$22,14))</f>
        <v>0</v>
      </c>
      <c r="C37" s="900">
        <f>IF($E37="","",VLOOKUP($E37,'B-V.kcs-U14-F elo'!$A$7:$O$22,15))</f>
        <v>0</v>
      </c>
      <c r="D37" s="900" t="str">
        <f>IF($E37="","",VLOOKUP($E37,'B-V.kcs-U14-F elo'!$A$7:$O$22,5))</f>
        <v>130123</v>
      </c>
      <c r="E37" s="945">
        <v>4</v>
      </c>
      <c r="F37" s="902" t="str">
        <f>UPPER(IF($E37="","",VLOOKUP($E37,'B-V.kcs-U14-F elo'!$A$7:$O$22,2)))</f>
        <v>LINDENLAUB</v>
      </c>
      <c r="G37" s="902" t="str">
        <f>IF($E37="","",VLOOKUP($E37,'B-V.kcs-U14-F elo'!$A$7:$O$22,3))</f>
        <v>Péter</v>
      </c>
      <c r="H37" s="902"/>
      <c r="I37" s="902" t="str">
        <f>IF($E37="","",VLOOKUP($E37,'B-V.kcs-U14-F elo'!$A$7:$O$22,4))</f>
        <v>Park U. Kat.Ált.Isk.és Óvoda, Mohács</v>
      </c>
      <c r="J37" s="943"/>
      <c r="K37" s="904"/>
      <c r="L37" s="905"/>
      <c r="M37" s="905"/>
      <c r="N37" s="931"/>
      <c r="O37" s="931"/>
      <c r="P37" s="931"/>
      <c r="Q37" s="908"/>
      <c r="R37" s="909"/>
      <c r="S37" s="910"/>
    </row>
    <row r="38" spans="1:19" s="911" customFormat="1" ht="9.6" customHeight="1" x14ac:dyDescent="0.25">
      <c r="A38" s="946"/>
      <c r="B38" s="916"/>
      <c r="C38" s="916"/>
      <c r="D38" s="916"/>
      <c r="E38" s="916"/>
      <c r="F38" s="938"/>
      <c r="G38" s="938"/>
      <c r="H38" s="941"/>
      <c r="I38" s="905"/>
      <c r="J38" s="927"/>
      <c r="K38" s="905"/>
      <c r="L38" s="905"/>
      <c r="M38" s="905"/>
      <c r="N38" s="931"/>
      <c r="O38" s="931"/>
      <c r="P38" s="931"/>
      <c r="Q38" s="908"/>
      <c r="R38" s="909"/>
      <c r="S38" s="910"/>
    </row>
    <row r="39" spans="1:19" s="911" customFormat="1" ht="9.6" customHeight="1" x14ac:dyDescent="0.25">
      <c r="A39" s="947"/>
      <c r="B39" s="948"/>
      <c r="C39" s="948"/>
      <c r="D39" s="948"/>
      <c r="E39" s="916"/>
      <c r="F39" s="948"/>
      <c r="G39" s="948"/>
      <c r="H39" s="948"/>
      <c r="I39" s="948"/>
      <c r="J39" s="916"/>
      <c r="K39" s="948"/>
      <c r="L39" s="948"/>
      <c r="M39" s="948"/>
      <c r="N39" s="949"/>
      <c r="O39" s="949"/>
      <c r="P39" s="949"/>
      <c r="Q39" s="908"/>
      <c r="R39" s="909"/>
      <c r="S39" s="910"/>
    </row>
    <row r="40" spans="1:19" s="911" customFormat="1" ht="9.6" customHeight="1" x14ac:dyDescent="0.25">
      <c r="A40" s="946"/>
      <c r="B40" s="916"/>
      <c r="C40" s="916"/>
      <c r="D40" s="916"/>
      <c r="E40" s="916"/>
      <c r="F40" s="948"/>
      <c r="G40" s="948"/>
      <c r="I40" s="948"/>
      <c r="J40" s="916"/>
      <c r="K40" s="948"/>
      <c r="L40" s="948"/>
      <c r="M40" s="950"/>
      <c r="N40" s="916"/>
      <c r="O40" s="948"/>
      <c r="P40" s="949"/>
      <c r="Q40" s="908"/>
      <c r="R40" s="909"/>
      <c r="S40" s="910"/>
    </row>
    <row r="41" spans="1:19" s="911" customFormat="1" ht="9.6" customHeight="1" x14ac:dyDescent="0.25">
      <c r="A41" s="946"/>
      <c r="B41" s="948"/>
      <c r="C41" s="948"/>
      <c r="D41" s="948"/>
      <c r="E41" s="916"/>
      <c r="F41" s="948"/>
      <c r="G41" s="948"/>
      <c r="H41" s="948"/>
      <c r="I41" s="948"/>
      <c r="J41" s="916"/>
      <c r="K41" s="948"/>
      <c r="L41" s="948"/>
      <c r="M41" s="948"/>
      <c r="N41" s="949"/>
      <c r="O41" s="948"/>
      <c r="P41" s="949"/>
      <c r="Q41" s="908"/>
      <c r="R41" s="909"/>
      <c r="S41" s="910"/>
    </row>
    <row r="42" spans="1:19" s="911" customFormat="1" ht="9.6" customHeight="1" x14ac:dyDescent="0.25">
      <c r="A42" s="946"/>
      <c r="B42" s="916"/>
      <c r="C42" s="916"/>
      <c r="D42" s="916"/>
      <c r="E42" s="916"/>
      <c r="F42" s="948"/>
      <c r="G42" s="948"/>
      <c r="I42" s="950"/>
      <c r="J42" s="916"/>
      <c r="K42" s="948"/>
      <c r="L42" s="948"/>
      <c r="M42" s="948"/>
      <c r="N42" s="949"/>
      <c r="O42" s="949"/>
      <c r="P42" s="949"/>
      <c r="Q42" s="908"/>
      <c r="R42" s="909"/>
      <c r="S42" s="910"/>
    </row>
    <row r="43" spans="1:19" s="911" customFormat="1" ht="9.6" customHeight="1" x14ac:dyDescent="0.25">
      <c r="A43" s="946"/>
      <c r="B43" s="948"/>
      <c r="C43" s="948"/>
      <c r="D43" s="948"/>
      <c r="E43" s="916"/>
      <c r="F43" s="948"/>
      <c r="G43" s="948"/>
      <c r="H43" s="948"/>
      <c r="I43" s="948"/>
      <c r="J43" s="916"/>
      <c r="K43" s="948"/>
      <c r="L43" s="951"/>
      <c r="M43" s="948"/>
      <c r="N43" s="949"/>
      <c r="O43" s="949"/>
      <c r="P43" s="949"/>
      <c r="Q43" s="908"/>
      <c r="R43" s="909"/>
      <c r="S43" s="910"/>
    </row>
    <row r="44" spans="1:19" s="911" customFormat="1" ht="9.6" customHeight="1" x14ac:dyDescent="0.25">
      <c r="A44" s="946"/>
      <c r="B44" s="916"/>
      <c r="C44" s="916"/>
      <c r="D44" s="916"/>
      <c r="E44" s="916"/>
      <c r="F44" s="948"/>
      <c r="G44" s="948"/>
      <c r="I44" s="948"/>
      <c r="J44" s="916"/>
      <c r="K44" s="950"/>
      <c r="L44" s="916"/>
      <c r="M44" s="948"/>
      <c r="N44" s="949"/>
      <c r="O44" s="949"/>
      <c r="P44" s="949"/>
      <c r="Q44" s="908"/>
      <c r="R44" s="909"/>
      <c r="S44" s="910"/>
    </row>
    <row r="45" spans="1:19" s="911" customFormat="1" ht="9.6" customHeight="1" x14ac:dyDescent="0.25">
      <c r="A45" s="946"/>
      <c r="B45" s="948"/>
      <c r="C45" s="948"/>
      <c r="D45" s="948"/>
      <c r="E45" s="916"/>
      <c r="F45" s="948"/>
      <c r="G45" s="948"/>
      <c r="H45" s="948"/>
      <c r="I45" s="948"/>
      <c r="J45" s="916"/>
      <c r="K45" s="948"/>
      <c r="L45" s="948"/>
      <c r="M45" s="948"/>
      <c r="N45" s="949"/>
      <c r="O45" s="949"/>
      <c r="P45" s="949"/>
      <c r="Q45" s="908"/>
      <c r="R45" s="909"/>
      <c r="S45" s="910"/>
    </row>
    <row r="46" spans="1:19" s="911" customFormat="1" ht="9.6" customHeight="1" x14ac:dyDescent="0.25">
      <c r="A46" s="946"/>
      <c r="B46" s="916"/>
      <c r="C46" s="916"/>
      <c r="D46" s="916"/>
      <c r="E46" s="916"/>
      <c r="F46" s="948"/>
      <c r="G46" s="948"/>
      <c r="I46" s="950"/>
      <c r="J46" s="916"/>
      <c r="K46" s="948"/>
      <c r="L46" s="948"/>
      <c r="M46" s="948"/>
      <c r="N46" s="949"/>
      <c r="O46" s="949"/>
      <c r="P46" s="949"/>
      <c r="Q46" s="908"/>
      <c r="R46" s="909"/>
      <c r="S46" s="910"/>
    </row>
    <row r="47" spans="1:19" s="911" customFormat="1" ht="9.6" customHeight="1" x14ac:dyDescent="0.25">
      <c r="A47" s="947"/>
      <c r="B47" s="948"/>
      <c r="C47" s="948"/>
      <c r="D47" s="948"/>
      <c r="E47" s="916"/>
      <c r="F47" s="948"/>
      <c r="G47" s="948"/>
      <c r="H47" s="948"/>
      <c r="I47" s="948"/>
      <c r="J47" s="916"/>
      <c r="K47" s="948"/>
      <c r="L47" s="948"/>
      <c r="M47" s="948"/>
      <c r="N47" s="948"/>
      <c r="O47" s="906"/>
      <c r="P47" s="906"/>
      <c r="Q47" s="908"/>
      <c r="R47" s="909"/>
      <c r="S47" s="910"/>
    </row>
    <row r="48" spans="1:19" s="692" customFormat="1" ht="6.75" customHeight="1" x14ac:dyDescent="0.25">
      <c r="A48" s="952"/>
      <c r="B48" s="952"/>
      <c r="C48" s="952"/>
      <c r="D48" s="952"/>
      <c r="E48" s="952"/>
      <c r="F48" s="953"/>
      <c r="G48" s="953"/>
      <c r="H48" s="953"/>
      <c r="I48" s="953"/>
      <c r="J48" s="954"/>
      <c r="K48" s="955"/>
      <c r="L48" s="956"/>
      <c r="M48" s="955"/>
      <c r="N48" s="956"/>
      <c r="O48" s="955"/>
      <c r="P48" s="956"/>
      <c r="Q48" s="955"/>
      <c r="R48" s="956"/>
      <c r="S48" s="957"/>
    </row>
    <row r="49" spans="1:18" s="967" customFormat="1" ht="10.5" customHeight="1" x14ac:dyDescent="0.25">
      <c r="A49" s="797" t="s">
        <v>35</v>
      </c>
      <c r="B49" s="798"/>
      <c r="C49" s="798"/>
      <c r="D49" s="799"/>
      <c r="E49" s="958" t="s">
        <v>2</v>
      </c>
      <c r="F49" s="959" t="s">
        <v>37</v>
      </c>
      <c r="G49" s="958"/>
      <c r="H49" s="960"/>
      <c r="I49" s="961"/>
      <c r="J49" s="958" t="s">
        <v>2</v>
      </c>
      <c r="K49" s="959" t="s">
        <v>46</v>
      </c>
      <c r="L49" s="962"/>
      <c r="M49" s="959" t="s">
        <v>47</v>
      </c>
      <c r="N49" s="963"/>
      <c r="O49" s="964" t="s">
        <v>48</v>
      </c>
      <c r="P49" s="964"/>
      <c r="Q49" s="965"/>
      <c r="R49" s="966"/>
    </row>
    <row r="50" spans="1:18" s="967" customFormat="1" ht="9" customHeight="1" x14ac:dyDescent="0.25">
      <c r="A50" s="968" t="s">
        <v>36</v>
      </c>
      <c r="B50" s="969"/>
      <c r="C50" s="970"/>
      <c r="D50" s="971"/>
      <c r="E50" s="972"/>
      <c r="F50" s="833"/>
      <c r="G50" s="973"/>
      <c r="H50" s="833"/>
      <c r="I50" s="826"/>
      <c r="J50" s="974" t="s">
        <v>3</v>
      </c>
      <c r="K50" s="829"/>
      <c r="L50" s="818"/>
      <c r="M50" s="829"/>
      <c r="N50" s="975"/>
      <c r="O50" s="976" t="s">
        <v>38</v>
      </c>
      <c r="P50" s="977"/>
      <c r="Q50" s="977"/>
      <c r="R50" s="978"/>
    </row>
    <row r="51" spans="1:18" s="967" customFormat="1" ht="9" customHeight="1" x14ac:dyDescent="0.25">
      <c r="A51" s="979" t="s">
        <v>45</v>
      </c>
      <c r="B51" s="980"/>
      <c r="C51" s="981"/>
      <c r="D51" s="982"/>
      <c r="E51" s="972"/>
      <c r="F51" s="833"/>
      <c r="G51" s="973"/>
      <c r="H51" s="833"/>
      <c r="I51" s="826"/>
      <c r="J51" s="974" t="s">
        <v>4</v>
      </c>
      <c r="K51" s="829"/>
      <c r="L51" s="818"/>
      <c r="M51" s="829"/>
      <c r="N51" s="975"/>
      <c r="O51" s="983"/>
      <c r="P51" s="984"/>
      <c r="Q51" s="980"/>
      <c r="R51" s="985"/>
    </row>
    <row r="52" spans="1:18" s="967" customFormat="1" ht="9" customHeight="1" x14ac:dyDescent="0.25">
      <c r="A52" s="830"/>
      <c r="B52" s="831"/>
      <c r="C52" s="986"/>
      <c r="D52" s="832"/>
      <c r="E52" s="972"/>
      <c r="F52" s="833"/>
      <c r="G52" s="973"/>
      <c r="H52" s="833"/>
      <c r="I52" s="826"/>
      <c r="J52" s="974" t="s">
        <v>5</v>
      </c>
      <c r="K52" s="829"/>
      <c r="L52" s="818"/>
      <c r="M52" s="829"/>
      <c r="N52" s="975"/>
      <c r="O52" s="976" t="s">
        <v>39</v>
      </c>
      <c r="P52" s="977"/>
      <c r="Q52" s="977"/>
      <c r="R52" s="978"/>
    </row>
    <row r="53" spans="1:18" s="967" customFormat="1" ht="9" customHeight="1" x14ac:dyDescent="0.25">
      <c r="A53" s="834"/>
      <c r="B53" s="835"/>
      <c r="C53" s="835"/>
      <c r="D53" s="836"/>
      <c r="E53" s="972"/>
      <c r="F53" s="833"/>
      <c r="G53" s="973"/>
      <c r="H53" s="833"/>
      <c r="I53" s="826"/>
      <c r="J53" s="974" t="s">
        <v>6</v>
      </c>
      <c r="K53" s="829"/>
      <c r="L53" s="818"/>
      <c r="M53" s="829"/>
      <c r="N53" s="975"/>
      <c r="O53" s="829"/>
      <c r="P53" s="818"/>
      <c r="Q53" s="829"/>
      <c r="R53" s="975"/>
    </row>
    <row r="54" spans="1:18" s="967" customFormat="1" ht="9" customHeight="1" x14ac:dyDescent="0.25">
      <c r="A54" s="839"/>
      <c r="B54" s="840"/>
      <c r="C54" s="840"/>
      <c r="D54" s="841"/>
      <c r="E54" s="972"/>
      <c r="F54" s="833"/>
      <c r="G54" s="973"/>
      <c r="H54" s="833"/>
      <c r="I54" s="826"/>
      <c r="J54" s="974" t="s">
        <v>7</v>
      </c>
      <c r="K54" s="829"/>
      <c r="L54" s="818"/>
      <c r="M54" s="829"/>
      <c r="N54" s="975"/>
      <c r="O54" s="980"/>
      <c r="P54" s="984"/>
      <c r="Q54" s="980"/>
      <c r="R54" s="985"/>
    </row>
    <row r="55" spans="1:18" s="967" customFormat="1" ht="9" customHeight="1" x14ac:dyDescent="0.25">
      <c r="A55" s="842"/>
      <c r="B55" s="843"/>
      <c r="C55" s="835"/>
      <c r="D55" s="836"/>
      <c r="E55" s="972"/>
      <c r="F55" s="833"/>
      <c r="G55" s="973"/>
      <c r="H55" s="833"/>
      <c r="I55" s="826"/>
      <c r="J55" s="974" t="s">
        <v>8</v>
      </c>
      <c r="K55" s="829"/>
      <c r="L55" s="818"/>
      <c r="M55" s="829"/>
      <c r="N55" s="975"/>
      <c r="O55" s="976" t="s">
        <v>28</v>
      </c>
      <c r="P55" s="977"/>
      <c r="Q55" s="977"/>
      <c r="R55" s="978"/>
    </row>
    <row r="56" spans="1:18" s="967" customFormat="1" ht="9" customHeight="1" x14ac:dyDescent="0.25">
      <c r="A56" s="842"/>
      <c r="B56" s="843"/>
      <c r="C56" s="987"/>
      <c r="D56" s="844"/>
      <c r="E56" s="972"/>
      <c r="F56" s="833"/>
      <c r="G56" s="973"/>
      <c r="H56" s="833"/>
      <c r="I56" s="826"/>
      <c r="J56" s="974" t="s">
        <v>9</v>
      </c>
      <c r="K56" s="829"/>
      <c r="L56" s="818"/>
      <c r="M56" s="829"/>
      <c r="N56" s="975"/>
      <c r="O56" s="829"/>
      <c r="P56" s="818"/>
      <c r="Q56" s="829"/>
      <c r="R56" s="975"/>
    </row>
    <row r="57" spans="1:18" s="967" customFormat="1" ht="9" customHeight="1" x14ac:dyDescent="0.25">
      <c r="A57" s="845"/>
      <c r="B57" s="846"/>
      <c r="C57" s="988"/>
      <c r="D57" s="847"/>
      <c r="E57" s="989"/>
      <c r="F57" s="849"/>
      <c r="G57" s="990"/>
      <c r="H57" s="849"/>
      <c r="I57" s="852"/>
      <c r="J57" s="991" t="s">
        <v>10</v>
      </c>
      <c r="K57" s="980"/>
      <c r="L57" s="984"/>
      <c r="M57" s="980"/>
      <c r="N57" s="985"/>
      <c r="O57" s="980" t="e">
        <f>R4</f>
        <v>#REF!</v>
      </c>
      <c r="P57" s="984"/>
      <c r="Q57" s="980"/>
      <c r="R57" s="992">
        <f>MIN(4,'B-V.kcs-U14-F elo'!Q5)</f>
        <v>4</v>
      </c>
    </row>
  </sheetData>
  <mergeCells count="1">
    <mergeCell ref="A4:C4"/>
  </mergeCells>
  <conditionalFormatting sqref="B39 B41 B43 B45 B47">
    <cfRule type="cellIs" dxfId="126" priority="4" stopIfTrue="1" operator="equal">
      <formula>"QA"</formula>
    </cfRule>
    <cfRule type="cellIs" dxfId="125" priority="5" stopIfTrue="1" operator="equal">
      <formula>"DA"</formula>
    </cfRule>
  </conditionalFormatting>
  <conditionalFormatting sqref="E7 E9 E11 E13 E15 E17 E19 E21 E23 E25 E27 E29 E31 E33 E35 E37">
    <cfRule type="expression" dxfId="124" priority="2" stopIfTrue="1">
      <formula>$E7&lt;5</formula>
    </cfRule>
  </conditionalFormatting>
  <conditionalFormatting sqref="E39 E41 E43 E45 E47">
    <cfRule type="expression" dxfId="123" priority="10" stopIfTrue="1">
      <formula>AND($E39&lt;9,$C39&gt;0)</formula>
    </cfRule>
  </conditionalFormatting>
  <conditionalFormatting sqref="F7 F9 F11 F13 F15 F17 F19 F21 F23 F25 F27 F29 F31 F33 F35 F37">
    <cfRule type="cellIs" dxfId="122" priority="1" stopIfTrue="1" operator="equal">
      <formula>"Bye"</formula>
    </cfRule>
  </conditionalFormatting>
  <conditionalFormatting sqref="F39 F41 F43 F45 F47">
    <cfRule type="cellIs" dxfId="121" priority="8" stopIfTrue="1" operator="equal">
      <formula>"Bye"</formula>
    </cfRule>
  </conditionalFormatting>
  <conditionalFormatting sqref="F39:I39 F41:I41 F43:I43 F45:I45 F47:I47">
    <cfRule type="expression" dxfId="120" priority="9" stopIfTrue="1">
      <formula>AND($E39&lt;9,$C39&gt;0)</formula>
    </cfRule>
  </conditionalFormatting>
  <conditionalFormatting sqref="H7 H9 H11 H13 H15 H17 H19 H21 H23 H25 H27 H29 H31 H33 H35 H37">
    <cfRule type="expression" dxfId="119" priority="14" stopIfTrue="1">
      <formula>AND($E7&lt;9,$C7&gt;0)</formula>
    </cfRule>
  </conditionalFormatting>
  <conditionalFormatting sqref="I8 K10 I12 M14 I16 K18 I20 O22 I24 K26 I28 M30 I32 K34 I36 M40 I42 K44 I46">
    <cfRule type="expression" dxfId="118" priority="11" stopIfTrue="1">
      <formula>AND($O$1="CU",I8="Umpire")</formula>
    </cfRule>
    <cfRule type="expression" dxfId="117" priority="12" stopIfTrue="1">
      <formula>AND($O$1="CU",I8&lt;&gt;"Umpire",J8&lt;&gt;"")</formula>
    </cfRule>
    <cfRule type="expression" dxfId="116" priority="13" stopIfTrue="1">
      <formula>AND($O$1="CU",I8&lt;&gt;"Umpire")</formula>
    </cfRule>
  </conditionalFormatting>
  <conditionalFormatting sqref="J8 L10 J12 N14 J16 L18 J20 P22 J24 L26 J28 N30 J32 L34 J36 R57">
    <cfRule type="expression" dxfId="115" priority="3" stopIfTrue="1">
      <formula>$O$1="CU"</formula>
    </cfRule>
  </conditionalFormatting>
  <conditionalFormatting sqref="K8 M10 K12 O14 K16 M18 K20 Q22 K24 M26 K28 O30 K32 M34 K36 O40 K42 M44 K46">
    <cfRule type="expression" dxfId="114" priority="6" stopIfTrue="1">
      <formula>J8="as"</formula>
    </cfRule>
    <cfRule type="expression" dxfId="113" priority="7" stopIfTrue="1">
      <formula>J8="bs"</formula>
    </cfRule>
  </conditionalFormatting>
  <dataValidations count="1">
    <dataValidation type="list" allowBlank="1" showInputMessage="1" sqref="I46 I42 K44 M40 I8 M14 K10 K18 K26 K34 M30 I12 I36 O22 I16 I32 I24 I20 I28" xr:uid="{39BF88FD-D391-4592-864F-FCF92B750661}">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21" r:id="rId4" name="Button 1">
              <controlPr defaultSize="0" print="0" autoFill="0" autoPict="0" macro="[1]!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98722" r:id="rId5" name="Button 2">
              <controlPr defaultSize="0" print="0" autoFill="0" autoPict="0" macro="[1]!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D322-D984-415B-8FA0-CA56E1C43315}">
  <sheetPr codeName="Sheet24">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4.33203125" style="676" customWidth="1"/>
    <col min="3" max="3" width="12" style="676" customWidth="1"/>
    <col min="4" max="4" width="35.5546875" style="749" bestFit="1" customWidth="1"/>
    <col min="5" max="5" width="9.33203125" style="750" customWidth="1"/>
    <col min="6" max="6" width="6.109375" style="751" hidden="1" customWidth="1"/>
    <col min="7" max="7" width="33.8867187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16384" width="8.88671875" style="676"/>
  </cols>
  <sheetData>
    <row r="1" spans="1:17" ht="24.6" x14ac:dyDescent="0.4">
      <c r="A1" s="667" t="e">
        <f>[1]Altalanos!$A$6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854" t="e">
        <f>[1]Altalanos!$E$8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[1]Altalanos!$A$10</f>
        <v>#REF!</v>
      </c>
      <c r="B5" s="703"/>
      <c r="C5" s="704" t="e">
        <f>[1]Altalanos!$C$10</f>
        <v>#REF!</v>
      </c>
      <c r="D5" s="705" t="e">
        <f>[1]Altalanos!$D$10</f>
        <v>#REF!</v>
      </c>
      <c r="E5" s="705"/>
      <c r="F5" s="705"/>
      <c r="G5" s="705"/>
      <c r="H5" s="706" t="e">
        <f>[1]Altalanos!$E$10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309</v>
      </c>
      <c r="C7" s="724" t="s">
        <v>399</v>
      </c>
      <c r="D7" s="725" t="s">
        <v>311</v>
      </c>
      <c r="E7" s="726" t="s">
        <v>400</v>
      </c>
      <c r="F7" s="727"/>
      <c r="G7" s="728"/>
      <c r="H7" s="725"/>
      <c r="I7" s="725"/>
      <c r="J7" s="729"/>
      <c r="K7" s="730"/>
      <c r="L7" s="731"/>
      <c r="M7" s="730"/>
      <c r="N7" s="732"/>
      <c r="O7" s="725"/>
      <c r="P7" s="733"/>
      <c r="Q7" s="734"/>
    </row>
    <row r="8" spans="1:17" s="735" customFormat="1" ht="18.899999999999999" customHeight="1" x14ac:dyDescent="0.25">
      <c r="A8" s="723">
        <v>2</v>
      </c>
      <c r="B8" s="724" t="s">
        <v>401</v>
      </c>
      <c r="C8" s="724" t="s">
        <v>402</v>
      </c>
      <c r="D8" s="725" t="s">
        <v>375</v>
      </c>
      <c r="E8" s="726" t="s">
        <v>403</v>
      </c>
      <c r="F8" s="736"/>
      <c r="G8" s="737"/>
      <c r="H8" s="725"/>
      <c r="I8" s="725"/>
      <c r="J8" s="729"/>
      <c r="K8" s="730"/>
      <c r="L8" s="731"/>
      <c r="M8" s="730"/>
      <c r="N8" s="732"/>
      <c r="O8" s="725"/>
      <c r="P8" s="733"/>
      <c r="Q8" s="734"/>
    </row>
    <row r="9" spans="1:17" s="735" customFormat="1" ht="18.899999999999999" customHeight="1" x14ac:dyDescent="0.25">
      <c r="A9" s="723">
        <v>3</v>
      </c>
      <c r="B9" s="724" t="s">
        <v>404</v>
      </c>
      <c r="C9" s="724" t="s">
        <v>405</v>
      </c>
      <c r="D9" s="725" t="s">
        <v>334</v>
      </c>
      <c r="E9" s="726" t="s">
        <v>406</v>
      </c>
      <c r="F9" s="736"/>
      <c r="G9" s="737"/>
      <c r="H9" s="725"/>
      <c r="I9" s="725"/>
      <c r="J9" s="729"/>
      <c r="K9" s="730"/>
      <c r="L9" s="731"/>
      <c r="M9" s="730"/>
      <c r="N9" s="732"/>
      <c r="O9" s="725"/>
      <c r="P9" s="738"/>
      <c r="Q9" s="739"/>
    </row>
    <row r="10" spans="1:17" s="735" customFormat="1" ht="18.899999999999999" customHeight="1" x14ac:dyDescent="0.25">
      <c r="A10" s="723">
        <v>4</v>
      </c>
      <c r="B10" s="724"/>
      <c r="C10" s="724"/>
      <c r="D10" s="725"/>
      <c r="E10" s="726"/>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12" priority="14" stopIfTrue="1">
      <formula>$Q7&gt;=1</formula>
    </cfRule>
  </conditionalFormatting>
  <conditionalFormatting sqref="B7:D37">
    <cfRule type="expression" dxfId="111" priority="1" stopIfTrue="1">
      <formula>$Q7&gt;=1</formula>
    </cfRule>
  </conditionalFormatting>
  <conditionalFormatting sqref="E7:E14">
    <cfRule type="expression" dxfId="110" priority="6" stopIfTrue="1">
      <formula>AND(ROUNDDOWN(($A$4-E7)/365.25,0)&lt;=13,G7&lt;&gt;"OK")</formula>
    </cfRule>
    <cfRule type="expression" dxfId="109" priority="7" stopIfTrue="1">
      <formula>AND(ROUNDDOWN(($A$4-E7)/365.25,0)&lt;=14,G7&lt;&gt;"OK")</formula>
    </cfRule>
    <cfRule type="expression" dxfId="108" priority="8" stopIfTrue="1">
      <formula>AND(ROUNDDOWN(($A$4-E7)/365.25,0)&lt;=17,G7&lt;&gt;"OK")</formula>
    </cfRule>
    <cfRule type="expression" dxfId="107" priority="11" stopIfTrue="1">
      <formula>AND(ROUNDDOWN(($A$4-E7)/365.25,0)&lt;=13,G7&lt;&gt;"OK")</formula>
    </cfRule>
    <cfRule type="expression" dxfId="106" priority="12" stopIfTrue="1">
      <formula>AND(ROUNDDOWN(($A$4-E7)/365.25,0)&lt;=14,G7&lt;&gt;"OK")</formula>
    </cfRule>
    <cfRule type="expression" dxfId="105" priority="13" stopIfTrue="1">
      <formula>AND(ROUNDDOWN(($A$4-E7)/365.25,0)&lt;=17,G7&lt;&gt;"OK")</formula>
    </cfRule>
  </conditionalFormatting>
  <conditionalFormatting sqref="E7:E27 E29:E37">
    <cfRule type="expression" dxfId="104" priority="2" stopIfTrue="1">
      <formula>AND(ROUNDDOWN(($A$4-E7)/365.25,0)&lt;=13,G7&lt;&gt;"OK")</formula>
    </cfRule>
    <cfRule type="expression" dxfId="103" priority="3" stopIfTrue="1">
      <formula>AND(ROUNDDOWN(($A$4-E7)/365.25,0)&lt;=14,G7&lt;&gt;"OK")</formula>
    </cfRule>
    <cfRule type="expression" dxfId="102" priority="4" stopIfTrue="1">
      <formula>AND(ROUNDDOWN(($A$4-E7)/365.25,0)&lt;=17,G7&lt;&gt;"OK")</formula>
    </cfRule>
  </conditionalFormatting>
  <conditionalFormatting sqref="E7:E156">
    <cfRule type="expression" dxfId="101" priority="16" stopIfTrue="1">
      <formula>AND(ROUNDDOWN(($A$4-E7)/365.25,0)&lt;=13,G7&lt;&gt;"OK")</formula>
    </cfRule>
    <cfRule type="expression" dxfId="100" priority="17" stopIfTrue="1">
      <formula>AND(ROUNDDOWN(($A$4-E7)/365.25,0)&lt;=14,G7&lt;&gt;"OK")</formula>
    </cfRule>
    <cfRule type="expression" dxfId="99" priority="18" stopIfTrue="1">
      <formula>AND(ROUNDDOWN(($A$4-E7)/365.25,0)&lt;=17,G7&lt;&gt;"OK")</formula>
    </cfRule>
  </conditionalFormatting>
  <conditionalFormatting sqref="J7:J156">
    <cfRule type="cellIs" dxfId="98"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99745"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C43C-E713-4C47-95E6-007BA2A92D11}">
  <sheetPr codeName="Munka47">
    <tabColor indexed="11"/>
  </sheetPr>
  <dimension ref="A1:AK41"/>
  <sheetViews>
    <sheetView topLeftCell="A8" zoomScale="92" zoomScaleNormal="92" workbookViewId="0">
      <selection activeCell="H21" sqref="H21:I21"/>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15.109375" style="676" customWidth="1"/>
    <col min="11"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16384" width="8.88671875" style="676"/>
  </cols>
  <sheetData>
    <row r="1" spans="1:37" ht="24.6" x14ac:dyDescent="0.25">
      <c r="A1" s="1067" t="e">
        <f>[1]Altalanos!$A$6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854" t="e">
        <f>[1]Altalanos!$E$8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[1]Altalanos!$A$10</f>
        <v>#REF!</v>
      </c>
      <c r="B4" s="1068"/>
      <c r="C4" s="1068"/>
      <c r="D4" s="775"/>
      <c r="E4" s="776" t="e">
        <f>[1]Altalanos!$C$10</f>
        <v>#REF!</v>
      </c>
      <c r="F4" s="776"/>
      <c r="G4" s="776"/>
      <c r="H4" s="566"/>
      <c r="I4" s="776"/>
      <c r="J4" s="777"/>
      <c r="K4" s="566"/>
      <c r="L4" s="779" t="e">
        <f>[1]Altalanos!$E$10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IF(OR([1]Altalanos!$A$8="F1",[1]Altalanos!$A$8="F2",[1]Altalanos!$A$8="N1",[1]Altalanos!$A$8="N2"),1,2)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856" t="str">
        <f>IF($B7="","",VLOOKUP($B7,'B-V.kcs-U14-L elo'!$A$7:$O$22,5))</f>
        <v>130225</v>
      </c>
      <c r="D7" s="856">
        <f>IF($B7="","",VLOOKUP($B7,'B-V.kcs-U14-L elo'!$A$7:$O$22,15))</f>
        <v>0</v>
      </c>
      <c r="E7" s="857" t="str">
        <f>UPPER(IF($B7="","",VLOOKUP($B7,'B-V.kcs-U14-L elo'!$A$7:$O$22,2)))</f>
        <v>HASANOVIC</v>
      </c>
      <c r="F7" s="796"/>
      <c r="G7" s="857" t="str">
        <f>IF($B7="","",VLOOKUP($B7,'B-V.kcs-U14-L elo'!$A$7:$O$22,3))</f>
        <v>Leila</v>
      </c>
      <c r="H7" s="796"/>
      <c r="I7" s="857" t="str">
        <f>IF($B7="","",VLOOKUP($B7,'B-V.kcs-U14-L elo'!$A$7:$O$22,4))</f>
        <v>Mohács Térségi Ált.Isk.</v>
      </c>
      <c r="J7" s="784"/>
      <c r="K7" s="788" t="s">
        <v>573</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856" t="str">
        <f>IF($B9="","",VLOOKUP($B9,'B-V.kcs-U14-L elo'!$A$7:$O$22,5))</f>
        <v>120428</v>
      </c>
      <c r="D9" s="856">
        <f>IF($B9="","",VLOOKUP($B9,'B-V.kcs-U14-L elo'!$A$7:$O$22,15))</f>
        <v>0</v>
      </c>
      <c r="E9" s="857" t="str">
        <f>UPPER(IF($B9="","",VLOOKUP($B9,'B-V.kcs-U14-L elo'!$A$7:$O$22,2)))</f>
        <v>RAPAJKÓ</v>
      </c>
      <c r="F9" s="796"/>
      <c r="G9" s="857" t="str">
        <f>IF($B9="","",VLOOKUP($B9,'B-V.kcs-U14-L elo'!$A$7:$O$22,3))</f>
        <v>Luca</v>
      </c>
      <c r="H9" s="796"/>
      <c r="I9" s="857" t="str">
        <f>IF($B9="","",VLOOKUP($B9,'B-V.kcs-U14-L elo'!$A$7:$O$22,4))</f>
        <v>Park U. Kat.Ált.Isk. és Óvoda, Mohács</v>
      </c>
      <c r="J9" s="784"/>
      <c r="K9" s="788" t="s">
        <v>575</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3</v>
      </c>
      <c r="C11" s="856" t="str">
        <f>IF($B11="","",VLOOKUP($B11,'B-V.kcs-U14-L elo'!$A$7:$O$22,5))</f>
        <v>120427</v>
      </c>
      <c r="D11" s="856">
        <f>IF($B11="","",VLOOKUP($B11,'B-V.kcs-U14-L elo'!$A$7:$O$22,15))</f>
        <v>0</v>
      </c>
      <c r="E11" s="857" t="str">
        <f>UPPER(IF($B11="","",VLOOKUP($B11,'B-V.kcs-U14-L elo'!$A$7:$O$22,2)))</f>
        <v>VADAS</v>
      </c>
      <c r="F11" s="796"/>
      <c r="G11" s="857" t="str">
        <f>IF($B11="","",VLOOKUP($B11,'B-V.kcs-U14-L elo'!$A$7:$O$22,3))</f>
        <v>Vanda</v>
      </c>
      <c r="H11" s="796"/>
      <c r="I11" s="857" t="str">
        <f>IF($B11="","",VLOOKUP($B11,'B-V.kcs-U14-L elo'!$A$7:$O$22,4))</f>
        <v>Koch V. Gimn.,Ált.Isk.,Óvoda és Koll.</v>
      </c>
      <c r="J11" s="784"/>
      <c r="K11" s="788" t="s">
        <v>574</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HASANOVIC</v>
      </c>
      <c r="E18" s="1066"/>
      <c r="F18" s="1066" t="str">
        <f>E9</f>
        <v>RAPAJKÓ</v>
      </c>
      <c r="G18" s="1066"/>
      <c r="H18" s="1066" t="str">
        <f>E11</f>
        <v>VADAS</v>
      </c>
      <c r="I18" s="1066"/>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HASANOVIC</v>
      </c>
      <c r="C19" s="1071"/>
      <c r="D19" s="1072"/>
      <c r="E19" s="1072"/>
      <c r="F19" s="1073" t="s">
        <v>626</v>
      </c>
      <c r="G19" s="1073"/>
      <c r="H19" s="1073" t="s">
        <v>624</v>
      </c>
      <c r="I19" s="1073"/>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RAPAJKÓ</v>
      </c>
      <c r="C20" s="1071"/>
      <c r="D20" s="1073" t="s">
        <v>627</v>
      </c>
      <c r="E20" s="1073"/>
      <c r="F20" s="1072"/>
      <c r="G20" s="1072"/>
      <c r="H20" s="1073" t="s">
        <v>634</v>
      </c>
      <c r="I20" s="1073"/>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VADAS</v>
      </c>
      <c r="C21" s="1071"/>
      <c r="D21" s="1073" t="s">
        <v>625</v>
      </c>
      <c r="E21" s="1073"/>
      <c r="F21" s="1073" t="s">
        <v>633</v>
      </c>
      <c r="G21" s="1073"/>
      <c r="H21" s="1072"/>
      <c r="I21" s="1072"/>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97" priority="2" stopIfTrue="1" operator="equal">
      <formula>"Bye"</formula>
    </cfRule>
  </conditionalFormatting>
  <conditionalFormatting sqref="R41">
    <cfRule type="expression" dxfId="96"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B0B1-041D-42C0-B017-B035557AD174}">
  <sheetPr codeName="Sheet25">
    <tabColor indexed="42"/>
  </sheetPr>
  <dimension ref="A1:Q156"/>
  <sheetViews>
    <sheetView showGridLines="0" showZeros="0" workbookViewId="0">
      <pane ySplit="6" topLeftCell="A7" activePane="bottomLeft" state="frozen"/>
      <selection activeCell="C9" sqref="C9"/>
      <selection pane="bottomLeft" activeCell="C18" sqref="C18"/>
    </sheetView>
  </sheetViews>
  <sheetFormatPr defaultRowHeight="13.2" x14ac:dyDescent="0.25"/>
  <cols>
    <col min="1" max="1" width="3.88671875" style="676" customWidth="1"/>
    <col min="2" max="2" width="13" style="676" customWidth="1"/>
    <col min="3" max="3" width="14.33203125" style="676" customWidth="1"/>
    <col min="4" max="4" width="35.88671875" style="749" bestFit="1" customWidth="1"/>
    <col min="5" max="5" width="10.5546875" style="750" customWidth="1"/>
    <col min="6" max="6" width="6.109375" style="751" hidden="1" customWidth="1"/>
    <col min="7" max="7" width="28.664062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256" width="8.88671875" style="676"/>
    <col min="257" max="257" width="3.88671875" style="676" customWidth="1"/>
    <col min="258" max="258" width="13" style="676" customWidth="1"/>
    <col min="259" max="259" width="14.33203125" style="676" customWidth="1"/>
    <col min="260" max="260" width="35.88671875" style="676" bestFit="1" customWidth="1"/>
    <col min="261" max="261" width="10.5546875" style="676" customWidth="1"/>
    <col min="262" max="262" width="0" style="676" hidden="1" customWidth="1"/>
    <col min="263" max="263" width="28.6640625" style="676" customWidth="1"/>
    <col min="264" max="264" width="7.6640625" style="676" customWidth="1"/>
    <col min="265" max="269" width="0" style="676" hidden="1" customWidth="1"/>
    <col min="270" max="271" width="7.44140625" style="676" customWidth="1"/>
    <col min="272" max="272" width="0" style="676" hidden="1" customWidth="1"/>
    <col min="273" max="273" width="7.44140625" style="676" customWidth="1"/>
    <col min="274" max="512" width="8.88671875" style="676"/>
    <col min="513" max="513" width="3.88671875" style="676" customWidth="1"/>
    <col min="514" max="514" width="13" style="676" customWidth="1"/>
    <col min="515" max="515" width="14.33203125" style="676" customWidth="1"/>
    <col min="516" max="516" width="35.88671875" style="676" bestFit="1" customWidth="1"/>
    <col min="517" max="517" width="10.5546875" style="676" customWidth="1"/>
    <col min="518" max="518" width="0" style="676" hidden="1" customWidth="1"/>
    <col min="519" max="519" width="28.6640625" style="676" customWidth="1"/>
    <col min="520" max="520" width="7.6640625" style="676" customWidth="1"/>
    <col min="521" max="525" width="0" style="676" hidden="1" customWidth="1"/>
    <col min="526" max="527" width="7.44140625" style="676" customWidth="1"/>
    <col min="528" max="528" width="0" style="676" hidden="1" customWidth="1"/>
    <col min="529" max="529" width="7.44140625" style="676" customWidth="1"/>
    <col min="530" max="768" width="8.88671875" style="676"/>
    <col min="769" max="769" width="3.88671875" style="676" customWidth="1"/>
    <col min="770" max="770" width="13" style="676" customWidth="1"/>
    <col min="771" max="771" width="14.33203125" style="676" customWidth="1"/>
    <col min="772" max="772" width="35.88671875" style="676" bestFit="1" customWidth="1"/>
    <col min="773" max="773" width="10.5546875" style="676" customWidth="1"/>
    <col min="774" max="774" width="0" style="676" hidden="1" customWidth="1"/>
    <col min="775" max="775" width="28.6640625" style="676" customWidth="1"/>
    <col min="776" max="776" width="7.6640625" style="676" customWidth="1"/>
    <col min="777" max="781" width="0" style="676" hidden="1" customWidth="1"/>
    <col min="782" max="783" width="7.44140625" style="676" customWidth="1"/>
    <col min="784" max="784" width="0" style="676" hidden="1" customWidth="1"/>
    <col min="785" max="785" width="7.44140625" style="676" customWidth="1"/>
    <col min="786" max="1024" width="8.88671875" style="676"/>
    <col min="1025" max="1025" width="3.88671875" style="676" customWidth="1"/>
    <col min="1026" max="1026" width="13" style="676" customWidth="1"/>
    <col min="1027" max="1027" width="14.33203125" style="676" customWidth="1"/>
    <col min="1028" max="1028" width="35.88671875" style="676" bestFit="1" customWidth="1"/>
    <col min="1029" max="1029" width="10.5546875" style="676" customWidth="1"/>
    <col min="1030" max="1030" width="0" style="676" hidden="1" customWidth="1"/>
    <col min="1031" max="1031" width="28.6640625" style="676" customWidth="1"/>
    <col min="1032" max="1032" width="7.6640625" style="676" customWidth="1"/>
    <col min="1033" max="1037" width="0" style="676" hidden="1" customWidth="1"/>
    <col min="1038" max="1039" width="7.44140625" style="676" customWidth="1"/>
    <col min="1040" max="1040" width="0" style="676" hidden="1" customWidth="1"/>
    <col min="1041" max="1041" width="7.44140625" style="676" customWidth="1"/>
    <col min="1042" max="1280" width="8.88671875" style="676"/>
    <col min="1281" max="1281" width="3.88671875" style="676" customWidth="1"/>
    <col min="1282" max="1282" width="13" style="676" customWidth="1"/>
    <col min="1283" max="1283" width="14.33203125" style="676" customWidth="1"/>
    <col min="1284" max="1284" width="35.88671875" style="676" bestFit="1" customWidth="1"/>
    <col min="1285" max="1285" width="10.5546875" style="676" customWidth="1"/>
    <col min="1286" max="1286" width="0" style="676" hidden="1" customWidth="1"/>
    <col min="1287" max="1287" width="28.6640625" style="676" customWidth="1"/>
    <col min="1288" max="1288" width="7.6640625" style="676" customWidth="1"/>
    <col min="1289" max="1293" width="0" style="676" hidden="1" customWidth="1"/>
    <col min="1294" max="1295" width="7.44140625" style="676" customWidth="1"/>
    <col min="1296" max="1296" width="0" style="676" hidden="1" customWidth="1"/>
    <col min="1297" max="1297" width="7.44140625" style="676" customWidth="1"/>
    <col min="1298" max="1536" width="8.88671875" style="676"/>
    <col min="1537" max="1537" width="3.88671875" style="676" customWidth="1"/>
    <col min="1538" max="1538" width="13" style="676" customWidth="1"/>
    <col min="1539" max="1539" width="14.33203125" style="676" customWidth="1"/>
    <col min="1540" max="1540" width="35.88671875" style="676" bestFit="1" customWidth="1"/>
    <col min="1541" max="1541" width="10.5546875" style="676" customWidth="1"/>
    <col min="1542" max="1542" width="0" style="676" hidden="1" customWidth="1"/>
    <col min="1543" max="1543" width="28.6640625" style="676" customWidth="1"/>
    <col min="1544" max="1544" width="7.6640625" style="676" customWidth="1"/>
    <col min="1545" max="1549" width="0" style="676" hidden="1" customWidth="1"/>
    <col min="1550" max="1551" width="7.44140625" style="676" customWidth="1"/>
    <col min="1552" max="1552" width="0" style="676" hidden="1" customWidth="1"/>
    <col min="1553" max="1553" width="7.44140625" style="676" customWidth="1"/>
    <col min="1554" max="1792" width="8.88671875" style="676"/>
    <col min="1793" max="1793" width="3.88671875" style="676" customWidth="1"/>
    <col min="1794" max="1794" width="13" style="676" customWidth="1"/>
    <col min="1795" max="1795" width="14.33203125" style="676" customWidth="1"/>
    <col min="1796" max="1796" width="35.88671875" style="676" bestFit="1" customWidth="1"/>
    <col min="1797" max="1797" width="10.5546875" style="676" customWidth="1"/>
    <col min="1798" max="1798" width="0" style="676" hidden="1" customWidth="1"/>
    <col min="1799" max="1799" width="28.6640625" style="676" customWidth="1"/>
    <col min="1800" max="1800" width="7.6640625" style="676" customWidth="1"/>
    <col min="1801" max="1805" width="0" style="676" hidden="1" customWidth="1"/>
    <col min="1806" max="1807" width="7.44140625" style="676" customWidth="1"/>
    <col min="1808" max="1808" width="0" style="676" hidden="1" customWidth="1"/>
    <col min="1809" max="1809" width="7.44140625" style="676" customWidth="1"/>
    <col min="1810" max="2048" width="8.88671875" style="676"/>
    <col min="2049" max="2049" width="3.88671875" style="676" customWidth="1"/>
    <col min="2050" max="2050" width="13" style="676" customWidth="1"/>
    <col min="2051" max="2051" width="14.33203125" style="676" customWidth="1"/>
    <col min="2052" max="2052" width="35.88671875" style="676" bestFit="1" customWidth="1"/>
    <col min="2053" max="2053" width="10.5546875" style="676" customWidth="1"/>
    <col min="2054" max="2054" width="0" style="676" hidden="1" customWidth="1"/>
    <col min="2055" max="2055" width="28.6640625" style="676" customWidth="1"/>
    <col min="2056" max="2056" width="7.6640625" style="676" customWidth="1"/>
    <col min="2057" max="2061" width="0" style="676" hidden="1" customWidth="1"/>
    <col min="2062" max="2063" width="7.44140625" style="676" customWidth="1"/>
    <col min="2064" max="2064" width="0" style="676" hidden="1" customWidth="1"/>
    <col min="2065" max="2065" width="7.44140625" style="676" customWidth="1"/>
    <col min="2066" max="2304" width="8.88671875" style="676"/>
    <col min="2305" max="2305" width="3.88671875" style="676" customWidth="1"/>
    <col min="2306" max="2306" width="13" style="676" customWidth="1"/>
    <col min="2307" max="2307" width="14.33203125" style="676" customWidth="1"/>
    <col min="2308" max="2308" width="35.88671875" style="676" bestFit="1" customWidth="1"/>
    <col min="2309" max="2309" width="10.5546875" style="676" customWidth="1"/>
    <col min="2310" max="2310" width="0" style="676" hidden="1" customWidth="1"/>
    <col min="2311" max="2311" width="28.6640625" style="676" customWidth="1"/>
    <col min="2312" max="2312" width="7.6640625" style="676" customWidth="1"/>
    <col min="2313" max="2317" width="0" style="676" hidden="1" customWidth="1"/>
    <col min="2318" max="2319" width="7.44140625" style="676" customWidth="1"/>
    <col min="2320" max="2320" width="0" style="676" hidden="1" customWidth="1"/>
    <col min="2321" max="2321" width="7.44140625" style="676" customWidth="1"/>
    <col min="2322" max="2560" width="8.88671875" style="676"/>
    <col min="2561" max="2561" width="3.88671875" style="676" customWidth="1"/>
    <col min="2562" max="2562" width="13" style="676" customWidth="1"/>
    <col min="2563" max="2563" width="14.33203125" style="676" customWidth="1"/>
    <col min="2564" max="2564" width="35.88671875" style="676" bestFit="1" customWidth="1"/>
    <col min="2565" max="2565" width="10.5546875" style="676" customWidth="1"/>
    <col min="2566" max="2566" width="0" style="676" hidden="1" customWidth="1"/>
    <col min="2567" max="2567" width="28.6640625" style="676" customWidth="1"/>
    <col min="2568" max="2568" width="7.6640625" style="676" customWidth="1"/>
    <col min="2569" max="2573" width="0" style="676" hidden="1" customWidth="1"/>
    <col min="2574" max="2575" width="7.44140625" style="676" customWidth="1"/>
    <col min="2576" max="2576" width="0" style="676" hidden="1" customWidth="1"/>
    <col min="2577" max="2577" width="7.44140625" style="676" customWidth="1"/>
    <col min="2578" max="2816" width="8.88671875" style="676"/>
    <col min="2817" max="2817" width="3.88671875" style="676" customWidth="1"/>
    <col min="2818" max="2818" width="13" style="676" customWidth="1"/>
    <col min="2819" max="2819" width="14.33203125" style="676" customWidth="1"/>
    <col min="2820" max="2820" width="35.88671875" style="676" bestFit="1" customWidth="1"/>
    <col min="2821" max="2821" width="10.5546875" style="676" customWidth="1"/>
    <col min="2822" max="2822" width="0" style="676" hidden="1" customWidth="1"/>
    <col min="2823" max="2823" width="28.6640625" style="676" customWidth="1"/>
    <col min="2824" max="2824" width="7.6640625" style="676" customWidth="1"/>
    <col min="2825" max="2829" width="0" style="676" hidden="1" customWidth="1"/>
    <col min="2830" max="2831" width="7.44140625" style="676" customWidth="1"/>
    <col min="2832" max="2832" width="0" style="676" hidden="1" customWidth="1"/>
    <col min="2833" max="2833" width="7.44140625" style="676" customWidth="1"/>
    <col min="2834" max="3072" width="8.88671875" style="676"/>
    <col min="3073" max="3073" width="3.88671875" style="676" customWidth="1"/>
    <col min="3074" max="3074" width="13" style="676" customWidth="1"/>
    <col min="3075" max="3075" width="14.33203125" style="676" customWidth="1"/>
    <col min="3076" max="3076" width="35.88671875" style="676" bestFit="1" customWidth="1"/>
    <col min="3077" max="3077" width="10.5546875" style="676" customWidth="1"/>
    <col min="3078" max="3078" width="0" style="676" hidden="1" customWidth="1"/>
    <col min="3079" max="3079" width="28.6640625" style="676" customWidth="1"/>
    <col min="3080" max="3080" width="7.6640625" style="676" customWidth="1"/>
    <col min="3081" max="3085" width="0" style="676" hidden="1" customWidth="1"/>
    <col min="3086" max="3087" width="7.44140625" style="676" customWidth="1"/>
    <col min="3088" max="3088" width="0" style="676" hidden="1" customWidth="1"/>
    <col min="3089" max="3089" width="7.44140625" style="676" customWidth="1"/>
    <col min="3090" max="3328" width="8.88671875" style="676"/>
    <col min="3329" max="3329" width="3.88671875" style="676" customWidth="1"/>
    <col min="3330" max="3330" width="13" style="676" customWidth="1"/>
    <col min="3331" max="3331" width="14.33203125" style="676" customWidth="1"/>
    <col min="3332" max="3332" width="35.88671875" style="676" bestFit="1" customWidth="1"/>
    <col min="3333" max="3333" width="10.5546875" style="676" customWidth="1"/>
    <col min="3334" max="3334" width="0" style="676" hidden="1" customWidth="1"/>
    <col min="3335" max="3335" width="28.6640625" style="676" customWidth="1"/>
    <col min="3336" max="3336" width="7.6640625" style="676" customWidth="1"/>
    <col min="3337" max="3341" width="0" style="676" hidden="1" customWidth="1"/>
    <col min="3342" max="3343" width="7.44140625" style="676" customWidth="1"/>
    <col min="3344" max="3344" width="0" style="676" hidden="1" customWidth="1"/>
    <col min="3345" max="3345" width="7.44140625" style="676" customWidth="1"/>
    <col min="3346" max="3584" width="8.88671875" style="676"/>
    <col min="3585" max="3585" width="3.88671875" style="676" customWidth="1"/>
    <col min="3586" max="3586" width="13" style="676" customWidth="1"/>
    <col min="3587" max="3587" width="14.33203125" style="676" customWidth="1"/>
    <col min="3588" max="3588" width="35.88671875" style="676" bestFit="1" customWidth="1"/>
    <col min="3589" max="3589" width="10.5546875" style="676" customWidth="1"/>
    <col min="3590" max="3590" width="0" style="676" hidden="1" customWidth="1"/>
    <col min="3591" max="3591" width="28.6640625" style="676" customWidth="1"/>
    <col min="3592" max="3592" width="7.6640625" style="676" customWidth="1"/>
    <col min="3593" max="3597" width="0" style="676" hidden="1" customWidth="1"/>
    <col min="3598" max="3599" width="7.44140625" style="676" customWidth="1"/>
    <col min="3600" max="3600" width="0" style="676" hidden="1" customWidth="1"/>
    <col min="3601" max="3601" width="7.44140625" style="676" customWidth="1"/>
    <col min="3602" max="3840" width="8.88671875" style="676"/>
    <col min="3841" max="3841" width="3.88671875" style="676" customWidth="1"/>
    <col min="3842" max="3842" width="13" style="676" customWidth="1"/>
    <col min="3843" max="3843" width="14.33203125" style="676" customWidth="1"/>
    <col min="3844" max="3844" width="35.88671875" style="676" bestFit="1" customWidth="1"/>
    <col min="3845" max="3845" width="10.5546875" style="676" customWidth="1"/>
    <col min="3846" max="3846" width="0" style="676" hidden="1" customWidth="1"/>
    <col min="3847" max="3847" width="28.6640625" style="676" customWidth="1"/>
    <col min="3848" max="3848" width="7.6640625" style="676" customWidth="1"/>
    <col min="3849" max="3853" width="0" style="676" hidden="1" customWidth="1"/>
    <col min="3854" max="3855" width="7.44140625" style="676" customWidth="1"/>
    <col min="3856" max="3856" width="0" style="676" hidden="1" customWidth="1"/>
    <col min="3857" max="3857" width="7.44140625" style="676" customWidth="1"/>
    <col min="3858" max="4096" width="8.88671875" style="676"/>
    <col min="4097" max="4097" width="3.88671875" style="676" customWidth="1"/>
    <col min="4098" max="4098" width="13" style="676" customWidth="1"/>
    <col min="4099" max="4099" width="14.33203125" style="676" customWidth="1"/>
    <col min="4100" max="4100" width="35.88671875" style="676" bestFit="1" customWidth="1"/>
    <col min="4101" max="4101" width="10.5546875" style="676" customWidth="1"/>
    <col min="4102" max="4102" width="0" style="676" hidden="1" customWidth="1"/>
    <col min="4103" max="4103" width="28.6640625" style="676" customWidth="1"/>
    <col min="4104" max="4104" width="7.6640625" style="676" customWidth="1"/>
    <col min="4105" max="4109" width="0" style="676" hidden="1" customWidth="1"/>
    <col min="4110" max="4111" width="7.44140625" style="676" customWidth="1"/>
    <col min="4112" max="4112" width="0" style="676" hidden="1" customWidth="1"/>
    <col min="4113" max="4113" width="7.44140625" style="676" customWidth="1"/>
    <col min="4114" max="4352" width="8.88671875" style="676"/>
    <col min="4353" max="4353" width="3.88671875" style="676" customWidth="1"/>
    <col min="4354" max="4354" width="13" style="676" customWidth="1"/>
    <col min="4355" max="4355" width="14.33203125" style="676" customWidth="1"/>
    <col min="4356" max="4356" width="35.88671875" style="676" bestFit="1" customWidth="1"/>
    <col min="4357" max="4357" width="10.5546875" style="676" customWidth="1"/>
    <col min="4358" max="4358" width="0" style="676" hidden="1" customWidth="1"/>
    <col min="4359" max="4359" width="28.6640625" style="676" customWidth="1"/>
    <col min="4360" max="4360" width="7.6640625" style="676" customWidth="1"/>
    <col min="4361" max="4365" width="0" style="676" hidden="1" customWidth="1"/>
    <col min="4366" max="4367" width="7.44140625" style="676" customWidth="1"/>
    <col min="4368" max="4368" width="0" style="676" hidden="1" customWidth="1"/>
    <col min="4369" max="4369" width="7.44140625" style="676" customWidth="1"/>
    <col min="4370" max="4608" width="8.88671875" style="676"/>
    <col min="4609" max="4609" width="3.88671875" style="676" customWidth="1"/>
    <col min="4610" max="4610" width="13" style="676" customWidth="1"/>
    <col min="4611" max="4611" width="14.33203125" style="676" customWidth="1"/>
    <col min="4612" max="4612" width="35.88671875" style="676" bestFit="1" customWidth="1"/>
    <col min="4613" max="4613" width="10.5546875" style="676" customWidth="1"/>
    <col min="4614" max="4614" width="0" style="676" hidden="1" customWidth="1"/>
    <col min="4615" max="4615" width="28.6640625" style="676" customWidth="1"/>
    <col min="4616" max="4616" width="7.6640625" style="676" customWidth="1"/>
    <col min="4617" max="4621" width="0" style="676" hidden="1" customWidth="1"/>
    <col min="4622" max="4623" width="7.44140625" style="676" customWidth="1"/>
    <col min="4624" max="4624" width="0" style="676" hidden="1" customWidth="1"/>
    <col min="4625" max="4625" width="7.44140625" style="676" customWidth="1"/>
    <col min="4626" max="4864" width="8.88671875" style="676"/>
    <col min="4865" max="4865" width="3.88671875" style="676" customWidth="1"/>
    <col min="4866" max="4866" width="13" style="676" customWidth="1"/>
    <col min="4867" max="4867" width="14.33203125" style="676" customWidth="1"/>
    <col min="4868" max="4868" width="35.88671875" style="676" bestFit="1" customWidth="1"/>
    <col min="4869" max="4869" width="10.5546875" style="676" customWidth="1"/>
    <col min="4870" max="4870" width="0" style="676" hidden="1" customWidth="1"/>
    <col min="4871" max="4871" width="28.6640625" style="676" customWidth="1"/>
    <col min="4872" max="4872" width="7.6640625" style="676" customWidth="1"/>
    <col min="4873" max="4877" width="0" style="676" hidden="1" customWidth="1"/>
    <col min="4878" max="4879" width="7.44140625" style="676" customWidth="1"/>
    <col min="4880" max="4880" width="0" style="676" hidden="1" customWidth="1"/>
    <col min="4881" max="4881" width="7.44140625" style="676" customWidth="1"/>
    <col min="4882" max="5120" width="8.88671875" style="676"/>
    <col min="5121" max="5121" width="3.88671875" style="676" customWidth="1"/>
    <col min="5122" max="5122" width="13" style="676" customWidth="1"/>
    <col min="5123" max="5123" width="14.33203125" style="676" customWidth="1"/>
    <col min="5124" max="5124" width="35.88671875" style="676" bestFit="1" customWidth="1"/>
    <col min="5125" max="5125" width="10.5546875" style="676" customWidth="1"/>
    <col min="5126" max="5126" width="0" style="676" hidden="1" customWidth="1"/>
    <col min="5127" max="5127" width="28.6640625" style="676" customWidth="1"/>
    <col min="5128" max="5128" width="7.6640625" style="676" customWidth="1"/>
    <col min="5129" max="5133" width="0" style="676" hidden="1" customWidth="1"/>
    <col min="5134" max="5135" width="7.44140625" style="676" customWidth="1"/>
    <col min="5136" max="5136" width="0" style="676" hidden="1" customWidth="1"/>
    <col min="5137" max="5137" width="7.44140625" style="676" customWidth="1"/>
    <col min="5138" max="5376" width="8.88671875" style="676"/>
    <col min="5377" max="5377" width="3.88671875" style="676" customWidth="1"/>
    <col min="5378" max="5378" width="13" style="676" customWidth="1"/>
    <col min="5379" max="5379" width="14.33203125" style="676" customWidth="1"/>
    <col min="5380" max="5380" width="35.88671875" style="676" bestFit="1" customWidth="1"/>
    <col min="5381" max="5381" width="10.5546875" style="676" customWidth="1"/>
    <col min="5382" max="5382" width="0" style="676" hidden="1" customWidth="1"/>
    <col min="5383" max="5383" width="28.6640625" style="676" customWidth="1"/>
    <col min="5384" max="5384" width="7.6640625" style="676" customWidth="1"/>
    <col min="5385" max="5389" width="0" style="676" hidden="1" customWidth="1"/>
    <col min="5390" max="5391" width="7.44140625" style="676" customWidth="1"/>
    <col min="5392" max="5392" width="0" style="676" hidden="1" customWidth="1"/>
    <col min="5393" max="5393" width="7.44140625" style="676" customWidth="1"/>
    <col min="5394" max="5632" width="8.88671875" style="676"/>
    <col min="5633" max="5633" width="3.88671875" style="676" customWidth="1"/>
    <col min="5634" max="5634" width="13" style="676" customWidth="1"/>
    <col min="5635" max="5635" width="14.33203125" style="676" customWidth="1"/>
    <col min="5636" max="5636" width="35.88671875" style="676" bestFit="1" customWidth="1"/>
    <col min="5637" max="5637" width="10.5546875" style="676" customWidth="1"/>
    <col min="5638" max="5638" width="0" style="676" hidden="1" customWidth="1"/>
    <col min="5639" max="5639" width="28.6640625" style="676" customWidth="1"/>
    <col min="5640" max="5640" width="7.6640625" style="676" customWidth="1"/>
    <col min="5641" max="5645" width="0" style="676" hidden="1" customWidth="1"/>
    <col min="5646" max="5647" width="7.44140625" style="676" customWidth="1"/>
    <col min="5648" max="5648" width="0" style="676" hidden="1" customWidth="1"/>
    <col min="5649" max="5649" width="7.44140625" style="676" customWidth="1"/>
    <col min="5650" max="5888" width="8.88671875" style="676"/>
    <col min="5889" max="5889" width="3.88671875" style="676" customWidth="1"/>
    <col min="5890" max="5890" width="13" style="676" customWidth="1"/>
    <col min="5891" max="5891" width="14.33203125" style="676" customWidth="1"/>
    <col min="5892" max="5892" width="35.88671875" style="676" bestFit="1" customWidth="1"/>
    <col min="5893" max="5893" width="10.5546875" style="676" customWidth="1"/>
    <col min="5894" max="5894" width="0" style="676" hidden="1" customWidth="1"/>
    <col min="5895" max="5895" width="28.6640625" style="676" customWidth="1"/>
    <col min="5896" max="5896" width="7.6640625" style="676" customWidth="1"/>
    <col min="5897" max="5901" width="0" style="676" hidden="1" customWidth="1"/>
    <col min="5902" max="5903" width="7.44140625" style="676" customWidth="1"/>
    <col min="5904" max="5904" width="0" style="676" hidden="1" customWidth="1"/>
    <col min="5905" max="5905" width="7.44140625" style="676" customWidth="1"/>
    <col min="5906" max="6144" width="8.88671875" style="676"/>
    <col min="6145" max="6145" width="3.88671875" style="676" customWidth="1"/>
    <col min="6146" max="6146" width="13" style="676" customWidth="1"/>
    <col min="6147" max="6147" width="14.33203125" style="676" customWidth="1"/>
    <col min="6148" max="6148" width="35.88671875" style="676" bestFit="1" customWidth="1"/>
    <col min="6149" max="6149" width="10.5546875" style="676" customWidth="1"/>
    <col min="6150" max="6150" width="0" style="676" hidden="1" customWidth="1"/>
    <col min="6151" max="6151" width="28.6640625" style="676" customWidth="1"/>
    <col min="6152" max="6152" width="7.6640625" style="676" customWidth="1"/>
    <col min="6153" max="6157" width="0" style="676" hidden="1" customWidth="1"/>
    <col min="6158" max="6159" width="7.44140625" style="676" customWidth="1"/>
    <col min="6160" max="6160" width="0" style="676" hidden="1" customWidth="1"/>
    <col min="6161" max="6161" width="7.44140625" style="676" customWidth="1"/>
    <col min="6162" max="6400" width="8.88671875" style="676"/>
    <col min="6401" max="6401" width="3.88671875" style="676" customWidth="1"/>
    <col min="6402" max="6402" width="13" style="676" customWidth="1"/>
    <col min="6403" max="6403" width="14.33203125" style="676" customWidth="1"/>
    <col min="6404" max="6404" width="35.88671875" style="676" bestFit="1" customWidth="1"/>
    <col min="6405" max="6405" width="10.5546875" style="676" customWidth="1"/>
    <col min="6406" max="6406" width="0" style="676" hidden="1" customWidth="1"/>
    <col min="6407" max="6407" width="28.6640625" style="676" customWidth="1"/>
    <col min="6408" max="6408" width="7.6640625" style="676" customWidth="1"/>
    <col min="6409" max="6413" width="0" style="676" hidden="1" customWidth="1"/>
    <col min="6414" max="6415" width="7.44140625" style="676" customWidth="1"/>
    <col min="6416" max="6416" width="0" style="676" hidden="1" customWidth="1"/>
    <col min="6417" max="6417" width="7.44140625" style="676" customWidth="1"/>
    <col min="6418" max="6656" width="8.88671875" style="676"/>
    <col min="6657" max="6657" width="3.88671875" style="676" customWidth="1"/>
    <col min="6658" max="6658" width="13" style="676" customWidth="1"/>
    <col min="6659" max="6659" width="14.33203125" style="676" customWidth="1"/>
    <col min="6660" max="6660" width="35.88671875" style="676" bestFit="1" customWidth="1"/>
    <col min="6661" max="6661" width="10.5546875" style="676" customWidth="1"/>
    <col min="6662" max="6662" width="0" style="676" hidden="1" customWidth="1"/>
    <col min="6663" max="6663" width="28.6640625" style="676" customWidth="1"/>
    <col min="6664" max="6664" width="7.6640625" style="676" customWidth="1"/>
    <col min="6665" max="6669" width="0" style="676" hidden="1" customWidth="1"/>
    <col min="6670" max="6671" width="7.44140625" style="676" customWidth="1"/>
    <col min="6672" max="6672" width="0" style="676" hidden="1" customWidth="1"/>
    <col min="6673" max="6673" width="7.44140625" style="676" customWidth="1"/>
    <col min="6674" max="6912" width="8.88671875" style="676"/>
    <col min="6913" max="6913" width="3.88671875" style="676" customWidth="1"/>
    <col min="6914" max="6914" width="13" style="676" customWidth="1"/>
    <col min="6915" max="6915" width="14.33203125" style="676" customWidth="1"/>
    <col min="6916" max="6916" width="35.88671875" style="676" bestFit="1" customWidth="1"/>
    <col min="6917" max="6917" width="10.5546875" style="676" customWidth="1"/>
    <col min="6918" max="6918" width="0" style="676" hidden="1" customWidth="1"/>
    <col min="6919" max="6919" width="28.6640625" style="676" customWidth="1"/>
    <col min="6920" max="6920" width="7.6640625" style="676" customWidth="1"/>
    <col min="6921" max="6925" width="0" style="676" hidden="1" customWidth="1"/>
    <col min="6926" max="6927" width="7.44140625" style="676" customWidth="1"/>
    <col min="6928" max="6928" width="0" style="676" hidden="1" customWidth="1"/>
    <col min="6929" max="6929" width="7.44140625" style="676" customWidth="1"/>
    <col min="6930" max="7168" width="8.88671875" style="676"/>
    <col min="7169" max="7169" width="3.88671875" style="676" customWidth="1"/>
    <col min="7170" max="7170" width="13" style="676" customWidth="1"/>
    <col min="7171" max="7171" width="14.33203125" style="676" customWidth="1"/>
    <col min="7172" max="7172" width="35.88671875" style="676" bestFit="1" customWidth="1"/>
    <col min="7173" max="7173" width="10.5546875" style="676" customWidth="1"/>
    <col min="7174" max="7174" width="0" style="676" hidden="1" customWidth="1"/>
    <col min="7175" max="7175" width="28.6640625" style="676" customWidth="1"/>
    <col min="7176" max="7176" width="7.6640625" style="676" customWidth="1"/>
    <col min="7177" max="7181" width="0" style="676" hidden="1" customWidth="1"/>
    <col min="7182" max="7183" width="7.44140625" style="676" customWidth="1"/>
    <col min="7184" max="7184" width="0" style="676" hidden="1" customWidth="1"/>
    <col min="7185" max="7185" width="7.44140625" style="676" customWidth="1"/>
    <col min="7186" max="7424" width="8.88671875" style="676"/>
    <col min="7425" max="7425" width="3.88671875" style="676" customWidth="1"/>
    <col min="7426" max="7426" width="13" style="676" customWidth="1"/>
    <col min="7427" max="7427" width="14.33203125" style="676" customWidth="1"/>
    <col min="7428" max="7428" width="35.88671875" style="676" bestFit="1" customWidth="1"/>
    <col min="7429" max="7429" width="10.5546875" style="676" customWidth="1"/>
    <col min="7430" max="7430" width="0" style="676" hidden="1" customWidth="1"/>
    <col min="7431" max="7431" width="28.6640625" style="676" customWidth="1"/>
    <col min="7432" max="7432" width="7.6640625" style="676" customWidth="1"/>
    <col min="7433" max="7437" width="0" style="676" hidden="1" customWidth="1"/>
    <col min="7438" max="7439" width="7.44140625" style="676" customWidth="1"/>
    <col min="7440" max="7440" width="0" style="676" hidden="1" customWidth="1"/>
    <col min="7441" max="7441" width="7.44140625" style="676" customWidth="1"/>
    <col min="7442" max="7680" width="8.88671875" style="676"/>
    <col min="7681" max="7681" width="3.88671875" style="676" customWidth="1"/>
    <col min="7682" max="7682" width="13" style="676" customWidth="1"/>
    <col min="7683" max="7683" width="14.33203125" style="676" customWidth="1"/>
    <col min="7684" max="7684" width="35.88671875" style="676" bestFit="1" customWidth="1"/>
    <col min="7685" max="7685" width="10.5546875" style="676" customWidth="1"/>
    <col min="7686" max="7686" width="0" style="676" hidden="1" customWidth="1"/>
    <col min="7687" max="7687" width="28.6640625" style="676" customWidth="1"/>
    <col min="7688" max="7688" width="7.6640625" style="676" customWidth="1"/>
    <col min="7689" max="7693" width="0" style="676" hidden="1" customWidth="1"/>
    <col min="7694" max="7695" width="7.44140625" style="676" customWidth="1"/>
    <col min="7696" max="7696" width="0" style="676" hidden="1" customWidth="1"/>
    <col min="7697" max="7697" width="7.44140625" style="676" customWidth="1"/>
    <col min="7698" max="7936" width="8.88671875" style="676"/>
    <col min="7937" max="7937" width="3.88671875" style="676" customWidth="1"/>
    <col min="7938" max="7938" width="13" style="676" customWidth="1"/>
    <col min="7939" max="7939" width="14.33203125" style="676" customWidth="1"/>
    <col min="7940" max="7940" width="35.88671875" style="676" bestFit="1" customWidth="1"/>
    <col min="7941" max="7941" width="10.5546875" style="676" customWidth="1"/>
    <col min="7942" max="7942" width="0" style="676" hidden="1" customWidth="1"/>
    <col min="7943" max="7943" width="28.6640625" style="676" customWidth="1"/>
    <col min="7944" max="7944" width="7.6640625" style="676" customWidth="1"/>
    <col min="7945" max="7949" width="0" style="676" hidden="1" customWidth="1"/>
    <col min="7950" max="7951" width="7.44140625" style="676" customWidth="1"/>
    <col min="7952" max="7952" width="0" style="676" hidden="1" customWidth="1"/>
    <col min="7953" max="7953" width="7.44140625" style="676" customWidth="1"/>
    <col min="7954" max="8192" width="8.88671875" style="676"/>
    <col min="8193" max="8193" width="3.88671875" style="676" customWidth="1"/>
    <col min="8194" max="8194" width="13" style="676" customWidth="1"/>
    <col min="8195" max="8195" width="14.33203125" style="676" customWidth="1"/>
    <col min="8196" max="8196" width="35.88671875" style="676" bestFit="1" customWidth="1"/>
    <col min="8197" max="8197" width="10.5546875" style="676" customWidth="1"/>
    <col min="8198" max="8198" width="0" style="676" hidden="1" customWidth="1"/>
    <col min="8199" max="8199" width="28.6640625" style="676" customWidth="1"/>
    <col min="8200" max="8200" width="7.6640625" style="676" customWidth="1"/>
    <col min="8201" max="8205" width="0" style="676" hidden="1" customWidth="1"/>
    <col min="8206" max="8207" width="7.44140625" style="676" customWidth="1"/>
    <col min="8208" max="8208" width="0" style="676" hidden="1" customWidth="1"/>
    <col min="8209" max="8209" width="7.44140625" style="676" customWidth="1"/>
    <col min="8210" max="8448" width="8.88671875" style="676"/>
    <col min="8449" max="8449" width="3.88671875" style="676" customWidth="1"/>
    <col min="8450" max="8450" width="13" style="676" customWidth="1"/>
    <col min="8451" max="8451" width="14.33203125" style="676" customWidth="1"/>
    <col min="8452" max="8452" width="35.88671875" style="676" bestFit="1" customWidth="1"/>
    <col min="8453" max="8453" width="10.5546875" style="676" customWidth="1"/>
    <col min="8454" max="8454" width="0" style="676" hidden="1" customWidth="1"/>
    <col min="8455" max="8455" width="28.6640625" style="676" customWidth="1"/>
    <col min="8456" max="8456" width="7.6640625" style="676" customWidth="1"/>
    <col min="8457" max="8461" width="0" style="676" hidden="1" customWidth="1"/>
    <col min="8462" max="8463" width="7.44140625" style="676" customWidth="1"/>
    <col min="8464" max="8464" width="0" style="676" hidden="1" customWidth="1"/>
    <col min="8465" max="8465" width="7.44140625" style="676" customWidth="1"/>
    <col min="8466" max="8704" width="8.88671875" style="676"/>
    <col min="8705" max="8705" width="3.88671875" style="676" customWidth="1"/>
    <col min="8706" max="8706" width="13" style="676" customWidth="1"/>
    <col min="8707" max="8707" width="14.33203125" style="676" customWidth="1"/>
    <col min="8708" max="8708" width="35.88671875" style="676" bestFit="1" customWidth="1"/>
    <col min="8709" max="8709" width="10.5546875" style="676" customWidth="1"/>
    <col min="8710" max="8710" width="0" style="676" hidden="1" customWidth="1"/>
    <col min="8711" max="8711" width="28.6640625" style="676" customWidth="1"/>
    <col min="8712" max="8712" width="7.6640625" style="676" customWidth="1"/>
    <col min="8713" max="8717" width="0" style="676" hidden="1" customWidth="1"/>
    <col min="8718" max="8719" width="7.44140625" style="676" customWidth="1"/>
    <col min="8720" max="8720" width="0" style="676" hidden="1" customWidth="1"/>
    <col min="8721" max="8721" width="7.44140625" style="676" customWidth="1"/>
    <col min="8722" max="8960" width="8.88671875" style="676"/>
    <col min="8961" max="8961" width="3.88671875" style="676" customWidth="1"/>
    <col min="8962" max="8962" width="13" style="676" customWidth="1"/>
    <col min="8963" max="8963" width="14.33203125" style="676" customWidth="1"/>
    <col min="8964" max="8964" width="35.88671875" style="676" bestFit="1" customWidth="1"/>
    <col min="8965" max="8965" width="10.5546875" style="676" customWidth="1"/>
    <col min="8966" max="8966" width="0" style="676" hidden="1" customWidth="1"/>
    <col min="8967" max="8967" width="28.6640625" style="676" customWidth="1"/>
    <col min="8968" max="8968" width="7.6640625" style="676" customWidth="1"/>
    <col min="8969" max="8973" width="0" style="676" hidden="1" customWidth="1"/>
    <col min="8974" max="8975" width="7.44140625" style="676" customWidth="1"/>
    <col min="8976" max="8976" width="0" style="676" hidden="1" customWidth="1"/>
    <col min="8977" max="8977" width="7.44140625" style="676" customWidth="1"/>
    <col min="8978" max="9216" width="8.88671875" style="676"/>
    <col min="9217" max="9217" width="3.88671875" style="676" customWidth="1"/>
    <col min="9218" max="9218" width="13" style="676" customWidth="1"/>
    <col min="9219" max="9219" width="14.33203125" style="676" customWidth="1"/>
    <col min="9220" max="9220" width="35.88671875" style="676" bestFit="1" customWidth="1"/>
    <col min="9221" max="9221" width="10.5546875" style="676" customWidth="1"/>
    <col min="9222" max="9222" width="0" style="676" hidden="1" customWidth="1"/>
    <col min="9223" max="9223" width="28.6640625" style="676" customWidth="1"/>
    <col min="9224" max="9224" width="7.6640625" style="676" customWidth="1"/>
    <col min="9225" max="9229" width="0" style="676" hidden="1" customWidth="1"/>
    <col min="9230" max="9231" width="7.44140625" style="676" customWidth="1"/>
    <col min="9232" max="9232" width="0" style="676" hidden="1" customWidth="1"/>
    <col min="9233" max="9233" width="7.44140625" style="676" customWidth="1"/>
    <col min="9234" max="9472" width="8.88671875" style="676"/>
    <col min="9473" max="9473" width="3.88671875" style="676" customWidth="1"/>
    <col min="9474" max="9474" width="13" style="676" customWidth="1"/>
    <col min="9475" max="9475" width="14.33203125" style="676" customWidth="1"/>
    <col min="9476" max="9476" width="35.88671875" style="676" bestFit="1" customWidth="1"/>
    <col min="9477" max="9477" width="10.5546875" style="676" customWidth="1"/>
    <col min="9478" max="9478" width="0" style="676" hidden="1" customWidth="1"/>
    <col min="9479" max="9479" width="28.6640625" style="676" customWidth="1"/>
    <col min="9480" max="9480" width="7.6640625" style="676" customWidth="1"/>
    <col min="9481" max="9485" width="0" style="676" hidden="1" customWidth="1"/>
    <col min="9486" max="9487" width="7.44140625" style="676" customWidth="1"/>
    <col min="9488" max="9488" width="0" style="676" hidden="1" customWidth="1"/>
    <col min="9489" max="9489" width="7.44140625" style="676" customWidth="1"/>
    <col min="9490" max="9728" width="8.88671875" style="676"/>
    <col min="9729" max="9729" width="3.88671875" style="676" customWidth="1"/>
    <col min="9730" max="9730" width="13" style="676" customWidth="1"/>
    <col min="9731" max="9731" width="14.33203125" style="676" customWidth="1"/>
    <col min="9732" max="9732" width="35.88671875" style="676" bestFit="1" customWidth="1"/>
    <col min="9733" max="9733" width="10.5546875" style="676" customWidth="1"/>
    <col min="9734" max="9734" width="0" style="676" hidden="1" customWidth="1"/>
    <col min="9735" max="9735" width="28.6640625" style="676" customWidth="1"/>
    <col min="9736" max="9736" width="7.6640625" style="676" customWidth="1"/>
    <col min="9737" max="9741" width="0" style="676" hidden="1" customWidth="1"/>
    <col min="9742" max="9743" width="7.44140625" style="676" customWidth="1"/>
    <col min="9744" max="9744" width="0" style="676" hidden="1" customWidth="1"/>
    <col min="9745" max="9745" width="7.44140625" style="676" customWidth="1"/>
    <col min="9746" max="9984" width="8.88671875" style="676"/>
    <col min="9985" max="9985" width="3.88671875" style="676" customWidth="1"/>
    <col min="9986" max="9986" width="13" style="676" customWidth="1"/>
    <col min="9987" max="9987" width="14.33203125" style="676" customWidth="1"/>
    <col min="9988" max="9988" width="35.88671875" style="676" bestFit="1" customWidth="1"/>
    <col min="9989" max="9989" width="10.5546875" style="676" customWidth="1"/>
    <col min="9990" max="9990" width="0" style="676" hidden="1" customWidth="1"/>
    <col min="9991" max="9991" width="28.6640625" style="676" customWidth="1"/>
    <col min="9992" max="9992" width="7.6640625" style="676" customWidth="1"/>
    <col min="9993" max="9997" width="0" style="676" hidden="1" customWidth="1"/>
    <col min="9998" max="9999" width="7.44140625" style="676" customWidth="1"/>
    <col min="10000" max="10000" width="0" style="676" hidden="1" customWidth="1"/>
    <col min="10001" max="10001" width="7.44140625" style="676" customWidth="1"/>
    <col min="10002" max="10240" width="8.88671875" style="676"/>
    <col min="10241" max="10241" width="3.88671875" style="676" customWidth="1"/>
    <col min="10242" max="10242" width="13" style="676" customWidth="1"/>
    <col min="10243" max="10243" width="14.33203125" style="676" customWidth="1"/>
    <col min="10244" max="10244" width="35.88671875" style="676" bestFit="1" customWidth="1"/>
    <col min="10245" max="10245" width="10.5546875" style="676" customWidth="1"/>
    <col min="10246" max="10246" width="0" style="676" hidden="1" customWidth="1"/>
    <col min="10247" max="10247" width="28.6640625" style="676" customWidth="1"/>
    <col min="10248" max="10248" width="7.6640625" style="676" customWidth="1"/>
    <col min="10249" max="10253" width="0" style="676" hidden="1" customWidth="1"/>
    <col min="10254" max="10255" width="7.44140625" style="676" customWidth="1"/>
    <col min="10256" max="10256" width="0" style="676" hidden="1" customWidth="1"/>
    <col min="10257" max="10257" width="7.44140625" style="676" customWidth="1"/>
    <col min="10258" max="10496" width="8.88671875" style="676"/>
    <col min="10497" max="10497" width="3.88671875" style="676" customWidth="1"/>
    <col min="10498" max="10498" width="13" style="676" customWidth="1"/>
    <col min="10499" max="10499" width="14.33203125" style="676" customWidth="1"/>
    <col min="10500" max="10500" width="35.88671875" style="676" bestFit="1" customWidth="1"/>
    <col min="10501" max="10501" width="10.5546875" style="676" customWidth="1"/>
    <col min="10502" max="10502" width="0" style="676" hidden="1" customWidth="1"/>
    <col min="10503" max="10503" width="28.6640625" style="676" customWidth="1"/>
    <col min="10504" max="10504" width="7.6640625" style="676" customWidth="1"/>
    <col min="10505" max="10509" width="0" style="676" hidden="1" customWidth="1"/>
    <col min="10510" max="10511" width="7.44140625" style="676" customWidth="1"/>
    <col min="10512" max="10512" width="0" style="676" hidden="1" customWidth="1"/>
    <col min="10513" max="10513" width="7.44140625" style="676" customWidth="1"/>
    <col min="10514" max="10752" width="8.88671875" style="676"/>
    <col min="10753" max="10753" width="3.88671875" style="676" customWidth="1"/>
    <col min="10754" max="10754" width="13" style="676" customWidth="1"/>
    <col min="10755" max="10755" width="14.33203125" style="676" customWidth="1"/>
    <col min="10756" max="10756" width="35.88671875" style="676" bestFit="1" customWidth="1"/>
    <col min="10757" max="10757" width="10.5546875" style="676" customWidth="1"/>
    <col min="10758" max="10758" width="0" style="676" hidden="1" customWidth="1"/>
    <col min="10759" max="10759" width="28.6640625" style="676" customWidth="1"/>
    <col min="10760" max="10760" width="7.6640625" style="676" customWidth="1"/>
    <col min="10761" max="10765" width="0" style="676" hidden="1" customWidth="1"/>
    <col min="10766" max="10767" width="7.44140625" style="676" customWidth="1"/>
    <col min="10768" max="10768" width="0" style="676" hidden="1" customWidth="1"/>
    <col min="10769" max="10769" width="7.44140625" style="676" customWidth="1"/>
    <col min="10770" max="11008" width="8.88671875" style="676"/>
    <col min="11009" max="11009" width="3.88671875" style="676" customWidth="1"/>
    <col min="11010" max="11010" width="13" style="676" customWidth="1"/>
    <col min="11011" max="11011" width="14.33203125" style="676" customWidth="1"/>
    <col min="11012" max="11012" width="35.88671875" style="676" bestFit="1" customWidth="1"/>
    <col min="11013" max="11013" width="10.5546875" style="676" customWidth="1"/>
    <col min="11014" max="11014" width="0" style="676" hidden="1" customWidth="1"/>
    <col min="11015" max="11015" width="28.6640625" style="676" customWidth="1"/>
    <col min="11016" max="11016" width="7.6640625" style="676" customWidth="1"/>
    <col min="11017" max="11021" width="0" style="676" hidden="1" customWidth="1"/>
    <col min="11022" max="11023" width="7.44140625" style="676" customWidth="1"/>
    <col min="11024" max="11024" width="0" style="676" hidden="1" customWidth="1"/>
    <col min="11025" max="11025" width="7.44140625" style="676" customWidth="1"/>
    <col min="11026" max="11264" width="8.88671875" style="676"/>
    <col min="11265" max="11265" width="3.88671875" style="676" customWidth="1"/>
    <col min="11266" max="11266" width="13" style="676" customWidth="1"/>
    <col min="11267" max="11267" width="14.33203125" style="676" customWidth="1"/>
    <col min="11268" max="11268" width="35.88671875" style="676" bestFit="1" customWidth="1"/>
    <col min="11269" max="11269" width="10.5546875" style="676" customWidth="1"/>
    <col min="11270" max="11270" width="0" style="676" hidden="1" customWidth="1"/>
    <col min="11271" max="11271" width="28.6640625" style="676" customWidth="1"/>
    <col min="11272" max="11272" width="7.6640625" style="676" customWidth="1"/>
    <col min="11273" max="11277" width="0" style="676" hidden="1" customWidth="1"/>
    <col min="11278" max="11279" width="7.44140625" style="676" customWidth="1"/>
    <col min="11280" max="11280" width="0" style="676" hidden="1" customWidth="1"/>
    <col min="11281" max="11281" width="7.44140625" style="676" customWidth="1"/>
    <col min="11282" max="11520" width="8.88671875" style="676"/>
    <col min="11521" max="11521" width="3.88671875" style="676" customWidth="1"/>
    <col min="11522" max="11522" width="13" style="676" customWidth="1"/>
    <col min="11523" max="11523" width="14.33203125" style="676" customWidth="1"/>
    <col min="11524" max="11524" width="35.88671875" style="676" bestFit="1" customWidth="1"/>
    <col min="11525" max="11525" width="10.5546875" style="676" customWidth="1"/>
    <col min="11526" max="11526" width="0" style="676" hidden="1" customWidth="1"/>
    <col min="11527" max="11527" width="28.6640625" style="676" customWidth="1"/>
    <col min="11528" max="11528" width="7.6640625" style="676" customWidth="1"/>
    <col min="11529" max="11533" width="0" style="676" hidden="1" customWidth="1"/>
    <col min="11534" max="11535" width="7.44140625" style="676" customWidth="1"/>
    <col min="11536" max="11536" width="0" style="676" hidden="1" customWidth="1"/>
    <col min="11537" max="11537" width="7.44140625" style="676" customWidth="1"/>
    <col min="11538" max="11776" width="8.88671875" style="676"/>
    <col min="11777" max="11777" width="3.88671875" style="676" customWidth="1"/>
    <col min="11778" max="11778" width="13" style="676" customWidth="1"/>
    <col min="11779" max="11779" width="14.33203125" style="676" customWidth="1"/>
    <col min="11780" max="11780" width="35.88671875" style="676" bestFit="1" customWidth="1"/>
    <col min="11781" max="11781" width="10.5546875" style="676" customWidth="1"/>
    <col min="11782" max="11782" width="0" style="676" hidden="1" customWidth="1"/>
    <col min="11783" max="11783" width="28.6640625" style="676" customWidth="1"/>
    <col min="11784" max="11784" width="7.6640625" style="676" customWidth="1"/>
    <col min="11785" max="11789" width="0" style="676" hidden="1" customWidth="1"/>
    <col min="11790" max="11791" width="7.44140625" style="676" customWidth="1"/>
    <col min="11792" max="11792" width="0" style="676" hidden="1" customWidth="1"/>
    <col min="11793" max="11793" width="7.44140625" style="676" customWidth="1"/>
    <col min="11794" max="12032" width="8.88671875" style="676"/>
    <col min="12033" max="12033" width="3.88671875" style="676" customWidth="1"/>
    <col min="12034" max="12034" width="13" style="676" customWidth="1"/>
    <col min="12035" max="12035" width="14.33203125" style="676" customWidth="1"/>
    <col min="12036" max="12036" width="35.88671875" style="676" bestFit="1" customWidth="1"/>
    <col min="12037" max="12037" width="10.5546875" style="676" customWidth="1"/>
    <col min="12038" max="12038" width="0" style="676" hidden="1" customWidth="1"/>
    <col min="12039" max="12039" width="28.6640625" style="676" customWidth="1"/>
    <col min="12040" max="12040" width="7.6640625" style="676" customWidth="1"/>
    <col min="12041" max="12045" width="0" style="676" hidden="1" customWidth="1"/>
    <col min="12046" max="12047" width="7.44140625" style="676" customWidth="1"/>
    <col min="12048" max="12048" width="0" style="676" hidden="1" customWidth="1"/>
    <col min="12049" max="12049" width="7.44140625" style="676" customWidth="1"/>
    <col min="12050" max="12288" width="8.88671875" style="676"/>
    <col min="12289" max="12289" width="3.88671875" style="676" customWidth="1"/>
    <col min="12290" max="12290" width="13" style="676" customWidth="1"/>
    <col min="12291" max="12291" width="14.33203125" style="676" customWidth="1"/>
    <col min="12292" max="12292" width="35.88671875" style="676" bestFit="1" customWidth="1"/>
    <col min="12293" max="12293" width="10.5546875" style="676" customWidth="1"/>
    <col min="12294" max="12294" width="0" style="676" hidden="1" customWidth="1"/>
    <col min="12295" max="12295" width="28.6640625" style="676" customWidth="1"/>
    <col min="12296" max="12296" width="7.6640625" style="676" customWidth="1"/>
    <col min="12297" max="12301" width="0" style="676" hidden="1" customWidth="1"/>
    <col min="12302" max="12303" width="7.44140625" style="676" customWidth="1"/>
    <col min="12304" max="12304" width="0" style="676" hidden="1" customWidth="1"/>
    <col min="12305" max="12305" width="7.44140625" style="676" customWidth="1"/>
    <col min="12306" max="12544" width="8.88671875" style="676"/>
    <col min="12545" max="12545" width="3.88671875" style="676" customWidth="1"/>
    <col min="12546" max="12546" width="13" style="676" customWidth="1"/>
    <col min="12547" max="12547" width="14.33203125" style="676" customWidth="1"/>
    <col min="12548" max="12548" width="35.88671875" style="676" bestFit="1" customWidth="1"/>
    <col min="12549" max="12549" width="10.5546875" style="676" customWidth="1"/>
    <col min="12550" max="12550" width="0" style="676" hidden="1" customWidth="1"/>
    <col min="12551" max="12551" width="28.6640625" style="676" customWidth="1"/>
    <col min="12552" max="12552" width="7.6640625" style="676" customWidth="1"/>
    <col min="12553" max="12557" width="0" style="676" hidden="1" customWidth="1"/>
    <col min="12558" max="12559" width="7.44140625" style="676" customWidth="1"/>
    <col min="12560" max="12560" width="0" style="676" hidden="1" customWidth="1"/>
    <col min="12561" max="12561" width="7.44140625" style="676" customWidth="1"/>
    <col min="12562" max="12800" width="8.88671875" style="676"/>
    <col min="12801" max="12801" width="3.88671875" style="676" customWidth="1"/>
    <col min="12802" max="12802" width="13" style="676" customWidth="1"/>
    <col min="12803" max="12803" width="14.33203125" style="676" customWidth="1"/>
    <col min="12804" max="12804" width="35.88671875" style="676" bestFit="1" customWidth="1"/>
    <col min="12805" max="12805" width="10.5546875" style="676" customWidth="1"/>
    <col min="12806" max="12806" width="0" style="676" hidden="1" customWidth="1"/>
    <col min="12807" max="12807" width="28.6640625" style="676" customWidth="1"/>
    <col min="12808" max="12808" width="7.6640625" style="676" customWidth="1"/>
    <col min="12809" max="12813" width="0" style="676" hidden="1" customWidth="1"/>
    <col min="12814" max="12815" width="7.44140625" style="676" customWidth="1"/>
    <col min="12816" max="12816" width="0" style="676" hidden="1" customWidth="1"/>
    <col min="12817" max="12817" width="7.44140625" style="676" customWidth="1"/>
    <col min="12818" max="13056" width="8.88671875" style="676"/>
    <col min="13057" max="13057" width="3.88671875" style="676" customWidth="1"/>
    <col min="13058" max="13058" width="13" style="676" customWidth="1"/>
    <col min="13059" max="13059" width="14.33203125" style="676" customWidth="1"/>
    <col min="13060" max="13060" width="35.88671875" style="676" bestFit="1" customWidth="1"/>
    <col min="13061" max="13061" width="10.5546875" style="676" customWidth="1"/>
    <col min="13062" max="13062" width="0" style="676" hidden="1" customWidth="1"/>
    <col min="13063" max="13063" width="28.6640625" style="676" customWidth="1"/>
    <col min="13064" max="13064" width="7.6640625" style="676" customWidth="1"/>
    <col min="13065" max="13069" width="0" style="676" hidden="1" customWidth="1"/>
    <col min="13070" max="13071" width="7.44140625" style="676" customWidth="1"/>
    <col min="13072" max="13072" width="0" style="676" hidden="1" customWidth="1"/>
    <col min="13073" max="13073" width="7.44140625" style="676" customWidth="1"/>
    <col min="13074" max="13312" width="8.88671875" style="676"/>
    <col min="13313" max="13313" width="3.88671875" style="676" customWidth="1"/>
    <col min="13314" max="13314" width="13" style="676" customWidth="1"/>
    <col min="13315" max="13315" width="14.33203125" style="676" customWidth="1"/>
    <col min="13316" max="13316" width="35.88671875" style="676" bestFit="1" customWidth="1"/>
    <col min="13317" max="13317" width="10.5546875" style="676" customWidth="1"/>
    <col min="13318" max="13318" width="0" style="676" hidden="1" customWidth="1"/>
    <col min="13319" max="13319" width="28.6640625" style="676" customWidth="1"/>
    <col min="13320" max="13320" width="7.6640625" style="676" customWidth="1"/>
    <col min="13321" max="13325" width="0" style="676" hidden="1" customWidth="1"/>
    <col min="13326" max="13327" width="7.44140625" style="676" customWidth="1"/>
    <col min="13328" max="13328" width="0" style="676" hidden="1" customWidth="1"/>
    <col min="13329" max="13329" width="7.44140625" style="676" customWidth="1"/>
    <col min="13330" max="13568" width="8.88671875" style="676"/>
    <col min="13569" max="13569" width="3.88671875" style="676" customWidth="1"/>
    <col min="13570" max="13570" width="13" style="676" customWidth="1"/>
    <col min="13571" max="13571" width="14.33203125" style="676" customWidth="1"/>
    <col min="13572" max="13572" width="35.88671875" style="676" bestFit="1" customWidth="1"/>
    <col min="13573" max="13573" width="10.5546875" style="676" customWidth="1"/>
    <col min="13574" max="13574" width="0" style="676" hidden="1" customWidth="1"/>
    <col min="13575" max="13575" width="28.6640625" style="676" customWidth="1"/>
    <col min="13576" max="13576" width="7.6640625" style="676" customWidth="1"/>
    <col min="13577" max="13581" width="0" style="676" hidden="1" customWidth="1"/>
    <col min="13582" max="13583" width="7.44140625" style="676" customWidth="1"/>
    <col min="13584" max="13584" width="0" style="676" hidden="1" customWidth="1"/>
    <col min="13585" max="13585" width="7.44140625" style="676" customWidth="1"/>
    <col min="13586" max="13824" width="8.88671875" style="676"/>
    <col min="13825" max="13825" width="3.88671875" style="676" customWidth="1"/>
    <col min="13826" max="13826" width="13" style="676" customWidth="1"/>
    <col min="13827" max="13827" width="14.33203125" style="676" customWidth="1"/>
    <col min="13828" max="13828" width="35.88671875" style="676" bestFit="1" customWidth="1"/>
    <col min="13829" max="13829" width="10.5546875" style="676" customWidth="1"/>
    <col min="13830" max="13830" width="0" style="676" hidden="1" customWidth="1"/>
    <col min="13831" max="13831" width="28.6640625" style="676" customWidth="1"/>
    <col min="13832" max="13832" width="7.6640625" style="676" customWidth="1"/>
    <col min="13833" max="13837" width="0" style="676" hidden="1" customWidth="1"/>
    <col min="13838" max="13839" width="7.44140625" style="676" customWidth="1"/>
    <col min="13840" max="13840" width="0" style="676" hidden="1" customWidth="1"/>
    <col min="13841" max="13841" width="7.44140625" style="676" customWidth="1"/>
    <col min="13842" max="14080" width="8.88671875" style="676"/>
    <col min="14081" max="14081" width="3.88671875" style="676" customWidth="1"/>
    <col min="14082" max="14082" width="13" style="676" customWidth="1"/>
    <col min="14083" max="14083" width="14.33203125" style="676" customWidth="1"/>
    <col min="14084" max="14084" width="35.88671875" style="676" bestFit="1" customWidth="1"/>
    <col min="14085" max="14085" width="10.5546875" style="676" customWidth="1"/>
    <col min="14086" max="14086" width="0" style="676" hidden="1" customWidth="1"/>
    <col min="14087" max="14087" width="28.6640625" style="676" customWidth="1"/>
    <col min="14088" max="14088" width="7.6640625" style="676" customWidth="1"/>
    <col min="14089" max="14093" width="0" style="676" hidden="1" customWidth="1"/>
    <col min="14094" max="14095" width="7.44140625" style="676" customWidth="1"/>
    <col min="14096" max="14096" width="0" style="676" hidden="1" customWidth="1"/>
    <col min="14097" max="14097" width="7.44140625" style="676" customWidth="1"/>
    <col min="14098" max="14336" width="8.88671875" style="676"/>
    <col min="14337" max="14337" width="3.88671875" style="676" customWidth="1"/>
    <col min="14338" max="14338" width="13" style="676" customWidth="1"/>
    <col min="14339" max="14339" width="14.33203125" style="676" customWidth="1"/>
    <col min="14340" max="14340" width="35.88671875" style="676" bestFit="1" customWidth="1"/>
    <col min="14341" max="14341" width="10.5546875" style="676" customWidth="1"/>
    <col min="14342" max="14342" width="0" style="676" hidden="1" customWidth="1"/>
    <col min="14343" max="14343" width="28.6640625" style="676" customWidth="1"/>
    <col min="14344" max="14344" width="7.6640625" style="676" customWidth="1"/>
    <col min="14345" max="14349" width="0" style="676" hidden="1" customWidth="1"/>
    <col min="14350" max="14351" width="7.44140625" style="676" customWidth="1"/>
    <col min="14352" max="14352" width="0" style="676" hidden="1" customWidth="1"/>
    <col min="14353" max="14353" width="7.44140625" style="676" customWidth="1"/>
    <col min="14354" max="14592" width="8.88671875" style="676"/>
    <col min="14593" max="14593" width="3.88671875" style="676" customWidth="1"/>
    <col min="14594" max="14594" width="13" style="676" customWidth="1"/>
    <col min="14595" max="14595" width="14.33203125" style="676" customWidth="1"/>
    <col min="14596" max="14596" width="35.88671875" style="676" bestFit="1" customWidth="1"/>
    <col min="14597" max="14597" width="10.5546875" style="676" customWidth="1"/>
    <col min="14598" max="14598" width="0" style="676" hidden="1" customWidth="1"/>
    <col min="14599" max="14599" width="28.6640625" style="676" customWidth="1"/>
    <col min="14600" max="14600" width="7.6640625" style="676" customWidth="1"/>
    <col min="14601" max="14605" width="0" style="676" hidden="1" customWidth="1"/>
    <col min="14606" max="14607" width="7.44140625" style="676" customWidth="1"/>
    <col min="14608" max="14608" width="0" style="676" hidden="1" customWidth="1"/>
    <col min="14609" max="14609" width="7.44140625" style="676" customWidth="1"/>
    <col min="14610" max="14848" width="8.88671875" style="676"/>
    <col min="14849" max="14849" width="3.88671875" style="676" customWidth="1"/>
    <col min="14850" max="14850" width="13" style="676" customWidth="1"/>
    <col min="14851" max="14851" width="14.33203125" style="676" customWidth="1"/>
    <col min="14852" max="14852" width="35.88671875" style="676" bestFit="1" customWidth="1"/>
    <col min="14853" max="14853" width="10.5546875" style="676" customWidth="1"/>
    <col min="14854" max="14854" width="0" style="676" hidden="1" customWidth="1"/>
    <col min="14855" max="14855" width="28.6640625" style="676" customWidth="1"/>
    <col min="14856" max="14856" width="7.6640625" style="676" customWidth="1"/>
    <col min="14857" max="14861" width="0" style="676" hidden="1" customWidth="1"/>
    <col min="14862" max="14863" width="7.44140625" style="676" customWidth="1"/>
    <col min="14864" max="14864" width="0" style="676" hidden="1" customWidth="1"/>
    <col min="14865" max="14865" width="7.44140625" style="676" customWidth="1"/>
    <col min="14866" max="15104" width="8.88671875" style="676"/>
    <col min="15105" max="15105" width="3.88671875" style="676" customWidth="1"/>
    <col min="15106" max="15106" width="13" style="676" customWidth="1"/>
    <col min="15107" max="15107" width="14.33203125" style="676" customWidth="1"/>
    <col min="15108" max="15108" width="35.88671875" style="676" bestFit="1" customWidth="1"/>
    <col min="15109" max="15109" width="10.5546875" style="676" customWidth="1"/>
    <col min="15110" max="15110" width="0" style="676" hidden="1" customWidth="1"/>
    <col min="15111" max="15111" width="28.6640625" style="676" customWidth="1"/>
    <col min="15112" max="15112" width="7.6640625" style="676" customWidth="1"/>
    <col min="15113" max="15117" width="0" style="676" hidden="1" customWidth="1"/>
    <col min="15118" max="15119" width="7.44140625" style="676" customWidth="1"/>
    <col min="15120" max="15120" width="0" style="676" hidden="1" customWidth="1"/>
    <col min="15121" max="15121" width="7.44140625" style="676" customWidth="1"/>
    <col min="15122" max="15360" width="8.88671875" style="676"/>
    <col min="15361" max="15361" width="3.88671875" style="676" customWidth="1"/>
    <col min="15362" max="15362" width="13" style="676" customWidth="1"/>
    <col min="15363" max="15363" width="14.33203125" style="676" customWidth="1"/>
    <col min="15364" max="15364" width="35.88671875" style="676" bestFit="1" customWidth="1"/>
    <col min="15365" max="15365" width="10.5546875" style="676" customWidth="1"/>
    <col min="15366" max="15366" width="0" style="676" hidden="1" customWidth="1"/>
    <col min="15367" max="15367" width="28.6640625" style="676" customWidth="1"/>
    <col min="15368" max="15368" width="7.6640625" style="676" customWidth="1"/>
    <col min="15369" max="15373" width="0" style="676" hidden="1" customWidth="1"/>
    <col min="15374" max="15375" width="7.44140625" style="676" customWidth="1"/>
    <col min="15376" max="15376" width="0" style="676" hidden="1" customWidth="1"/>
    <col min="15377" max="15377" width="7.44140625" style="676" customWidth="1"/>
    <col min="15378" max="15616" width="8.88671875" style="676"/>
    <col min="15617" max="15617" width="3.88671875" style="676" customWidth="1"/>
    <col min="15618" max="15618" width="13" style="676" customWidth="1"/>
    <col min="15619" max="15619" width="14.33203125" style="676" customWidth="1"/>
    <col min="15620" max="15620" width="35.88671875" style="676" bestFit="1" customWidth="1"/>
    <col min="15621" max="15621" width="10.5546875" style="676" customWidth="1"/>
    <col min="15622" max="15622" width="0" style="676" hidden="1" customWidth="1"/>
    <col min="15623" max="15623" width="28.6640625" style="676" customWidth="1"/>
    <col min="15624" max="15624" width="7.6640625" style="676" customWidth="1"/>
    <col min="15625" max="15629" width="0" style="676" hidden="1" customWidth="1"/>
    <col min="15630" max="15631" width="7.44140625" style="676" customWidth="1"/>
    <col min="15632" max="15632" width="0" style="676" hidden="1" customWidth="1"/>
    <col min="15633" max="15633" width="7.44140625" style="676" customWidth="1"/>
    <col min="15634" max="15872" width="8.88671875" style="676"/>
    <col min="15873" max="15873" width="3.88671875" style="676" customWidth="1"/>
    <col min="15874" max="15874" width="13" style="676" customWidth="1"/>
    <col min="15875" max="15875" width="14.33203125" style="676" customWidth="1"/>
    <col min="15876" max="15876" width="35.88671875" style="676" bestFit="1" customWidth="1"/>
    <col min="15877" max="15877" width="10.5546875" style="676" customWidth="1"/>
    <col min="15878" max="15878" width="0" style="676" hidden="1" customWidth="1"/>
    <col min="15879" max="15879" width="28.6640625" style="676" customWidth="1"/>
    <col min="15880" max="15880" width="7.6640625" style="676" customWidth="1"/>
    <col min="15881" max="15885" width="0" style="676" hidden="1" customWidth="1"/>
    <col min="15886" max="15887" width="7.44140625" style="676" customWidth="1"/>
    <col min="15888" max="15888" width="0" style="676" hidden="1" customWidth="1"/>
    <col min="15889" max="15889" width="7.44140625" style="676" customWidth="1"/>
    <col min="15890" max="16128" width="8.88671875" style="676"/>
    <col min="16129" max="16129" width="3.88671875" style="676" customWidth="1"/>
    <col min="16130" max="16130" width="13" style="676" customWidth="1"/>
    <col min="16131" max="16131" width="14.33203125" style="676" customWidth="1"/>
    <col min="16132" max="16132" width="35.88671875" style="676" bestFit="1" customWidth="1"/>
    <col min="16133" max="16133" width="10.5546875" style="676" customWidth="1"/>
    <col min="16134" max="16134" width="0" style="676" hidden="1" customWidth="1"/>
    <col min="16135" max="16135" width="28.6640625" style="676" customWidth="1"/>
    <col min="16136" max="16136" width="7.6640625" style="676" customWidth="1"/>
    <col min="16137" max="16141" width="0" style="676" hidden="1" customWidth="1"/>
    <col min="16142" max="16143" width="7.44140625" style="676" customWidth="1"/>
    <col min="16144" max="16144" width="0" style="676" hidden="1" customWidth="1"/>
    <col min="16145" max="16145" width="7.44140625" style="676" customWidth="1"/>
    <col min="16146" max="16384" width="8.88671875" style="676"/>
  </cols>
  <sheetData>
    <row r="1" spans="1:17" ht="24.6" x14ac:dyDescent="0.4">
      <c r="A1" s="667" t="e">
        <f>[4]Altalanos!$A$6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7" t="e">
        <f>[4]Altalanos!$A$8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[4]Altalanos!$A$10</f>
        <v>#REF!</v>
      </c>
      <c r="B5" s="703"/>
      <c r="C5" s="704" t="e">
        <f>[4]Altalanos!$C$10</f>
        <v>#REF!</v>
      </c>
      <c r="D5" s="705" t="e">
        <f>[4]Altalanos!$D$10</f>
        <v>#REF!</v>
      </c>
      <c r="E5" s="705"/>
      <c r="F5" s="705"/>
      <c r="G5" s="705"/>
      <c r="H5" s="706" t="e">
        <f>[4]Altalanos!$E$10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407</v>
      </c>
      <c r="C7" s="724" t="s">
        <v>408</v>
      </c>
      <c r="D7" s="725" t="s">
        <v>409</v>
      </c>
      <c r="E7" s="726" t="s">
        <v>410</v>
      </c>
      <c r="F7" s="727"/>
      <c r="G7" s="728"/>
      <c r="H7" s="725"/>
      <c r="I7" s="725"/>
      <c r="J7" s="729"/>
      <c r="K7" s="730"/>
      <c r="L7" s="731"/>
      <c r="M7" s="730"/>
      <c r="N7" s="732"/>
      <c r="O7" s="725"/>
      <c r="P7" s="733"/>
      <c r="Q7" s="734"/>
    </row>
    <row r="8" spans="1:17" s="735" customFormat="1" ht="18.899999999999999" customHeight="1" x14ac:dyDescent="0.25">
      <c r="A8" s="723">
        <v>2</v>
      </c>
      <c r="B8" s="724" t="s">
        <v>411</v>
      </c>
      <c r="C8" s="724" t="s">
        <v>149</v>
      </c>
      <c r="D8" s="725" t="s">
        <v>342</v>
      </c>
      <c r="E8" s="726" t="s">
        <v>412</v>
      </c>
      <c r="F8" s="736"/>
      <c r="G8" s="737"/>
      <c r="H8" s="725"/>
      <c r="I8" s="725"/>
      <c r="J8" s="729"/>
      <c r="K8" s="730"/>
      <c r="L8" s="731"/>
      <c r="M8" s="730"/>
      <c r="N8" s="732"/>
      <c r="O8" s="725"/>
      <c r="P8" s="733"/>
      <c r="Q8" s="734"/>
    </row>
    <row r="9" spans="1:17" s="735" customFormat="1" ht="18.899999999999999" customHeight="1" x14ac:dyDescent="0.25">
      <c r="A9" s="723">
        <v>3</v>
      </c>
      <c r="B9" s="724" t="s">
        <v>148</v>
      </c>
      <c r="C9" s="724" t="s">
        <v>352</v>
      </c>
      <c r="D9" s="725" t="s">
        <v>304</v>
      </c>
      <c r="E9" s="726" t="s">
        <v>413</v>
      </c>
      <c r="F9" s="736"/>
      <c r="G9" s="737"/>
      <c r="H9" s="725"/>
      <c r="I9" s="725"/>
      <c r="J9" s="729"/>
      <c r="K9" s="730"/>
      <c r="L9" s="731"/>
      <c r="M9" s="730"/>
      <c r="N9" s="732"/>
      <c r="O9" s="725"/>
      <c r="P9" s="738"/>
      <c r="Q9" s="739"/>
    </row>
    <row r="10" spans="1:17" s="735" customFormat="1" ht="18.899999999999999" customHeight="1" x14ac:dyDescent="0.25">
      <c r="A10" s="723">
        <v>4</v>
      </c>
      <c r="B10" s="724" t="s">
        <v>414</v>
      </c>
      <c r="C10" s="724" t="s">
        <v>415</v>
      </c>
      <c r="D10" s="725" t="s">
        <v>342</v>
      </c>
      <c r="E10" s="726" t="s">
        <v>416</v>
      </c>
      <c r="F10" s="736"/>
      <c r="G10" s="737"/>
      <c r="H10" s="725"/>
      <c r="I10" s="725"/>
      <c r="J10" s="729"/>
      <c r="K10" s="730"/>
      <c r="L10" s="731"/>
      <c r="M10" s="730"/>
      <c r="N10" s="732"/>
      <c r="O10" s="725"/>
      <c r="P10" s="740"/>
      <c r="Q10" s="741"/>
    </row>
    <row r="11" spans="1:17" s="735" customFormat="1" ht="18.899999999999999" customHeight="1" x14ac:dyDescent="0.25">
      <c r="A11" s="723">
        <v>5</v>
      </c>
      <c r="B11" s="724" t="s">
        <v>417</v>
      </c>
      <c r="C11" s="724" t="s">
        <v>418</v>
      </c>
      <c r="D11" s="725" t="s">
        <v>295</v>
      </c>
      <c r="E11" s="726" t="s">
        <v>419</v>
      </c>
      <c r="F11" s="736"/>
      <c r="G11" s="737"/>
      <c r="H11" s="725"/>
      <c r="I11" s="725"/>
      <c r="J11" s="729"/>
      <c r="K11" s="730"/>
      <c r="L11" s="731"/>
      <c r="M11" s="730"/>
      <c r="N11" s="732"/>
      <c r="O11" s="725"/>
      <c r="P11" s="740"/>
      <c r="Q11" s="741"/>
    </row>
    <row r="12" spans="1:17" s="735" customFormat="1" ht="18.899999999999999" customHeight="1" x14ac:dyDescent="0.25">
      <c r="A12" s="723">
        <v>6</v>
      </c>
      <c r="B12" s="724" t="s">
        <v>420</v>
      </c>
      <c r="C12" s="724" t="s">
        <v>421</v>
      </c>
      <c r="D12" s="725" t="s">
        <v>295</v>
      </c>
      <c r="E12" s="726" t="s">
        <v>422</v>
      </c>
      <c r="F12" s="736"/>
      <c r="G12" s="737"/>
      <c r="H12" s="725"/>
      <c r="I12" s="725"/>
      <c r="J12" s="729"/>
      <c r="K12" s="730"/>
      <c r="L12" s="731"/>
      <c r="M12" s="730"/>
      <c r="N12" s="732"/>
      <c r="O12" s="725"/>
      <c r="P12" s="740"/>
      <c r="Q12" s="741"/>
    </row>
    <row r="13" spans="1:17" s="735" customFormat="1" ht="18.899999999999999" customHeight="1" x14ac:dyDescent="0.25">
      <c r="A13" s="723">
        <v>7</v>
      </c>
      <c r="B13" s="724" t="s">
        <v>423</v>
      </c>
      <c r="C13" s="724" t="s">
        <v>299</v>
      </c>
      <c r="D13" s="725" t="s">
        <v>424</v>
      </c>
      <c r="E13" s="726" t="s">
        <v>425</v>
      </c>
      <c r="F13" s="736"/>
      <c r="G13" s="737"/>
      <c r="H13" s="725"/>
      <c r="I13" s="725"/>
      <c r="J13" s="729"/>
      <c r="K13" s="730"/>
      <c r="L13" s="731"/>
      <c r="M13" s="730"/>
      <c r="N13" s="732"/>
      <c r="O13" s="725"/>
      <c r="P13" s="740"/>
      <c r="Q13" s="741"/>
    </row>
    <row r="14" spans="1:17" s="735" customFormat="1" ht="18.899999999999999" customHeight="1" x14ac:dyDescent="0.25">
      <c r="A14" s="723">
        <v>8</v>
      </c>
      <c r="B14" s="724" t="s">
        <v>426</v>
      </c>
      <c r="C14" s="724" t="s">
        <v>427</v>
      </c>
      <c r="D14" s="725" t="s">
        <v>424</v>
      </c>
      <c r="E14" s="726" t="s">
        <v>428</v>
      </c>
      <c r="F14" s="736"/>
      <c r="G14" s="737"/>
      <c r="H14" s="725"/>
      <c r="I14" s="725"/>
      <c r="J14" s="729"/>
      <c r="K14" s="730"/>
      <c r="L14" s="731"/>
      <c r="M14" s="730"/>
      <c r="N14" s="732"/>
      <c r="O14" s="725"/>
      <c r="P14" s="740"/>
      <c r="Q14" s="741"/>
    </row>
    <row r="15" spans="1:17" s="735" customFormat="1" ht="18.899999999999999" customHeight="1" x14ac:dyDescent="0.25">
      <c r="A15" s="723">
        <v>9</v>
      </c>
      <c r="B15" s="49" t="s">
        <v>103</v>
      </c>
      <c r="C15" s="49" t="s">
        <v>104</v>
      </c>
      <c r="D15" s="50" t="s">
        <v>105</v>
      </c>
      <c r="E15" s="113" t="s">
        <v>120</v>
      </c>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15 A16:D156">
    <cfRule type="expression" dxfId="95" priority="32" stopIfTrue="1">
      <formula>$Q15&gt;=1</formula>
    </cfRule>
  </conditionalFormatting>
  <conditionalFormatting sqref="A7:D14">
    <cfRule type="expression" dxfId="94" priority="19" stopIfTrue="1">
      <formula>$Q7&gt;=1</formula>
    </cfRule>
  </conditionalFormatting>
  <conditionalFormatting sqref="B7:D37">
    <cfRule type="expression" dxfId="93" priority="1" stopIfTrue="1">
      <formula>$Q7&gt;=1</formula>
    </cfRule>
  </conditionalFormatting>
  <conditionalFormatting sqref="E7:E14 E16:E156">
    <cfRule type="expression" dxfId="92" priority="28" stopIfTrue="1">
      <formula>AND(ROUNDDOWN(($A$4-E7)/365.25,0)&lt;=13,G7&lt;&gt;"OK")</formula>
    </cfRule>
    <cfRule type="expression" dxfId="91" priority="29" stopIfTrue="1">
      <formula>AND(ROUNDDOWN(($A$4-E7)/365.25,0)&lt;=14,G7&lt;&gt;"OK")</formula>
    </cfRule>
    <cfRule type="expression" dxfId="90" priority="30" stopIfTrue="1">
      <formula>AND(ROUNDDOWN(($A$4-E7)/365.25,0)&lt;=17,G7&lt;&gt;"OK")</formula>
    </cfRule>
  </conditionalFormatting>
  <conditionalFormatting sqref="E7:E14">
    <cfRule type="expression" dxfId="89" priority="20" stopIfTrue="1">
      <formula>AND(ROUNDDOWN(($A$4-E7)/365.25,0)&lt;=13,G7&lt;&gt;"OK")</formula>
    </cfRule>
    <cfRule type="expression" dxfId="88" priority="21" stopIfTrue="1">
      <formula>AND(ROUNDDOWN(($A$4-E7)/365.25,0)&lt;=14,G7&lt;&gt;"OK")</formula>
    </cfRule>
    <cfRule type="expression" dxfId="87" priority="22" stopIfTrue="1">
      <formula>AND(ROUNDDOWN(($A$4-E7)/365.25,0)&lt;=17,G7&lt;&gt;"OK")</formula>
    </cfRule>
    <cfRule type="expression" dxfId="86" priority="25" stopIfTrue="1">
      <formula>AND(ROUNDDOWN(($A$4-E7)/365.25,0)&lt;=13,G7&lt;&gt;"OK")</formula>
    </cfRule>
    <cfRule type="expression" dxfId="85" priority="26" stopIfTrue="1">
      <formula>AND(ROUNDDOWN(($A$4-E7)/365.25,0)&lt;=14,G7&lt;&gt;"OK")</formula>
    </cfRule>
    <cfRule type="expression" dxfId="84" priority="27" stopIfTrue="1">
      <formula>AND(ROUNDDOWN(($A$4-E7)/365.25,0)&lt;=17,G7&lt;&gt;"OK")</formula>
    </cfRule>
  </conditionalFormatting>
  <conditionalFormatting sqref="E7:E27">
    <cfRule type="expression" dxfId="83" priority="11" stopIfTrue="1">
      <formula>AND(ROUNDDOWN(($A$4-E7)/365.25,0)&lt;=13,G7&lt;&gt;"OK")</formula>
    </cfRule>
    <cfRule type="expression" dxfId="82" priority="12" stopIfTrue="1">
      <formula>AND(ROUNDDOWN(($A$4-E7)/365.25,0)&lt;=14,G7&lt;&gt;"OK")</formula>
    </cfRule>
    <cfRule type="expression" dxfId="81" priority="13" stopIfTrue="1">
      <formula>AND(ROUNDDOWN(($A$4-E7)/365.25,0)&lt;=17,G7&lt;&gt;"OK")</formula>
    </cfRule>
  </conditionalFormatting>
  <conditionalFormatting sqref="E15">
    <cfRule type="expression" dxfId="80" priority="2" stopIfTrue="1">
      <formula>AND(ROUNDDOWN(($A$4-E15)/365.25,0)&lt;=13,G15&lt;&gt;"OK")</formula>
    </cfRule>
    <cfRule type="expression" dxfId="79" priority="3" stopIfTrue="1">
      <formula>AND(ROUNDDOWN(($A$4-E15)/365.25,0)&lt;=14,G15&lt;&gt;"OK")</formula>
    </cfRule>
    <cfRule type="expression" dxfId="78" priority="4" stopIfTrue="1">
      <formula>AND(ROUNDDOWN(($A$4-E15)/365.25,0)&lt;=17,G15&lt;&gt;"OK")</formula>
    </cfRule>
    <cfRule type="expression" dxfId="77" priority="5" stopIfTrue="1">
      <formula>AND(ROUNDDOWN(($A$4-E15)/365.25,0)&lt;=13,G15&lt;&gt;"OK")</formula>
    </cfRule>
    <cfRule type="expression" dxfId="76" priority="6" stopIfTrue="1">
      <formula>AND(ROUNDDOWN(($A$4-E15)/365.25,0)&lt;=14,G15&lt;&gt;"OK")</formula>
    </cfRule>
    <cfRule type="expression" dxfId="75" priority="7" stopIfTrue="1">
      <formula>AND(ROUNDDOWN(($A$4-E15)/365.25,0)&lt;=17,G15&lt;&gt;"OK")</formula>
    </cfRule>
    <cfRule type="expression" dxfId="74" priority="8" stopIfTrue="1">
      <formula>AND(ROUNDDOWN(($A$4-E15)/365.25,0)&lt;=13,G15&lt;&gt;"OK")</formula>
    </cfRule>
    <cfRule type="expression" dxfId="73" priority="9" stopIfTrue="1">
      <formula>AND(ROUNDDOWN(($A$4-E15)/365.25,0)&lt;=14,G15&lt;&gt;"OK")</formula>
    </cfRule>
    <cfRule type="expression" dxfId="72" priority="10" stopIfTrue="1">
      <formula>AND(ROUNDDOWN(($A$4-E15)/365.25,0)&lt;=17,G15&lt;&gt;"OK")</formula>
    </cfRule>
  </conditionalFormatting>
  <conditionalFormatting sqref="E29:E37">
    <cfRule type="expression" dxfId="71" priority="16" stopIfTrue="1">
      <formula>AND(ROUNDDOWN(($A$4-E29)/365.25,0)&lt;=13,G29&lt;&gt;"OK")</formula>
    </cfRule>
    <cfRule type="expression" dxfId="70" priority="17" stopIfTrue="1">
      <formula>AND(ROUNDDOWN(($A$4-E29)/365.25,0)&lt;=14,G29&lt;&gt;"OK")</formula>
    </cfRule>
    <cfRule type="expression" dxfId="69" priority="18" stopIfTrue="1">
      <formula>AND(ROUNDDOWN(($A$4-E29)/365.25,0)&lt;=17,G29&lt;&gt;"OK")</formula>
    </cfRule>
  </conditionalFormatting>
  <conditionalFormatting sqref="J7:J156">
    <cfRule type="cellIs" dxfId="68" priority="24"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01793" r:id="rId4" name="Button 1">
              <controlPr defaultSize="0" print="0" autoFill="0" autoPict="0" macro="[4]!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2ECF-6F06-4B8C-9241-AA3DE1D8C9C1}">
  <sheetPr codeName="Munka6">
    <tabColor indexed="11"/>
  </sheetPr>
  <dimension ref="A1:AS140"/>
  <sheetViews>
    <sheetView workbookViewId="0">
      <selection activeCell="T23" sqref="T23"/>
    </sheetView>
  </sheetViews>
  <sheetFormatPr defaultRowHeight="13.2" x14ac:dyDescent="0.25"/>
  <cols>
    <col min="1" max="2" width="3.33203125" style="676" customWidth="1"/>
    <col min="3" max="4" width="4.6640625" style="676" customWidth="1"/>
    <col min="5" max="5" width="4.33203125" style="676" customWidth="1"/>
    <col min="6" max="6" width="12.6640625" style="676" customWidth="1"/>
    <col min="7" max="7" width="2.6640625" style="676" customWidth="1"/>
    <col min="8" max="8" width="7.6640625" style="676" customWidth="1"/>
    <col min="9" max="9" width="26.21875" style="676" customWidth="1"/>
    <col min="10" max="10" width="1.6640625" style="993" customWidth="1"/>
    <col min="11" max="11" width="10.6640625" style="676" customWidth="1"/>
    <col min="12" max="12" width="1.6640625" style="993" customWidth="1"/>
    <col min="13" max="13" width="10.6640625" style="676" customWidth="1"/>
    <col min="14" max="14" width="1.6640625" style="994" customWidth="1"/>
    <col min="15" max="15" width="10.6640625" style="676" customWidth="1"/>
    <col min="16" max="16" width="1.6640625" style="993" customWidth="1"/>
    <col min="17" max="17" width="10.6640625" style="676" customWidth="1"/>
    <col min="18" max="18" width="1.6640625" style="994" customWidth="1"/>
    <col min="19" max="19" width="9.109375" style="676" hidden="1" customWidth="1"/>
    <col min="20" max="20" width="8.6640625" style="676" customWidth="1"/>
    <col min="21" max="21" width="9.109375" style="676" hidden="1" customWidth="1"/>
    <col min="22" max="24" width="8.88671875" style="676"/>
    <col min="25" max="27" width="0" style="676" hidden="1" customWidth="1"/>
    <col min="28" max="28" width="10.33203125" style="676" hidden="1" customWidth="1"/>
    <col min="29" max="34" width="0" style="676" hidden="1" customWidth="1"/>
    <col min="35" max="37" width="9.109375" style="784" customWidth="1"/>
    <col min="38" max="256" width="8.88671875" style="676"/>
    <col min="257" max="258" width="3.33203125" style="676" customWidth="1"/>
    <col min="259" max="260" width="4.6640625" style="676" customWidth="1"/>
    <col min="261" max="261" width="4.33203125" style="676" customWidth="1"/>
    <col min="262" max="262" width="12.6640625" style="676" customWidth="1"/>
    <col min="263" max="263" width="2.6640625" style="676" customWidth="1"/>
    <col min="264" max="264" width="7.6640625" style="676" customWidth="1"/>
    <col min="265" max="265" width="26.21875" style="676" customWidth="1"/>
    <col min="266" max="266" width="1.6640625" style="676" customWidth="1"/>
    <col min="267" max="267" width="10.6640625" style="676" customWidth="1"/>
    <col min="268" max="268" width="1.6640625" style="676" customWidth="1"/>
    <col min="269" max="269" width="10.6640625" style="676" customWidth="1"/>
    <col min="270" max="270" width="1.6640625" style="676" customWidth="1"/>
    <col min="271" max="271" width="10.6640625" style="676" customWidth="1"/>
    <col min="272" max="272" width="1.6640625" style="676" customWidth="1"/>
    <col min="273" max="273" width="10.6640625" style="676" customWidth="1"/>
    <col min="274" max="274" width="1.6640625" style="676" customWidth="1"/>
    <col min="275" max="275" width="0" style="676" hidden="1" customWidth="1"/>
    <col min="276" max="276" width="8.6640625" style="676" customWidth="1"/>
    <col min="277" max="277" width="0" style="676" hidden="1" customWidth="1"/>
    <col min="278" max="280" width="8.88671875" style="676"/>
    <col min="281" max="290" width="0" style="676" hidden="1" customWidth="1"/>
    <col min="291" max="293" width="9.109375" style="676" customWidth="1"/>
    <col min="294" max="512" width="8.88671875" style="676"/>
    <col min="513" max="514" width="3.33203125" style="676" customWidth="1"/>
    <col min="515" max="516" width="4.6640625" style="676" customWidth="1"/>
    <col min="517" max="517" width="4.33203125" style="676" customWidth="1"/>
    <col min="518" max="518" width="12.6640625" style="676" customWidth="1"/>
    <col min="519" max="519" width="2.6640625" style="676" customWidth="1"/>
    <col min="520" max="520" width="7.6640625" style="676" customWidth="1"/>
    <col min="521" max="521" width="26.21875" style="676" customWidth="1"/>
    <col min="522" max="522" width="1.6640625" style="676" customWidth="1"/>
    <col min="523" max="523" width="10.6640625" style="676" customWidth="1"/>
    <col min="524" max="524" width="1.6640625" style="676" customWidth="1"/>
    <col min="525" max="525" width="10.6640625" style="676" customWidth="1"/>
    <col min="526" max="526" width="1.6640625" style="676" customWidth="1"/>
    <col min="527" max="527" width="10.6640625" style="676" customWidth="1"/>
    <col min="528" max="528" width="1.6640625" style="676" customWidth="1"/>
    <col min="529" max="529" width="10.6640625" style="676" customWidth="1"/>
    <col min="530" max="530" width="1.6640625" style="676" customWidth="1"/>
    <col min="531" max="531" width="0" style="676" hidden="1" customWidth="1"/>
    <col min="532" max="532" width="8.6640625" style="676" customWidth="1"/>
    <col min="533" max="533" width="0" style="676" hidden="1" customWidth="1"/>
    <col min="534" max="536" width="8.88671875" style="676"/>
    <col min="537" max="546" width="0" style="676" hidden="1" customWidth="1"/>
    <col min="547" max="549" width="9.109375" style="676" customWidth="1"/>
    <col min="550" max="768" width="8.88671875" style="676"/>
    <col min="769" max="770" width="3.33203125" style="676" customWidth="1"/>
    <col min="771" max="772" width="4.6640625" style="676" customWidth="1"/>
    <col min="773" max="773" width="4.33203125" style="676" customWidth="1"/>
    <col min="774" max="774" width="12.6640625" style="676" customWidth="1"/>
    <col min="775" max="775" width="2.6640625" style="676" customWidth="1"/>
    <col min="776" max="776" width="7.6640625" style="676" customWidth="1"/>
    <col min="777" max="777" width="26.21875" style="676" customWidth="1"/>
    <col min="778" max="778" width="1.6640625" style="676" customWidth="1"/>
    <col min="779" max="779" width="10.6640625" style="676" customWidth="1"/>
    <col min="780" max="780" width="1.6640625" style="676" customWidth="1"/>
    <col min="781" max="781" width="10.6640625" style="676" customWidth="1"/>
    <col min="782" max="782" width="1.6640625" style="676" customWidth="1"/>
    <col min="783" max="783" width="10.6640625" style="676" customWidth="1"/>
    <col min="784" max="784" width="1.6640625" style="676" customWidth="1"/>
    <col min="785" max="785" width="10.6640625" style="676" customWidth="1"/>
    <col min="786" max="786" width="1.6640625" style="676" customWidth="1"/>
    <col min="787" max="787" width="0" style="676" hidden="1" customWidth="1"/>
    <col min="788" max="788" width="8.6640625" style="676" customWidth="1"/>
    <col min="789" max="789" width="0" style="676" hidden="1" customWidth="1"/>
    <col min="790" max="792" width="8.88671875" style="676"/>
    <col min="793" max="802" width="0" style="676" hidden="1" customWidth="1"/>
    <col min="803" max="805" width="9.109375" style="676" customWidth="1"/>
    <col min="806" max="1024" width="8.88671875" style="676"/>
    <col min="1025" max="1026" width="3.33203125" style="676" customWidth="1"/>
    <col min="1027" max="1028" width="4.6640625" style="676" customWidth="1"/>
    <col min="1029" max="1029" width="4.33203125" style="676" customWidth="1"/>
    <col min="1030" max="1030" width="12.6640625" style="676" customWidth="1"/>
    <col min="1031" max="1031" width="2.6640625" style="676" customWidth="1"/>
    <col min="1032" max="1032" width="7.6640625" style="676" customWidth="1"/>
    <col min="1033" max="1033" width="26.21875" style="676" customWidth="1"/>
    <col min="1034" max="1034" width="1.6640625" style="676" customWidth="1"/>
    <col min="1035" max="1035" width="10.6640625" style="676" customWidth="1"/>
    <col min="1036" max="1036" width="1.6640625" style="676" customWidth="1"/>
    <col min="1037" max="1037" width="10.6640625" style="676" customWidth="1"/>
    <col min="1038" max="1038" width="1.6640625" style="676" customWidth="1"/>
    <col min="1039" max="1039" width="10.6640625" style="676" customWidth="1"/>
    <col min="1040" max="1040" width="1.6640625" style="676" customWidth="1"/>
    <col min="1041" max="1041" width="10.6640625" style="676" customWidth="1"/>
    <col min="1042" max="1042" width="1.6640625" style="676" customWidth="1"/>
    <col min="1043" max="1043" width="0" style="676" hidden="1" customWidth="1"/>
    <col min="1044" max="1044" width="8.6640625" style="676" customWidth="1"/>
    <col min="1045" max="1045" width="0" style="676" hidden="1" customWidth="1"/>
    <col min="1046" max="1048" width="8.88671875" style="676"/>
    <col min="1049" max="1058" width="0" style="676" hidden="1" customWidth="1"/>
    <col min="1059" max="1061" width="9.109375" style="676" customWidth="1"/>
    <col min="1062" max="1280" width="8.88671875" style="676"/>
    <col min="1281" max="1282" width="3.33203125" style="676" customWidth="1"/>
    <col min="1283" max="1284" width="4.6640625" style="676" customWidth="1"/>
    <col min="1285" max="1285" width="4.33203125" style="676" customWidth="1"/>
    <col min="1286" max="1286" width="12.6640625" style="676" customWidth="1"/>
    <col min="1287" max="1287" width="2.6640625" style="676" customWidth="1"/>
    <col min="1288" max="1288" width="7.6640625" style="676" customWidth="1"/>
    <col min="1289" max="1289" width="26.21875" style="676" customWidth="1"/>
    <col min="1290" max="1290" width="1.6640625" style="676" customWidth="1"/>
    <col min="1291" max="1291" width="10.6640625" style="676" customWidth="1"/>
    <col min="1292" max="1292" width="1.6640625" style="676" customWidth="1"/>
    <col min="1293" max="1293" width="10.6640625" style="676" customWidth="1"/>
    <col min="1294" max="1294" width="1.6640625" style="676" customWidth="1"/>
    <col min="1295" max="1295" width="10.6640625" style="676" customWidth="1"/>
    <col min="1296" max="1296" width="1.6640625" style="676" customWidth="1"/>
    <col min="1297" max="1297" width="10.6640625" style="676" customWidth="1"/>
    <col min="1298" max="1298" width="1.6640625" style="676" customWidth="1"/>
    <col min="1299" max="1299" width="0" style="676" hidden="1" customWidth="1"/>
    <col min="1300" max="1300" width="8.6640625" style="676" customWidth="1"/>
    <col min="1301" max="1301" width="0" style="676" hidden="1" customWidth="1"/>
    <col min="1302" max="1304" width="8.88671875" style="676"/>
    <col min="1305" max="1314" width="0" style="676" hidden="1" customWidth="1"/>
    <col min="1315" max="1317" width="9.109375" style="676" customWidth="1"/>
    <col min="1318" max="1536" width="8.88671875" style="676"/>
    <col min="1537" max="1538" width="3.33203125" style="676" customWidth="1"/>
    <col min="1539" max="1540" width="4.6640625" style="676" customWidth="1"/>
    <col min="1541" max="1541" width="4.33203125" style="676" customWidth="1"/>
    <col min="1542" max="1542" width="12.6640625" style="676" customWidth="1"/>
    <col min="1543" max="1543" width="2.6640625" style="676" customWidth="1"/>
    <col min="1544" max="1544" width="7.6640625" style="676" customWidth="1"/>
    <col min="1545" max="1545" width="26.21875" style="676" customWidth="1"/>
    <col min="1546" max="1546" width="1.6640625" style="676" customWidth="1"/>
    <col min="1547" max="1547" width="10.6640625" style="676" customWidth="1"/>
    <col min="1548" max="1548" width="1.6640625" style="676" customWidth="1"/>
    <col min="1549" max="1549" width="10.6640625" style="676" customWidth="1"/>
    <col min="1550" max="1550" width="1.6640625" style="676" customWidth="1"/>
    <col min="1551" max="1551" width="10.6640625" style="676" customWidth="1"/>
    <col min="1552" max="1552" width="1.6640625" style="676" customWidth="1"/>
    <col min="1553" max="1553" width="10.6640625" style="676" customWidth="1"/>
    <col min="1554" max="1554" width="1.6640625" style="676" customWidth="1"/>
    <col min="1555" max="1555" width="0" style="676" hidden="1" customWidth="1"/>
    <col min="1556" max="1556" width="8.6640625" style="676" customWidth="1"/>
    <col min="1557" max="1557" width="0" style="676" hidden="1" customWidth="1"/>
    <col min="1558" max="1560" width="8.88671875" style="676"/>
    <col min="1561" max="1570" width="0" style="676" hidden="1" customWidth="1"/>
    <col min="1571" max="1573" width="9.109375" style="676" customWidth="1"/>
    <col min="1574" max="1792" width="8.88671875" style="676"/>
    <col min="1793" max="1794" width="3.33203125" style="676" customWidth="1"/>
    <col min="1795" max="1796" width="4.6640625" style="676" customWidth="1"/>
    <col min="1797" max="1797" width="4.33203125" style="676" customWidth="1"/>
    <col min="1798" max="1798" width="12.6640625" style="676" customWidth="1"/>
    <col min="1799" max="1799" width="2.6640625" style="676" customWidth="1"/>
    <col min="1800" max="1800" width="7.6640625" style="676" customWidth="1"/>
    <col min="1801" max="1801" width="26.21875" style="676" customWidth="1"/>
    <col min="1802" max="1802" width="1.6640625" style="676" customWidth="1"/>
    <col min="1803" max="1803" width="10.6640625" style="676" customWidth="1"/>
    <col min="1804" max="1804" width="1.6640625" style="676" customWidth="1"/>
    <col min="1805" max="1805" width="10.6640625" style="676" customWidth="1"/>
    <col min="1806" max="1806" width="1.6640625" style="676" customWidth="1"/>
    <col min="1807" max="1807" width="10.6640625" style="676" customWidth="1"/>
    <col min="1808" max="1808" width="1.6640625" style="676" customWidth="1"/>
    <col min="1809" max="1809" width="10.6640625" style="676" customWidth="1"/>
    <col min="1810" max="1810" width="1.6640625" style="676" customWidth="1"/>
    <col min="1811" max="1811" width="0" style="676" hidden="1" customWidth="1"/>
    <col min="1812" max="1812" width="8.6640625" style="676" customWidth="1"/>
    <col min="1813" max="1813" width="0" style="676" hidden="1" customWidth="1"/>
    <col min="1814" max="1816" width="8.88671875" style="676"/>
    <col min="1817" max="1826" width="0" style="676" hidden="1" customWidth="1"/>
    <col min="1827" max="1829" width="9.109375" style="676" customWidth="1"/>
    <col min="1830" max="2048" width="8.88671875" style="676"/>
    <col min="2049" max="2050" width="3.33203125" style="676" customWidth="1"/>
    <col min="2051" max="2052" width="4.6640625" style="676" customWidth="1"/>
    <col min="2053" max="2053" width="4.33203125" style="676" customWidth="1"/>
    <col min="2054" max="2054" width="12.6640625" style="676" customWidth="1"/>
    <col min="2055" max="2055" width="2.6640625" style="676" customWidth="1"/>
    <col min="2056" max="2056" width="7.6640625" style="676" customWidth="1"/>
    <col min="2057" max="2057" width="26.21875" style="676" customWidth="1"/>
    <col min="2058" max="2058" width="1.6640625" style="676" customWidth="1"/>
    <col min="2059" max="2059" width="10.6640625" style="676" customWidth="1"/>
    <col min="2060" max="2060" width="1.6640625" style="676" customWidth="1"/>
    <col min="2061" max="2061" width="10.6640625" style="676" customWidth="1"/>
    <col min="2062" max="2062" width="1.6640625" style="676" customWidth="1"/>
    <col min="2063" max="2063" width="10.6640625" style="676" customWidth="1"/>
    <col min="2064" max="2064" width="1.6640625" style="676" customWidth="1"/>
    <col min="2065" max="2065" width="10.6640625" style="676" customWidth="1"/>
    <col min="2066" max="2066" width="1.6640625" style="676" customWidth="1"/>
    <col min="2067" max="2067" width="0" style="676" hidden="1" customWidth="1"/>
    <col min="2068" max="2068" width="8.6640625" style="676" customWidth="1"/>
    <col min="2069" max="2069" width="0" style="676" hidden="1" customWidth="1"/>
    <col min="2070" max="2072" width="8.88671875" style="676"/>
    <col min="2073" max="2082" width="0" style="676" hidden="1" customWidth="1"/>
    <col min="2083" max="2085" width="9.109375" style="676" customWidth="1"/>
    <col min="2086" max="2304" width="8.88671875" style="676"/>
    <col min="2305" max="2306" width="3.33203125" style="676" customWidth="1"/>
    <col min="2307" max="2308" width="4.6640625" style="676" customWidth="1"/>
    <col min="2309" max="2309" width="4.33203125" style="676" customWidth="1"/>
    <col min="2310" max="2310" width="12.6640625" style="676" customWidth="1"/>
    <col min="2311" max="2311" width="2.6640625" style="676" customWidth="1"/>
    <col min="2312" max="2312" width="7.6640625" style="676" customWidth="1"/>
    <col min="2313" max="2313" width="26.21875" style="676" customWidth="1"/>
    <col min="2314" max="2314" width="1.6640625" style="676" customWidth="1"/>
    <col min="2315" max="2315" width="10.6640625" style="676" customWidth="1"/>
    <col min="2316" max="2316" width="1.6640625" style="676" customWidth="1"/>
    <col min="2317" max="2317" width="10.6640625" style="676" customWidth="1"/>
    <col min="2318" max="2318" width="1.6640625" style="676" customWidth="1"/>
    <col min="2319" max="2319" width="10.6640625" style="676" customWidth="1"/>
    <col min="2320" max="2320" width="1.6640625" style="676" customWidth="1"/>
    <col min="2321" max="2321" width="10.6640625" style="676" customWidth="1"/>
    <col min="2322" max="2322" width="1.6640625" style="676" customWidth="1"/>
    <col min="2323" max="2323" width="0" style="676" hidden="1" customWidth="1"/>
    <col min="2324" max="2324" width="8.6640625" style="676" customWidth="1"/>
    <col min="2325" max="2325" width="0" style="676" hidden="1" customWidth="1"/>
    <col min="2326" max="2328" width="8.88671875" style="676"/>
    <col min="2329" max="2338" width="0" style="676" hidden="1" customWidth="1"/>
    <col min="2339" max="2341" width="9.109375" style="676" customWidth="1"/>
    <col min="2342" max="2560" width="8.88671875" style="676"/>
    <col min="2561" max="2562" width="3.33203125" style="676" customWidth="1"/>
    <col min="2563" max="2564" width="4.6640625" style="676" customWidth="1"/>
    <col min="2565" max="2565" width="4.33203125" style="676" customWidth="1"/>
    <col min="2566" max="2566" width="12.6640625" style="676" customWidth="1"/>
    <col min="2567" max="2567" width="2.6640625" style="676" customWidth="1"/>
    <col min="2568" max="2568" width="7.6640625" style="676" customWidth="1"/>
    <col min="2569" max="2569" width="26.21875" style="676" customWidth="1"/>
    <col min="2570" max="2570" width="1.6640625" style="676" customWidth="1"/>
    <col min="2571" max="2571" width="10.6640625" style="676" customWidth="1"/>
    <col min="2572" max="2572" width="1.6640625" style="676" customWidth="1"/>
    <col min="2573" max="2573" width="10.6640625" style="676" customWidth="1"/>
    <col min="2574" max="2574" width="1.6640625" style="676" customWidth="1"/>
    <col min="2575" max="2575" width="10.6640625" style="676" customWidth="1"/>
    <col min="2576" max="2576" width="1.6640625" style="676" customWidth="1"/>
    <col min="2577" max="2577" width="10.6640625" style="676" customWidth="1"/>
    <col min="2578" max="2578" width="1.6640625" style="676" customWidth="1"/>
    <col min="2579" max="2579" width="0" style="676" hidden="1" customWidth="1"/>
    <col min="2580" max="2580" width="8.6640625" style="676" customWidth="1"/>
    <col min="2581" max="2581" width="0" style="676" hidden="1" customWidth="1"/>
    <col min="2582" max="2584" width="8.88671875" style="676"/>
    <col min="2585" max="2594" width="0" style="676" hidden="1" customWidth="1"/>
    <col min="2595" max="2597" width="9.109375" style="676" customWidth="1"/>
    <col min="2598" max="2816" width="8.88671875" style="676"/>
    <col min="2817" max="2818" width="3.33203125" style="676" customWidth="1"/>
    <col min="2819" max="2820" width="4.6640625" style="676" customWidth="1"/>
    <col min="2821" max="2821" width="4.33203125" style="676" customWidth="1"/>
    <col min="2822" max="2822" width="12.6640625" style="676" customWidth="1"/>
    <col min="2823" max="2823" width="2.6640625" style="676" customWidth="1"/>
    <col min="2824" max="2824" width="7.6640625" style="676" customWidth="1"/>
    <col min="2825" max="2825" width="26.21875" style="676" customWidth="1"/>
    <col min="2826" max="2826" width="1.6640625" style="676" customWidth="1"/>
    <col min="2827" max="2827" width="10.6640625" style="676" customWidth="1"/>
    <col min="2828" max="2828" width="1.6640625" style="676" customWidth="1"/>
    <col min="2829" max="2829" width="10.6640625" style="676" customWidth="1"/>
    <col min="2830" max="2830" width="1.6640625" style="676" customWidth="1"/>
    <col min="2831" max="2831" width="10.6640625" style="676" customWidth="1"/>
    <col min="2832" max="2832" width="1.6640625" style="676" customWidth="1"/>
    <col min="2833" max="2833" width="10.6640625" style="676" customWidth="1"/>
    <col min="2834" max="2834" width="1.6640625" style="676" customWidth="1"/>
    <col min="2835" max="2835" width="0" style="676" hidden="1" customWidth="1"/>
    <col min="2836" max="2836" width="8.6640625" style="676" customWidth="1"/>
    <col min="2837" max="2837" width="0" style="676" hidden="1" customWidth="1"/>
    <col min="2838" max="2840" width="8.88671875" style="676"/>
    <col min="2841" max="2850" width="0" style="676" hidden="1" customWidth="1"/>
    <col min="2851" max="2853" width="9.109375" style="676" customWidth="1"/>
    <col min="2854" max="3072" width="8.88671875" style="676"/>
    <col min="3073" max="3074" width="3.33203125" style="676" customWidth="1"/>
    <col min="3075" max="3076" width="4.6640625" style="676" customWidth="1"/>
    <col min="3077" max="3077" width="4.33203125" style="676" customWidth="1"/>
    <col min="3078" max="3078" width="12.6640625" style="676" customWidth="1"/>
    <col min="3079" max="3079" width="2.6640625" style="676" customWidth="1"/>
    <col min="3080" max="3080" width="7.6640625" style="676" customWidth="1"/>
    <col min="3081" max="3081" width="26.21875" style="676" customWidth="1"/>
    <col min="3082" max="3082" width="1.6640625" style="676" customWidth="1"/>
    <col min="3083" max="3083" width="10.6640625" style="676" customWidth="1"/>
    <col min="3084" max="3084" width="1.6640625" style="676" customWidth="1"/>
    <col min="3085" max="3085" width="10.6640625" style="676" customWidth="1"/>
    <col min="3086" max="3086" width="1.6640625" style="676" customWidth="1"/>
    <col min="3087" max="3087" width="10.6640625" style="676" customWidth="1"/>
    <col min="3088" max="3088" width="1.6640625" style="676" customWidth="1"/>
    <col min="3089" max="3089" width="10.6640625" style="676" customWidth="1"/>
    <col min="3090" max="3090" width="1.6640625" style="676" customWidth="1"/>
    <col min="3091" max="3091" width="0" style="676" hidden="1" customWidth="1"/>
    <col min="3092" max="3092" width="8.6640625" style="676" customWidth="1"/>
    <col min="3093" max="3093" width="0" style="676" hidden="1" customWidth="1"/>
    <col min="3094" max="3096" width="8.88671875" style="676"/>
    <col min="3097" max="3106" width="0" style="676" hidden="1" customWidth="1"/>
    <col min="3107" max="3109" width="9.109375" style="676" customWidth="1"/>
    <col min="3110" max="3328" width="8.88671875" style="676"/>
    <col min="3329" max="3330" width="3.33203125" style="676" customWidth="1"/>
    <col min="3331" max="3332" width="4.6640625" style="676" customWidth="1"/>
    <col min="3333" max="3333" width="4.33203125" style="676" customWidth="1"/>
    <col min="3334" max="3334" width="12.6640625" style="676" customWidth="1"/>
    <col min="3335" max="3335" width="2.6640625" style="676" customWidth="1"/>
    <col min="3336" max="3336" width="7.6640625" style="676" customWidth="1"/>
    <col min="3337" max="3337" width="26.21875" style="676" customWidth="1"/>
    <col min="3338" max="3338" width="1.6640625" style="676" customWidth="1"/>
    <col min="3339" max="3339" width="10.6640625" style="676" customWidth="1"/>
    <col min="3340" max="3340" width="1.6640625" style="676" customWidth="1"/>
    <col min="3341" max="3341" width="10.6640625" style="676" customWidth="1"/>
    <col min="3342" max="3342" width="1.6640625" style="676" customWidth="1"/>
    <col min="3343" max="3343" width="10.6640625" style="676" customWidth="1"/>
    <col min="3344" max="3344" width="1.6640625" style="676" customWidth="1"/>
    <col min="3345" max="3345" width="10.6640625" style="676" customWidth="1"/>
    <col min="3346" max="3346" width="1.6640625" style="676" customWidth="1"/>
    <col min="3347" max="3347" width="0" style="676" hidden="1" customWidth="1"/>
    <col min="3348" max="3348" width="8.6640625" style="676" customWidth="1"/>
    <col min="3349" max="3349" width="0" style="676" hidden="1" customWidth="1"/>
    <col min="3350" max="3352" width="8.88671875" style="676"/>
    <col min="3353" max="3362" width="0" style="676" hidden="1" customWidth="1"/>
    <col min="3363" max="3365" width="9.109375" style="676" customWidth="1"/>
    <col min="3366" max="3584" width="8.88671875" style="676"/>
    <col min="3585" max="3586" width="3.33203125" style="676" customWidth="1"/>
    <col min="3587" max="3588" width="4.6640625" style="676" customWidth="1"/>
    <col min="3589" max="3589" width="4.33203125" style="676" customWidth="1"/>
    <col min="3590" max="3590" width="12.6640625" style="676" customWidth="1"/>
    <col min="3591" max="3591" width="2.6640625" style="676" customWidth="1"/>
    <col min="3592" max="3592" width="7.6640625" style="676" customWidth="1"/>
    <col min="3593" max="3593" width="26.21875" style="676" customWidth="1"/>
    <col min="3594" max="3594" width="1.6640625" style="676" customWidth="1"/>
    <col min="3595" max="3595" width="10.6640625" style="676" customWidth="1"/>
    <col min="3596" max="3596" width="1.6640625" style="676" customWidth="1"/>
    <col min="3597" max="3597" width="10.6640625" style="676" customWidth="1"/>
    <col min="3598" max="3598" width="1.6640625" style="676" customWidth="1"/>
    <col min="3599" max="3599" width="10.6640625" style="676" customWidth="1"/>
    <col min="3600" max="3600" width="1.6640625" style="676" customWidth="1"/>
    <col min="3601" max="3601" width="10.6640625" style="676" customWidth="1"/>
    <col min="3602" max="3602" width="1.6640625" style="676" customWidth="1"/>
    <col min="3603" max="3603" width="0" style="676" hidden="1" customWidth="1"/>
    <col min="3604" max="3604" width="8.6640625" style="676" customWidth="1"/>
    <col min="3605" max="3605" width="0" style="676" hidden="1" customWidth="1"/>
    <col min="3606" max="3608" width="8.88671875" style="676"/>
    <col min="3609" max="3618" width="0" style="676" hidden="1" customWidth="1"/>
    <col min="3619" max="3621" width="9.109375" style="676" customWidth="1"/>
    <col min="3622" max="3840" width="8.88671875" style="676"/>
    <col min="3841" max="3842" width="3.33203125" style="676" customWidth="1"/>
    <col min="3843" max="3844" width="4.6640625" style="676" customWidth="1"/>
    <col min="3845" max="3845" width="4.33203125" style="676" customWidth="1"/>
    <col min="3846" max="3846" width="12.6640625" style="676" customWidth="1"/>
    <col min="3847" max="3847" width="2.6640625" style="676" customWidth="1"/>
    <col min="3848" max="3848" width="7.6640625" style="676" customWidth="1"/>
    <col min="3849" max="3849" width="26.21875" style="676" customWidth="1"/>
    <col min="3850" max="3850" width="1.6640625" style="676" customWidth="1"/>
    <col min="3851" max="3851" width="10.6640625" style="676" customWidth="1"/>
    <col min="3852" max="3852" width="1.6640625" style="676" customWidth="1"/>
    <col min="3853" max="3853" width="10.6640625" style="676" customWidth="1"/>
    <col min="3854" max="3854" width="1.6640625" style="676" customWidth="1"/>
    <col min="3855" max="3855" width="10.6640625" style="676" customWidth="1"/>
    <col min="3856" max="3856" width="1.6640625" style="676" customWidth="1"/>
    <col min="3857" max="3857" width="10.6640625" style="676" customWidth="1"/>
    <col min="3858" max="3858" width="1.6640625" style="676" customWidth="1"/>
    <col min="3859" max="3859" width="0" style="676" hidden="1" customWidth="1"/>
    <col min="3860" max="3860" width="8.6640625" style="676" customWidth="1"/>
    <col min="3861" max="3861" width="0" style="676" hidden="1" customWidth="1"/>
    <col min="3862" max="3864" width="8.88671875" style="676"/>
    <col min="3865" max="3874" width="0" style="676" hidden="1" customWidth="1"/>
    <col min="3875" max="3877" width="9.109375" style="676" customWidth="1"/>
    <col min="3878" max="4096" width="8.88671875" style="676"/>
    <col min="4097" max="4098" width="3.33203125" style="676" customWidth="1"/>
    <col min="4099" max="4100" width="4.6640625" style="676" customWidth="1"/>
    <col min="4101" max="4101" width="4.33203125" style="676" customWidth="1"/>
    <col min="4102" max="4102" width="12.6640625" style="676" customWidth="1"/>
    <col min="4103" max="4103" width="2.6640625" style="676" customWidth="1"/>
    <col min="4104" max="4104" width="7.6640625" style="676" customWidth="1"/>
    <col min="4105" max="4105" width="26.21875" style="676" customWidth="1"/>
    <col min="4106" max="4106" width="1.6640625" style="676" customWidth="1"/>
    <col min="4107" max="4107" width="10.6640625" style="676" customWidth="1"/>
    <col min="4108" max="4108" width="1.6640625" style="676" customWidth="1"/>
    <col min="4109" max="4109" width="10.6640625" style="676" customWidth="1"/>
    <col min="4110" max="4110" width="1.6640625" style="676" customWidth="1"/>
    <col min="4111" max="4111" width="10.6640625" style="676" customWidth="1"/>
    <col min="4112" max="4112" width="1.6640625" style="676" customWidth="1"/>
    <col min="4113" max="4113" width="10.6640625" style="676" customWidth="1"/>
    <col min="4114" max="4114" width="1.6640625" style="676" customWidth="1"/>
    <col min="4115" max="4115" width="0" style="676" hidden="1" customWidth="1"/>
    <col min="4116" max="4116" width="8.6640625" style="676" customWidth="1"/>
    <col min="4117" max="4117" width="0" style="676" hidden="1" customWidth="1"/>
    <col min="4118" max="4120" width="8.88671875" style="676"/>
    <col min="4121" max="4130" width="0" style="676" hidden="1" customWidth="1"/>
    <col min="4131" max="4133" width="9.109375" style="676" customWidth="1"/>
    <col min="4134" max="4352" width="8.88671875" style="676"/>
    <col min="4353" max="4354" width="3.33203125" style="676" customWidth="1"/>
    <col min="4355" max="4356" width="4.6640625" style="676" customWidth="1"/>
    <col min="4357" max="4357" width="4.33203125" style="676" customWidth="1"/>
    <col min="4358" max="4358" width="12.6640625" style="676" customWidth="1"/>
    <col min="4359" max="4359" width="2.6640625" style="676" customWidth="1"/>
    <col min="4360" max="4360" width="7.6640625" style="676" customWidth="1"/>
    <col min="4361" max="4361" width="26.21875" style="676" customWidth="1"/>
    <col min="4362" max="4362" width="1.6640625" style="676" customWidth="1"/>
    <col min="4363" max="4363" width="10.6640625" style="676" customWidth="1"/>
    <col min="4364" max="4364" width="1.6640625" style="676" customWidth="1"/>
    <col min="4365" max="4365" width="10.6640625" style="676" customWidth="1"/>
    <col min="4366" max="4366" width="1.6640625" style="676" customWidth="1"/>
    <col min="4367" max="4367" width="10.6640625" style="676" customWidth="1"/>
    <col min="4368" max="4368" width="1.6640625" style="676" customWidth="1"/>
    <col min="4369" max="4369" width="10.6640625" style="676" customWidth="1"/>
    <col min="4370" max="4370" width="1.6640625" style="676" customWidth="1"/>
    <col min="4371" max="4371" width="0" style="676" hidden="1" customWidth="1"/>
    <col min="4372" max="4372" width="8.6640625" style="676" customWidth="1"/>
    <col min="4373" max="4373" width="0" style="676" hidden="1" customWidth="1"/>
    <col min="4374" max="4376" width="8.88671875" style="676"/>
    <col min="4377" max="4386" width="0" style="676" hidden="1" customWidth="1"/>
    <col min="4387" max="4389" width="9.109375" style="676" customWidth="1"/>
    <col min="4390" max="4608" width="8.88671875" style="676"/>
    <col min="4609" max="4610" width="3.33203125" style="676" customWidth="1"/>
    <col min="4611" max="4612" width="4.6640625" style="676" customWidth="1"/>
    <col min="4613" max="4613" width="4.33203125" style="676" customWidth="1"/>
    <col min="4614" max="4614" width="12.6640625" style="676" customWidth="1"/>
    <col min="4615" max="4615" width="2.6640625" style="676" customWidth="1"/>
    <col min="4616" max="4616" width="7.6640625" style="676" customWidth="1"/>
    <col min="4617" max="4617" width="26.21875" style="676" customWidth="1"/>
    <col min="4618" max="4618" width="1.6640625" style="676" customWidth="1"/>
    <col min="4619" max="4619" width="10.6640625" style="676" customWidth="1"/>
    <col min="4620" max="4620" width="1.6640625" style="676" customWidth="1"/>
    <col min="4621" max="4621" width="10.6640625" style="676" customWidth="1"/>
    <col min="4622" max="4622" width="1.6640625" style="676" customWidth="1"/>
    <col min="4623" max="4623" width="10.6640625" style="676" customWidth="1"/>
    <col min="4624" max="4624" width="1.6640625" style="676" customWidth="1"/>
    <col min="4625" max="4625" width="10.6640625" style="676" customWidth="1"/>
    <col min="4626" max="4626" width="1.6640625" style="676" customWidth="1"/>
    <col min="4627" max="4627" width="0" style="676" hidden="1" customWidth="1"/>
    <col min="4628" max="4628" width="8.6640625" style="676" customWidth="1"/>
    <col min="4629" max="4629" width="0" style="676" hidden="1" customWidth="1"/>
    <col min="4630" max="4632" width="8.88671875" style="676"/>
    <col min="4633" max="4642" width="0" style="676" hidden="1" customWidth="1"/>
    <col min="4643" max="4645" width="9.109375" style="676" customWidth="1"/>
    <col min="4646" max="4864" width="8.88671875" style="676"/>
    <col min="4865" max="4866" width="3.33203125" style="676" customWidth="1"/>
    <col min="4867" max="4868" width="4.6640625" style="676" customWidth="1"/>
    <col min="4869" max="4869" width="4.33203125" style="676" customWidth="1"/>
    <col min="4870" max="4870" width="12.6640625" style="676" customWidth="1"/>
    <col min="4871" max="4871" width="2.6640625" style="676" customWidth="1"/>
    <col min="4872" max="4872" width="7.6640625" style="676" customWidth="1"/>
    <col min="4873" max="4873" width="26.21875" style="676" customWidth="1"/>
    <col min="4874" max="4874" width="1.6640625" style="676" customWidth="1"/>
    <col min="4875" max="4875" width="10.6640625" style="676" customWidth="1"/>
    <col min="4876" max="4876" width="1.6640625" style="676" customWidth="1"/>
    <col min="4877" max="4877" width="10.6640625" style="676" customWidth="1"/>
    <col min="4878" max="4878" width="1.6640625" style="676" customWidth="1"/>
    <col min="4879" max="4879" width="10.6640625" style="676" customWidth="1"/>
    <col min="4880" max="4880" width="1.6640625" style="676" customWidth="1"/>
    <col min="4881" max="4881" width="10.6640625" style="676" customWidth="1"/>
    <col min="4882" max="4882" width="1.6640625" style="676" customWidth="1"/>
    <col min="4883" max="4883" width="0" style="676" hidden="1" customWidth="1"/>
    <col min="4884" max="4884" width="8.6640625" style="676" customWidth="1"/>
    <col min="4885" max="4885" width="0" style="676" hidden="1" customWidth="1"/>
    <col min="4886" max="4888" width="8.88671875" style="676"/>
    <col min="4889" max="4898" width="0" style="676" hidden="1" customWidth="1"/>
    <col min="4899" max="4901" width="9.109375" style="676" customWidth="1"/>
    <col min="4902" max="5120" width="8.88671875" style="676"/>
    <col min="5121" max="5122" width="3.33203125" style="676" customWidth="1"/>
    <col min="5123" max="5124" width="4.6640625" style="676" customWidth="1"/>
    <col min="5125" max="5125" width="4.33203125" style="676" customWidth="1"/>
    <col min="5126" max="5126" width="12.6640625" style="676" customWidth="1"/>
    <col min="5127" max="5127" width="2.6640625" style="676" customWidth="1"/>
    <col min="5128" max="5128" width="7.6640625" style="676" customWidth="1"/>
    <col min="5129" max="5129" width="26.21875" style="676" customWidth="1"/>
    <col min="5130" max="5130" width="1.6640625" style="676" customWidth="1"/>
    <col min="5131" max="5131" width="10.6640625" style="676" customWidth="1"/>
    <col min="5132" max="5132" width="1.6640625" style="676" customWidth="1"/>
    <col min="5133" max="5133" width="10.6640625" style="676" customWidth="1"/>
    <col min="5134" max="5134" width="1.6640625" style="676" customWidth="1"/>
    <col min="5135" max="5135" width="10.6640625" style="676" customWidth="1"/>
    <col min="5136" max="5136" width="1.6640625" style="676" customWidth="1"/>
    <col min="5137" max="5137" width="10.6640625" style="676" customWidth="1"/>
    <col min="5138" max="5138" width="1.6640625" style="676" customWidth="1"/>
    <col min="5139" max="5139" width="0" style="676" hidden="1" customWidth="1"/>
    <col min="5140" max="5140" width="8.6640625" style="676" customWidth="1"/>
    <col min="5141" max="5141" width="0" style="676" hidden="1" customWidth="1"/>
    <col min="5142" max="5144" width="8.88671875" style="676"/>
    <col min="5145" max="5154" width="0" style="676" hidden="1" customWidth="1"/>
    <col min="5155" max="5157" width="9.109375" style="676" customWidth="1"/>
    <col min="5158" max="5376" width="8.88671875" style="676"/>
    <col min="5377" max="5378" width="3.33203125" style="676" customWidth="1"/>
    <col min="5379" max="5380" width="4.6640625" style="676" customWidth="1"/>
    <col min="5381" max="5381" width="4.33203125" style="676" customWidth="1"/>
    <col min="5382" max="5382" width="12.6640625" style="676" customWidth="1"/>
    <col min="5383" max="5383" width="2.6640625" style="676" customWidth="1"/>
    <col min="5384" max="5384" width="7.6640625" style="676" customWidth="1"/>
    <col min="5385" max="5385" width="26.21875" style="676" customWidth="1"/>
    <col min="5386" max="5386" width="1.6640625" style="676" customWidth="1"/>
    <col min="5387" max="5387" width="10.6640625" style="676" customWidth="1"/>
    <col min="5388" max="5388" width="1.6640625" style="676" customWidth="1"/>
    <col min="5389" max="5389" width="10.6640625" style="676" customWidth="1"/>
    <col min="5390" max="5390" width="1.6640625" style="676" customWidth="1"/>
    <col min="5391" max="5391" width="10.6640625" style="676" customWidth="1"/>
    <col min="5392" max="5392" width="1.6640625" style="676" customWidth="1"/>
    <col min="5393" max="5393" width="10.6640625" style="676" customWidth="1"/>
    <col min="5394" max="5394" width="1.6640625" style="676" customWidth="1"/>
    <col min="5395" max="5395" width="0" style="676" hidden="1" customWidth="1"/>
    <col min="5396" max="5396" width="8.6640625" style="676" customWidth="1"/>
    <col min="5397" max="5397" width="0" style="676" hidden="1" customWidth="1"/>
    <col min="5398" max="5400" width="8.88671875" style="676"/>
    <col min="5401" max="5410" width="0" style="676" hidden="1" customWidth="1"/>
    <col min="5411" max="5413" width="9.109375" style="676" customWidth="1"/>
    <col min="5414" max="5632" width="8.88671875" style="676"/>
    <col min="5633" max="5634" width="3.33203125" style="676" customWidth="1"/>
    <col min="5635" max="5636" width="4.6640625" style="676" customWidth="1"/>
    <col min="5637" max="5637" width="4.33203125" style="676" customWidth="1"/>
    <col min="5638" max="5638" width="12.6640625" style="676" customWidth="1"/>
    <col min="5639" max="5639" width="2.6640625" style="676" customWidth="1"/>
    <col min="5640" max="5640" width="7.6640625" style="676" customWidth="1"/>
    <col min="5641" max="5641" width="26.21875" style="676" customWidth="1"/>
    <col min="5642" max="5642" width="1.6640625" style="676" customWidth="1"/>
    <col min="5643" max="5643" width="10.6640625" style="676" customWidth="1"/>
    <col min="5644" max="5644" width="1.6640625" style="676" customWidth="1"/>
    <col min="5645" max="5645" width="10.6640625" style="676" customWidth="1"/>
    <col min="5646" max="5646" width="1.6640625" style="676" customWidth="1"/>
    <col min="5647" max="5647" width="10.6640625" style="676" customWidth="1"/>
    <col min="5648" max="5648" width="1.6640625" style="676" customWidth="1"/>
    <col min="5649" max="5649" width="10.6640625" style="676" customWidth="1"/>
    <col min="5650" max="5650" width="1.6640625" style="676" customWidth="1"/>
    <col min="5651" max="5651" width="0" style="676" hidden="1" customWidth="1"/>
    <col min="5652" max="5652" width="8.6640625" style="676" customWidth="1"/>
    <col min="5653" max="5653" width="0" style="676" hidden="1" customWidth="1"/>
    <col min="5654" max="5656" width="8.88671875" style="676"/>
    <col min="5657" max="5666" width="0" style="676" hidden="1" customWidth="1"/>
    <col min="5667" max="5669" width="9.109375" style="676" customWidth="1"/>
    <col min="5670" max="5888" width="8.88671875" style="676"/>
    <col min="5889" max="5890" width="3.33203125" style="676" customWidth="1"/>
    <col min="5891" max="5892" width="4.6640625" style="676" customWidth="1"/>
    <col min="5893" max="5893" width="4.33203125" style="676" customWidth="1"/>
    <col min="5894" max="5894" width="12.6640625" style="676" customWidth="1"/>
    <col min="5895" max="5895" width="2.6640625" style="676" customWidth="1"/>
    <col min="5896" max="5896" width="7.6640625" style="676" customWidth="1"/>
    <col min="5897" max="5897" width="26.21875" style="676" customWidth="1"/>
    <col min="5898" max="5898" width="1.6640625" style="676" customWidth="1"/>
    <col min="5899" max="5899" width="10.6640625" style="676" customWidth="1"/>
    <col min="5900" max="5900" width="1.6640625" style="676" customWidth="1"/>
    <col min="5901" max="5901" width="10.6640625" style="676" customWidth="1"/>
    <col min="5902" max="5902" width="1.6640625" style="676" customWidth="1"/>
    <col min="5903" max="5903" width="10.6640625" style="676" customWidth="1"/>
    <col min="5904" max="5904" width="1.6640625" style="676" customWidth="1"/>
    <col min="5905" max="5905" width="10.6640625" style="676" customWidth="1"/>
    <col min="5906" max="5906" width="1.6640625" style="676" customWidth="1"/>
    <col min="5907" max="5907" width="0" style="676" hidden="1" customWidth="1"/>
    <col min="5908" max="5908" width="8.6640625" style="676" customWidth="1"/>
    <col min="5909" max="5909" width="0" style="676" hidden="1" customWidth="1"/>
    <col min="5910" max="5912" width="8.88671875" style="676"/>
    <col min="5913" max="5922" width="0" style="676" hidden="1" customWidth="1"/>
    <col min="5923" max="5925" width="9.109375" style="676" customWidth="1"/>
    <col min="5926" max="6144" width="8.88671875" style="676"/>
    <col min="6145" max="6146" width="3.33203125" style="676" customWidth="1"/>
    <col min="6147" max="6148" width="4.6640625" style="676" customWidth="1"/>
    <col min="6149" max="6149" width="4.33203125" style="676" customWidth="1"/>
    <col min="6150" max="6150" width="12.6640625" style="676" customWidth="1"/>
    <col min="6151" max="6151" width="2.6640625" style="676" customWidth="1"/>
    <col min="6152" max="6152" width="7.6640625" style="676" customWidth="1"/>
    <col min="6153" max="6153" width="26.21875" style="676" customWidth="1"/>
    <col min="6154" max="6154" width="1.6640625" style="676" customWidth="1"/>
    <col min="6155" max="6155" width="10.6640625" style="676" customWidth="1"/>
    <col min="6156" max="6156" width="1.6640625" style="676" customWidth="1"/>
    <col min="6157" max="6157" width="10.6640625" style="676" customWidth="1"/>
    <col min="6158" max="6158" width="1.6640625" style="676" customWidth="1"/>
    <col min="6159" max="6159" width="10.6640625" style="676" customWidth="1"/>
    <col min="6160" max="6160" width="1.6640625" style="676" customWidth="1"/>
    <col min="6161" max="6161" width="10.6640625" style="676" customWidth="1"/>
    <col min="6162" max="6162" width="1.6640625" style="676" customWidth="1"/>
    <col min="6163" max="6163" width="0" style="676" hidden="1" customWidth="1"/>
    <col min="6164" max="6164" width="8.6640625" style="676" customWidth="1"/>
    <col min="6165" max="6165" width="0" style="676" hidden="1" customWidth="1"/>
    <col min="6166" max="6168" width="8.88671875" style="676"/>
    <col min="6169" max="6178" width="0" style="676" hidden="1" customWidth="1"/>
    <col min="6179" max="6181" width="9.109375" style="676" customWidth="1"/>
    <col min="6182" max="6400" width="8.88671875" style="676"/>
    <col min="6401" max="6402" width="3.33203125" style="676" customWidth="1"/>
    <col min="6403" max="6404" width="4.6640625" style="676" customWidth="1"/>
    <col min="6405" max="6405" width="4.33203125" style="676" customWidth="1"/>
    <col min="6406" max="6406" width="12.6640625" style="676" customWidth="1"/>
    <col min="6407" max="6407" width="2.6640625" style="676" customWidth="1"/>
    <col min="6408" max="6408" width="7.6640625" style="676" customWidth="1"/>
    <col min="6409" max="6409" width="26.21875" style="676" customWidth="1"/>
    <col min="6410" max="6410" width="1.6640625" style="676" customWidth="1"/>
    <col min="6411" max="6411" width="10.6640625" style="676" customWidth="1"/>
    <col min="6412" max="6412" width="1.6640625" style="676" customWidth="1"/>
    <col min="6413" max="6413" width="10.6640625" style="676" customWidth="1"/>
    <col min="6414" max="6414" width="1.6640625" style="676" customWidth="1"/>
    <col min="6415" max="6415" width="10.6640625" style="676" customWidth="1"/>
    <col min="6416" max="6416" width="1.6640625" style="676" customWidth="1"/>
    <col min="6417" max="6417" width="10.6640625" style="676" customWidth="1"/>
    <col min="6418" max="6418" width="1.6640625" style="676" customWidth="1"/>
    <col min="6419" max="6419" width="0" style="676" hidden="1" customWidth="1"/>
    <col min="6420" max="6420" width="8.6640625" style="676" customWidth="1"/>
    <col min="6421" max="6421" width="0" style="676" hidden="1" customWidth="1"/>
    <col min="6422" max="6424" width="8.88671875" style="676"/>
    <col min="6425" max="6434" width="0" style="676" hidden="1" customWidth="1"/>
    <col min="6435" max="6437" width="9.109375" style="676" customWidth="1"/>
    <col min="6438" max="6656" width="8.88671875" style="676"/>
    <col min="6657" max="6658" width="3.33203125" style="676" customWidth="1"/>
    <col min="6659" max="6660" width="4.6640625" style="676" customWidth="1"/>
    <col min="6661" max="6661" width="4.33203125" style="676" customWidth="1"/>
    <col min="6662" max="6662" width="12.6640625" style="676" customWidth="1"/>
    <col min="6663" max="6663" width="2.6640625" style="676" customWidth="1"/>
    <col min="6664" max="6664" width="7.6640625" style="676" customWidth="1"/>
    <col min="6665" max="6665" width="26.21875" style="676" customWidth="1"/>
    <col min="6666" max="6666" width="1.6640625" style="676" customWidth="1"/>
    <col min="6667" max="6667" width="10.6640625" style="676" customWidth="1"/>
    <col min="6668" max="6668" width="1.6640625" style="676" customWidth="1"/>
    <col min="6669" max="6669" width="10.6640625" style="676" customWidth="1"/>
    <col min="6670" max="6670" width="1.6640625" style="676" customWidth="1"/>
    <col min="6671" max="6671" width="10.6640625" style="676" customWidth="1"/>
    <col min="6672" max="6672" width="1.6640625" style="676" customWidth="1"/>
    <col min="6673" max="6673" width="10.6640625" style="676" customWidth="1"/>
    <col min="6674" max="6674" width="1.6640625" style="676" customWidth="1"/>
    <col min="6675" max="6675" width="0" style="676" hidden="1" customWidth="1"/>
    <col min="6676" max="6676" width="8.6640625" style="676" customWidth="1"/>
    <col min="6677" max="6677" width="0" style="676" hidden="1" customWidth="1"/>
    <col min="6678" max="6680" width="8.88671875" style="676"/>
    <col min="6681" max="6690" width="0" style="676" hidden="1" customWidth="1"/>
    <col min="6691" max="6693" width="9.109375" style="676" customWidth="1"/>
    <col min="6694" max="6912" width="8.88671875" style="676"/>
    <col min="6913" max="6914" width="3.33203125" style="676" customWidth="1"/>
    <col min="6915" max="6916" width="4.6640625" style="676" customWidth="1"/>
    <col min="6917" max="6917" width="4.33203125" style="676" customWidth="1"/>
    <col min="6918" max="6918" width="12.6640625" style="676" customWidth="1"/>
    <col min="6919" max="6919" width="2.6640625" style="676" customWidth="1"/>
    <col min="6920" max="6920" width="7.6640625" style="676" customWidth="1"/>
    <col min="6921" max="6921" width="26.21875" style="676" customWidth="1"/>
    <col min="6922" max="6922" width="1.6640625" style="676" customWidth="1"/>
    <col min="6923" max="6923" width="10.6640625" style="676" customWidth="1"/>
    <col min="6924" max="6924" width="1.6640625" style="676" customWidth="1"/>
    <col min="6925" max="6925" width="10.6640625" style="676" customWidth="1"/>
    <col min="6926" max="6926" width="1.6640625" style="676" customWidth="1"/>
    <col min="6927" max="6927" width="10.6640625" style="676" customWidth="1"/>
    <col min="6928" max="6928" width="1.6640625" style="676" customWidth="1"/>
    <col min="6929" max="6929" width="10.6640625" style="676" customWidth="1"/>
    <col min="6930" max="6930" width="1.6640625" style="676" customWidth="1"/>
    <col min="6931" max="6931" width="0" style="676" hidden="1" customWidth="1"/>
    <col min="6932" max="6932" width="8.6640625" style="676" customWidth="1"/>
    <col min="6933" max="6933" width="0" style="676" hidden="1" customWidth="1"/>
    <col min="6934" max="6936" width="8.88671875" style="676"/>
    <col min="6937" max="6946" width="0" style="676" hidden="1" customWidth="1"/>
    <col min="6947" max="6949" width="9.109375" style="676" customWidth="1"/>
    <col min="6950" max="7168" width="8.88671875" style="676"/>
    <col min="7169" max="7170" width="3.33203125" style="676" customWidth="1"/>
    <col min="7171" max="7172" width="4.6640625" style="676" customWidth="1"/>
    <col min="7173" max="7173" width="4.33203125" style="676" customWidth="1"/>
    <col min="7174" max="7174" width="12.6640625" style="676" customWidth="1"/>
    <col min="7175" max="7175" width="2.6640625" style="676" customWidth="1"/>
    <col min="7176" max="7176" width="7.6640625" style="676" customWidth="1"/>
    <col min="7177" max="7177" width="26.21875" style="676" customWidth="1"/>
    <col min="7178" max="7178" width="1.6640625" style="676" customWidth="1"/>
    <col min="7179" max="7179" width="10.6640625" style="676" customWidth="1"/>
    <col min="7180" max="7180" width="1.6640625" style="676" customWidth="1"/>
    <col min="7181" max="7181" width="10.6640625" style="676" customWidth="1"/>
    <col min="7182" max="7182" width="1.6640625" style="676" customWidth="1"/>
    <col min="7183" max="7183" width="10.6640625" style="676" customWidth="1"/>
    <col min="7184" max="7184" width="1.6640625" style="676" customWidth="1"/>
    <col min="7185" max="7185" width="10.6640625" style="676" customWidth="1"/>
    <col min="7186" max="7186" width="1.6640625" style="676" customWidth="1"/>
    <col min="7187" max="7187" width="0" style="676" hidden="1" customWidth="1"/>
    <col min="7188" max="7188" width="8.6640625" style="676" customWidth="1"/>
    <col min="7189" max="7189" width="0" style="676" hidden="1" customWidth="1"/>
    <col min="7190" max="7192" width="8.88671875" style="676"/>
    <col min="7193" max="7202" width="0" style="676" hidden="1" customWidth="1"/>
    <col min="7203" max="7205" width="9.109375" style="676" customWidth="1"/>
    <col min="7206" max="7424" width="8.88671875" style="676"/>
    <col min="7425" max="7426" width="3.33203125" style="676" customWidth="1"/>
    <col min="7427" max="7428" width="4.6640625" style="676" customWidth="1"/>
    <col min="7429" max="7429" width="4.33203125" style="676" customWidth="1"/>
    <col min="7430" max="7430" width="12.6640625" style="676" customWidth="1"/>
    <col min="7431" max="7431" width="2.6640625" style="676" customWidth="1"/>
    <col min="7432" max="7432" width="7.6640625" style="676" customWidth="1"/>
    <col min="7433" max="7433" width="26.21875" style="676" customWidth="1"/>
    <col min="7434" max="7434" width="1.6640625" style="676" customWidth="1"/>
    <col min="7435" max="7435" width="10.6640625" style="676" customWidth="1"/>
    <col min="7436" max="7436" width="1.6640625" style="676" customWidth="1"/>
    <col min="7437" max="7437" width="10.6640625" style="676" customWidth="1"/>
    <col min="7438" max="7438" width="1.6640625" style="676" customWidth="1"/>
    <col min="7439" max="7439" width="10.6640625" style="676" customWidth="1"/>
    <col min="7440" max="7440" width="1.6640625" style="676" customWidth="1"/>
    <col min="7441" max="7441" width="10.6640625" style="676" customWidth="1"/>
    <col min="7442" max="7442" width="1.6640625" style="676" customWidth="1"/>
    <col min="7443" max="7443" width="0" style="676" hidden="1" customWidth="1"/>
    <col min="7444" max="7444" width="8.6640625" style="676" customWidth="1"/>
    <col min="7445" max="7445" width="0" style="676" hidden="1" customWidth="1"/>
    <col min="7446" max="7448" width="8.88671875" style="676"/>
    <col min="7449" max="7458" width="0" style="676" hidden="1" customWidth="1"/>
    <col min="7459" max="7461" width="9.109375" style="676" customWidth="1"/>
    <col min="7462" max="7680" width="8.88671875" style="676"/>
    <col min="7681" max="7682" width="3.33203125" style="676" customWidth="1"/>
    <col min="7683" max="7684" width="4.6640625" style="676" customWidth="1"/>
    <col min="7685" max="7685" width="4.33203125" style="676" customWidth="1"/>
    <col min="7686" max="7686" width="12.6640625" style="676" customWidth="1"/>
    <col min="7687" max="7687" width="2.6640625" style="676" customWidth="1"/>
    <col min="7688" max="7688" width="7.6640625" style="676" customWidth="1"/>
    <col min="7689" max="7689" width="26.21875" style="676" customWidth="1"/>
    <col min="7690" max="7690" width="1.6640625" style="676" customWidth="1"/>
    <col min="7691" max="7691" width="10.6640625" style="676" customWidth="1"/>
    <col min="7692" max="7692" width="1.6640625" style="676" customWidth="1"/>
    <col min="7693" max="7693" width="10.6640625" style="676" customWidth="1"/>
    <col min="7694" max="7694" width="1.6640625" style="676" customWidth="1"/>
    <col min="7695" max="7695" width="10.6640625" style="676" customWidth="1"/>
    <col min="7696" max="7696" width="1.6640625" style="676" customWidth="1"/>
    <col min="7697" max="7697" width="10.6640625" style="676" customWidth="1"/>
    <col min="7698" max="7698" width="1.6640625" style="676" customWidth="1"/>
    <col min="7699" max="7699" width="0" style="676" hidden="1" customWidth="1"/>
    <col min="7700" max="7700" width="8.6640625" style="676" customWidth="1"/>
    <col min="7701" max="7701" width="0" style="676" hidden="1" customWidth="1"/>
    <col min="7702" max="7704" width="8.88671875" style="676"/>
    <col min="7705" max="7714" width="0" style="676" hidden="1" customWidth="1"/>
    <col min="7715" max="7717" width="9.109375" style="676" customWidth="1"/>
    <col min="7718" max="7936" width="8.88671875" style="676"/>
    <col min="7937" max="7938" width="3.33203125" style="676" customWidth="1"/>
    <col min="7939" max="7940" width="4.6640625" style="676" customWidth="1"/>
    <col min="7941" max="7941" width="4.33203125" style="676" customWidth="1"/>
    <col min="7942" max="7942" width="12.6640625" style="676" customWidth="1"/>
    <col min="7943" max="7943" width="2.6640625" style="676" customWidth="1"/>
    <col min="7944" max="7944" width="7.6640625" style="676" customWidth="1"/>
    <col min="7945" max="7945" width="26.21875" style="676" customWidth="1"/>
    <col min="7946" max="7946" width="1.6640625" style="676" customWidth="1"/>
    <col min="7947" max="7947" width="10.6640625" style="676" customWidth="1"/>
    <col min="7948" max="7948" width="1.6640625" style="676" customWidth="1"/>
    <col min="7949" max="7949" width="10.6640625" style="676" customWidth="1"/>
    <col min="7950" max="7950" width="1.6640625" style="676" customWidth="1"/>
    <col min="7951" max="7951" width="10.6640625" style="676" customWidth="1"/>
    <col min="7952" max="7952" width="1.6640625" style="676" customWidth="1"/>
    <col min="7953" max="7953" width="10.6640625" style="676" customWidth="1"/>
    <col min="7954" max="7954" width="1.6640625" style="676" customWidth="1"/>
    <col min="7955" max="7955" width="0" style="676" hidden="1" customWidth="1"/>
    <col min="7956" max="7956" width="8.6640625" style="676" customWidth="1"/>
    <col min="7957" max="7957" width="0" style="676" hidden="1" customWidth="1"/>
    <col min="7958" max="7960" width="8.88671875" style="676"/>
    <col min="7961" max="7970" width="0" style="676" hidden="1" customWidth="1"/>
    <col min="7971" max="7973" width="9.109375" style="676" customWidth="1"/>
    <col min="7974" max="8192" width="8.88671875" style="676"/>
    <col min="8193" max="8194" width="3.33203125" style="676" customWidth="1"/>
    <col min="8195" max="8196" width="4.6640625" style="676" customWidth="1"/>
    <col min="8197" max="8197" width="4.33203125" style="676" customWidth="1"/>
    <col min="8198" max="8198" width="12.6640625" style="676" customWidth="1"/>
    <col min="8199" max="8199" width="2.6640625" style="676" customWidth="1"/>
    <col min="8200" max="8200" width="7.6640625" style="676" customWidth="1"/>
    <col min="8201" max="8201" width="26.21875" style="676" customWidth="1"/>
    <col min="8202" max="8202" width="1.6640625" style="676" customWidth="1"/>
    <col min="8203" max="8203" width="10.6640625" style="676" customWidth="1"/>
    <col min="8204" max="8204" width="1.6640625" style="676" customWidth="1"/>
    <col min="8205" max="8205" width="10.6640625" style="676" customWidth="1"/>
    <col min="8206" max="8206" width="1.6640625" style="676" customWidth="1"/>
    <col min="8207" max="8207" width="10.6640625" style="676" customWidth="1"/>
    <col min="8208" max="8208" width="1.6640625" style="676" customWidth="1"/>
    <col min="8209" max="8209" width="10.6640625" style="676" customWidth="1"/>
    <col min="8210" max="8210" width="1.6640625" style="676" customWidth="1"/>
    <col min="8211" max="8211" width="0" style="676" hidden="1" customWidth="1"/>
    <col min="8212" max="8212" width="8.6640625" style="676" customWidth="1"/>
    <col min="8213" max="8213" width="0" style="676" hidden="1" customWidth="1"/>
    <col min="8214" max="8216" width="8.88671875" style="676"/>
    <col min="8217" max="8226" width="0" style="676" hidden="1" customWidth="1"/>
    <col min="8227" max="8229" width="9.109375" style="676" customWidth="1"/>
    <col min="8230" max="8448" width="8.88671875" style="676"/>
    <col min="8449" max="8450" width="3.33203125" style="676" customWidth="1"/>
    <col min="8451" max="8452" width="4.6640625" style="676" customWidth="1"/>
    <col min="8453" max="8453" width="4.33203125" style="676" customWidth="1"/>
    <col min="8454" max="8454" width="12.6640625" style="676" customWidth="1"/>
    <col min="8455" max="8455" width="2.6640625" style="676" customWidth="1"/>
    <col min="8456" max="8456" width="7.6640625" style="676" customWidth="1"/>
    <col min="8457" max="8457" width="26.21875" style="676" customWidth="1"/>
    <col min="8458" max="8458" width="1.6640625" style="676" customWidth="1"/>
    <col min="8459" max="8459" width="10.6640625" style="676" customWidth="1"/>
    <col min="8460" max="8460" width="1.6640625" style="676" customWidth="1"/>
    <col min="8461" max="8461" width="10.6640625" style="676" customWidth="1"/>
    <col min="8462" max="8462" width="1.6640625" style="676" customWidth="1"/>
    <col min="8463" max="8463" width="10.6640625" style="676" customWidth="1"/>
    <col min="8464" max="8464" width="1.6640625" style="676" customWidth="1"/>
    <col min="8465" max="8465" width="10.6640625" style="676" customWidth="1"/>
    <col min="8466" max="8466" width="1.6640625" style="676" customWidth="1"/>
    <col min="8467" max="8467" width="0" style="676" hidden="1" customWidth="1"/>
    <col min="8468" max="8468" width="8.6640625" style="676" customWidth="1"/>
    <col min="8469" max="8469" width="0" style="676" hidden="1" customWidth="1"/>
    <col min="8470" max="8472" width="8.88671875" style="676"/>
    <col min="8473" max="8482" width="0" style="676" hidden="1" customWidth="1"/>
    <col min="8483" max="8485" width="9.109375" style="676" customWidth="1"/>
    <col min="8486" max="8704" width="8.88671875" style="676"/>
    <col min="8705" max="8706" width="3.33203125" style="676" customWidth="1"/>
    <col min="8707" max="8708" width="4.6640625" style="676" customWidth="1"/>
    <col min="8709" max="8709" width="4.33203125" style="676" customWidth="1"/>
    <col min="8710" max="8710" width="12.6640625" style="676" customWidth="1"/>
    <col min="8711" max="8711" width="2.6640625" style="676" customWidth="1"/>
    <col min="8712" max="8712" width="7.6640625" style="676" customWidth="1"/>
    <col min="8713" max="8713" width="26.21875" style="676" customWidth="1"/>
    <col min="8714" max="8714" width="1.6640625" style="676" customWidth="1"/>
    <col min="8715" max="8715" width="10.6640625" style="676" customWidth="1"/>
    <col min="8716" max="8716" width="1.6640625" style="676" customWidth="1"/>
    <col min="8717" max="8717" width="10.6640625" style="676" customWidth="1"/>
    <col min="8718" max="8718" width="1.6640625" style="676" customWidth="1"/>
    <col min="8719" max="8719" width="10.6640625" style="676" customWidth="1"/>
    <col min="8720" max="8720" width="1.6640625" style="676" customWidth="1"/>
    <col min="8721" max="8721" width="10.6640625" style="676" customWidth="1"/>
    <col min="8722" max="8722" width="1.6640625" style="676" customWidth="1"/>
    <col min="8723" max="8723" width="0" style="676" hidden="1" customWidth="1"/>
    <col min="8724" max="8724" width="8.6640625" style="676" customWidth="1"/>
    <col min="8725" max="8725" width="0" style="676" hidden="1" customWidth="1"/>
    <col min="8726" max="8728" width="8.88671875" style="676"/>
    <col min="8729" max="8738" width="0" style="676" hidden="1" customWidth="1"/>
    <col min="8739" max="8741" width="9.109375" style="676" customWidth="1"/>
    <col min="8742" max="8960" width="8.88671875" style="676"/>
    <col min="8961" max="8962" width="3.33203125" style="676" customWidth="1"/>
    <col min="8963" max="8964" width="4.6640625" style="676" customWidth="1"/>
    <col min="8965" max="8965" width="4.33203125" style="676" customWidth="1"/>
    <col min="8966" max="8966" width="12.6640625" style="676" customWidth="1"/>
    <col min="8967" max="8967" width="2.6640625" style="676" customWidth="1"/>
    <col min="8968" max="8968" width="7.6640625" style="676" customWidth="1"/>
    <col min="8969" max="8969" width="26.21875" style="676" customWidth="1"/>
    <col min="8970" max="8970" width="1.6640625" style="676" customWidth="1"/>
    <col min="8971" max="8971" width="10.6640625" style="676" customWidth="1"/>
    <col min="8972" max="8972" width="1.6640625" style="676" customWidth="1"/>
    <col min="8973" max="8973" width="10.6640625" style="676" customWidth="1"/>
    <col min="8974" max="8974" width="1.6640625" style="676" customWidth="1"/>
    <col min="8975" max="8975" width="10.6640625" style="676" customWidth="1"/>
    <col min="8976" max="8976" width="1.6640625" style="676" customWidth="1"/>
    <col min="8977" max="8977" width="10.6640625" style="676" customWidth="1"/>
    <col min="8978" max="8978" width="1.6640625" style="676" customWidth="1"/>
    <col min="8979" max="8979" width="0" style="676" hidden="1" customWidth="1"/>
    <col min="8980" max="8980" width="8.6640625" style="676" customWidth="1"/>
    <col min="8981" max="8981" width="0" style="676" hidden="1" customWidth="1"/>
    <col min="8982" max="8984" width="8.88671875" style="676"/>
    <col min="8985" max="8994" width="0" style="676" hidden="1" customWidth="1"/>
    <col min="8995" max="8997" width="9.109375" style="676" customWidth="1"/>
    <col min="8998" max="9216" width="8.88671875" style="676"/>
    <col min="9217" max="9218" width="3.33203125" style="676" customWidth="1"/>
    <col min="9219" max="9220" width="4.6640625" style="676" customWidth="1"/>
    <col min="9221" max="9221" width="4.33203125" style="676" customWidth="1"/>
    <col min="9222" max="9222" width="12.6640625" style="676" customWidth="1"/>
    <col min="9223" max="9223" width="2.6640625" style="676" customWidth="1"/>
    <col min="9224" max="9224" width="7.6640625" style="676" customWidth="1"/>
    <col min="9225" max="9225" width="26.21875" style="676" customWidth="1"/>
    <col min="9226" max="9226" width="1.6640625" style="676" customWidth="1"/>
    <col min="9227" max="9227" width="10.6640625" style="676" customWidth="1"/>
    <col min="9228" max="9228" width="1.6640625" style="676" customWidth="1"/>
    <col min="9229" max="9229" width="10.6640625" style="676" customWidth="1"/>
    <col min="9230" max="9230" width="1.6640625" style="676" customWidth="1"/>
    <col min="9231" max="9231" width="10.6640625" style="676" customWidth="1"/>
    <col min="9232" max="9232" width="1.6640625" style="676" customWidth="1"/>
    <col min="9233" max="9233" width="10.6640625" style="676" customWidth="1"/>
    <col min="9234" max="9234" width="1.6640625" style="676" customWidth="1"/>
    <col min="9235" max="9235" width="0" style="676" hidden="1" customWidth="1"/>
    <col min="9236" max="9236" width="8.6640625" style="676" customWidth="1"/>
    <col min="9237" max="9237" width="0" style="676" hidden="1" customWidth="1"/>
    <col min="9238" max="9240" width="8.88671875" style="676"/>
    <col min="9241" max="9250" width="0" style="676" hidden="1" customWidth="1"/>
    <col min="9251" max="9253" width="9.109375" style="676" customWidth="1"/>
    <col min="9254" max="9472" width="8.88671875" style="676"/>
    <col min="9473" max="9474" width="3.33203125" style="676" customWidth="1"/>
    <col min="9475" max="9476" width="4.6640625" style="676" customWidth="1"/>
    <col min="9477" max="9477" width="4.33203125" style="676" customWidth="1"/>
    <col min="9478" max="9478" width="12.6640625" style="676" customWidth="1"/>
    <col min="9479" max="9479" width="2.6640625" style="676" customWidth="1"/>
    <col min="9480" max="9480" width="7.6640625" style="676" customWidth="1"/>
    <col min="9481" max="9481" width="26.21875" style="676" customWidth="1"/>
    <col min="9482" max="9482" width="1.6640625" style="676" customWidth="1"/>
    <col min="9483" max="9483" width="10.6640625" style="676" customWidth="1"/>
    <col min="9484" max="9484" width="1.6640625" style="676" customWidth="1"/>
    <col min="9485" max="9485" width="10.6640625" style="676" customWidth="1"/>
    <col min="9486" max="9486" width="1.6640625" style="676" customWidth="1"/>
    <col min="9487" max="9487" width="10.6640625" style="676" customWidth="1"/>
    <col min="9488" max="9488" width="1.6640625" style="676" customWidth="1"/>
    <col min="9489" max="9489" width="10.6640625" style="676" customWidth="1"/>
    <col min="9490" max="9490" width="1.6640625" style="676" customWidth="1"/>
    <col min="9491" max="9491" width="0" style="676" hidden="1" customWidth="1"/>
    <col min="9492" max="9492" width="8.6640625" style="676" customWidth="1"/>
    <col min="9493" max="9493" width="0" style="676" hidden="1" customWidth="1"/>
    <col min="9494" max="9496" width="8.88671875" style="676"/>
    <col min="9497" max="9506" width="0" style="676" hidden="1" customWidth="1"/>
    <col min="9507" max="9509" width="9.109375" style="676" customWidth="1"/>
    <col min="9510" max="9728" width="8.88671875" style="676"/>
    <col min="9729" max="9730" width="3.33203125" style="676" customWidth="1"/>
    <col min="9731" max="9732" width="4.6640625" style="676" customWidth="1"/>
    <col min="9733" max="9733" width="4.33203125" style="676" customWidth="1"/>
    <col min="9734" max="9734" width="12.6640625" style="676" customWidth="1"/>
    <col min="9735" max="9735" width="2.6640625" style="676" customWidth="1"/>
    <col min="9736" max="9736" width="7.6640625" style="676" customWidth="1"/>
    <col min="9737" max="9737" width="26.21875" style="676" customWidth="1"/>
    <col min="9738" max="9738" width="1.6640625" style="676" customWidth="1"/>
    <col min="9739" max="9739" width="10.6640625" style="676" customWidth="1"/>
    <col min="9740" max="9740" width="1.6640625" style="676" customWidth="1"/>
    <col min="9741" max="9741" width="10.6640625" style="676" customWidth="1"/>
    <col min="9742" max="9742" width="1.6640625" style="676" customWidth="1"/>
    <col min="9743" max="9743" width="10.6640625" style="676" customWidth="1"/>
    <col min="9744" max="9744" width="1.6640625" style="676" customWidth="1"/>
    <col min="9745" max="9745" width="10.6640625" style="676" customWidth="1"/>
    <col min="9746" max="9746" width="1.6640625" style="676" customWidth="1"/>
    <col min="9747" max="9747" width="0" style="676" hidden="1" customWidth="1"/>
    <col min="9748" max="9748" width="8.6640625" style="676" customWidth="1"/>
    <col min="9749" max="9749" width="0" style="676" hidden="1" customWidth="1"/>
    <col min="9750" max="9752" width="8.88671875" style="676"/>
    <col min="9753" max="9762" width="0" style="676" hidden="1" customWidth="1"/>
    <col min="9763" max="9765" width="9.109375" style="676" customWidth="1"/>
    <col min="9766" max="9984" width="8.88671875" style="676"/>
    <col min="9985" max="9986" width="3.33203125" style="676" customWidth="1"/>
    <col min="9987" max="9988" width="4.6640625" style="676" customWidth="1"/>
    <col min="9989" max="9989" width="4.33203125" style="676" customWidth="1"/>
    <col min="9990" max="9990" width="12.6640625" style="676" customWidth="1"/>
    <col min="9991" max="9991" width="2.6640625" style="676" customWidth="1"/>
    <col min="9992" max="9992" width="7.6640625" style="676" customWidth="1"/>
    <col min="9993" max="9993" width="26.21875" style="676" customWidth="1"/>
    <col min="9994" max="9994" width="1.6640625" style="676" customWidth="1"/>
    <col min="9995" max="9995" width="10.6640625" style="676" customWidth="1"/>
    <col min="9996" max="9996" width="1.6640625" style="676" customWidth="1"/>
    <col min="9997" max="9997" width="10.6640625" style="676" customWidth="1"/>
    <col min="9998" max="9998" width="1.6640625" style="676" customWidth="1"/>
    <col min="9999" max="9999" width="10.6640625" style="676" customWidth="1"/>
    <col min="10000" max="10000" width="1.6640625" style="676" customWidth="1"/>
    <col min="10001" max="10001" width="10.6640625" style="676" customWidth="1"/>
    <col min="10002" max="10002" width="1.6640625" style="676" customWidth="1"/>
    <col min="10003" max="10003" width="0" style="676" hidden="1" customWidth="1"/>
    <col min="10004" max="10004" width="8.6640625" style="676" customWidth="1"/>
    <col min="10005" max="10005" width="0" style="676" hidden="1" customWidth="1"/>
    <col min="10006" max="10008" width="8.88671875" style="676"/>
    <col min="10009" max="10018" width="0" style="676" hidden="1" customWidth="1"/>
    <col min="10019" max="10021" width="9.109375" style="676" customWidth="1"/>
    <col min="10022" max="10240" width="8.88671875" style="676"/>
    <col min="10241" max="10242" width="3.33203125" style="676" customWidth="1"/>
    <col min="10243" max="10244" width="4.6640625" style="676" customWidth="1"/>
    <col min="10245" max="10245" width="4.33203125" style="676" customWidth="1"/>
    <col min="10246" max="10246" width="12.6640625" style="676" customWidth="1"/>
    <col min="10247" max="10247" width="2.6640625" style="676" customWidth="1"/>
    <col min="10248" max="10248" width="7.6640625" style="676" customWidth="1"/>
    <col min="10249" max="10249" width="26.21875" style="676" customWidth="1"/>
    <col min="10250" max="10250" width="1.6640625" style="676" customWidth="1"/>
    <col min="10251" max="10251" width="10.6640625" style="676" customWidth="1"/>
    <col min="10252" max="10252" width="1.6640625" style="676" customWidth="1"/>
    <col min="10253" max="10253" width="10.6640625" style="676" customWidth="1"/>
    <col min="10254" max="10254" width="1.6640625" style="676" customWidth="1"/>
    <col min="10255" max="10255" width="10.6640625" style="676" customWidth="1"/>
    <col min="10256" max="10256" width="1.6640625" style="676" customWidth="1"/>
    <col min="10257" max="10257" width="10.6640625" style="676" customWidth="1"/>
    <col min="10258" max="10258" width="1.6640625" style="676" customWidth="1"/>
    <col min="10259" max="10259" width="0" style="676" hidden="1" customWidth="1"/>
    <col min="10260" max="10260" width="8.6640625" style="676" customWidth="1"/>
    <col min="10261" max="10261" width="0" style="676" hidden="1" customWidth="1"/>
    <col min="10262" max="10264" width="8.88671875" style="676"/>
    <col min="10265" max="10274" width="0" style="676" hidden="1" customWidth="1"/>
    <col min="10275" max="10277" width="9.109375" style="676" customWidth="1"/>
    <col min="10278" max="10496" width="8.88671875" style="676"/>
    <col min="10497" max="10498" width="3.33203125" style="676" customWidth="1"/>
    <col min="10499" max="10500" width="4.6640625" style="676" customWidth="1"/>
    <col min="10501" max="10501" width="4.33203125" style="676" customWidth="1"/>
    <col min="10502" max="10502" width="12.6640625" style="676" customWidth="1"/>
    <col min="10503" max="10503" width="2.6640625" style="676" customWidth="1"/>
    <col min="10504" max="10504" width="7.6640625" style="676" customWidth="1"/>
    <col min="10505" max="10505" width="26.21875" style="676" customWidth="1"/>
    <col min="10506" max="10506" width="1.6640625" style="676" customWidth="1"/>
    <col min="10507" max="10507" width="10.6640625" style="676" customWidth="1"/>
    <col min="10508" max="10508" width="1.6640625" style="676" customWidth="1"/>
    <col min="10509" max="10509" width="10.6640625" style="676" customWidth="1"/>
    <col min="10510" max="10510" width="1.6640625" style="676" customWidth="1"/>
    <col min="10511" max="10511" width="10.6640625" style="676" customWidth="1"/>
    <col min="10512" max="10512" width="1.6640625" style="676" customWidth="1"/>
    <col min="10513" max="10513" width="10.6640625" style="676" customWidth="1"/>
    <col min="10514" max="10514" width="1.6640625" style="676" customWidth="1"/>
    <col min="10515" max="10515" width="0" style="676" hidden="1" customWidth="1"/>
    <col min="10516" max="10516" width="8.6640625" style="676" customWidth="1"/>
    <col min="10517" max="10517" width="0" style="676" hidden="1" customWidth="1"/>
    <col min="10518" max="10520" width="8.88671875" style="676"/>
    <col min="10521" max="10530" width="0" style="676" hidden="1" customWidth="1"/>
    <col min="10531" max="10533" width="9.109375" style="676" customWidth="1"/>
    <col min="10534" max="10752" width="8.88671875" style="676"/>
    <col min="10753" max="10754" width="3.33203125" style="676" customWidth="1"/>
    <col min="10755" max="10756" width="4.6640625" style="676" customWidth="1"/>
    <col min="10757" max="10757" width="4.33203125" style="676" customWidth="1"/>
    <col min="10758" max="10758" width="12.6640625" style="676" customWidth="1"/>
    <col min="10759" max="10759" width="2.6640625" style="676" customWidth="1"/>
    <col min="10760" max="10760" width="7.6640625" style="676" customWidth="1"/>
    <col min="10761" max="10761" width="26.21875" style="676" customWidth="1"/>
    <col min="10762" max="10762" width="1.6640625" style="676" customWidth="1"/>
    <col min="10763" max="10763" width="10.6640625" style="676" customWidth="1"/>
    <col min="10764" max="10764" width="1.6640625" style="676" customWidth="1"/>
    <col min="10765" max="10765" width="10.6640625" style="676" customWidth="1"/>
    <col min="10766" max="10766" width="1.6640625" style="676" customWidth="1"/>
    <col min="10767" max="10767" width="10.6640625" style="676" customWidth="1"/>
    <col min="10768" max="10768" width="1.6640625" style="676" customWidth="1"/>
    <col min="10769" max="10769" width="10.6640625" style="676" customWidth="1"/>
    <col min="10770" max="10770" width="1.6640625" style="676" customWidth="1"/>
    <col min="10771" max="10771" width="0" style="676" hidden="1" customWidth="1"/>
    <col min="10772" max="10772" width="8.6640625" style="676" customWidth="1"/>
    <col min="10773" max="10773" width="0" style="676" hidden="1" customWidth="1"/>
    <col min="10774" max="10776" width="8.88671875" style="676"/>
    <col min="10777" max="10786" width="0" style="676" hidden="1" customWidth="1"/>
    <col min="10787" max="10789" width="9.109375" style="676" customWidth="1"/>
    <col min="10790" max="11008" width="8.88671875" style="676"/>
    <col min="11009" max="11010" width="3.33203125" style="676" customWidth="1"/>
    <col min="11011" max="11012" width="4.6640625" style="676" customWidth="1"/>
    <col min="11013" max="11013" width="4.33203125" style="676" customWidth="1"/>
    <col min="11014" max="11014" width="12.6640625" style="676" customWidth="1"/>
    <col min="11015" max="11015" width="2.6640625" style="676" customWidth="1"/>
    <col min="11016" max="11016" width="7.6640625" style="676" customWidth="1"/>
    <col min="11017" max="11017" width="26.21875" style="676" customWidth="1"/>
    <col min="11018" max="11018" width="1.6640625" style="676" customWidth="1"/>
    <col min="11019" max="11019" width="10.6640625" style="676" customWidth="1"/>
    <col min="11020" max="11020" width="1.6640625" style="676" customWidth="1"/>
    <col min="11021" max="11021" width="10.6640625" style="676" customWidth="1"/>
    <col min="11022" max="11022" width="1.6640625" style="676" customWidth="1"/>
    <col min="11023" max="11023" width="10.6640625" style="676" customWidth="1"/>
    <col min="11024" max="11024" width="1.6640625" style="676" customWidth="1"/>
    <col min="11025" max="11025" width="10.6640625" style="676" customWidth="1"/>
    <col min="11026" max="11026" width="1.6640625" style="676" customWidth="1"/>
    <col min="11027" max="11027" width="0" style="676" hidden="1" customWidth="1"/>
    <col min="11028" max="11028" width="8.6640625" style="676" customWidth="1"/>
    <col min="11029" max="11029" width="0" style="676" hidden="1" customWidth="1"/>
    <col min="11030" max="11032" width="8.88671875" style="676"/>
    <col min="11033" max="11042" width="0" style="676" hidden="1" customWidth="1"/>
    <col min="11043" max="11045" width="9.109375" style="676" customWidth="1"/>
    <col min="11046" max="11264" width="8.88671875" style="676"/>
    <col min="11265" max="11266" width="3.33203125" style="676" customWidth="1"/>
    <col min="11267" max="11268" width="4.6640625" style="676" customWidth="1"/>
    <col min="11269" max="11269" width="4.33203125" style="676" customWidth="1"/>
    <col min="11270" max="11270" width="12.6640625" style="676" customWidth="1"/>
    <col min="11271" max="11271" width="2.6640625" style="676" customWidth="1"/>
    <col min="11272" max="11272" width="7.6640625" style="676" customWidth="1"/>
    <col min="11273" max="11273" width="26.21875" style="676" customWidth="1"/>
    <col min="11274" max="11274" width="1.6640625" style="676" customWidth="1"/>
    <col min="11275" max="11275" width="10.6640625" style="676" customWidth="1"/>
    <col min="11276" max="11276" width="1.6640625" style="676" customWidth="1"/>
    <col min="11277" max="11277" width="10.6640625" style="676" customWidth="1"/>
    <col min="11278" max="11278" width="1.6640625" style="676" customWidth="1"/>
    <col min="11279" max="11279" width="10.6640625" style="676" customWidth="1"/>
    <col min="11280" max="11280" width="1.6640625" style="676" customWidth="1"/>
    <col min="11281" max="11281" width="10.6640625" style="676" customWidth="1"/>
    <col min="11282" max="11282" width="1.6640625" style="676" customWidth="1"/>
    <col min="11283" max="11283" width="0" style="676" hidden="1" customWidth="1"/>
    <col min="11284" max="11284" width="8.6640625" style="676" customWidth="1"/>
    <col min="11285" max="11285" width="0" style="676" hidden="1" customWidth="1"/>
    <col min="11286" max="11288" width="8.88671875" style="676"/>
    <col min="11289" max="11298" width="0" style="676" hidden="1" customWidth="1"/>
    <col min="11299" max="11301" width="9.109375" style="676" customWidth="1"/>
    <col min="11302" max="11520" width="8.88671875" style="676"/>
    <col min="11521" max="11522" width="3.33203125" style="676" customWidth="1"/>
    <col min="11523" max="11524" width="4.6640625" style="676" customWidth="1"/>
    <col min="11525" max="11525" width="4.33203125" style="676" customWidth="1"/>
    <col min="11526" max="11526" width="12.6640625" style="676" customWidth="1"/>
    <col min="11527" max="11527" width="2.6640625" style="676" customWidth="1"/>
    <col min="11528" max="11528" width="7.6640625" style="676" customWidth="1"/>
    <col min="11529" max="11529" width="26.21875" style="676" customWidth="1"/>
    <col min="11530" max="11530" width="1.6640625" style="676" customWidth="1"/>
    <col min="11531" max="11531" width="10.6640625" style="676" customWidth="1"/>
    <col min="11532" max="11532" width="1.6640625" style="676" customWidth="1"/>
    <col min="11533" max="11533" width="10.6640625" style="676" customWidth="1"/>
    <col min="11534" max="11534" width="1.6640625" style="676" customWidth="1"/>
    <col min="11535" max="11535" width="10.6640625" style="676" customWidth="1"/>
    <col min="11536" max="11536" width="1.6640625" style="676" customWidth="1"/>
    <col min="11537" max="11537" width="10.6640625" style="676" customWidth="1"/>
    <col min="11538" max="11538" width="1.6640625" style="676" customWidth="1"/>
    <col min="11539" max="11539" width="0" style="676" hidden="1" customWidth="1"/>
    <col min="11540" max="11540" width="8.6640625" style="676" customWidth="1"/>
    <col min="11541" max="11541" width="0" style="676" hidden="1" customWidth="1"/>
    <col min="11542" max="11544" width="8.88671875" style="676"/>
    <col min="11545" max="11554" width="0" style="676" hidden="1" customWidth="1"/>
    <col min="11555" max="11557" width="9.109375" style="676" customWidth="1"/>
    <col min="11558" max="11776" width="8.88671875" style="676"/>
    <col min="11777" max="11778" width="3.33203125" style="676" customWidth="1"/>
    <col min="11779" max="11780" width="4.6640625" style="676" customWidth="1"/>
    <col min="11781" max="11781" width="4.33203125" style="676" customWidth="1"/>
    <col min="11782" max="11782" width="12.6640625" style="676" customWidth="1"/>
    <col min="11783" max="11783" width="2.6640625" style="676" customWidth="1"/>
    <col min="11784" max="11784" width="7.6640625" style="676" customWidth="1"/>
    <col min="11785" max="11785" width="26.21875" style="676" customWidth="1"/>
    <col min="11786" max="11786" width="1.6640625" style="676" customWidth="1"/>
    <col min="11787" max="11787" width="10.6640625" style="676" customWidth="1"/>
    <col min="11788" max="11788" width="1.6640625" style="676" customWidth="1"/>
    <col min="11789" max="11789" width="10.6640625" style="676" customWidth="1"/>
    <col min="11790" max="11790" width="1.6640625" style="676" customWidth="1"/>
    <col min="11791" max="11791" width="10.6640625" style="676" customWidth="1"/>
    <col min="11792" max="11792" width="1.6640625" style="676" customWidth="1"/>
    <col min="11793" max="11793" width="10.6640625" style="676" customWidth="1"/>
    <col min="11794" max="11794" width="1.6640625" style="676" customWidth="1"/>
    <col min="11795" max="11795" width="0" style="676" hidden="1" customWidth="1"/>
    <col min="11796" max="11796" width="8.6640625" style="676" customWidth="1"/>
    <col min="11797" max="11797" width="0" style="676" hidden="1" customWidth="1"/>
    <col min="11798" max="11800" width="8.88671875" style="676"/>
    <col min="11801" max="11810" width="0" style="676" hidden="1" customWidth="1"/>
    <col min="11811" max="11813" width="9.109375" style="676" customWidth="1"/>
    <col min="11814" max="12032" width="8.88671875" style="676"/>
    <col min="12033" max="12034" width="3.33203125" style="676" customWidth="1"/>
    <col min="12035" max="12036" width="4.6640625" style="676" customWidth="1"/>
    <col min="12037" max="12037" width="4.33203125" style="676" customWidth="1"/>
    <col min="12038" max="12038" width="12.6640625" style="676" customWidth="1"/>
    <col min="12039" max="12039" width="2.6640625" style="676" customWidth="1"/>
    <col min="12040" max="12040" width="7.6640625" style="676" customWidth="1"/>
    <col min="12041" max="12041" width="26.21875" style="676" customWidth="1"/>
    <col min="12042" max="12042" width="1.6640625" style="676" customWidth="1"/>
    <col min="12043" max="12043" width="10.6640625" style="676" customWidth="1"/>
    <col min="12044" max="12044" width="1.6640625" style="676" customWidth="1"/>
    <col min="12045" max="12045" width="10.6640625" style="676" customWidth="1"/>
    <col min="12046" max="12046" width="1.6640625" style="676" customWidth="1"/>
    <col min="12047" max="12047" width="10.6640625" style="676" customWidth="1"/>
    <col min="12048" max="12048" width="1.6640625" style="676" customWidth="1"/>
    <col min="12049" max="12049" width="10.6640625" style="676" customWidth="1"/>
    <col min="12050" max="12050" width="1.6640625" style="676" customWidth="1"/>
    <col min="12051" max="12051" width="0" style="676" hidden="1" customWidth="1"/>
    <col min="12052" max="12052" width="8.6640625" style="676" customWidth="1"/>
    <col min="12053" max="12053" width="0" style="676" hidden="1" customWidth="1"/>
    <col min="12054" max="12056" width="8.88671875" style="676"/>
    <col min="12057" max="12066" width="0" style="676" hidden="1" customWidth="1"/>
    <col min="12067" max="12069" width="9.109375" style="676" customWidth="1"/>
    <col min="12070" max="12288" width="8.88671875" style="676"/>
    <col min="12289" max="12290" width="3.33203125" style="676" customWidth="1"/>
    <col min="12291" max="12292" width="4.6640625" style="676" customWidth="1"/>
    <col min="12293" max="12293" width="4.33203125" style="676" customWidth="1"/>
    <col min="12294" max="12294" width="12.6640625" style="676" customWidth="1"/>
    <col min="12295" max="12295" width="2.6640625" style="676" customWidth="1"/>
    <col min="12296" max="12296" width="7.6640625" style="676" customWidth="1"/>
    <col min="12297" max="12297" width="26.21875" style="676" customWidth="1"/>
    <col min="12298" max="12298" width="1.6640625" style="676" customWidth="1"/>
    <col min="12299" max="12299" width="10.6640625" style="676" customWidth="1"/>
    <col min="12300" max="12300" width="1.6640625" style="676" customWidth="1"/>
    <col min="12301" max="12301" width="10.6640625" style="676" customWidth="1"/>
    <col min="12302" max="12302" width="1.6640625" style="676" customWidth="1"/>
    <col min="12303" max="12303" width="10.6640625" style="676" customWidth="1"/>
    <col min="12304" max="12304" width="1.6640625" style="676" customWidth="1"/>
    <col min="12305" max="12305" width="10.6640625" style="676" customWidth="1"/>
    <col min="12306" max="12306" width="1.6640625" style="676" customWidth="1"/>
    <col min="12307" max="12307" width="0" style="676" hidden="1" customWidth="1"/>
    <col min="12308" max="12308" width="8.6640625" style="676" customWidth="1"/>
    <col min="12309" max="12309" width="0" style="676" hidden="1" customWidth="1"/>
    <col min="12310" max="12312" width="8.88671875" style="676"/>
    <col min="12313" max="12322" width="0" style="676" hidden="1" customWidth="1"/>
    <col min="12323" max="12325" width="9.109375" style="676" customWidth="1"/>
    <col min="12326" max="12544" width="8.88671875" style="676"/>
    <col min="12545" max="12546" width="3.33203125" style="676" customWidth="1"/>
    <col min="12547" max="12548" width="4.6640625" style="676" customWidth="1"/>
    <col min="12549" max="12549" width="4.33203125" style="676" customWidth="1"/>
    <col min="12550" max="12550" width="12.6640625" style="676" customWidth="1"/>
    <col min="12551" max="12551" width="2.6640625" style="676" customWidth="1"/>
    <col min="12552" max="12552" width="7.6640625" style="676" customWidth="1"/>
    <col min="12553" max="12553" width="26.21875" style="676" customWidth="1"/>
    <col min="12554" max="12554" width="1.6640625" style="676" customWidth="1"/>
    <col min="12555" max="12555" width="10.6640625" style="676" customWidth="1"/>
    <col min="12556" max="12556" width="1.6640625" style="676" customWidth="1"/>
    <col min="12557" max="12557" width="10.6640625" style="676" customWidth="1"/>
    <col min="12558" max="12558" width="1.6640625" style="676" customWidth="1"/>
    <col min="12559" max="12559" width="10.6640625" style="676" customWidth="1"/>
    <col min="12560" max="12560" width="1.6640625" style="676" customWidth="1"/>
    <col min="12561" max="12561" width="10.6640625" style="676" customWidth="1"/>
    <col min="12562" max="12562" width="1.6640625" style="676" customWidth="1"/>
    <col min="12563" max="12563" width="0" style="676" hidden="1" customWidth="1"/>
    <col min="12564" max="12564" width="8.6640625" style="676" customWidth="1"/>
    <col min="12565" max="12565" width="0" style="676" hidden="1" customWidth="1"/>
    <col min="12566" max="12568" width="8.88671875" style="676"/>
    <col min="12569" max="12578" width="0" style="676" hidden="1" customWidth="1"/>
    <col min="12579" max="12581" width="9.109375" style="676" customWidth="1"/>
    <col min="12582" max="12800" width="8.88671875" style="676"/>
    <col min="12801" max="12802" width="3.33203125" style="676" customWidth="1"/>
    <col min="12803" max="12804" width="4.6640625" style="676" customWidth="1"/>
    <col min="12805" max="12805" width="4.33203125" style="676" customWidth="1"/>
    <col min="12806" max="12806" width="12.6640625" style="676" customWidth="1"/>
    <col min="12807" max="12807" width="2.6640625" style="676" customWidth="1"/>
    <col min="12808" max="12808" width="7.6640625" style="676" customWidth="1"/>
    <col min="12809" max="12809" width="26.21875" style="676" customWidth="1"/>
    <col min="12810" max="12810" width="1.6640625" style="676" customWidth="1"/>
    <col min="12811" max="12811" width="10.6640625" style="676" customWidth="1"/>
    <col min="12812" max="12812" width="1.6640625" style="676" customWidth="1"/>
    <col min="12813" max="12813" width="10.6640625" style="676" customWidth="1"/>
    <col min="12814" max="12814" width="1.6640625" style="676" customWidth="1"/>
    <col min="12815" max="12815" width="10.6640625" style="676" customWidth="1"/>
    <col min="12816" max="12816" width="1.6640625" style="676" customWidth="1"/>
    <col min="12817" max="12817" width="10.6640625" style="676" customWidth="1"/>
    <col min="12818" max="12818" width="1.6640625" style="676" customWidth="1"/>
    <col min="12819" max="12819" width="0" style="676" hidden="1" customWidth="1"/>
    <col min="12820" max="12820" width="8.6640625" style="676" customWidth="1"/>
    <col min="12821" max="12821" width="0" style="676" hidden="1" customWidth="1"/>
    <col min="12822" max="12824" width="8.88671875" style="676"/>
    <col min="12825" max="12834" width="0" style="676" hidden="1" customWidth="1"/>
    <col min="12835" max="12837" width="9.109375" style="676" customWidth="1"/>
    <col min="12838" max="13056" width="8.88671875" style="676"/>
    <col min="13057" max="13058" width="3.33203125" style="676" customWidth="1"/>
    <col min="13059" max="13060" width="4.6640625" style="676" customWidth="1"/>
    <col min="13061" max="13061" width="4.33203125" style="676" customWidth="1"/>
    <col min="13062" max="13062" width="12.6640625" style="676" customWidth="1"/>
    <col min="13063" max="13063" width="2.6640625" style="676" customWidth="1"/>
    <col min="13064" max="13064" width="7.6640625" style="676" customWidth="1"/>
    <col min="13065" max="13065" width="26.21875" style="676" customWidth="1"/>
    <col min="13066" max="13066" width="1.6640625" style="676" customWidth="1"/>
    <col min="13067" max="13067" width="10.6640625" style="676" customWidth="1"/>
    <col min="13068" max="13068" width="1.6640625" style="676" customWidth="1"/>
    <col min="13069" max="13069" width="10.6640625" style="676" customWidth="1"/>
    <col min="13070" max="13070" width="1.6640625" style="676" customWidth="1"/>
    <col min="13071" max="13071" width="10.6640625" style="676" customWidth="1"/>
    <col min="13072" max="13072" width="1.6640625" style="676" customWidth="1"/>
    <col min="13073" max="13073" width="10.6640625" style="676" customWidth="1"/>
    <col min="13074" max="13074" width="1.6640625" style="676" customWidth="1"/>
    <col min="13075" max="13075" width="0" style="676" hidden="1" customWidth="1"/>
    <col min="13076" max="13076" width="8.6640625" style="676" customWidth="1"/>
    <col min="13077" max="13077" width="0" style="676" hidden="1" customWidth="1"/>
    <col min="13078" max="13080" width="8.88671875" style="676"/>
    <col min="13081" max="13090" width="0" style="676" hidden="1" customWidth="1"/>
    <col min="13091" max="13093" width="9.109375" style="676" customWidth="1"/>
    <col min="13094" max="13312" width="8.88671875" style="676"/>
    <col min="13313" max="13314" width="3.33203125" style="676" customWidth="1"/>
    <col min="13315" max="13316" width="4.6640625" style="676" customWidth="1"/>
    <col min="13317" max="13317" width="4.33203125" style="676" customWidth="1"/>
    <col min="13318" max="13318" width="12.6640625" style="676" customWidth="1"/>
    <col min="13319" max="13319" width="2.6640625" style="676" customWidth="1"/>
    <col min="13320" max="13320" width="7.6640625" style="676" customWidth="1"/>
    <col min="13321" max="13321" width="26.21875" style="676" customWidth="1"/>
    <col min="13322" max="13322" width="1.6640625" style="676" customWidth="1"/>
    <col min="13323" max="13323" width="10.6640625" style="676" customWidth="1"/>
    <col min="13324" max="13324" width="1.6640625" style="676" customWidth="1"/>
    <col min="13325" max="13325" width="10.6640625" style="676" customWidth="1"/>
    <col min="13326" max="13326" width="1.6640625" style="676" customWidth="1"/>
    <col min="13327" max="13327" width="10.6640625" style="676" customWidth="1"/>
    <col min="13328" max="13328" width="1.6640625" style="676" customWidth="1"/>
    <col min="13329" max="13329" width="10.6640625" style="676" customWidth="1"/>
    <col min="13330" max="13330" width="1.6640625" style="676" customWidth="1"/>
    <col min="13331" max="13331" width="0" style="676" hidden="1" customWidth="1"/>
    <col min="13332" max="13332" width="8.6640625" style="676" customWidth="1"/>
    <col min="13333" max="13333" width="0" style="676" hidden="1" customWidth="1"/>
    <col min="13334" max="13336" width="8.88671875" style="676"/>
    <col min="13337" max="13346" width="0" style="676" hidden="1" customWidth="1"/>
    <col min="13347" max="13349" width="9.109375" style="676" customWidth="1"/>
    <col min="13350" max="13568" width="8.88671875" style="676"/>
    <col min="13569" max="13570" width="3.33203125" style="676" customWidth="1"/>
    <col min="13571" max="13572" width="4.6640625" style="676" customWidth="1"/>
    <col min="13573" max="13573" width="4.33203125" style="676" customWidth="1"/>
    <col min="13574" max="13574" width="12.6640625" style="676" customWidth="1"/>
    <col min="13575" max="13575" width="2.6640625" style="676" customWidth="1"/>
    <col min="13576" max="13576" width="7.6640625" style="676" customWidth="1"/>
    <col min="13577" max="13577" width="26.21875" style="676" customWidth="1"/>
    <col min="13578" max="13578" width="1.6640625" style="676" customWidth="1"/>
    <col min="13579" max="13579" width="10.6640625" style="676" customWidth="1"/>
    <col min="13580" max="13580" width="1.6640625" style="676" customWidth="1"/>
    <col min="13581" max="13581" width="10.6640625" style="676" customWidth="1"/>
    <col min="13582" max="13582" width="1.6640625" style="676" customWidth="1"/>
    <col min="13583" max="13583" width="10.6640625" style="676" customWidth="1"/>
    <col min="13584" max="13584" width="1.6640625" style="676" customWidth="1"/>
    <col min="13585" max="13585" width="10.6640625" style="676" customWidth="1"/>
    <col min="13586" max="13586" width="1.6640625" style="676" customWidth="1"/>
    <col min="13587" max="13587" width="0" style="676" hidden="1" customWidth="1"/>
    <col min="13588" max="13588" width="8.6640625" style="676" customWidth="1"/>
    <col min="13589" max="13589" width="0" style="676" hidden="1" customWidth="1"/>
    <col min="13590" max="13592" width="8.88671875" style="676"/>
    <col min="13593" max="13602" width="0" style="676" hidden="1" customWidth="1"/>
    <col min="13603" max="13605" width="9.109375" style="676" customWidth="1"/>
    <col min="13606" max="13824" width="8.88671875" style="676"/>
    <col min="13825" max="13826" width="3.33203125" style="676" customWidth="1"/>
    <col min="13827" max="13828" width="4.6640625" style="676" customWidth="1"/>
    <col min="13829" max="13829" width="4.33203125" style="676" customWidth="1"/>
    <col min="13830" max="13830" width="12.6640625" style="676" customWidth="1"/>
    <col min="13831" max="13831" width="2.6640625" style="676" customWidth="1"/>
    <col min="13832" max="13832" width="7.6640625" style="676" customWidth="1"/>
    <col min="13833" max="13833" width="26.21875" style="676" customWidth="1"/>
    <col min="13834" max="13834" width="1.6640625" style="676" customWidth="1"/>
    <col min="13835" max="13835" width="10.6640625" style="676" customWidth="1"/>
    <col min="13836" max="13836" width="1.6640625" style="676" customWidth="1"/>
    <col min="13837" max="13837" width="10.6640625" style="676" customWidth="1"/>
    <col min="13838" max="13838" width="1.6640625" style="676" customWidth="1"/>
    <col min="13839" max="13839" width="10.6640625" style="676" customWidth="1"/>
    <col min="13840" max="13840" width="1.6640625" style="676" customWidth="1"/>
    <col min="13841" max="13841" width="10.6640625" style="676" customWidth="1"/>
    <col min="13842" max="13842" width="1.6640625" style="676" customWidth="1"/>
    <col min="13843" max="13843" width="0" style="676" hidden="1" customWidth="1"/>
    <col min="13844" max="13844" width="8.6640625" style="676" customWidth="1"/>
    <col min="13845" max="13845" width="0" style="676" hidden="1" customWidth="1"/>
    <col min="13846" max="13848" width="8.88671875" style="676"/>
    <col min="13849" max="13858" width="0" style="676" hidden="1" customWidth="1"/>
    <col min="13859" max="13861" width="9.109375" style="676" customWidth="1"/>
    <col min="13862" max="14080" width="8.88671875" style="676"/>
    <col min="14081" max="14082" width="3.33203125" style="676" customWidth="1"/>
    <col min="14083" max="14084" width="4.6640625" style="676" customWidth="1"/>
    <col min="14085" max="14085" width="4.33203125" style="676" customWidth="1"/>
    <col min="14086" max="14086" width="12.6640625" style="676" customWidth="1"/>
    <col min="14087" max="14087" width="2.6640625" style="676" customWidth="1"/>
    <col min="14088" max="14088" width="7.6640625" style="676" customWidth="1"/>
    <col min="14089" max="14089" width="26.21875" style="676" customWidth="1"/>
    <col min="14090" max="14090" width="1.6640625" style="676" customWidth="1"/>
    <col min="14091" max="14091" width="10.6640625" style="676" customWidth="1"/>
    <col min="14092" max="14092" width="1.6640625" style="676" customWidth="1"/>
    <col min="14093" max="14093" width="10.6640625" style="676" customWidth="1"/>
    <col min="14094" max="14094" width="1.6640625" style="676" customWidth="1"/>
    <col min="14095" max="14095" width="10.6640625" style="676" customWidth="1"/>
    <col min="14096" max="14096" width="1.6640625" style="676" customWidth="1"/>
    <col min="14097" max="14097" width="10.6640625" style="676" customWidth="1"/>
    <col min="14098" max="14098" width="1.6640625" style="676" customWidth="1"/>
    <col min="14099" max="14099" width="0" style="676" hidden="1" customWidth="1"/>
    <col min="14100" max="14100" width="8.6640625" style="676" customWidth="1"/>
    <col min="14101" max="14101" width="0" style="676" hidden="1" customWidth="1"/>
    <col min="14102" max="14104" width="8.88671875" style="676"/>
    <col min="14105" max="14114" width="0" style="676" hidden="1" customWidth="1"/>
    <col min="14115" max="14117" width="9.109375" style="676" customWidth="1"/>
    <col min="14118" max="14336" width="8.88671875" style="676"/>
    <col min="14337" max="14338" width="3.33203125" style="676" customWidth="1"/>
    <col min="14339" max="14340" width="4.6640625" style="676" customWidth="1"/>
    <col min="14341" max="14341" width="4.33203125" style="676" customWidth="1"/>
    <col min="14342" max="14342" width="12.6640625" style="676" customWidth="1"/>
    <col min="14343" max="14343" width="2.6640625" style="676" customWidth="1"/>
    <col min="14344" max="14344" width="7.6640625" style="676" customWidth="1"/>
    <col min="14345" max="14345" width="26.21875" style="676" customWidth="1"/>
    <col min="14346" max="14346" width="1.6640625" style="676" customWidth="1"/>
    <col min="14347" max="14347" width="10.6640625" style="676" customWidth="1"/>
    <col min="14348" max="14348" width="1.6640625" style="676" customWidth="1"/>
    <col min="14349" max="14349" width="10.6640625" style="676" customWidth="1"/>
    <col min="14350" max="14350" width="1.6640625" style="676" customWidth="1"/>
    <col min="14351" max="14351" width="10.6640625" style="676" customWidth="1"/>
    <col min="14352" max="14352" width="1.6640625" style="676" customWidth="1"/>
    <col min="14353" max="14353" width="10.6640625" style="676" customWidth="1"/>
    <col min="14354" max="14354" width="1.6640625" style="676" customWidth="1"/>
    <col min="14355" max="14355" width="0" style="676" hidden="1" customWidth="1"/>
    <col min="14356" max="14356" width="8.6640625" style="676" customWidth="1"/>
    <col min="14357" max="14357" width="0" style="676" hidden="1" customWidth="1"/>
    <col min="14358" max="14360" width="8.88671875" style="676"/>
    <col min="14361" max="14370" width="0" style="676" hidden="1" customWidth="1"/>
    <col min="14371" max="14373" width="9.109375" style="676" customWidth="1"/>
    <col min="14374" max="14592" width="8.88671875" style="676"/>
    <col min="14593" max="14594" width="3.33203125" style="676" customWidth="1"/>
    <col min="14595" max="14596" width="4.6640625" style="676" customWidth="1"/>
    <col min="14597" max="14597" width="4.33203125" style="676" customWidth="1"/>
    <col min="14598" max="14598" width="12.6640625" style="676" customWidth="1"/>
    <col min="14599" max="14599" width="2.6640625" style="676" customWidth="1"/>
    <col min="14600" max="14600" width="7.6640625" style="676" customWidth="1"/>
    <col min="14601" max="14601" width="26.21875" style="676" customWidth="1"/>
    <col min="14602" max="14602" width="1.6640625" style="676" customWidth="1"/>
    <col min="14603" max="14603" width="10.6640625" style="676" customWidth="1"/>
    <col min="14604" max="14604" width="1.6640625" style="676" customWidth="1"/>
    <col min="14605" max="14605" width="10.6640625" style="676" customWidth="1"/>
    <col min="14606" max="14606" width="1.6640625" style="676" customWidth="1"/>
    <col min="14607" max="14607" width="10.6640625" style="676" customWidth="1"/>
    <col min="14608" max="14608" width="1.6640625" style="676" customWidth="1"/>
    <col min="14609" max="14609" width="10.6640625" style="676" customWidth="1"/>
    <col min="14610" max="14610" width="1.6640625" style="676" customWidth="1"/>
    <col min="14611" max="14611" width="0" style="676" hidden="1" customWidth="1"/>
    <col min="14612" max="14612" width="8.6640625" style="676" customWidth="1"/>
    <col min="14613" max="14613" width="0" style="676" hidden="1" customWidth="1"/>
    <col min="14614" max="14616" width="8.88671875" style="676"/>
    <col min="14617" max="14626" width="0" style="676" hidden="1" customWidth="1"/>
    <col min="14627" max="14629" width="9.109375" style="676" customWidth="1"/>
    <col min="14630" max="14848" width="8.88671875" style="676"/>
    <col min="14849" max="14850" width="3.33203125" style="676" customWidth="1"/>
    <col min="14851" max="14852" width="4.6640625" style="676" customWidth="1"/>
    <col min="14853" max="14853" width="4.33203125" style="676" customWidth="1"/>
    <col min="14854" max="14854" width="12.6640625" style="676" customWidth="1"/>
    <col min="14855" max="14855" width="2.6640625" style="676" customWidth="1"/>
    <col min="14856" max="14856" width="7.6640625" style="676" customWidth="1"/>
    <col min="14857" max="14857" width="26.21875" style="676" customWidth="1"/>
    <col min="14858" max="14858" width="1.6640625" style="676" customWidth="1"/>
    <col min="14859" max="14859" width="10.6640625" style="676" customWidth="1"/>
    <col min="14860" max="14860" width="1.6640625" style="676" customWidth="1"/>
    <col min="14861" max="14861" width="10.6640625" style="676" customWidth="1"/>
    <col min="14862" max="14862" width="1.6640625" style="676" customWidth="1"/>
    <col min="14863" max="14863" width="10.6640625" style="676" customWidth="1"/>
    <col min="14864" max="14864" width="1.6640625" style="676" customWidth="1"/>
    <col min="14865" max="14865" width="10.6640625" style="676" customWidth="1"/>
    <col min="14866" max="14866" width="1.6640625" style="676" customWidth="1"/>
    <col min="14867" max="14867" width="0" style="676" hidden="1" customWidth="1"/>
    <col min="14868" max="14868" width="8.6640625" style="676" customWidth="1"/>
    <col min="14869" max="14869" width="0" style="676" hidden="1" customWidth="1"/>
    <col min="14870" max="14872" width="8.88671875" style="676"/>
    <col min="14873" max="14882" width="0" style="676" hidden="1" customWidth="1"/>
    <col min="14883" max="14885" width="9.109375" style="676" customWidth="1"/>
    <col min="14886" max="15104" width="8.88671875" style="676"/>
    <col min="15105" max="15106" width="3.33203125" style="676" customWidth="1"/>
    <col min="15107" max="15108" width="4.6640625" style="676" customWidth="1"/>
    <col min="15109" max="15109" width="4.33203125" style="676" customWidth="1"/>
    <col min="15110" max="15110" width="12.6640625" style="676" customWidth="1"/>
    <col min="15111" max="15111" width="2.6640625" style="676" customWidth="1"/>
    <col min="15112" max="15112" width="7.6640625" style="676" customWidth="1"/>
    <col min="15113" max="15113" width="26.21875" style="676" customWidth="1"/>
    <col min="15114" max="15114" width="1.6640625" style="676" customWidth="1"/>
    <col min="15115" max="15115" width="10.6640625" style="676" customWidth="1"/>
    <col min="15116" max="15116" width="1.6640625" style="676" customWidth="1"/>
    <col min="15117" max="15117" width="10.6640625" style="676" customWidth="1"/>
    <col min="15118" max="15118" width="1.6640625" style="676" customWidth="1"/>
    <col min="15119" max="15119" width="10.6640625" style="676" customWidth="1"/>
    <col min="15120" max="15120" width="1.6640625" style="676" customWidth="1"/>
    <col min="15121" max="15121" width="10.6640625" style="676" customWidth="1"/>
    <col min="15122" max="15122" width="1.6640625" style="676" customWidth="1"/>
    <col min="15123" max="15123" width="0" style="676" hidden="1" customWidth="1"/>
    <col min="15124" max="15124" width="8.6640625" style="676" customWidth="1"/>
    <col min="15125" max="15125" width="0" style="676" hidden="1" customWidth="1"/>
    <col min="15126" max="15128" width="8.88671875" style="676"/>
    <col min="15129" max="15138" width="0" style="676" hidden="1" customWidth="1"/>
    <col min="15139" max="15141" width="9.109375" style="676" customWidth="1"/>
    <col min="15142" max="15360" width="8.88671875" style="676"/>
    <col min="15361" max="15362" width="3.33203125" style="676" customWidth="1"/>
    <col min="15363" max="15364" width="4.6640625" style="676" customWidth="1"/>
    <col min="15365" max="15365" width="4.33203125" style="676" customWidth="1"/>
    <col min="15366" max="15366" width="12.6640625" style="676" customWidth="1"/>
    <col min="15367" max="15367" width="2.6640625" style="676" customWidth="1"/>
    <col min="15368" max="15368" width="7.6640625" style="676" customWidth="1"/>
    <col min="15369" max="15369" width="26.21875" style="676" customWidth="1"/>
    <col min="15370" max="15370" width="1.6640625" style="676" customWidth="1"/>
    <col min="15371" max="15371" width="10.6640625" style="676" customWidth="1"/>
    <col min="15372" max="15372" width="1.6640625" style="676" customWidth="1"/>
    <col min="15373" max="15373" width="10.6640625" style="676" customWidth="1"/>
    <col min="15374" max="15374" width="1.6640625" style="676" customWidth="1"/>
    <col min="15375" max="15375" width="10.6640625" style="676" customWidth="1"/>
    <col min="15376" max="15376" width="1.6640625" style="676" customWidth="1"/>
    <col min="15377" max="15377" width="10.6640625" style="676" customWidth="1"/>
    <col min="15378" max="15378" width="1.6640625" style="676" customWidth="1"/>
    <col min="15379" max="15379" width="0" style="676" hidden="1" customWidth="1"/>
    <col min="15380" max="15380" width="8.6640625" style="676" customWidth="1"/>
    <col min="15381" max="15381" width="0" style="676" hidden="1" customWidth="1"/>
    <col min="15382" max="15384" width="8.88671875" style="676"/>
    <col min="15385" max="15394" width="0" style="676" hidden="1" customWidth="1"/>
    <col min="15395" max="15397" width="9.109375" style="676" customWidth="1"/>
    <col min="15398" max="15616" width="8.88671875" style="676"/>
    <col min="15617" max="15618" width="3.33203125" style="676" customWidth="1"/>
    <col min="15619" max="15620" width="4.6640625" style="676" customWidth="1"/>
    <col min="15621" max="15621" width="4.33203125" style="676" customWidth="1"/>
    <col min="15622" max="15622" width="12.6640625" style="676" customWidth="1"/>
    <col min="15623" max="15623" width="2.6640625" style="676" customWidth="1"/>
    <col min="15624" max="15624" width="7.6640625" style="676" customWidth="1"/>
    <col min="15625" max="15625" width="26.21875" style="676" customWidth="1"/>
    <col min="15626" max="15626" width="1.6640625" style="676" customWidth="1"/>
    <col min="15627" max="15627" width="10.6640625" style="676" customWidth="1"/>
    <col min="15628" max="15628" width="1.6640625" style="676" customWidth="1"/>
    <col min="15629" max="15629" width="10.6640625" style="676" customWidth="1"/>
    <col min="15630" max="15630" width="1.6640625" style="676" customWidth="1"/>
    <col min="15631" max="15631" width="10.6640625" style="676" customWidth="1"/>
    <col min="15632" max="15632" width="1.6640625" style="676" customWidth="1"/>
    <col min="15633" max="15633" width="10.6640625" style="676" customWidth="1"/>
    <col min="15634" max="15634" width="1.6640625" style="676" customWidth="1"/>
    <col min="15635" max="15635" width="0" style="676" hidden="1" customWidth="1"/>
    <col min="15636" max="15636" width="8.6640625" style="676" customWidth="1"/>
    <col min="15637" max="15637" width="0" style="676" hidden="1" customWidth="1"/>
    <col min="15638" max="15640" width="8.88671875" style="676"/>
    <col min="15641" max="15650" width="0" style="676" hidden="1" customWidth="1"/>
    <col min="15651" max="15653" width="9.109375" style="676" customWidth="1"/>
    <col min="15654" max="15872" width="8.88671875" style="676"/>
    <col min="15873" max="15874" width="3.33203125" style="676" customWidth="1"/>
    <col min="15875" max="15876" width="4.6640625" style="676" customWidth="1"/>
    <col min="15877" max="15877" width="4.33203125" style="676" customWidth="1"/>
    <col min="15878" max="15878" width="12.6640625" style="676" customWidth="1"/>
    <col min="15879" max="15879" width="2.6640625" style="676" customWidth="1"/>
    <col min="15880" max="15880" width="7.6640625" style="676" customWidth="1"/>
    <col min="15881" max="15881" width="26.21875" style="676" customWidth="1"/>
    <col min="15882" max="15882" width="1.6640625" style="676" customWidth="1"/>
    <col min="15883" max="15883" width="10.6640625" style="676" customWidth="1"/>
    <col min="15884" max="15884" width="1.6640625" style="676" customWidth="1"/>
    <col min="15885" max="15885" width="10.6640625" style="676" customWidth="1"/>
    <col min="15886" max="15886" width="1.6640625" style="676" customWidth="1"/>
    <col min="15887" max="15887" width="10.6640625" style="676" customWidth="1"/>
    <col min="15888" max="15888" width="1.6640625" style="676" customWidth="1"/>
    <col min="15889" max="15889" width="10.6640625" style="676" customWidth="1"/>
    <col min="15890" max="15890" width="1.6640625" style="676" customWidth="1"/>
    <col min="15891" max="15891" width="0" style="676" hidden="1" customWidth="1"/>
    <col min="15892" max="15892" width="8.6640625" style="676" customWidth="1"/>
    <col min="15893" max="15893" width="0" style="676" hidden="1" customWidth="1"/>
    <col min="15894" max="15896" width="8.88671875" style="676"/>
    <col min="15897" max="15906" width="0" style="676" hidden="1" customWidth="1"/>
    <col min="15907" max="15909" width="9.109375" style="676" customWidth="1"/>
    <col min="15910" max="16128" width="8.88671875" style="676"/>
    <col min="16129" max="16130" width="3.33203125" style="676" customWidth="1"/>
    <col min="16131" max="16132" width="4.6640625" style="676" customWidth="1"/>
    <col min="16133" max="16133" width="4.33203125" style="676" customWidth="1"/>
    <col min="16134" max="16134" width="12.6640625" style="676" customWidth="1"/>
    <col min="16135" max="16135" width="2.6640625" style="676" customWidth="1"/>
    <col min="16136" max="16136" width="7.6640625" style="676" customWidth="1"/>
    <col min="16137" max="16137" width="26.21875" style="676" customWidth="1"/>
    <col min="16138" max="16138" width="1.6640625" style="676" customWidth="1"/>
    <col min="16139" max="16139" width="10.6640625" style="676" customWidth="1"/>
    <col min="16140" max="16140" width="1.6640625" style="676" customWidth="1"/>
    <col min="16141" max="16141" width="10.6640625" style="676" customWidth="1"/>
    <col min="16142" max="16142" width="1.6640625" style="676" customWidth="1"/>
    <col min="16143" max="16143" width="10.6640625" style="676" customWidth="1"/>
    <col min="16144" max="16144" width="1.6640625" style="676" customWidth="1"/>
    <col min="16145" max="16145" width="10.6640625" style="676" customWidth="1"/>
    <col min="16146" max="16146" width="1.6640625" style="676" customWidth="1"/>
    <col min="16147" max="16147" width="0" style="676" hidden="1" customWidth="1"/>
    <col min="16148" max="16148" width="8.6640625" style="676" customWidth="1"/>
    <col min="16149" max="16149" width="0" style="676" hidden="1" customWidth="1"/>
    <col min="16150" max="16152" width="8.88671875" style="676"/>
    <col min="16153" max="16162" width="0" style="676" hidden="1" customWidth="1"/>
    <col min="16163" max="16165" width="9.109375" style="676" customWidth="1"/>
    <col min="16166" max="16384" width="8.88671875" style="676"/>
  </cols>
  <sheetData>
    <row r="1" spans="1:45" s="873" customFormat="1" ht="21.75" customHeight="1" x14ac:dyDescent="0.25">
      <c r="A1" s="995" t="e">
        <f>[4]Altalanos!$A$6</f>
        <v>#REF!</v>
      </c>
      <c r="B1" s="996"/>
      <c r="C1" s="752"/>
      <c r="D1" s="752"/>
      <c r="E1" s="752"/>
      <c r="F1" s="752"/>
      <c r="G1" s="752"/>
      <c r="H1" s="996"/>
      <c r="I1" s="754"/>
      <c r="J1" s="755"/>
      <c r="K1" s="753" t="s">
        <v>44</v>
      </c>
      <c r="L1" s="756"/>
      <c r="M1" s="757"/>
      <c r="N1" s="755"/>
      <c r="O1" s="755" t="s">
        <v>11</v>
      </c>
      <c r="P1" s="755"/>
      <c r="Q1" s="752"/>
      <c r="R1" s="755"/>
      <c r="T1" s="874"/>
      <c r="U1" s="874"/>
      <c r="V1" s="874"/>
      <c r="W1" s="874"/>
      <c r="X1" s="874"/>
      <c r="Y1" s="874"/>
      <c r="Z1" s="874"/>
      <c r="AA1" s="874"/>
      <c r="AB1" s="760" t="e">
        <f>IF($Y$5=1,CONCATENATE(VLOOKUP($Y$3,$AA$2:$AH$14,2)),CONCATENATE(VLOOKUP($Y$3,$AA$16:$AH$25,2)))</f>
        <v>#REF!</v>
      </c>
      <c r="AC1" s="760" t="e">
        <f>IF($Y$5=1,CONCATENATE(VLOOKUP($Y$3,$AA$2:$AH$14,3)),CONCATENATE(VLOOKUP($Y$3,$AA$16:$AH$25,3)))</f>
        <v>#REF!</v>
      </c>
      <c r="AD1" s="760" t="e">
        <f>IF($Y$5=1,CONCATENATE(VLOOKUP($Y$3,$AA$2:$AH$14,4)),CONCATENATE(VLOOKUP($Y$3,$AA$16:$AH$25,4)))</f>
        <v>#REF!</v>
      </c>
      <c r="AE1" s="760" t="e">
        <f>IF($Y$5=1,CONCATENATE(VLOOKUP($Y$3,$AA$2:$AH$14,5)),CONCATENATE(VLOOKUP($Y$3,$AA$16:$AH$25,5)))</f>
        <v>#REF!</v>
      </c>
      <c r="AF1" s="760" t="e">
        <f>IF($Y$5=1,CONCATENATE(VLOOKUP($Y$3,$AA$2:$AH$14,6)),CONCATENATE(VLOOKUP($Y$3,$AA$16:$AH$25,6)))</f>
        <v>#REF!</v>
      </c>
      <c r="AG1" s="760" t="e">
        <f>IF($Y$5=1,CONCATENATE(VLOOKUP($Y$3,$AA$2:$AH$14,7)),CONCATENATE(VLOOKUP($Y$3,$AA$16:$AH$25,7)))</f>
        <v>#REF!</v>
      </c>
      <c r="AH1" s="760" t="e">
        <f>IF($Y$5=1,CONCATENATE(VLOOKUP($Y$3,$AA$2:$AH$14,8)),CONCATENATE(VLOOKUP($Y$3,$AA$16:$AH$25,8)))</f>
        <v>#REF!</v>
      </c>
      <c r="AI1" s="868"/>
      <c r="AJ1" s="868"/>
      <c r="AK1" s="868"/>
    </row>
    <row r="2" spans="1:45" s="878" customFormat="1" x14ac:dyDescent="0.25">
      <c r="A2" s="761" t="s">
        <v>43</v>
      </c>
      <c r="B2" s="762"/>
      <c r="C2" s="762"/>
      <c r="D2" s="762"/>
      <c r="E2" s="762" t="e">
        <f>[4]Altalanos!$A$8</f>
        <v>#REF!</v>
      </c>
      <c r="F2" s="762"/>
      <c r="G2" s="764"/>
      <c r="H2" s="765"/>
      <c r="I2" s="765"/>
      <c r="J2" s="766"/>
      <c r="K2" s="756"/>
      <c r="L2" s="756"/>
      <c r="M2" s="756"/>
      <c r="N2" s="766"/>
      <c r="O2" s="765"/>
      <c r="P2" s="766"/>
      <c r="Q2" s="765"/>
      <c r="R2" s="766"/>
      <c r="T2" s="997"/>
      <c r="U2" s="997"/>
      <c r="V2" s="997"/>
      <c r="W2" s="997"/>
      <c r="X2" s="997"/>
      <c r="Y2" s="769"/>
      <c r="Z2" s="770"/>
      <c r="AA2" s="770" t="s">
        <v>53</v>
      </c>
      <c r="AB2" s="655">
        <v>300</v>
      </c>
      <c r="AC2" s="655">
        <v>250</v>
      </c>
      <c r="AD2" s="655">
        <v>200</v>
      </c>
      <c r="AE2" s="655">
        <v>150</v>
      </c>
      <c r="AF2" s="655">
        <v>120</v>
      </c>
      <c r="AG2" s="655">
        <v>90</v>
      </c>
      <c r="AH2" s="655">
        <v>40</v>
      </c>
      <c r="AI2" s="784"/>
      <c r="AJ2" s="784"/>
      <c r="AK2" s="784"/>
      <c r="AL2" s="997"/>
      <c r="AM2" s="997"/>
      <c r="AN2" s="997"/>
      <c r="AO2" s="997"/>
      <c r="AP2" s="997"/>
      <c r="AQ2" s="997"/>
      <c r="AR2" s="997"/>
      <c r="AS2" s="997"/>
    </row>
    <row r="3" spans="1:45" s="879" customFormat="1" ht="11.25" customHeight="1" x14ac:dyDescent="0.25">
      <c r="A3" s="693" t="s">
        <v>21</v>
      </c>
      <c r="B3" s="693"/>
      <c r="C3" s="693"/>
      <c r="D3" s="693"/>
      <c r="E3" s="693"/>
      <c r="F3" s="693"/>
      <c r="G3" s="693" t="s">
        <v>19</v>
      </c>
      <c r="H3" s="693"/>
      <c r="I3" s="693"/>
      <c r="J3" s="771"/>
      <c r="K3" s="693" t="s">
        <v>24</v>
      </c>
      <c r="L3" s="771"/>
      <c r="M3" s="693"/>
      <c r="N3" s="771"/>
      <c r="O3" s="693"/>
      <c r="P3" s="771"/>
      <c r="Q3" s="693"/>
      <c r="R3" s="772" t="s">
        <v>25</v>
      </c>
      <c r="T3" s="998"/>
      <c r="U3" s="998"/>
      <c r="V3" s="998"/>
      <c r="W3" s="998"/>
      <c r="X3" s="998"/>
      <c r="Y3" s="770" t="str">
        <f>IF(K4="OB","A",IF(K4="IX","W",IF(K4="","",K4)))</f>
        <v/>
      </c>
      <c r="Z3" s="770"/>
      <c r="AA3" s="770" t="s">
        <v>54</v>
      </c>
      <c r="AB3" s="655">
        <v>280</v>
      </c>
      <c r="AC3" s="655">
        <v>230</v>
      </c>
      <c r="AD3" s="655">
        <v>180</v>
      </c>
      <c r="AE3" s="655">
        <v>140</v>
      </c>
      <c r="AF3" s="655">
        <v>80</v>
      </c>
      <c r="AG3" s="655">
        <v>0</v>
      </c>
      <c r="AH3" s="655">
        <v>0</v>
      </c>
      <c r="AI3" s="784"/>
      <c r="AJ3" s="784"/>
      <c r="AK3" s="784"/>
      <c r="AL3" s="998"/>
      <c r="AM3" s="998"/>
      <c r="AN3" s="998"/>
      <c r="AO3" s="998"/>
      <c r="AP3" s="998"/>
      <c r="AQ3" s="998"/>
      <c r="AR3" s="998"/>
      <c r="AS3" s="998"/>
    </row>
    <row r="4" spans="1:45" s="885" customFormat="1" ht="11.25" customHeight="1" thickBot="1" x14ac:dyDescent="0.3">
      <c r="A4" s="1068" t="e">
        <f>[4]Altalanos!$A$10</f>
        <v>#REF!</v>
      </c>
      <c r="B4" s="1068"/>
      <c r="C4" s="1068"/>
      <c r="D4" s="775"/>
      <c r="E4" s="776"/>
      <c r="F4" s="776"/>
      <c r="G4" s="776" t="e">
        <f>[4]Altalanos!$C$10</f>
        <v>#REF!</v>
      </c>
      <c r="H4" s="999"/>
      <c r="I4" s="776"/>
      <c r="J4" s="777"/>
      <c r="K4" s="566"/>
      <c r="L4" s="777"/>
      <c r="M4" s="1000"/>
      <c r="N4" s="777"/>
      <c r="O4" s="776"/>
      <c r="P4" s="777"/>
      <c r="Q4" s="776"/>
      <c r="R4" s="779" t="e">
        <f>[4]Altalanos!$E$10</f>
        <v>#REF!</v>
      </c>
      <c r="T4" s="1001"/>
      <c r="U4" s="1001"/>
      <c r="V4" s="1001"/>
      <c r="W4" s="1001"/>
      <c r="X4" s="1001"/>
      <c r="Y4" s="770"/>
      <c r="Z4" s="770"/>
      <c r="AA4" s="770" t="s">
        <v>76</v>
      </c>
      <c r="AB4" s="655">
        <v>250</v>
      </c>
      <c r="AC4" s="655">
        <v>200</v>
      </c>
      <c r="AD4" s="655">
        <v>150</v>
      </c>
      <c r="AE4" s="655">
        <v>120</v>
      </c>
      <c r="AF4" s="655">
        <v>90</v>
      </c>
      <c r="AG4" s="655">
        <v>60</v>
      </c>
      <c r="AH4" s="655">
        <v>25</v>
      </c>
      <c r="AI4" s="784"/>
      <c r="AJ4" s="784"/>
      <c r="AK4" s="784"/>
      <c r="AL4" s="1001"/>
      <c r="AM4" s="1001"/>
      <c r="AN4" s="1001"/>
      <c r="AO4" s="1001"/>
      <c r="AP4" s="1001"/>
      <c r="AQ4" s="1001"/>
      <c r="AR4" s="1001"/>
      <c r="AS4" s="1001"/>
    </row>
    <row r="5" spans="1:45" s="879" customFormat="1" x14ac:dyDescent="0.25">
      <c r="A5" s="835"/>
      <c r="B5" s="886" t="s">
        <v>389</v>
      </c>
      <c r="C5" s="887" t="s">
        <v>35</v>
      </c>
      <c r="D5" s="886" t="s">
        <v>390</v>
      </c>
      <c r="E5" s="886" t="s">
        <v>391</v>
      </c>
      <c r="F5" s="888" t="s">
        <v>22</v>
      </c>
      <c r="G5" s="888" t="s">
        <v>23</v>
      </c>
      <c r="H5" s="888"/>
      <c r="I5" s="888" t="s">
        <v>26</v>
      </c>
      <c r="J5" s="888"/>
      <c r="K5" s="886" t="s">
        <v>392</v>
      </c>
      <c r="L5" s="889"/>
      <c r="M5" s="886" t="s">
        <v>49</v>
      </c>
      <c r="N5" s="889"/>
      <c r="O5" s="886" t="s">
        <v>394</v>
      </c>
      <c r="P5" s="889"/>
      <c r="Q5" s="886"/>
      <c r="R5" s="890"/>
      <c r="T5" s="998"/>
      <c r="U5" s="998"/>
      <c r="V5" s="998"/>
      <c r="W5" s="998"/>
      <c r="X5" s="998"/>
      <c r="Y5" s="770" t="e">
        <f>IF(OR([4]Altalanos!$A$8="F1",[4]Altalanos!$A$8="F2",[4]Altalanos!$A$8="N1",[4]Altalanos!$A$8="N2"),1,2)</f>
        <v>#REF!</v>
      </c>
      <c r="Z5" s="770"/>
      <c r="AA5" s="770" t="s">
        <v>77</v>
      </c>
      <c r="AB5" s="655">
        <v>200</v>
      </c>
      <c r="AC5" s="655">
        <v>150</v>
      </c>
      <c r="AD5" s="655">
        <v>120</v>
      </c>
      <c r="AE5" s="655">
        <v>90</v>
      </c>
      <c r="AF5" s="655">
        <v>60</v>
      </c>
      <c r="AG5" s="655">
        <v>40</v>
      </c>
      <c r="AH5" s="655">
        <v>15</v>
      </c>
      <c r="AI5" s="784"/>
      <c r="AJ5" s="784"/>
      <c r="AK5" s="784"/>
      <c r="AL5" s="998"/>
      <c r="AM5" s="998"/>
      <c r="AN5" s="998"/>
      <c r="AO5" s="998"/>
      <c r="AP5" s="998"/>
      <c r="AQ5" s="998"/>
      <c r="AR5" s="998"/>
      <c r="AS5" s="998"/>
    </row>
    <row r="6" spans="1:45" s="879" customFormat="1" ht="11.1" customHeight="1" thickBot="1" x14ac:dyDescent="0.3">
      <c r="A6" s="893"/>
      <c r="B6" s="892"/>
      <c r="C6" s="892"/>
      <c r="D6" s="892"/>
      <c r="E6" s="892"/>
      <c r="F6" s="893" t="str">
        <f>IF(Y3="","",CONCATENATE(VLOOKUP(Y3,AB1:AH1,4)," pont"))</f>
        <v/>
      </c>
      <c r="G6" s="894"/>
      <c r="H6" s="895"/>
      <c r="I6" s="894"/>
      <c r="J6" s="896"/>
      <c r="K6" s="892" t="str">
        <f>IF(Y3="","",CONCATENATE(VLOOKUP(Y3,AB1:AH1,3)," pont"))</f>
        <v/>
      </c>
      <c r="L6" s="896"/>
      <c r="M6" s="892" t="str">
        <f>IF(Y3="","",CONCATENATE(VLOOKUP(Y3,AB1:AH1,2)," pont"))</f>
        <v/>
      </c>
      <c r="N6" s="896"/>
      <c r="O6" s="892" t="str">
        <f>IF(Y3="","",CONCATENATE(VLOOKUP(Y3,AB1:AH1,1)," pont"))</f>
        <v/>
      </c>
      <c r="P6" s="896"/>
      <c r="Q6" s="892"/>
      <c r="R6" s="897"/>
      <c r="T6" s="998"/>
      <c r="U6" s="998"/>
      <c r="V6" s="998"/>
      <c r="W6" s="998"/>
      <c r="X6" s="998"/>
      <c r="Y6" s="770"/>
      <c r="Z6" s="770"/>
      <c r="AA6" s="770" t="s">
        <v>78</v>
      </c>
      <c r="AB6" s="655">
        <v>150</v>
      </c>
      <c r="AC6" s="655">
        <v>120</v>
      </c>
      <c r="AD6" s="655">
        <v>90</v>
      </c>
      <c r="AE6" s="655">
        <v>60</v>
      </c>
      <c r="AF6" s="655">
        <v>40</v>
      </c>
      <c r="AG6" s="655">
        <v>25</v>
      </c>
      <c r="AH6" s="655">
        <v>10</v>
      </c>
      <c r="AI6" s="784"/>
      <c r="AJ6" s="784"/>
      <c r="AK6" s="784"/>
      <c r="AL6" s="998"/>
      <c r="AM6" s="998"/>
      <c r="AN6" s="998"/>
      <c r="AO6" s="998"/>
      <c r="AP6" s="998"/>
      <c r="AQ6" s="998"/>
      <c r="AR6" s="998"/>
      <c r="AS6" s="998"/>
    </row>
    <row r="7" spans="1:45" s="911" customFormat="1" ht="12.9" customHeight="1" x14ac:dyDescent="0.25">
      <c r="A7" s="898">
        <v>1</v>
      </c>
      <c r="B7" s="1002">
        <f>IF($E7="","",VLOOKUP($E7,'B-VI.kcs-U16-F elo'!$A$7:$O$22,14))</f>
        <v>0</v>
      </c>
      <c r="C7" s="856">
        <f>IF($E7="","",VLOOKUP($E7,'B-VI.kcs-U16-F elo'!$A$7:$O$22,15))</f>
        <v>0</v>
      </c>
      <c r="D7" s="856" t="str">
        <f>IF($E7="","",VLOOKUP($E7,'B-VI.kcs-U16-F elo'!$A$7:$O$22,5))</f>
        <v>110826</v>
      </c>
      <c r="E7" s="1003">
        <v>1</v>
      </c>
      <c r="F7" s="857" t="str">
        <f>UPPER(IF($E7="","",VLOOKUP($E7,'B-VI.kcs-U16-F elo'!$A$7:$O$22,2)))</f>
        <v>GUOTH</v>
      </c>
      <c r="G7" s="857" t="str">
        <f>IF($E7="","",VLOOKUP($E7,'B-VI.kcs-U16-F elo'!$A$7:$O$22,3))</f>
        <v>Bertalan</v>
      </c>
      <c r="H7" s="857"/>
      <c r="I7" s="857" t="str">
        <f>IF($E7="","",VLOOKUP($E7,'B-VI.kcs-U16-F elo'!$A$7:$O$22,4))</f>
        <v>Pécsi Mezőszél Utcai Ált.Isk.</v>
      </c>
      <c r="J7" s="1004"/>
      <c r="K7" s="1005"/>
      <c r="L7" s="1005"/>
      <c r="M7" s="1005"/>
      <c r="N7" s="1005"/>
      <c r="O7" s="906"/>
      <c r="P7" s="907"/>
      <c r="Q7" s="908"/>
      <c r="R7" s="909"/>
      <c r="S7" s="910"/>
      <c r="T7" s="910"/>
      <c r="U7" s="1006" t="e">
        <f>#REF!</f>
        <v>#REF!</v>
      </c>
      <c r="V7" s="910"/>
      <c r="W7" s="910"/>
      <c r="X7" s="910"/>
      <c r="Y7" s="770"/>
      <c r="Z7" s="770"/>
      <c r="AA7" s="770" t="s">
        <v>79</v>
      </c>
      <c r="AB7" s="655">
        <v>120</v>
      </c>
      <c r="AC7" s="655">
        <v>90</v>
      </c>
      <c r="AD7" s="655">
        <v>60</v>
      </c>
      <c r="AE7" s="655">
        <v>40</v>
      </c>
      <c r="AF7" s="655">
        <v>25</v>
      </c>
      <c r="AG7" s="655">
        <v>10</v>
      </c>
      <c r="AH7" s="655">
        <v>5</v>
      </c>
      <c r="AI7" s="784"/>
      <c r="AJ7" s="784"/>
      <c r="AK7" s="784"/>
      <c r="AL7" s="910"/>
      <c r="AM7" s="910"/>
      <c r="AN7" s="910"/>
      <c r="AO7" s="910"/>
      <c r="AP7" s="910"/>
      <c r="AQ7" s="910"/>
      <c r="AR7" s="910"/>
      <c r="AS7" s="910"/>
    </row>
    <row r="8" spans="1:45" s="911" customFormat="1" ht="12.9" customHeight="1" x14ac:dyDescent="0.25">
      <c r="A8" s="913"/>
      <c r="B8" s="1007"/>
      <c r="C8" s="1008"/>
      <c r="D8" s="1008"/>
      <c r="E8" s="1009"/>
      <c r="F8" s="1010"/>
      <c r="G8" s="1010"/>
      <c r="H8" s="1011"/>
      <c r="I8" s="1012" t="s">
        <v>396</v>
      </c>
      <c r="J8" s="919" t="s">
        <v>397</v>
      </c>
      <c r="K8" s="1013" t="str">
        <f>UPPER(IF(OR(J8="a",J8="as"),F7,IF(OR(J8="b",J8="bs"),F9,)))</f>
        <v>GUOTH</v>
      </c>
      <c r="L8" s="1013"/>
      <c r="M8" s="1005"/>
      <c r="N8" s="1005"/>
      <c r="O8" s="906"/>
      <c r="P8" s="907"/>
      <c r="Q8" s="908"/>
      <c r="R8" s="909"/>
      <c r="S8" s="910"/>
      <c r="T8" s="910"/>
      <c r="U8" s="1014" t="e">
        <f>#REF!</f>
        <v>#REF!</v>
      </c>
      <c r="V8" s="910"/>
      <c r="W8" s="910"/>
      <c r="X8" s="910"/>
      <c r="Y8" s="770"/>
      <c r="Z8" s="770"/>
      <c r="AA8" s="770" t="s">
        <v>80</v>
      </c>
      <c r="AB8" s="655">
        <v>90</v>
      </c>
      <c r="AC8" s="655">
        <v>60</v>
      </c>
      <c r="AD8" s="655">
        <v>40</v>
      </c>
      <c r="AE8" s="655">
        <v>25</v>
      </c>
      <c r="AF8" s="655">
        <v>10</v>
      </c>
      <c r="AG8" s="655">
        <v>5</v>
      </c>
      <c r="AH8" s="655">
        <v>2</v>
      </c>
      <c r="AI8" s="784"/>
      <c r="AJ8" s="784"/>
      <c r="AK8" s="784"/>
      <c r="AL8" s="910"/>
      <c r="AM8" s="910"/>
      <c r="AN8" s="910"/>
      <c r="AO8" s="910"/>
      <c r="AP8" s="910"/>
      <c r="AQ8" s="910"/>
      <c r="AR8" s="910"/>
      <c r="AS8" s="910"/>
    </row>
    <row r="9" spans="1:45" s="911" customFormat="1" ht="12.9" customHeight="1" x14ac:dyDescent="0.25">
      <c r="A9" s="913">
        <v>2</v>
      </c>
      <c r="B9" s="1002">
        <f>IF($E9="","",VLOOKUP($E9,'B-VI.kcs-U16-F elo'!$A$7:$O$22,14))</f>
        <v>0</v>
      </c>
      <c r="C9" s="856">
        <f>IF($E9="","",VLOOKUP($E9,'B-VI.kcs-U16-F elo'!$A$7:$O$22,15))</f>
        <v>0</v>
      </c>
      <c r="D9" s="856" t="str">
        <f>IF($E9="","",VLOOKUP($E9,'B-VI.kcs-U16-F elo'!$A$7:$O$22,5))</f>
        <v>100220</v>
      </c>
      <c r="E9" s="1015">
        <v>5</v>
      </c>
      <c r="F9" s="857" t="str">
        <f>UPPER(IF($E9="","",VLOOKUP($E9,'B-VI.kcs-U16-F elo'!$A$7:$O$22,2)))</f>
        <v>PETRINOVICS</v>
      </c>
      <c r="G9" s="857" t="str">
        <f>IF($E9="","",VLOOKUP($E9,'B-VI.kcs-U16-F elo'!$A$7:$O$22,3))</f>
        <v>Milán Pál</v>
      </c>
      <c r="H9" s="857"/>
      <c r="I9" s="857" t="str">
        <f>IF($E9="","",VLOOKUP($E9,'B-VI.kcs-U16-F elo'!$A$7:$O$22,4))</f>
        <v>PTE Gyakorló Ált.Isk.,Gimn. és Óvoda</v>
      </c>
      <c r="J9" s="1016"/>
      <c r="K9" s="1005" t="s">
        <v>631</v>
      </c>
      <c r="L9" s="1017"/>
      <c r="M9" s="1005"/>
      <c r="N9" s="1005"/>
      <c r="O9" s="906"/>
      <c r="P9" s="907"/>
      <c r="Q9" s="908"/>
      <c r="R9" s="909"/>
      <c r="S9" s="910"/>
      <c r="T9" s="910"/>
      <c r="U9" s="1014" t="e">
        <f>#REF!</f>
        <v>#REF!</v>
      </c>
      <c r="V9" s="910"/>
      <c r="W9" s="910"/>
      <c r="X9" s="910"/>
      <c r="Y9" s="770"/>
      <c r="Z9" s="770"/>
      <c r="AA9" s="770" t="s">
        <v>81</v>
      </c>
      <c r="AB9" s="655">
        <v>60</v>
      </c>
      <c r="AC9" s="655">
        <v>40</v>
      </c>
      <c r="AD9" s="655">
        <v>25</v>
      </c>
      <c r="AE9" s="655">
        <v>10</v>
      </c>
      <c r="AF9" s="655">
        <v>5</v>
      </c>
      <c r="AG9" s="655">
        <v>2</v>
      </c>
      <c r="AH9" s="655">
        <v>1</v>
      </c>
      <c r="AI9" s="784"/>
      <c r="AJ9" s="784"/>
      <c r="AK9" s="784"/>
      <c r="AL9" s="910"/>
      <c r="AM9" s="910"/>
      <c r="AN9" s="910"/>
      <c r="AO9" s="910"/>
      <c r="AP9" s="910"/>
      <c r="AQ9" s="910"/>
      <c r="AR9" s="910"/>
      <c r="AS9" s="910"/>
    </row>
    <row r="10" spans="1:45" s="911" customFormat="1" ht="12.9" customHeight="1" x14ac:dyDescent="0.25">
      <c r="A10" s="913"/>
      <c r="B10" s="1007"/>
      <c r="C10" s="1008"/>
      <c r="D10" s="1008"/>
      <c r="E10" s="1018"/>
      <c r="F10" s="1010"/>
      <c r="G10" s="1010"/>
      <c r="H10" s="1011"/>
      <c r="I10" s="1010"/>
      <c r="J10" s="1019"/>
      <c r="K10" s="1012" t="s">
        <v>396</v>
      </c>
      <c r="L10" s="929" t="s">
        <v>397</v>
      </c>
      <c r="M10" s="1013" t="str">
        <f>UPPER(IF(OR(L10="a",L10="as"),K8,IF(OR(L10="b",L10="bs"),K12,)))</f>
        <v>GUOTH</v>
      </c>
      <c r="N10" s="1020"/>
      <c r="O10" s="1021"/>
      <c r="P10" s="1021"/>
      <c r="Q10" s="908"/>
      <c r="R10" s="909"/>
      <c r="S10" s="910"/>
      <c r="T10" s="910"/>
      <c r="U10" s="1014" t="e">
        <f>#REF!</f>
        <v>#REF!</v>
      </c>
      <c r="V10" s="910"/>
      <c r="W10" s="910"/>
      <c r="X10" s="910"/>
      <c r="Y10" s="770"/>
      <c r="Z10" s="770"/>
      <c r="AA10" s="770" t="s">
        <v>82</v>
      </c>
      <c r="AB10" s="655">
        <v>40</v>
      </c>
      <c r="AC10" s="655">
        <v>25</v>
      </c>
      <c r="AD10" s="655">
        <v>15</v>
      </c>
      <c r="AE10" s="655">
        <v>7</v>
      </c>
      <c r="AF10" s="655">
        <v>4</v>
      </c>
      <c r="AG10" s="655">
        <v>1</v>
      </c>
      <c r="AH10" s="655">
        <v>0</v>
      </c>
      <c r="AI10" s="784"/>
      <c r="AJ10" s="784"/>
      <c r="AK10" s="784"/>
      <c r="AL10" s="910"/>
      <c r="AM10" s="910"/>
      <c r="AN10" s="910"/>
      <c r="AO10" s="910"/>
      <c r="AP10" s="910"/>
      <c r="AQ10" s="910"/>
      <c r="AR10" s="910"/>
      <c r="AS10" s="910"/>
    </row>
    <row r="11" spans="1:45" s="911" customFormat="1" ht="12.9" customHeight="1" x14ac:dyDescent="0.25">
      <c r="A11" s="913">
        <v>3</v>
      </c>
      <c r="B11" s="1002">
        <f>IF($E11="","",VLOOKUP($E11,'B-VI.kcs-U16-F elo'!$A$7:$O$22,14))</f>
        <v>0</v>
      </c>
      <c r="C11" s="856">
        <f>IF($E11="","",VLOOKUP($E11,'B-VI.kcs-U16-F elo'!$A$7:$O$22,15))</f>
        <v>0</v>
      </c>
      <c r="D11" s="856" t="str">
        <f>IF($E11="","",VLOOKUP($E11,'B-VI.kcs-U16-F elo'!$A$7:$O$22,5))</f>
        <v>110406</v>
      </c>
      <c r="E11" s="1015">
        <v>2</v>
      </c>
      <c r="F11" s="857" t="str">
        <f>UPPER(IF($E11="","",VLOOKUP($E11,'B-VI.kcs-U16-F elo'!$A$7:$O$22,2)))</f>
        <v>HIRTH</v>
      </c>
      <c r="G11" s="857" t="str">
        <f>IF($E11="","",VLOOKUP($E11,'B-VI.kcs-U16-F elo'!$A$7:$O$22,3))</f>
        <v>Benedek</v>
      </c>
      <c r="H11" s="857"/>
      <c r="I11" s="857" t="str">
        <f>IF($E11="","",VLOOKUP($E11,'B-VI.kcs-U16-F elo'!$A$7:$O$22,4))</f>
        <v>Koch Valéria Gimn.,Ált.Isk.,Óvoda és Koll.</v>
      </c>
      <c r="J11" s="1004"/>
      <c r="K11" s="1005"/>
      <c r="L11" s="1022"/>
      <c r="M11" s="1005" t="s">
        <v>624</v>
      </c>
      <c r="N11" s="1023"/>
      <c r="O11" s="1021"/>
      <c r="P11" s="1021"/>
      <c r="Q11" s="908"/>
      <c r="R11" s="909"/>
      <c r="S11" s="910"/>
      <c r="T11" s="910"/>
      <c r="U11" s="1014" t="e">
        <f>#REF!</f>
        <v>#REF!</v>
      </c>
      <c r="V11" s="910"/>
      <c r="W11" s="910"/>
      <c r="X11" s="910"/>
      <c r="Y11" s="770"/>
      <c r="Z11" s="770"/>
      <c r="AA11" s="770" t="s">
        <v>83</v>
      </c>
      <c r="AB11" s="655">
        <v>25</v>
      </c>
      <c r="AC11" s="655">
        <v>15</v>
      </c>
      <c r="AD11" s="655">
        <v>10</v>
      </c>
      <c r="AE11" s="655">
        <v>6</v>
      </c>
      <c r="AF11" s="655">
        <v>3</v>
      </c>
      <c r="AG11" s="655">
        <v>1</v>
      </c>
      <c r="AH11" s="655">
        <v>0</v>
      </c>
      <c r="AI11" s="784"/>
      <c r="AJ11" s="784"/>
      <c r="AK11" s="784"/>
      <c r="AL11" s="910"/>
      <c r="AM11" s="910"/>
      <c r="AN11" s="910"/>
      <c r="AO11" s="910"/>
      <c r="AP11" s="910"/>
      <c r="AQ11" s="910"/>
      <c r="AR11" s="910"/>
      <c r="AS11" s="910"/>
    </row>
    <row r="12" spans="1:45" s="911" customFormat="1" ht="12.9" customHeight="1" x14ac:dyDescent="0.25">
      <c r="A12" s="913"/>
      <c r="B12" s="1007"/>
      <c r="C12" s="1008"/>
      <c r="D12" s="1008"/>
      <c r="E12" s="1018"/>
      <c r="F12" s="1010"/>
      <c r="G12" s="1010"/>
      <c r="H12" s="1011"/>
      <c r="I12" s="1012" t="s">
        <v>396</v>
      </c>
      <c r="J12" s="919" t="s">
        <v>397</v>
      </c>
      <c r="K12" s="1013" t="str">
        <f>UPPER(IF(OR(J12="a",J12="as"),F11,IF(OR(J12="b",J12="bs"),F13,)))</f>
        <v>HIRTH</v>
      </c>
      <c r="L12" s="1024"/>
      <c r="M12" s="1005"/>
      <c r="N12" s="1023"/>
      <c r="O12" s="1021"/>
      <c r="P12" s="1021"/>
      <c r="Q12" s="908"/>
      <c r="R12" s="909"/>
      <c r="S12" s="910"/>
      <c r="T12" s="910"/>
      <c r="U12" s="1014" t="e">
        <f>#REF!</f>
        <v>#REF!</v>
      </c>
      <c r="V12" s="910"/>
      <c r="W12" s="910"/>
      <c r="X12" s="910"/>
      <c r="Y12" s="770"/>
      <c r="Z12" s="770"/>
      <c r="AA12" s="770" t="s">
        <v>88</v>
      </c>
      <c r="AB12" s="655">
        <v>15</v>
      </c>
      <c r="AC12" s="655">
        <v>10</v>
      </c>
      <c r="AD12" s="655">
        <v>6</v>
      </c>
      <c r="AE12" s="655">
        <v>3</v>
      </c>
      <c r="AF12" s="655">
        <v>1</v>
      </c>
      <c r="AG12" s="655">
        <v>0</v>
      </c>
      <c r="AH12" s="655">
        <v>0</v>
      </c>
      <c r="AI12" s="784"/>
      <c r="AJ12" s="784"/>
      <c r="AK12" s="784"/>
      <c r="AL12" s="910"/>
      <c r="AM12" s="910"/>
      <c r="AN12" s="910"/>
      <c r="AO12" s="910"/>
      <c r="AP12" s="910"/>
      <c r="AQ12" s="910"/>
      <c r="AR12" s="910"/>
      <c r="AS12" s="910"/>
    </row>
    <row r="13" spans="1:45" s="911" customFormat="1" ht="12.9" customHeight="1" x14ac:dyDescent="0.25">
      <c r="A13" s="913">
        <v>4</v>
      </c>
      <c r="B13" s="1002">
        <f>IF($E13="","",VLOOKUP($E13,'B-VI.kcs-U16-F elo'!$A$7:$O$22,14))</f>
        <v>0</v>
      </c>
      <c r="C13" s="856">
        <f>IF($E13="","",VLOOKUP($E13,'B-VI.kcs-U16-F elo'!$A$7:$O$22,15))</f>
        <v>0</v>
      </c>
      <c r="D13" s="856" t="str">
        <f>IF($E13="","",VLOOKUP($E13,'B-VI.kcs-U16-F elo'!$A$7:$O$22,5))</f>
        <v>100712</v>
      </c>
      <c r="E13" s="1015">
        <v>7</v>
      </c>
      <c r="F13" s="857" t="str">
        <f>UPPER(IF($E13="","",VLOOKUP($E13,'B-VI.kcs-U16-F elo'!$A$7:$O$22,2)))</f>
        <v>SZABÓ-ZSIDEK</v>
      </c>
      <c r="G13" s="857" t="str">
        <f>IF($E13="","",VLOOKUP($E13,'B-VI.kcs-U16-F elo'!$A$7:$O$22,3))</f>
        <v>Márton</v>
      </c>
      <c r="H13" s="857"/>
      <c r="I13" s="857" t="str">
        <f>IF($E13="","",VLOOKUP($E13,'B-VI.kcs-U16-F elo'!$A$7:$O$22,4))</f>
        <v>Szent Mór Kat. Óvoda,Ált.Isk.,AMI és Gim.</v>
      </c>
      <c r="J13" s="1025"/>
      <c r="K13" s="1005" t="s">
        <v>626</v>
      </c>
      <c r="L13" s="1005"/>
      <c r="M13" s="1005"/>
      <c r="N13" s="1023"/>
      <c r="O13" s="1021"/>
      <c r="P13" s="1021"/>
      <c r="Q13" s="908"/>
      <c r="R13" s="909"/>
      <c r="S13" s="910"/>
      <c r="T13" s="910"/>
      <c r="U13" s="1014" t="e">
        <f>#REF!</f>
        <v>#REF!</v>
      </c>
      <c r="V13" s="910"/>
      <c r="W13" s="910"/>
      <c r="X13" s="910"/>
      <c r="Y13" s="770"/>
      <c r="Z13" s="770"/>
      <c r="AA13" s="770" t="s">
        <v>84</v>
      </c>
      <c r="AB13" s="655">
        <v>10</v>
      </c>
      <c r="AC13" s="655">
        <v>6</v>
      </c>
      <c r="AD13" s="655">
        <v>3</v>
      </c>
      <c r="AE13" s="655">
        <v>1</v>
      </c>
      <c r="AF13" s="655">
        <v>0</v>
      </c>
      <c r="AG13" s="655">
        <v>0</v>
      </c>
      <c r="AH13" s="655">
        <v>0</v>
      </c>
      <c r="AI13" s="784"/>
      <c r="AJ13" s="784"/>
      <c r="AK13" s="784"/>
      <c r="AL13" s="910"/>
      <c r="AM13" s="910"/>
      <c r="AN13" s="910"/>
      <c r="AO13" s="910"/>
      <c r="AP13" s="910"/>
      <c r="AQ13" s="910"/>
      <c r="AR13" s="910"/>
      <c r="AS13" s="910"/>
    </row>
    <row r="14" spans="1:45" s="911" customFormat="1" ht="12.9" customHeight="1" x14ac:dyDescent="0.25">
      <c r="A14" s="913"/>
      <c r="B14" s="1007"/>
      <c r="C14" s="1008"/>
      <c r="D14" s="1008"/>
      <c r="E14" s="1018"/>
      <c r="F14" s="1010"/>
      <c r="G14" s="1010"/>
      <c r="H14" s="1011"/>
      <c r="I14" s="1010"/>
      <c r="J14" s="1019"/>
      <c r="K14" s="1005"/>
      <c r="L14" s="1005"/>
      <c r="M14" s="1012" t="s">
        <v>396</v>
      </c>
      <c r="N14" s="929"/>
      <c r="O14" s="1013" t="str">
        <f>UPPER(IF(OR(N14="a",N14="as"),M10,IF(OR(N14="b",N14="bs"),M18,)))</f>
        <v/>
      </c>
      <c r="P14" s="1020"/>
      <c r="Q14" s="908"/>
      <c r="R14" s="909"/>
      <c r="S14" s="910"/>
      <c r="T14" s="910"/>
      <c r="U14" s="1014" t="e">
        <f>#REF!</f>
        <v>#REF!</v>
      </c>
      <c r="V14" s="910"/>
      <c r="W14" s="910"/>
      <c r="X14" s="910"/>
      <c r="Y14" s="770"/>
      <c r="Z14" s="770"/>
      <c r="AA14" s="770" t="s">
        <v>85</v>
      </c>
      <c r="AB14" s="655">
        <v>3</v>
      </c>
      <c r="AC14" s="655">
        <v>2</v>
      </c>
      <c r="AD14" s="655">
        <v>1</v>
      </c>
      <c r="AE14" s="655">
        <v>0</v>
      </c>
      <c r="AF14" s="655">
        <v>0</v>
      </c>
      <c r="AG14" s="655">
        <v>0</v>
      </c>
      <c r="AH14" s="655">
        <v>0</v>
      </c>
      <c r="AI14" s="784"/>
      <c r="AJ14" s="784"/>
      <c r="AK14" s="784"/>
      <c r="AL14" s="910"/>
      <c r="AM14" s="910"/>
      <c r="AN14" s="910"/>
      <c r="AO14" s="910"/>
      <c r="AP14" s="910"/>
      <c r="AQ14" s="910"/>
      <c r="AR14" s="910"/>
      <c r="AS14" s="910"/>
    </row>
    <row r="15" spans="1:45" s="911" customFormat="1" ht="12.9" customHeight="1" x14ac:dyDescent="0.25">
      <c r="A15" s="1026">
        <v>5</v>
      </c>
      <c r="B15" s="1002">
        <f>IF($E15="","",VLOOKUP($E15,'B-VI.kcs-U16-F elo'!$A$7:$O$22,14))</f>
        <v>0</v>
      </c>
      <c r="C15" s="856">
        <f>IF($E15="","",VLOOKUP($E15,'B-VI.kcs-U16-F elo'!$A$7:$O$22,15))</f>
        <v>0</v>
      </c>
      <c r="D15" s="856" t="str">
        <f>IF($E15="","",VLOOKUP($E15,'B-VI.kcs-U16-F elo'!$A$7:$O$22,5))</f>
        <v>101119</v>
      </c>
      <c r="E15" s="1015">
        <v>8</v>
      </c>
      <c r="F15" s="857" t="str">
        <f>UPPER(IF($E15="","",VLOOKUP($E15,'B-VI.kcs-U16-F elo'!$A$7:$O$22,2)))</f>
        <v>SZENTIRMAY</v>
      </c>
      <c r="G15" s="857" t="str">
        <f>IF($E15="","",VLOOKUP($E15,'B-VI.kcs-U16-F elo'!$A$7:$O$22,3))</f>
        <v>Bertalan László</v>
      </c>
      <c r="H15" s="857"/>
      <c r="I15" s="857" t="str">
        <f>IF($E15="","",VLOOKUP($E15,'B-VI.kcs-U16-F elo'!$A$7:$O$22,4))</f>
        <v>Szent Mór Kat. Óvoda,Ált.Isk.,AMI és Gim.</v>
      </c>
      <c r="J15" s="1027"/>
      <c r="K15" s="1005"/>
      <c r="L15" s="1005"/>
      <c r="M15" s="1005"/>
      <c r="N15" s="1023"/>
      <c r="O15" s="1005"/>
      <c r="P15" s="1021"/>
      <c r="Q15" s="908"/>
      <c r="R15" s="909"/>
      <c r="S15" s="910"/>
      <c r="T15" s="910"/>
      <c r="U15" s="1014" t="e">
        <f>#REF!</f>
        <v>#REF!</v>
      </c>
      <c r="V15" s="910"/>
      <c r="W15" s="910"/>
      <c r="X15" s="910"/>
      <c r="Y15" s="770"/>
      <c r="Z15" s="770"/>
      <c r="AA15" s="770"/>
      <c r="AB15" s="770"/>
      <c r="AC15" s="770"/>
      <c r="AD15" s="770"/>
      <c r="AE15" s="770"/>
      <c r="AF15" s="770"/>
      <c r="AG15" s="770"/>
      <c r="AH15" s="770"/>
      <c r="AI15" s="784"/>
      <c r="AJ15" s="784"/>
      <c r="AK15" s="784"/>
      <c r="AL15" s="910"/>
      <c r="AM15" s="910"/>
      <c r="AN15" s="910"/>
      <c r="AO15" s="910"/>
      <c r="AP15" s="910"/>
      <c r="AQ15" s="910"/>
      <c r="AR15" s="910"/>
      <c r="AS15" s="910"/>
    </row>
    <row r="16" spans="1:45" s="911" customFormat="1" ht="12.9" customHeight="1" thickBot="1" x14ac:dyDescent="0.3">
      <c r="A16" s="913"/>
      <c r="B16" s="1007"/>
      <c r="C16" s="1008"/>
      <c r="D16" s="1008"/>
      <c r="E16" s="1018"/>
      <c r="F16" s="1010"/>
      <c r="G16" s="1010"/>
      <c r="H16" s="1011"/>
      <c r="I16" s="1012" t="s">
        <v>396</v>
      </c>
      <c r="J16" s="919" t="s">
        <v>398</v>
      </c>
      <c r="K16" s="1013" t="str">
        <f>UPPER(IF(OR(J16="a",J16="as"),F15,IF(OR(J16="b",J16="bs"),F17,)))</f>
        <v>MÜLLER</v>
      </c>
      <c r="L16" s="1013"/>
      <c r="M16" s="1005"/>
      <c r="N16" s="1023"/>
      <c r="O16" s="1012"/>
      <c r="P16" s="1021"/>
      <c r="Q16" s="908"/>
      <c r="R16" s="909"/>
      <c r="S16" s="910"/>
      <c r="T16" s="910"/>
      <c r="U16" s="1028" t="e">
        <f>#REF!</f>
        <v>#REF!</v>
      </c>
      <c r="V16" s="910"/>
      <c r="W16" s="910"/>
      <c r="X16" s="910"/>
      <c r="Y16" s="770"/>
      <c r="Z16" s="770"/>
      <c r="AA16" s="770" t="s">
        <v>53</v>
      </c>
      <c r="AB16" s="655">
        <v>150</v>
      </c>
      <c r="AC16" s="655">
        <v>120</v>
      </c>
      <c r="AD16" s="655">
        <v>90</v>
      </c>
      <c r="AE16" s="655">
        <v>60</v>
      </c>
      <c r="AF16" s="655">
        <v>40</v>
      </c>
      <c r="AG16" s="655">
        <v>25</v>
      </c>
      <c r="AH16" s="655">
        <v>15</v>
      </c>
      <c r="AI16" s="784"/>
      <c r="AJ16" s="784"/>
      <c r="AK16" s="784"/>
      <c r="AL16" s="910"/>
      <c r="AM16" s="910"/>
      <c r="AN16" s="910"/>
      <c r="AO16" s="910"/>
      <c r="AP16" s="910"/>
      <c r="AQ16" s="910"/>
      <c r="AR16" s="910"/>
      <c r="AS16" s="910"/>
    </row>
    <row r="17" spans="1:45" s="911" customFormat="1" ht="12.9" customHeight="1" x14ac:dyDescent="0.25">
      <c r="A17" s="913">
        <v>6</v>
      </c>
      <c r="B17" s="1002">
        <f>IF($E17="","",VLOOKUP($E17,'B-VI.kcs-U16-F elo'!$A$7:$O$22,14))</f>
        <v>0</v>
      </c>
      <c r="C17" s="856">
        <f>IF($E17="","",VLOOKUP($E17,'B-VI.kcs-U16-F elo'!$A$7:$O$22,15))</f>
        <v>0</v>
      </c>
      <c r="D17" s="856" t="str">
        <f>IF($E17="","",VLOOKUP($E17,'B-VI.kcs-U16-F elo'!$A$7:$O$22,5))</f>
        <v>110718</v>
      </c>
      <c r="E17" s="1015">
        <v>4</v>
      </c>
      <c r="F17" s="857" t="str">
        <f>UPPER(IF($E17="","",VLOOKUP($E17,'B-VI.kcs-U16-F elo'!$A$7:$O$22,2)))</f>
        <v>MÜLLER</v>
      </c>
      <c r="G17" s="857" t="str">
        <f>IF($E17="","",VLOOKUP($E17,'B-VI.kcs-U16-F elo'!$A$7:$O$22,3))</f>
        <v>Dávid Máté</v>
      </c>
      <c r="H17" s="857"/>
      <c r="I17" s="857" t="str">
        <f>IF($E17="","",VLOOKUP($E17,'B-VI.kcs-U16-F elo'!$A$7:$O$22,4))</f>
        <v>Koch Valéria Gimn.,Ált.Isk.,Óvoda és Koll.</v>
      </c>
      <c r="J17" s="1016"/>
      <c r="K17" s="1005" t="s">
        <v>648</v>
      </c>
      <c r="L17" s="1017"/>
      <c r="M17" s="1005"/>
      <c r="N17" s="1023"/>
      <c r="O17" s="1021"/>
      <c r="P17" s="1021"/>
      <c r="Q17" s="908"/>
      <c r="R17" s="909"/>
      <c r="S17" s="910"/>
      <c r="T17" s="910"/>
      <c r="U17" s="910"/>
      <c r="V17" s="910"/>
      <c r="W17" s="910"/>
      <c r="X17" s="910"/>
      <c r="Y17" s="770"/>
      <c r="Z17" s="770"/>
      <c r="AA17" s="770" t="s">
        <v>76</v>
      </c>
      <c r="AB17" s="655">
        <v>120</v>
      </c>
      <c r="AC17" s="655">
        <v>90</v>
      </c>
      <c r="AD17" s="655">
        <v>60</v>
      </c>
      <c r="AE17" s="655">
        <v>40</v>
      </c>
      <c r="AF17" s="655">
        <v>25</v>
      </c>
      <c r="AG17" s="655">
        <v>15</v>
      </c>
      <c r="AH17" s="655">
        <v>8</v>
      </c>
      <c r="AI17" s="784"/>
      <c r="AJ17" s="784"/>
      <c r="AK17" s="784"/>
      <c r="AL17" s="910"/>
      <c r="AM17" s="910"/>
      <c r="AN17" s="910"/>
      <c r="AO17" s="910"/>
      <c r="AP17" s="910"/>
      <c r="AQ17" s="910"/>
      <c r="AR17" s="910"/>
      <c r="AS17" s="910"/>
    </row>
    <row r="18" spans="1:45" s="911" customFormat="1" ht="12.9" customHeight="1" x14ac:dyDescent="0.25">
      <c r="A18" s="913"/>
      <c r="B18" s="1007"/>
      <c r="C18" s="1008"/>
      <c r="D18" s="1008"/>
      <c r="E18" s="1018"/>
      <c r="F18" s="1010"/>
      <c r="G18" s="1010"/>
      <c r="H18" s="1011"/>
      <c r="I18" s="1010"/>
      <c r="J18" s="1019"/>
      <c r="K18" s="1012" t="s">
        <v>396</v>
      </c>
      <c r="L18" s="929" t="s">
        <v>398</v>
      </c>
      <c r="M18" s="1013" t="str">
        <f>UPPER(IF(OR(L18="a",L18="as"),K16,IF(OR(L18="b",L18="bs"),K20,)))</f>
        <v>SILLYE</v>
      </c>
      <c r="N18" s="1029"/>
      <c r="O18" s="1021"/>
      <c r="P18" s="1021"/>
      <c r="Q18" s="908"/>
      <c r="R18" s="909"/>
      <c r="S18" s="910"/>
      <c r="T18" s="910"/>
      <c r="U18" s="910"/>
      <c r="V18" s="910"/>
      <c r="W18" s="910"/>
      <c r="X18" s="910"/>
      <c r="Y18" s="770"/>
      <c r="Z18" s="770"/>
      <c r="AA18" s="770" t="s">
        <v>77</v>
      </c>
      <c r="AB18" s="655">
        <v>90</v>
      </c>
      <c r="AC18" s="655">
        <v>60</v>
      </c>
      <c r="AD18" s="655">
        <v>40</v>
      </c>
      <c r="AE18" s="655">
        <v>25</v>
      </c>
      <c r="AF18" s="655">
        <v>15</v>
      </c>
      <c r="AG18" s="655">
        <v>8</v>
      </c>
      <c r="AH18" s="655">
        <v>4</v>
      </c>
      <c r="AI18" s="784"/>
      <c r="AJ18" s="784"/>
      <c r="AK18" s="784"/>
      <c r="AL18" s="910"/>
      <c r="AM18" s="910"/>
      <c r="AN18" s="910"/>
      <c r="AO18" s="910"/>
      <c r="AP18" s="910"/>
      <c r="AQ18" s="910"/>
      <c r="AR18" s="910"/>
      <c r="AS18" s="910"/>
    </row>
    <row r="19" spans="1:45" s="911" customFormat="1" ht="12.9" customHeight="1" x14ac:dyDescent="0.25">
      <c r="A19" s="913">
        <v>7</v>
      </c>
      <c r="B19" s="1002"/>
      <c r="C19" s="856"/>
      <c r="D19" s="856">
        <v>111217</v>
      </c>
      <c r="E19" s="1015"/>
      <c r="F19" s="857" t="s">
        <v>642</v>
      </c>
      <c r="G19" s="857" t="s">
        <v>104</v>
      </c>
      <c r="H19" s="857"/>
      <c r="I19" s="857" t="s">
        <v>649</v>
      </c>
      <c r="J19" s="1004"/>
      <c r="K19" s="1005"/>
      <c r="L19" s="1022"/>
      <c r="M19" s="1005" t="s">
        <v>631</v>
      </c>
      <c r="N19" s="1021"/>
      <c r="O19" s="1021"/>
      <c r="P19" s="1021"/>
      <c r="Q19" s="908"/>
      <c r="R19" s="909"/>
      <c r="S19" s="910"/>
      <c r="T19" s="910"/>
      <c r="U19" s="910"/>
      <c r="V19" s="910"/>
      <c r="W19" s="910"/>
      <c r="X19" s="910"/>
      <c r="Y19" s="770"/>
      <c r="Z19" s="770"/>
      <c r="AA19" s="770" t="s">
        <v>78</v>
      </c>
      <c r="AB19" s="655">
        <v>60</v>
      </c>
      <c r="AC19" s="655">
        <v>40</v>
      </c>
      <c r="AD19" s="655">
        <v>25</v>
      </c>
      <c r="AE19" s="655">
        <v>15</v>
      </c>
      <c r="AF19" s="655">
        <v>8</v>
      </c>
      <c r="AG19" s="655">
        <v>4</v>
      </c>
      <c r="AH19" s="655">
        <v>2</v>
      </c>
      <c r="AI19" s="784"/>
      <c r="AJ19" s="784"/>
      <c r="AK19" s="784"/>
      <c r="AL19" s="910"/>
      <c r="AM19" s="910"/>
      <c r="AN19" s="910"/>
      <c r="AO19" s="910"/>
      <c r="AP19" s="910"/>
      <c r="AQ19" s="910"/>
      <c r="AR19" s="910"/>
      <c r="AS19" s="910"/>
    </row>
    <row r="20" spans="1:45" s="911" customFormat="1" ht="12.9" customHeight="1" x14ac:dyDescent="0.25">
      <c r="A20" s="913"/>
      <c r="B20" s="1007"/>
      <c r="C20" s="1008"/>
      <c r="D20" s="1008"/>
      <c r="E20" s="1009"/>
      <c r="F20" s="1010"/>
      <c r="G20" s="1010"/>
      <c r="H20" s="1011"/>
      <c r="I20" s="1012" t="s">
        <v>396</v>
      </c>
      <c r="J20" s="919" t="s">
        <v>398</v>
      </c>
      <c r="K20" s="1013" t="str">
        <f>UPPER(IF(OR(J20="a",J20="as"),F19,IF(OR(J20="b",J20="bs"),F21,)))</f>
        <v>SILLYE</v>
      </c>
      <c r="L20" s="1024"/>
      <c r="M20" s="1005"/>
      <c r="N20" s="1021"/>
      <c r="O20" s="1021"/>
      <c r="P20" s="1021"/>
      <c r="Q20" s="908"/>
      <c r="R20" s="909"/>
      <c r="S20" s="910"/>
      <c r="T20" s="910"/>
      <c r="U20" s="910"/>
      <c r="V20" s="910"/>
      <c r="W20" s="910"/>
      <c r="X20" s="910"/>
      <c r="Y20" s="770"/>
      <c r="Z20" s="770"/>
      <c r="AA20" s="770" t="s">
        <v>79</v>
      </c>
      <c r="AB20" s="655">
        <v>40</v>
      </c>
      <c r="AC20" s="655">
        <v>25</v>
      </c>
      <c r="AD20" s="655">
        <v>15</v>
      </c>
      <c r="AE20" s="655">
        <v>8</v>
      </c>
      <c r="AF20" s="655">
        <v>4</v>
      </c>
      <c r="AG20" s="655">
        <v>2</v>
      </c>
      <c r="AH20" s="655">
        <v>1</v>
      </c>
      <c r="AI20" s="784"/>
      <c r="AJ20" s="784"/>
      <c r="AK20" s="784"/>
      <c r="AL20" s="910"/>
      <c r="AM20" s="910"/>
      <c r="AN20" s="910"/>
      <c r="AO20" s="910"/>
      <c r="AP20" s="910"/>
      <c r="AQ20" s="910"/>
      <c r="AR20" s="910"/>
      <c r="AS20" s="910"/>
    </row>
    <row r="21" spans="1:45" s="911" customFormat="1" ht="12.9" customHeight="1" x14ac:dyDescent="0.25">
      <c r="A21" s="942">
        <v>8</v>
      </c>
      <c r="B21" s="1002">
        <f>IF($E21="","",VLOOKUP($E21,'B-VI.kcs-U16-F elo'!$A$7:$O$22,14))</f>
        <v>0</v>
      </c>
      <c r="C21" s="856">
        <f>IF($E21="","",VLOOKUP($E21,'B-VI.kcs-U16-F elo'!$A$7:$O$22,15))</f>
        <v>0</v>
      </c>
      <c r="D21" s="856" t="str">
        <f>IF($E21="","",VLOOKUP($E21,'B-VI.kcs-U16-F elo'!$A$7:$O$22,5))</f>
        <v>100226</v>
      </c>
      <c r="E21" s="1003">
        <v>6</v>
      </c>
      <c r="F21" s="857" t="str">
        <f>UPPER(IF($E21="","",VLOOKUP($E21,'B-VI.kcs-U16-F elo'!$A$7:$O$22,2)))</f>
        <v>SILLYE</v>
      </c>
      <c r="G21" s="857" t="str">
        <f>IF($E21="","",VLOOKUP($E21,'B-VI.kcs-U16-F elo'!$A$7:$O$22,3))</f>
        <v>Imre Botond</v>
      </c>
      <c r="H21" s="857"/>
      <c r="I21" s="857" t="str">
        <f>IF($E21="","",VLOOKUP($E21,'B-VI.kcs-U16-F elo'!$A$7:$O$22,4))</f>
        <v>PTE Gyakorló Ált.Isk.,Gimn. és Óvoda</v>
      </c>
      <c r="J21" s="1025"/>
      <c r="K21" s="1005" t="s">
        <v>639</v>
      </c>
      <c r="L21" s="1005"/>
      <c r="M21" s="1005"/>
      <c r="N21" s="1021"/>
      <c r="O21" s="1021"/>
      <c r="P21" s="1021"/>
      <c r="Q21" s="908"/>
      <c r="R21" s="909"/>
      <c r="S21" s="910"/>
      <c r="T21" s="910"/>
      <c r="U21" s="910"/>
      <c r="V21" s="910"/>
      <c r="W21" s="910"/>
      <c r="X21" s="910"/>
      <c r="Y21" s="770"/>
      <c r="Z21" s="770"/>
      <c r="AA21" s="770" t="s">
        <v>80</v>
      </c>
      <c r="AB21" s="655">
        <v>25</v>
      </c>
      <c r="AC21" s="655">
        <v>15</v>
      </c>
      <c r="AD21" s="655">
        <v>10</v>
      </c>
      <c r="AE21" s="655">
        <v>6</v>
      </c>
      <c r="AF21" s="655">
        <v>3</v>
      </c>
      <c r="AG21" s="655">
        <v>1</v>
      </c>
      <c r="AH21" s="655">
        <v>0</v>
      </c>
      <c r="AI21" s="784"/>
      <c r="AJ21" s="784"/>
      <c r="AK21" s="784"/>
      <c r="AL21" s="910"/>
      <c r="AM21" s="910"/>
      <c r="AN21" s="910"/>
      <c r="AO21" s="910"/>
      <c r="AP21" s="910"/>
      <c r="AQ21" s="910"/>
      <c r="AR21" s="910"/>
      <c r="AS21" s="910"/>
    </row>
    <row r="22" spans="1:45" s="911" customFormat="1" ht="9.6" customHeight="1" x14ac:dyDescent="0.25">
      <c r="A22" s="1030"/>
      <c r="B22" s="906"/>
      <c r="C22" s="906"/>
      <c r="D22" s="906"/>
      <c r="E22" s="1009"/>
      <c r="F22" s="906"/>
      <c r="G22" s="906"/>
      <c r="H22" s="906"/>
      <c r="I22" s="906"/>
      <c r="J22" s="1009"/>
      <c r="K22" s="906"/>
      <c r="L22" s="906"/>
      <c r="M22" s="906"/>
      <c r="N22" s="908"/>
      <c r="O22" s="908"/>
      <c r="P22" s="908"/>
      <c r="Q22" s="908"/>
      <c r="R22" s="909"/>
      <c r="S22" s="910"/>
      <c r="T22" s="910"/>
      <c r="U22" s="910"/>
      <c r="V22" s="910"/>
      <c r="W22" s="910"/>
      <c r="X22" s="910"/>
      <c r="Y22" s="770"/>
      <c r="Z22" s="770"/>
      <c r="AA22" s="770" t="s">
        <v>81</v>
      </c>
      <c r="AB22" s="655">
        <v>15</v>
      </c>
      <c r="AC22" s="655">
        <v>10</v>
      </c>
      <c r="AD22" s="655">
        <v>6</v>
      </c>
      <c r="AE22" s="655">
        <v>3</v>
      </c>
      <c r="AF22" s="655">
        <v>1</v>
      </c>
      <c r="AG22" s="655">
        <v>0</v>
      </c>
      <c r="AH22" s="655">
        <v>0</v>
      </c>
      <c r="AI22" s="784"/>
      <c r="AJ22" s="784"/>
      <c r="AK22" s="784"/>
      <c r="AL22" s="910"/>
      <c r="AM22" s="910"/>
      <c r="AN22" s="910"/>
      <c r="AO22" s="910"/>
      <c r="AP22" s="910"/>
      <c r="AQ22" s="910"/>
      <c r="AR22" s="910"/>
      <c r="AS22" s="910"/>
    </row>
    <row r="23" spans="1:45" s="911" customFormat="1" ht="9.6" customHeight="1" x14ac:dyDescent="0.25">
      <c r="A23" s="1031"/>
      <c r="B23" s="1009"/>
      <c r="C23" s="1009"/>
      <c r="D23" s="1009"/>
      <c r="E23" s="1009"/>
      <c r="F23" s="906"/>
      <c r="G23" s="906"/>
      <c r="H23" s="910"/>
      <c r="I23" s="1032"/>
      <c r="J23" s="1009"/>
      <c r="K23" s="906"/>
      <c r="L23" s="906"/>
      <c r="M23" s="906"/>
      <c r="N23" s="908"/>
      <c r="O23" s="908"/>
      <c r="P23" s="908"/>
      <c r="Q23" s="908"/>
      <c r="R23" s="909"/>
      <c r="S23" s="910"/>
      <c r="T23" s="910"/>
      <c r="U23" s="910"/>
      <c r="V23" s="910"/>
      <c r="W23" s="910"/>
      <c r="X23" s="910"/>
      <c r="Y23" s="770"/>
      <c r="Z23" s="770"/>
      <c r="AA23" s="770" t="s">
        <v>82</v>
      </c>
      <c r="AB23" s="655">
        <v>10</v>
      </c>
      <c r="AC23" s="655">
        <v>6</v>
      </c>
      <c r="AD23" s="655">
        <v>3</v>
      </c>
      <c r="AE23" s="655">
        <v>1</v>
      </c>
      <c r="AF23" s="655">
        <v>0</v>
      </c>
      <c r="AG23" s="655">
        <v>0</v>
      </c>
      <c r="AH23" s="655">
        <v>0</v>
      </c>
      <c r="AI23" s="784"/>
      <c r="AJ23" s="784"/>
      <c r="AK23" s="784"/>
      <c r="AL23" s="910"/>
      <c r="AM23" s="910"/>
      <c r="AN23" s="910"/>
      <c r="AO23" s="910"/>
      <c r="AP23" s="910"/>
      <c r="AQ23" s="910"/>
      <c r="AR23" s="910"/>
      <c r="AS23" s="910"/>
    </row>
    <row r="24" spans="1:45" s="911" customFormat="1" ht="9.6" customHeight="1" x14ac:dyDescent="0.25">
      <c r="A24" s="1031"/>
      <c r="B24" s="906"/>
      <c r="C24" s="906"/>
      <c r="D24" s="906"/>
      <c r="E24" s="1009"/>
      <c r="F24" s="906"/>
      <c r="G24" s="906"/>
      <c r="H24" s="906"/>
      <c r="I24" s="906"/>
      <c r="J24" s="1009"/>
      <c r="K24" s="906"/>
      <c r="L24" s="1033"/>
      <c r="M24" s="906"/>
      <c r="N24" s="908"/>
      <c r="O24" s="908"/>
      <c r="P24" s="908"/>
      <c r="Q24" s="908"/>
      <c r="R24" s="909"/>
      <c r="S24" s="910"/>
      <c r="T24" s="910"/>
      <c r="U24" s="910"/>
      <c r="V24" s="910"/>
      <c r="W24" s="910"/>
      <c r="X24" s="910"/>
      <c r="Y24" s="770"/>
      <c r="Z24" s="770"/>
      <c r="AA24" s="770" t="s">
        <v>83</v>
      </c>
      <c r="AB24" s="655">
        <v>6</v>
      </c>
      <c r="AC24" s="655">
        <v>3</v>
      </c>
      <c r="AD24" s="655">
        <v>1</v>
      </c>
      <c r="AE24" s="655">
        <v>0</v>
      </c>
      <c r="AF24" s="655">
        <v>0</v>
      </c>
      <c r="AG24" s="655">
        <v>0</v>
      </c>
      <c r="AH24" s="655">
        <v>0</v>
      </c>
      <c r="AI24" s="784"/>
      <c r="AJ24" s="784"/>
      <c r="AK24" s="784"/>
      <c r="AL24" s="910"/>
      <c r="AM24" s="910"/>
      <c r="AN24" s="910"/>
      <c r="AO24" s="910"/>
      <c r="AP24" s="910"/>
      <c r="AQ24" s="910"/>
      <c r="AR24" s="910"/>
      <c r="AS24" s="910"/>
    </row>
    <row r="25" spans="1:45" s="911" customFormat="1" ht="9.6" customHeight="1" x14ac:dyDescent="0.25">
      <c r="A25" s="1031"/>
      <c r="B25" s="1009"/>
      <c r="C25" s="1009"/>
      <c r="D25" s="1009"/>
      <c r="E25" s="1009"/>
      <c r="F25" s="906"/>
      <c r="G25" s="906"/>
      <c r="H25" s="910"/>
      <c r="I25" s="906"/>
      <c r="J25" s="1009"/>
      <c r="K25" s="1032"/>
      <c r="L25" s="1009"/>
      <c r="M25" s="906"/>
      <c r="N25" s="908"/>
      <c r="O25" s="908"/>
      <c r="P25" s="908"/>
      <c r="Q25" s="908"/>
      <c r="R25" s="909"/>
      <c r="S25" s="910"/>
      <c r="T25" s="910"/>
      <c r="U25" s="910"/>
      <c r="V25" s="910"/>
      <c r="W25" s="910"/>
      <c r="X25" s="910"/>
      <c r="Y25" s="770"/>
      <c r="Z25" s="770"/>
      <c r="AA25" s="770" t="s">
        <v>88</v>
      </c>
      <c r="AB25" s="655">
        <v>3</v>
      </c>
      <c r="AC25" s="655">
        <v>2</v>
      </c>
      <c r="AD25" s="655">
        <v>1</v>
      </c>
      <c r="AE25" s="655">
        <v>0</v>
      </c>
      <c r="AF25" s="655">
        <v>0</v>
      </c>
      <c r="AG25" s="655">
        <v>0</v>
      </c>
      <c r="AH25" s="655">
        <v>0</v>
      </c>
      <c r="AI25" s="784"/>
      <c r="AJ25" s="784"/>
      <c r="AK25" s="784"/>
      <c r="AL25" s="910"/>
      <c r="AM25" s="910"/>
      <c r="AN25" s="910"/>
      <c r="AO25" s="910"/>
      <c r="AP25" s="910"/>
      <c r="AQ25" s="910"/>
      <c r="AR25" s="910"/>
      <c r="AS25" s="910"/>
    </row>
    <row r="26" spans="1:45" s="911" customFormat="1" ht="9.6" customHeight="1" x14ac:dyDescent="0.25">
      <c r="A26" s="1031"/>
      <c r="B26" s="906"/>
      <c r="C26" s="906"/>
      <c r="D26" s="906" t="s">
        <v>641</v>
      </c>
      <c r="E26" s="1009"/>
      <c r="F26" s="1061" t="s">
        <v>642</v>
      </c>
      <c r="G26" s="1061" t="s">
        <v>104</v>
      </c>
      <c r="H26" s="1061"/>
      <c r="I26" s="1061" t="s">
        <v>643</v>
      </c>
      <c r="J26" s="1009"/>
      <c r="K26" s="1061" t="s">
        <v>647</v>
      </c>
      <c r="L26" s="906"/>
      <c r="M26" s="906"/>
      <c r="N26" s="908"/>
      <c r="O26" s="908"/>
      <c r="P26" s="908"/>
      <c r="Q26" s="908"/>
      <c r="R26" s="909"/>
      <c r="S26" s="1034"/>
      <c r="T26" s="910"/>
      <c r="U26" s="910"/>
      <c r="V26" s="910"/>
      <c r="W26" s="910"/>
      <c r="X26" s="910"/>
      <c r="Y26" s="676"/>
      <c r="Z26" s="676"/>
      <c r="AA26" s="676"/>
      <c r="AB26" s="676"/>
      <c r="AC26" s="676"/>
      <c r="AD26" s="676"/>
      <c r="AE26" s="676"/>
      <c r="AF26" s="676"/>
      <c r="AG26" s="676"/>
      <c r="AH26" s="676"/>
      <c r="AI26" s="784"/>
      <c r="AJ26" s="784"/>
      <c r="AK26" s="784"/>
      <c r="AL26" s="910"/>
      <c r="AM26" s="910"/>
      <c r="AN26" s="910"/>
      <c r="AO26" s="910"/>
      <c r="AP26" s="910"/>
      <c r="AQ26" s="910"/>
      <c r="AR26" s="910"/>
      <c r="AS26" s="910"/>
    </row>
    <row r="27" spans="1:45" s="911" customFormat="1" ht="9.6" customHeight="1" x14ac:dyDescent="0.25">
      <c r="A27" s="1031"/>
      <c r="B27" s="1009"/>
      <c r="C27" s="1009"/>
      <c r="D27" s="1009"/>
      <c r="E27" s="1009"/>
      <c r="F27" s="906"/>
      <c r="G27" s="906"/>
      <c r="H27" s="910"/>
      <c r="I27" s="1032"/>
      <c r="J27" s="1009"/>
      <c r="K27" s="906"/>
      <c r="L27" s="906"/>
      <c r="M27" s="906"/>
      <c r="N27" s="908"/>
      <c r="O27" s="908"/>
      <c r="P27" s="908"/>
      <c r="Q27" s="908"/>
      <c r="R27" s="909"/>
      <c r="S27" s="910"/>
      <c r="T27" s="910"/>
      <c r="U27" s="910"/>
      <c r="V27" s="910"/>
      <c r="W27" s="910"/>
      <c r="X27" s="910"/>
      <c r="Y27" s="676"/>
      <c r="Z27" s="676"/>
      <c r="AA27" s="676"/>
      <c r="AB27" s="676"/>
      <c r="AC27" s="676"/>
      <c r="AD27" s="676"/>
      <c r="AE27" s="676"/>
      <c r="AF27" s="676"/>
      <c r="AG27" s="676"/>
      <c r="AH27" s="676"/>
      <c r="AI27" s="784"/>
      <c r="AJ27" s="784"/>
      <c r="AK27" s="784"/>
      <c r="AL27" s="910"/>
      <c r="AM27" s="910"/>
      <c r="AN27" s="910"/>
      <c r="AO27" s="910"/>
      <c r="AP27" s="910"/>
      <c r="AQ27" s="910"/>
      <c r="AR27" s="910"/>
      <c r="AS27" s="910"/>
    </row>
    <row r="28" spans="1:45" s="911" customFormat="1" ht="9.6" customHeight="1" x14ac:dyDescent="0.25">
      <c r="A28" s="1031"/>
      <c r="B28" s="906"/>
      <c r="C28" s="906"/>
      <c r="D28" s="906"/>
      <c r="E28" s="1009"/>
      <c r="F28" s="906" t="s">
        <v>644</v>
      </c>
      <c r="G28" s="906" t="s">
        <v>645</v>
      </c>
      <c r="H28" s="906"/>
      <c r="I28" s="906" t="s">
        <v>646</v>
      </c>
      <c r="J28" s="1009"/>
      <c r="K28" s="906"/>
      <c r="L28" s="906"/>
      <c r="M28" s="906"/>
      <c r="N28" s="908"/>
      <c r="O28" s="908"/>
      <c r="P28" s="908"/>
      <c r="Q28" s="908"/>
      <c r="R28" s="909"/>
      <c r="S28" s="910"/>
      <c r="T28" s="910"/>
      <c r="U28" s="910"/>
      <c r="V28" s="910"/>
      <c r="W28" s="910"/>
      <c r="X28" s="910"/>
      <c r="Y28" s="910"/>
      <c r="Z28" s="910"/>
      <c r="AA28" s="910"/>
      <c r="AB28" s="910"/>
      <c r="AC28" s="910"/>
      <c r="AD28" s="910"/>
      <c r="AE28" s="910"/>
      <c r="AF28" s="910"/>
      <c r="AG28" s="910"/>
      <c r="AH28" s="910"/>
      <c r="AI28" s="957"/>
      <c r="AJ28" s="957"/>
      <c r="AK28" s="957"/>
      <c r="AL28" s="910"/>
      <c r="AM28" s="910"/>
      <c r="AN28" s="910"/>
      <c r="AO28" s="910"/>
      <c r="AP28" s="910"/>
      <c r="AQ28" s="910"/>
      <c r="AR28" s="910"/>
      <c r="AS28" s="910"/>
    </row>
    <row r="29" spans="1:45" s="911" customFormat="1" ht="9.6" customHeight="1" x14ac:dyDescent="0.25">
      <c r="A29" s="1031"/>
      <c r="B29" s="1009"/>
      <c r="C29" s="1009"/>
      <c r="D29" s="1009"/>
      <c r="E29" s="1009"/>
      <c r="F29" s="906"/>
      <c r="G29" s="906"/>
      <c r="H29" s="910"/>
      <c r="I29" s="906"/>
      <c r="J29" s="1009"/>
      <c r="K29" s="906"/>
      <c r="L29" s="906"/>
      <c r="M29" s="1032"/>
      <c r="N29" s="1009"/>
      <c r="O29" s="906"/>
      <c r="P29" s="908"/>
      <c r="Q29" s="908"/>
      <c r="R29" s="909"/>
      <c r="S29" s="910"/>
      <c r="T29" s="910"/>
      <c r="U29" s="910"/>
      <c r="V29" s="910"/>
      <c r="W29" s="910"/>
      <c r="X29" s="910"/>
      <c r="Y29" s="910"/>
      <c r="Z29" s="910"/>
      <c r="AA29" s="910"/>
      <c r="AB29" s="910"/>
      <c r="AC29" s="910"/>
      <c r="AD29" s="910"/>
      <c r="AE29" s="910"/>
      <c r="AF29" s="910"/>
      <c r="AG29" s="910"/>
      <c r="AH29" s="910"/>
      <c r="AI29" s="957"/>
      <c r="AJ29" s="957"/>
      <c r="AK29" s="957"/>
      <c r="AL29" s="910"/>
      <c r="AM29" s="910"/>
      <c r="AN29" s="910"/>
      <c r="AO29" s="910"/>
      <c r="AP29" s="910"/>
      <c r="AQ29" s="910"/>
      <c r="AR29" s="910"/>
      <c r="AS29" s="910"/>
    </row>
    <row r="30" spans="1:45" s="911" customFormat="1" ht="9.6" customHeight="1" x14ac:dyDescent="0.25">
      <c r="A30" s="1031"/>
      <c r="B30" s="906"/>
      <c r="C30" s="906"/>
      <c r="D30" s="906"/>
      <c r="E30" s="1009"/>
      <c r="F30" s="906"/>
      <c r="G30" s="906"/>
      <c r="H30" s="906"/>
      <c r="I30" s="906"/>
      <c r="J30" s="1009"/>
      <c r="K30" s="906"/>
      <c r="L30" s="906"/>
      <c r="M30" s="906"/>
      <c r="N30" s="908"/>
      <c r="O30" s="906"/>
      <c r="P30" s="908"/>
      <c r="Q30" s="908"/>
      <c r="R30" s="909"/>
      <c r="S30" s="910"/>
      <c r="T30" s="910"/>
      <c r="U30" s="910"/>
      <c r="V30" s="910"/>
      <c r="W30" s="910"/>
      <c r="X30" s="910"/>
      <c r="Y30" s="910"/>
      <c r="Z30" s="910"/>
      <c r="AA30" s="910"/>
      <c r="AB30" s="910"/>
      <c r="AC30" s="910"/>
      <c r="AD30" s="910"/>
      <c r="AE30" s="910"/>
      <c r="AF30" s="910"/>
      <c r="AG30" s="910"/>
      <c r="AH30" s="910"/>
      <c r="AI30" s="957"/>
      <c r="AJ30" s="957"/>
      <c r="AK30" s="957"/>
      <c r="AL30" s="910"/>
      <c r="AM30" s="910"/>
      <c r="AN30" s="910"/>
      <c r="AO30" s="910"/>
      <c r="AP30" s="910"/>
      <c r="AQ30" s="910"/>
      <c r="AR30" s="910"/>
      <c r="AS30" s="910"/>
    </row>
    <row r="31" spans="1:45" s="911" customFormat="1" ht="9.6" customHeight="1" x14ac:dyDescent="0.25">
      <c r="A31" s="1031"/>
      <c r="B31" s="1009"/>
      <c r="C31" s="1009"/>
      <c r="D31" s="1009"/>
      <c r="E31" s="1009"/>
      <c r="F31" s="906"/>
      <c r="G31" s="906"/>
      <c r="H31" s="910"/>
      <c r="I31" s="1032"/>
      <c r="J31" s="1009"/>
      <c r="K31" s="906"/>
      <c r="L31" s="906"/>
      <c r="M31" s="906"/>
      <c r="N31" s="908"/>
      <c r="O31" s="908"/>
      <c r="P31" s="908"/>
      <c r="Q31" s="908"/>
      <c r="R31" s="909"/>
      <c r="S31" s="910"/>
      <c r="T31" s="910"/>
      <c r="U31" s="910"/>
      <c r="V31" s="910"/>
      <c r="W31" s="910"/>
      <c r="X31" s="910"/>
      <c r="Y31" s="910"/>
      <c r="Z31" s="910"/>
      <c r="AA31" s="910"/>
      <c r="AB31" s="910"/>
      <c r="AC31" s="910"/>
      <c r="AD31" s="910"/>
      <c r="AE31" s="910"/>
      <c r="AF31" s="910"/>
      <c r="AG31" s="910"/>
      <c r="AH31" s="910"/>
      <c r="AI31" s="957"/>
      <c r="AJ31" s="957"/>
      <c r="AK31" s="957"/>
      <c r="AL31" s="910"/>
      <c r="AM31" s="910"/>
      <c r="AN31" s="910"/>
      <c r="AO31" s="910"/>
      <c r="AP31" s="910"/>
      <c r="AQ31" s="910"/>
      <c r="AR31" s="910"/>
      <c r="AS31" s="910"/>
    </row>
    <row r="32" spans="1:45" s="911" customFormat="1" ht="9.6" customHeight="1" x14ac:dyDescent="0.25">
      <c r="A32" s="1031"/>
      <c r="B32" s="906"/>
      <c r="C32" s="906"/>
      <c r="D32" s="906"/>
      <c r="E32" s="1009"/>
      <c r="F32" s="906"/>
      <c r="G32" s="906"/>
      <c r="H32" s="906"/>
      <c r="I32" s="906"/>
      <c r="J32" s="1009"/>
      <c r="K32" s="906"/>
      <c r="L32" s="1033"/>
      <c r="M32" s="906"/>
      <c r="N32" s="908"/>
      <c r="O32" s="908"/>
      <c r="P32" s="908"/>
      <c r="Q32" s="908"/>
      <c r="R32" s="909"/>
      <c r="S32" s="910"/>
      <c r="T32" s="910"/>
      <c r="U32" s="910"/>
      <c r="V32" s="910"/>
      <c r="W32" s="910"/>
      <c r="X32" s="910"/>
      <c r="Y32" s="910"/>
      <c r="Z32" s="910"/>
      <c r="AA32" s="910"/>
      <c r="AB32" s="910"/>
      <c r="AC32" s="910"/>
      <c r="AD32" s="910"/>
      <c r="AE32" s="910"/>
      <c r="AF32" s="910"/>
      <c r="AG32" s="910"/>
      <c r="AH32" s="910"/>
      <c r="AI32" s="957"/>
      <c r="AJ32" s="957"/>
      <c r="AK32" s="957"/>
      <c r="AL32" s="910"/>
      <c r="AM32" s="910"/>
      <c r="AN32" s="910"/>
      <c r="AO32" s="910"/>
      <c r="AP32" s="910"/>
      <c r="AQ32" s="910"/>
      <c r="AR32" s="910"/>
      <c r="AS32" s="910"/>
    </row>
    <row r="33" spans="1:45" s="911" customFormat="1" ht="9.6" customHeight="1" x14ac:dyDescent="0.25">
      <c r="A33" s="1031"/>
      <c r="B33" s="1009"/>
      <c r="C33" s="1009"/>
      <c r="D33" s="1009"/>
      <c r="E33" s="1009"/>
      <c r="F33" s="906"/>
      <c r="G33" s="906"/>
      <c r="H33" s="910"/>
      <c r="I33" s="906"/>
      <c r="J33" s="1009"/>
      <c r="K33" s="1032"/>
      <c r="L33" s="1009"/>
      <c r="M33" s="906"/>
      <c r="N33" s="908"/>
      <c r="O33" s="908"/>
      <c r="P33" s="908"/>
      <c r="Q33" s="908"/>
      <c r="R33" s="909"/>
      <c r="S33" s="910"/>
      <c r="T33" s="910"/>
      <c r="U33" s="910"/>
      <c r="V33" s="910"/>
      <c r="W33" s="910"/>
      <c r="X33" s="910"/>
      <c r="Y33" s="910"/>
      <c r="Z33" s="910"/>
      <c r="AA33" s="910"/>
      <c r="AB33" s="910"/>
      <c r="AC33" s="910"/>
      <c r="AD33" s="910"/>
      <c r="AE33" s="910"/>
      <c r="AF33" s="910"/>
      <c r="AG33" s="910"/>
      <c r="AH33" s="910"/>
      <c r="AI33" s="957"/>
      <c r="AJ33" s="957"/>
      <c r="AK33" s="957"/>
      <c r="AL33" s="910"/>
      <c r="AM33" s="910"/>
      <c r="AN33" s="910"/>
      <c r="AO33" s="910"/>
      <c r="AP33" s="910"/>
      <c r="AQ33" s="910"/>
      <c r="AR33" s="910"/>
      <c r="AS33" s="910"/>
    </row>
    <row r="34" spans="1:45" s="911" customFormat="1" ht="9.6" customHeight="1" x14ac:dyDescent="0.25">
      <c r="A34" s="1031"/>
      <c r="B34" s="906"/>
      <c r="C34" s="906"/>
      <c r="D34" s="906"/>
      <c r="E34" s="1009"/>
      <c r="F34" s="906"/>
      <c r="G34" s="906"/>
      <c r="H34" s="906"/>
      <c r="I34" s="906"/>
      <c r="J34" s="1009"/>
      <c r="K34" s="906"/>
      <c r="L34" s="906"/>
      <c r="M34" s="906"/>
      <c r="N34" s="908"/>
      <c r="O34" s="908"/>
      <c r="P34" s="908"/>
      <c r="Q34" s="908"/>
      <c r="R34" s="909"/>
      <c r="S34" s="910"/>
      <c r="T34" s="910"/>
      <c r="U34" s="910"/>
      <c r="V34" s="910"/>
      <c r="W34" s="910"/>
      <c r="X34" s="910"/>
      <c r="Y34" s="910"/>
      <c r="Z34" s="910"/>
      <c r="AA34" s="910"/>
      <c r="AB34" s="910"/>
      <c r="AC34" s="910"/>
      <c r="AD34" s="910"/>
      <c r="AE34" s="910"/>
      <c r="AF34" s="910"/>
      <c r="AG34" s="910"/>
      <c r="AH34" s="910"/>
      <c r="AI34" s="957"/>
      <c r="AJ34" s="957"/>
      <c r="AK34" s="957"/>
      <c r="AL34" s="910"/>
      <c r="AM34" s="910"/>
      <c r="AN34" s="910"/>
      <c r="AO34" s="910"/>
      <c r="AP34" s="910"/>
      <c r="AQ34" s="910"/>
      <c r="AR34" s="910"/>
      <c r="AS34" s="910"/>
    </row>
    <row r="35" spans="1:45" s="911" customFormat="1" ht="9.6" customHeight="1" x14ac:dyDescent="0.25">
      <c r="A35" s="1031"/>
      <c r="B35" s="1009"/>
      <c r="C35" s="1009"/>
      <c r="D35" s="1009"/>
      <c r="E35" s="1009"/>
      <c r="F35" s="906"/>
      <c r="G35" s="906"/>
      <c r="H35" s="910"/>
      <c r="I35" s="1032"/>
      <c r="J35" s="1009"/>
      <c r="K35" s="906"/>
      <c r="L35" s="906"/>
      <c r="M35" s="906"/>
      <c r="N35" s="908"/>
      <c r="O35" s="908"/>
      <c r="P35" s="908"/>
      <c r="Q35" s="908"/>
      <c r="R35" s="909"/>
      <c r="S35" s="910"/>
      <c r="T35" s="910"/>
      <c r="U35" s="910"/>
      <c r="V35" s="910"/>
      <c r="W35" s="910"/>
      <c r="X35" s="910"/>
      <c r="Y35" s="910"/>
      <c r="Z35" s="910"/>
      <c r="AA35" s="910"/>
      <c r="AB35" s="910"/>
      <c r="AC35" s="910"/>
      <c r="AD35" s="910"/>
      <c r="AE35" s="910"/>
      <c r="AF35" s="910"/>
      <c r="AG35" s="910"/>
      <c r="AH35" s="910"/>
      <c r="AI35" s="957"/>
      <c r="AJ35" s="957"/>
      <c r="AK35" s="957"/>
      <c r="AL35" s="910"/>
      <c r="AM35" s="910"/>
      <c r="AN35" s="910"/>
      <c r="AO35" s="910"/>
      <c r="AP35" s="910"/>
      <c r="AQ35" s="910"/>
      <c r="AR35" s="910"/>
      <c r="AS35" s="910"/>
    </row>
    <row r="36" spans="1:45" s="911" customFormat="1" ht="9.6" customHeight="1" x14ac:dyDescent="0.25">
      <c r="A36" s="1030"/>
      <c r="B36" s="906"/>
      <c r="C36" s="906"/>
      <c r="D36" s="906"/>
      <c r="E36" s="1009"/>
      <c r="F36" s="906"/>
      <c r="G36" s="906"/>
      <c r="H36" s="906"/>
      <c r="I36" s="906"/>
      <c r="J36" s="1009"/>
      <c r="K36" s="906"/>
      <c r="L36" s="906"/>
      <c r="M36" s="906"/>
      <c r="N36" s="906"/>
      <c r="O36" s="906"/>
      <c r="P36" s="906"/>
      <c r="Q36" s="908"/>
      <c r="R36" s="909"/>
      <c r="S36" s="910"/>
      <c r="T36" s="910"/>
      <c r="U36" s="910"/>
      <c r="V36" s="910"/>
      <c r="W36" s="910"/>
      <c r="X36" s="910"/>
      <c r="Y36" s="910"/>
      <c r="Z36" s="910"/>
      <c r="AA36" s="910"/>
      <c r="AB36" s="910"/>
      <c r="AC36" s="910"/>
      <c r="AD36" s="910"/>
      <c r="AE36" s="910"/>
      <c r="AF36" s="910"/>
      <c r="AG36" s="910"/>
      <c r="AH36" s="910"/>
      <c r="AI36" s="957"/>
      <c r="AJ36" s="957"/>
      <c r="AK36" s="957"/>
      <c r="AL36" s="910"/>
      <c r="AM36" s="910"/>
      <c r="AN36" s="910"/>
      <c r="AO36" s="910"/>
      <c r="AP36" s="910"/>
      <c r="AQ36" s="910"/>
      <c r="AR36" s="910"/>
      <c r="AS36" s="910"/>
    </row>
    <row r="37" spans="1:45" s="911" customFormat="1" ht="9.6" customHeight="1" x14ac:dyDescent="0.25">
      <c r="A37" s="1031"/>
      <c r="B37" s="1009"/>
      <c r="C37" s="1009"/>
      <c r="D37" s="1009"/>
      <c r="E37" s="1009"/>
      <c r="F37" s="1035"/>
      <c r="G37" s="1035"/>
      <c r="H37" s="1036"/>
      <c r="I37" s="1005"/>
      <c r="J37" s="1019"/>
      <c r="K37" s="1005"/>
      <c r="L37" s="1005"/>
      <c r="M37" s="1005"/>
      <c r="N37" s="1021"/>
      <c r="O37" s="1021"/>
      <c r="P37" s="1021"/>
      <c r="Q37" s="908"/>
      <c r="R37" s="909"/>
      <c r="S37" s="910"/>
      <c r="T37" s="910"/>
      <c r="U37" s="910"/>
      <c r="V37" s="910"/>
      <c r="W37" s="910"/>
      <c r="X37" s="910"/>
      <c r="Y37" s="910"/>
      <c r="Z37" s="910"/>
      <c r="AA37" s="910"/>
      <c r="AB37" s="910"/>
      <c r="AC37" s="910"/>
      <c r="AD37" s="910"/>
      <c r="AE37" s="910"/>
      <c r="AF37" s="910"/>
      <c r="AG37" s="910"/>
      <c r="AH37" s="910"/>
      <c r="AI37" s="957"/>
      <c r="AJ37" s="957"/>
      <c r="AK37" s="957"/>
      <c r="AL37" s="910"/>
      <c r="AM37" s="910"/>
      <c r="AN37" s="910"/>
      <c r="AO37" s="910"/>
      <c r="AP37" s="910"/>
      <c r="AQ37" s="910"/>
      <c r="AR37" s="910"/>
      <c r="AS37" s="910"/>
    </row>
    <row r="38" spans="1:45" s="911" customFormat="1" ht="9.6" customHeight="1" x14ac:dyDescent="0.25">
      <c r="A38" s="1030"/>
      <c r="B38" s="906"/>
      <c r="C38" s="906"/>
      <c r="D38" s="906"/>
      <c r="E38" s="1009"/>
      <c r="F38" s="906"/>
      <c r="G38" s="906"/>
      <c r="H38" s="906"/>
      <c r="I38" s="906"/>
      <c r="J38" s="1009"/>
      <c r="K38" s="906"/>
      <c r="L38" s="906"/>
      <c r="M38" s="906"/>
      <c r="N38" s="908"/>
      <c r="O38" s="908"/>
      <c r="P38" s="908"/>
      <c r="Q38" s="908"/>
      <c r="R38" s="909"/>
      <c r="S38" s="910"/>
      <c r="T38" s="910"/>
      <c r="U38" s="910"/>
      <c r="V38" s="910"/>
      <c r="W38" s="910"/>
      <c r="X38" s="910"/>
      <c r="Y38" s="910"/>
      <c r="Z38" s="910"/>
      <c r="AA38" s="910"/>
      <c r="AB38" s="910"/>
      <c r="AC38" s="910"/>
      <c r="AD38" s="910"/>
      <c r="AE38" s="910"/>
      <c r="AF38" s="910"/>
      <c r="AG38" s="910"/>
      <c r="AH38" s="910"/>
      <c r="AI38" s="957"/>
      <c r="AJ38" s="957"/>
      <c r="AK38" s="957"/>
      <c r="AL38" s="910"/>
      <c r="AM38" s="910"/>
      <c r="AN38" s="910"/>
      <c r="AO38" s="910"/>
      <c r="AP38" s="910"/>
      <c r="AQ38" s="910"/>
      <c r="AR38" s="910"/>
      <c r="AS38" s="910"/>
    </row>
    <row r="39" spans="1:45" s="911" customFormat="1" ht="9.6" customHeight="1" x14ac:dyDescent="0.25">
      <c r="A39" s="1031"/>
      <c r="B39" s="1009"/>
      <c r="C39" s="1009"/>
      <c r="D39" s="1009"/>
      <c r="E39" s="1009"/>
      <c r="F39" s="906"/>
      <c r="G39" s="906"/>
      <c r="H39" s="910"/>
      <c r="I39" s="1032"/>
      <c r="J39" s="1009"/>
      <c r="K39" s="906"/>
      <c r="L39" s="906"/>
      <c r="M39" s="906"/>
      <c r="N39" s="908"/>
      <c r="O39" s="908"/>
      <c r="P39" s="908"/>
      <c r="Q39" s="908"/>
      <c r="R39" s="909"/>
      <c r="S39" s="910"/>
      <c r="T39" s="910"/>
      <c r="U39" s="910"/>
      <c r="V39" s="910"/>
      <c r="W39" s="910"/>
      <c r="X39" s="910"/>
      <c r="Y39" s="910"/>
      <c r="Z39" s="910"/>
      <c r="AA39" s="910"/>
      <c r="AB39" s="910"/>
      <c r="AC39" s="910"/>
      <c r="AD39" s="910"/>
      <c r="AE39" s="910"/>
      <c r="AF39" s="910"/>
      <c r="AG39" s="910"/>
      <c r="AH39" s="910"/>
      <c r="AI39" s="957"/>
      <c r="AJ39" s="957"/>
      <c r="AK39" s="957"/>
      <c r="AL39" s="910"/>
      <c r="AM39" s="910"/>
      <c r="AN39" s="910"/>
      <c r="AO39" s="910"/>
      <c r="AP39" s="910"/>
      <c r="AQ39" s="910"/>
      <c r="AR39" s="910"/>
      <c r="AS39" s="910"/>
    </row>
    <row r="40" spans="1:45" s="911" customFormat="1" ht="9.6" customHeight="1" x14ac:dyDescent="0.25">
      <c r="A40" s="1031"/>
      <c r="B40" s="906"/>
      <c r="C40" s="906"/>
      <c r="D40" s="906"/>
      <c r="E40" s="1009"/>
      <c r="F40" s="906"/>
      <c r="G40" s="906"/>
      <c r="H40" s="906"/>
      <c r="I40" s="906"/>
      <c r="J40" s="1009"/>
      <c r="K40" s="906"/>
      <c r="L40" s="1033"/>
      <c r="M40" s="906"/>
      <c r="N40" s="908"/>
      <c r="O40" s="908"/>
      <c r="P40" s="908"/>
      <c r="Q40" s="908"/>
      <c r="R40" s="909"/>
      <c r="S40" s="910"/>
      <c r="T40" s="910"/>
      <c r="U40" s="910"/>
      <c r="V40" s="910"/>
      <c r="W40" s="910"/>
      <c r="X40" s="910"/>
      <c r="Y40" s="910"/>
      <c r="Z40" s="910"/>
      <c r="AA40" s="910"/>
      <c r="AB40" s="910"/>
      <c r="AC40" s="910"/>
      <c r="AD40" s="910"/>
      <c r="AE40" s="910"/>
      <c r="AF40" s="910"/>
      <c r="AG40" s="910"/>
      <c r="AH40" s="910"/>
      <c r="AI40" s="957"/>
      <c r="AJ40" s="957"/>
      <c r="AK40" s="957"/>
      <c r="AL40" s="910"/>
      <c r="AM40" s="910"/>
      <c r="AN40" s="910"/>
      <c r="AO40" s="910"/>
      <c r="AP40" s="910"/>
      <c r="AQ40" s="910"/>
      <c r="AR40" s="910"/>
      <c r="AS40" s="910"/>
    </row>
    <row r="41" spans="1:45" s="911" customFormat="1" ht="9.6" customHeight="1" x14ac:dyDescent="0.25">
      <c r="A41" s="1031"/>
      <c r="B41" s="1009"/>
      <c r="C41" s="1009"/>
      <c r="D41" s="1009"/>
      <c r="E41" s="1009"/>
      <c r="F41" s="906"/>
      <c r="G41" s="906"/>
      <c r="H41" s="910"/>
      <c r="I41" s="906"/>
      <c r="J41" s="1009"/>
      <c r="K41" s="1032"/>
      <c r="L41" s="1009"/>
      <c r="M41" s="906"/>
      <c r="N41" s="908"/>
      <c r="O41" s="908"/>
      <c r="P41" s="908"/>
      <c r="Q41" s="908"/>
      <c r="R41" s="909"/>
      <c r="S41" s="910"/>
      <c r="T41" s="910"/>
      <c r="U41" s="910"/>
      <c r="V41" s="910"/>
      <c r="W41" s="910"/>
      <c r="X41" s="910"/>
      <c r="Y41" s="910"/>
      <c r="Z41" s="910"/>
      <c r="AA41" s="910"/>
      <c r="AB41" s="910"/>
      <c r="AC41" s="910"/>
      <c r="AD41" s="910"/>
      <c r="AE41" s="910"/>
      <c r="AF41" s="910"/>
      <c r="AG41" s="910"/>
      <c r="AH41" s="910"/>
      <c r="AI41" s="957"/>
      <c r="AJ41" s="957"/>
      <c r="AK41" s="957"/>
      <c r="AL41" s="910"/>
      <c r="AM41" s="910"/>
      <c r="AN41" s="910"/>
      <c r="AO41" s="910"/>
      <c r="AP41" s="910"/>
      <c r="AQ41" s="910"/>
      <c r="AR41" s="910"/>
      <c r="AS41" s="910"/>
    </row>
    <row r="42" spans="1:45" s="911" customFormat="1" ht="9.6" customHeight="1" x14ac:dyDescent="0.25">
      <c r="A42" s="1031"/>
      <c r="B42" s="906"/>
      <c r="C42" s="906"/>
      <c r="D42" s="906"/>
      <c r="E42" s="1009"/>
      <c r="F42" s="906"/>
      <c r="G42" s="906"/>
      <c r="H42" s="906"/>
      <c r="I42" s="906"/>
      <c r="J42" s="1009"/>
      <c r="K42" s="906"/>
      <c r="L42" s="906"/>
      <c r="M42" s="906"/>
      <c r="N42" s="908"/>
      <c r="O42" s="908"/>
      <c r="P42" s="908"/>
      <c r="Q42" s="908"/>
      <c r="R42" s="909"/>
      <c r="S42" s="1034"/>
      <c r="T42" s="910"/>
      <c r="U42" s="910"/>
      <c r="V42" s="910"/>
      <c r="W42" s="910"/>
      <c r="X42" s="910"/>
      <c r="Y42" s="910"/>
      <c r="Z42" s="910"/>
      <c r="AA42" s="910"/>
      <c r="AB42" s="910"/>
      <c r="AC42" s="910"/>
      <c r="AD42" s="910"/>
      <c r="AE42" s="910"/>
      <c r="AF42" s="910"/>
      <c r="AG42" s="910"/>
      <c r="AH42" s="910"/>
      <c r="AI42" s="957"/>
      <c r="AJ42" s="957"/>
      <c r="AK42" s="957"/>
      <c r="AL42" s="910"/>
      <c r="AM42" s="910"/>
      <c r="AN42" s="910"/>
      <c r="AO42" s="910"/>
      <c r="AP42" s="910"/>
      <c r="AQ42" s="910"/>
      <c r="AR42" s="910"/>
      <c r="AS42" s="910"/>
    </row>
    <row r="43" spans="1:45" s="911" customFormat="1" ht="9.6" customHeight="1" x14ac:dyDescent="0.25">
      <c r="A43" s="1031"/>
      <c r="B43" s="1009"/>
      <c r="C43" s="1009"/>
      <c r="D43" s="1009"/>
      <c r="E43" s="1009"/>
      <c r="F43" s="906"/>
      <c r="G43" s="906"/>
      <c r="H43" s="910"/>
      <c r="I43" s="1032"/>
      <c r="J43" s="1009"/>
      <c r="K43" s="906"/>
      <c r="L43" s="906"/>
      <c r="M43" s="906"/>
      <c r="N43" s="908"/>
      <c r="O43" s="908"/>
      <c r="P43" s="908"/>
      <c r="Q43" s="908"/>
      <c r="R43" s="909"/>
      <c r="S43" s="910"/>
      <c r="T43" s="910"/>
      <c r="U43" s="910"/>
      <c r="V43" s="910"/>
      <c r="W43" s="910"/>
      <c r="X43" s="910"/>
      <c r="Y43" s="910"/>
      <c r="Z43" s="910"/>
      <c r="AA43" s="910"/>
      <c r="AB43" s="910"/>
      <c r="AC43" s="910"/>
      <c r="AD43" s="910"/>
      <c r="AE43" s="910"/>
      <c r="AF43" s="910"/>
      <c r="AG43" s="910"/>
      <c r="AH43" s="910"/>
      <c r="AI43" s="957"/>
      <c r="AJ43" s="957"/>
      <c r="AK43" s="957"/>
      <c r="AL43" s="910"/>
      <c r="AM43" s="910"/>
      <c r="AN43" s="910"/>
      <c r="AO43" s="910"/>
      <c r="AP43" s="910"/>
      <c r="AQ43" s="910"/>
      <c r="AR43" s="910"/>
      <c r="AS43" s="910"/>
    </row>
    <row r="44" spans="1:45" s="911" customFormat="1" ht="9.6" customHeight="1" x14ac:dyDescent="0.25">
      <c r="A44" s="1031"/>
      <c r="B44" s="906"/>
      <c r="C44" s="906"/>
      <c r="D44" s="906"/>
      <c r="E44" s="1009"/>
      <c r="F44" s="906"/>
      <c r="G44" s="906"/>
      <c r="H44" s="906"/>
      <c r="I44" s="906"/>
      <c r="J44" s="1009"/>
      <c r="K44" s="906"/>
      <c r="L44" s="906"/>
      <c r="M44" s="906"/>
      <c r="N44" s="908"/>
      <c r="O44" s="908"/>
      <c r="P44" s="908"/>
      <c r="Q44" s="908"/>
      <c r="R44" s="909"/>
      <c r="S44" s="910"/>
      <c r="T44" s="910"/>
      <c r="U44" s="910"/>
      <c r="V44" s="910"/>
      <c r="W44" s="910"/>
      <c r="X44" s="910"/>
      <c r="Y44" s="910"/>
      <c r="Z44" s="910"/>
      <c r="AA44" s="910"/>
      <c r="AB44" s="910"/>
      <c r="AC44" s="910"/>
      <c r="AD44" s="910"/>
      <c r="AE44" s="910"/>
      <c r="AF44" s="910"/>
      <c r="AG44" s="910"/>
      <c r="AH44" s="910"/>
      <c r="AI44" s="957"/>
      <c r="AJ44" s="957"/>
      <c r="AK44" s="957"/>
      <c r="AL44" s="910"/>
      <c r="AM44" s="910"/>
      <c r="AN44" s="910"/>
      <c r="AO44" s="910"/>
      <c r="AP44" s="910"/>
      <c r="AQ44" s="910"/>
      <c r="AR44" s="910"/>
      <c r="AS44" s="910"/>
    </row>
    <row r="45" spans="1:45" s="911" customFormat="1" ht="9.6" customHeight="1" x14ac:dyDescent="0.25">
      <c r="A45" s="1031"/>
      <c r="B45" s="1009"/>
      <c r="C45" s="1009"/>
      <c r="D45" s="1009"/>
      <c r="E45" s="1009"/>
      <c r="F45" s="906"/>
      <c r="G45" s="906"/>
      <c r="H45" s="910"/>
      <c r="I45" s="906"/>
      <c r="J45" s="1009"/>
      <c r="K45" s="906"/>
      <c r="L45" s="906"/>
      <c r="M45" s="1032"/>
      <c r="N45" s="1009"/>
      <c r="O45" s="906"/>
      <c r="P45" s="908"/>
      <c r="Q45" s="908"/>
      <c r="R45" s="909"/>
      <c r="S45" s="910"/>
      <c r="T45" s="910"/>
      <c r="U45" s="910"/>
      <c r="V45" s="910"/>
      <c r="W45" s="910"/>
      <c r="X45" s="910"/>
      <c r="Y45" s="910"/>
      <c r="Z45" s="910"/>
      <c r="AA45" s="910"/>
      <c r="AB45" s="910"/>
      <c r="AC45" s="910"/>
      <c r="AD45" s="910"/>
      <c r="AE45" s="910"/>
      <c r="AF45" s="910"/>
      <c r="AG45" s="910"/>
      <c r="AH45" s="910"/>
      <c r="AI45" s="957"/>
      <c r="AJ45" s="957"/>
      <c r="AK45" s="957"/>
      <c r="AL45" s="910"/>
      <c r="AM45" s="910"/>
      <c r="AN45" s="910"/>
      <c r="AO45" s="910"/>
      <c r="AP45" s="910"/>
      <c r="AQ45" s="910"/>
      <c r="AR45" s="910"/>
      <c r="AS45" s="910"/>
    </row>
    <row r="46" spans="1:45" s="911" customFormat="1" ht="9.6" customHeight="1" x14ac:dyDescent="0.25">
      <c r="A46" s="1031"/>
      <c r="B46" s="906"/>
      <c r="C46" s="906"/>
      <c r="D46" s="906"/>
      <c r="E46" s="1009"/>
      <c r="F46" s="906"/>
      <c r="G46" s="906"/>
      <c r="H46" s="906"/>
      <c r="I46" s="906"/>
      <c r="J46" s="1009"/>
      <c r="K46" s="906"/>
      <c r="L46" s="906"/>
      <c r="M46" s="906"/>
      <c r="N46" s="908"/>
      <c r="O46" s="906"/>
      <c r="P46" s="908"/>
      <c r="Q46" s="908"/>
      <c r="R46" s="909"/>
      <c r="S46" s="910"/>
      <c r="T46" s="910"/>
      <c r="U46" s="910"/>
      <c r="V46" s="910"/>
      <c r="W46" s="910"/>
      <c r="X46" s="910"/>
      <c r="Y46" s="910"/>
      <c r="Z46" s="910"/>
      <c r="AA46" s="910"/>
      <c r="AB46" s="910"/>
      <c r="AC46" s="910"/>
      <c r="AD46" s="910"/>
      <c r="AE46" s="910"/>
      <c r="AF46" s="910"/>
      <c r="AG46" s="910"/>
      <c r="AH46" s="910"/>
      <c r="AI46" s="957"/>
      <c r="AJ46" s="957"/>
      <c r="AK46" s="957"/>
      <c r="AL46" s="910"/>
      <c r="AM46" s="910"/>
      <c r="AN46" s="910"/>
      <c r="AO46" s="910"/>
      <c r="AP46" s="910"/>
      <c r="AQ46" s="910"/>
      <c r="AR46" s="910"/>
      <c r="AS46" s="910"/>
    </row>
    <row r="47" spans="1:45" s="911" customFormat="1" ht="9.6" customHeight="1" x14ac:dyDescent="0.25">
      <c r="A47" s="1031"/>
      <c r="B47" s="1009"/>
      <c r="C47" s="1009"/>
      <c r="D47" s="1009"/>
      <c r="E47" s="1009"/>
      <c r="F47" s="906"/>
      <c r="G47" s="906"/>
      <c r="H47" s="910"/>
      <c r="I47" s="1032"/>
      <c r="J47" s="1009"/>
      <c r="K47" s="906"/>
      <c r="L47" s="906"/>
      <c r="M47" s="906"/>
      <c r="N47" s="908"/>
      <c r="O47" s="908"/>
      <c r="P47" s="908"/>
      <c r="Q47" s="908"/>
      <c r="R47" s="909"/>
      <c r="S47" s="910"/>
      <c r="T47" s="910"/>
      <c r="U47" s="910"/>
      <c r="V47" s="910"/>
      <c r="W47" s="910"/>
      <c r="X47" s="910"/>
      <c r="Y47" s="910"/>
      <c r="Z47" s="910"/>
      <c r="AA47" s="910"/>
      <c r="AB47" s="910"/>
      <c r="AC47" s="910"/>
      <c r="AD47" s="910"/>
      <c r="AE47" s="910"/>
      <c r="AF47" s="910"/>
      <c r="AG47" s="910"/>
      <c r="AH47" s="910"/>
      <c r="AI47" s="957"/>
      <c r="AJ47" s="957"/>
      <c r="AK47" s="957"/>
      <c r="AL47" s="910"/>
      <c r="AM47" s="910"/>
      <c r="AN47" s="910"/>
      <c r="AO47" s="910"/>
      <c r="AP47" s="910"/>
      <c r="AQ47" s="910"/>
      <c r="AR47" s="910"/>
      <c r="AS47" s="910"/>
    </row>
    <row r="48" spans="1:45" s="911" customFormat="1" ht="9.6" customHeight="1" x14ac:dyDescent="0.25">
      <c r="A48" s="1031"/>
      <c r="B48" s="906"/>
      <c r="C48" s="906"/>
      <c r="D48" s="906"/>
      <c r="E48" s="1009"/>
      <c r="F48" s="906"/>
      <c r="G48" s="906"/>
      <c r="H48" s="906"/>
      <c r="I48" s="906"/>
      <c r="J48" s="1009"/>
      <c r="K48" s="906"/>
      <c r="L48" s="1033"/>
      <c r="M48" s="906"/>
      <c r="N48" s="908"/>
      <c r="O48" s="908"/>
      <c r="P48" s="908"/>
      <c r="Q48" s="908"/>
      <c r="R48" s="909"/>
      <c r="S48" s="910"/>
      <c r="T48" s="910"/>
      <c r="U48" s="910"/>
      <c r="V48" s="910"/>
      <c r="W48" s="910"/>
      <c r="X48" s="910"/>
      <c r="Y48" s="910"/>
      <c r="Z48" s="910"/>
      <c r="AA48" s="910"/>
      <c r="AB48" s="910"/>
      <c r="AC48" s="910"/>
      <c r="AD48" s="910"/>
      <c r="AE48" s="910"/>
      <c r="AF48" s="910"/>
      <c r="AG48" s="910"/>
      <c r="AH48" s="910"/>
      <c r="AI48" s="957"/>
      <c r="AJ48" s="957"/>
      <c r="AK48" s="957"/>
      <c r="AL48" s="910"/>
      <c r="AM48" s="910"/>
      <c r="AN48" s="910"/>
      <c r="AO48" s="910"/>
      <c r="AP48" s="910"/>
      <c r="AQ48" s="910"/>
      <c r="AR48" s="910"/>
      <c r="AS48" s="910"/>
    </row>
    <row r="49" spans="1:45" s="911" customFormat="1" ht="9.6" customHeight="1" x14ac:dyDescent="0.25">
      <c r="A49" s="1031"/>
      <c r="B49" s="1009"/>
      <c r="C49" s="1009"/>
      <c r="D49" s="1009"/>
      <c r="E49" s="1009"/>
      <c r="F49" s="906"/>
      <c r="G49" s="906"/>
      <c r="H49" s="910"/>
      <c r="I49" s="906"/>
      <c r="J49" s="1009"/>
      <c r="K49" s="1032"/>
      <c r="L49" s="1009"/>
      <c r="M49" s="906"/>
      <c r="N49" s="908"/>
      <c r="O49" s="908"/>
      <c r="P49" s="908"/>
      <c r="Q49" s="908"/>
      <c r="R49" s="909"/>
      <c r="S49" s="910"/>
      <c r="T49" s="910"/>
      <c r="U49" s="910"/>
      <c r="V49" s="910"/>
      <c r="W49" s="910"/>
      <c r="X49" s="910"/>
      <c r="Y49" s="910"/>
      <c r="Z49" s="910"/>
      <c r="AA49" s="910"/>
      <c r="AB49" s="910"/>
      <c r="AC49" s="910"/>
      <c r="AD49" s="910"/>
      <c r="AE49" s="910"/>
      <c r="AF49" s="910"/>
      <c r="AG49" s="910"/>
      <c r="AH49" s="910"/>
      <c r="AI49" s="957"/>
      <c r="AJ49" s="957"/>
      <c r="AK49" s="957"/>
      <c r="AL49" s="910"/>
      <c r="AM49" s="910"/>
      <c r="AN49" s="910"/>
      <c r="AO49" s="910"/>
      <c r="AP49" s="910"/>
      <c r="AQ49" s="910"/>
      <c r="AR49" s="910"/>
      <c r="AS49" s="910"/>
    </row>
    <row r="50" spans="1:45" s="911" customFormat="1" ht="9.6" customHeight="1" x14ac:dyDescent="0.25">
      <c r="A50" s="1031"/>
      <c r="B50" s="906"/>
      <c r="C50" s="906"/>
      <c r="D50" s="906"/>
      <c r="E50" s="1009"/>
      <c r="F50" s="906"/>
      <c r="G50" s="906"/>
      <c r="H50" s="906"/>
      <c r="I50" s="906"/>
      <c r="J50" s="1009"/>
      <c r="K50" s="906"/>
      <c r="L50" s="906"/>
      <c r="M50" s="906"/>
      <c r="N50" s="908"/>
      <c r="O50" s="908"/>
      <c r="P50" s="908"/>
      <c r="Q50" s="908"/>
      <c r="R50" s="909"/>
      <c r="S50" s="910"/>
      <c r="T50" s="910"/>
      <c r="U50" s="910"/>
      <c r="V50" s="910"/>
      <c r="W50" s="910"/>
      <c r="X50" s="910"/>
      <c r="Y50" s="910"/>
      <c r="Z50" s="910"/>
      <c r="AA50" s="910"/>
      <c r="AB50" s="910"/>
      <c r="AC50" s="910"/>
      <c r="AD50" s="910"/>
      <c r="AE50" s="910"/>
      <c r="AF50" s="910"/>
      <c r="AG50" s="910"/>
      <c r="AH50" s="910"/>
      <c r="AI50" s="957"/>
      <c r="AJ50" s="957"/>
      <c r="AK50" s="957"/>
      <c r="AL50" s="910"/>
      <c r="AM50" s="910"/>
      <c r="AN50" s="910"/>
      <c r="AO50" s="910"/>
      <c r="AP50" s="910"/>
      <c r="AQ50" s="910"/>
      <c r="AR50" s="910"/>
      <c r="AS50" s="910"/>
    </row>
    <row r="51" spans="1:45" s="911" customFormat="1" ht="9.6" customHeight="1" x14ac:dyDescent="0.25">
      <c r="A51" s="1031"/>
      <c r="B51" s="1009"/>
      <c r="C51" s="1009"/>
      <c r="D51" s="1009"/>
      <c r="E51" s="1009"/>
      <c r="F51" s="906"/>
      <c r="G51" s="906"/>
      <c r="H51" s="910"/>
      <c r="I51" s="1032"/>
      <c r="J51" s="1009"/>
      <c r="K51" s="906"/>
      <c r="L51" s="906"/>
      <c r="M51" s="906"/>
      <c r="N51" s="908"/>
      <c r="O51" s="908"/>
      <c r="P51" s="908"/>
      <c r="Q51" s="908"/>
      <c r="R51" s="909"/>
      <c r="S51" s="910"/>
      <c r="T51" s="910"/>
      <c r="U51" s="910"/>
      <c r="V51" s="910"/>
      <c r="W51" s="910"/>
      <c r="X51" s="910"/>
      <c r="Y51" s="910"/>
      <c r="Z51" s="910"/>
      <c r="AA51" s="910"/>
      <c r="AB51" s="910"/>
      <c r="AC51" s="910"/>
      <c r="AD51" s="910"/>
      <c r="AE51" s="910"/>
      <c r="AF51" s="910"/>
      <c r="AG51" s="910"/>
      <c r="AH51" s="910"/>
      <c r="AI51" s="957"/>
      <c r="AJ51" s="957"/>
      <c r="AK51" s="957"/>
      <c r="AL51" s="910"/>
      <c r="AM51" s="910"/>
      <c r="AN51" s="910"/>
      <c r="AO51" s="910"/>
      <c r="AP51" s="910"/>
      <c r="AQ51" s="910"/>
      <c r="AR51" s="910"/>
      <c r="AS51" s="910"/>
    </row>
    <row r="52" spans="1:45" s="911" customFormat="1" ht="9.6" customHeight="1" x14ac:dyDescent="0.25">
      <c r="A52" s="1030"/>
      <c r="B52" s="906"/>
      <c r="C52" s="906"/>
      <c r="D52" s="906"/>
      <c r="E52" s="1009"/>
      <c r="F52" s="1037"/>
      <c r="G52" s="1037"/>
      <c r="H52" s="1037"/>
      <c r="I52" s="1037"/>
      <c r="J52" s="1009"/>
      <c r="K52" s="906"/>
      <c r="L52" s="906"/>
      <c r="M52" s="906"/>
      <c r="N52" s="906"/>
      <c r="O52" s="906"/>
      <c r="P52" s="906"/>
      <c r="Q52" s="908"/>
      <c r="R52" s="909"/>
      <c r="S52" s="910"/>
      <c r="T52" s="910"/>
      <c r="U52" s="910"/>
      <c r="V52" s="910"/>
      <c r="W52" s="910"/>
      <c r="X52" s="910"/>
      <c r="Y52" s="910"/>
      <c r="Z52" s="910"/>
      <c r="AA52" s="910"/>
      <c r="AB52" s="910"/>
      <c r="AC52" s="910"/>
      <c r="AD52" s="910"/>
      <c r="AE52" s="910"/>
      <c r="AF52" s="910"/>
      <c r="AG52" s="910"/>
      <c r="AH52" s="910"/>
      <c r="AI52" s="957"/>
      <c r="AJ52" s="957"/>
      <c r="AK52" s="957"/>
      <c r="AL52" s="910"/>
      <c r="AM52" s="910"/>
      <c r="AN52" s="910"/>
      <c r="AO52" s="910"/>
      <c r="AP52" s="910"/>
      <c r="AQ52" s="910"/>
      <c r="AR52" s="910"/>
      <c r="AS52" s="910"/>
    </row>
    <row r="53" spans="1:45" s="692" customFormat="1" ht="6.75" customHeight="1" x14ac:dyDescent="0.25">
      <c r="A53" s="952"/>
      <c r="B53" s="952"/>
      <c r="C53" s="952"/>
      <c r="D53" s="952"/>
      <c r="E53" s="952"/>
      <c r="F53" s="1038"/>
      <c r="G53" s="1038"/>
      <c r="H53" s="1038"/>
      <c r="I53" s="1038"/>
      <c r="J53" s="954"/>
      <c r="K53" s="955"/>
      <c r="L53" s="956"/>
      <c r="M53" s="955"/>
      <c r="N53" s="956"/>
      <c r="O53" s="955"/>
      <c r="P53" s="956"/>
      <c r="Q53" s="955"/>
      <c r="R53" s="956"/>
      <c r="S53" s="957"/>
      <c r="T53" s="957"/>
      <c r="U53" s="957"/>
      <c r="V53" s="957"/>
      <c r="W53" s="957"/>
      <c r="X53" s="957"/>
      <c r="Y53" s="957"/>
      <c r="Z53" s="957"/>
      <c r="AA53" s="957"/>
      <c r="AB53" s="957"/>
      <c r="AC53" s="957"/>
      <c r="AD53" s="957"/>
      <c r="AE53" s="957"/>
      <c r="AF53" s="957"/>
      <c r="AG53" s="957"/>
      <c r="AH53" s="957"/>
      <c r="AI53" s="957"/>
      <c r="AJ53" s="957"/>
      <c r="AK53" s="957"/>
      <c r="AL53" s="957"/>
      <c r="AM53" s="957"/>
      <c r="AN53" s="957"/>
      <c r="AO53" s="957"/>
      <c r="AP53" s="957"/>
      <c r="AQ53" s="957"/>
      <c r="AR53" s="957"/>
      <c r="AS53" s="957"/>
    </row>
    <row r="54" spans="1:45" s="967" customFormat="1" ht="10.5" customHeight="1" x14ac:dyDescent="0.25">
      <c r="A54" s="797" t="s">
        <v>35</v>
      </c>
      <c r="B54" s="798"/>
      <c r="C54" s="798"/>
      <c r="D54" s="799"/>
      <c r="E54" s="958" t="s">
        <v>2</v>
      </c>
      <c r="F54" s="959" t="s">
        <v>37</v>
      </c>
      <c r="G54" s="958"/>
      <c r="H54" s="960"/>
      <c r="I54" s="961"/>
      <c r="J54" s="958" t="s">
        <v>2</v>
      </c>
      <c r="K54" s="959" t="s">
        <v>46</v>
      </c>
      <c r="L54" s="962"/>
      <c r="M54" s="959" t="s">
        <v>47</v>
      </c>
      <c r="N54" s="963"/>
      <c r="O54" s="964" t="s">
        <v>48</v>
      </c>
      <c r="P54" s="964"/>
      <c r="Q54" s="965"/>
      <c r="R54" s="966"/>
      <c r="T54" s="833"/>
      <c r="U54" s="833"/>
      <c r="V54" s="833"/>
      <c r="W54" s="833"/>
      <c r="X54" s="833"/>
      <c r="Y54" s="833"/>
      <c r="Z54" s="833"/>
      <c r="AA54" s="833"/>
      <c r="AB54" s="833"/>
      <c r="AC54" s="833"/>
      <c r="AD54" s="833"/>
      <c r="AE54" s="833"/>
      <c r="AF54" s="833"/>
      <c r="AG54" s="833"/>
      <c r="AH54" s="833"/>
      <c r="AI54" s="1039"/>
      <c r="AJ54" s="1039"/>
      <c r="AK54" s="1039"/>
      <c r="AL54" s="833"/>
      <c r="AM54" s="833"/>
      <c r="AN54" s="833"/>
      <c r="AO54" s="833"/>
      <c r="AP54" s="833"/>
      <c r="AQ54" s="833"/>
      <c r="AR54" s="833"/>
      <c r="AS54" s="833"/>
    </row>
    <row r="55" spans="1:45" s="967" customFormat="1" ht="9" customHeight="1" x14ac:dyDescent="0.25">
      <c r="A55" s="807" t="s">
        <v>36</v>
      </c>
      <c r="B55" s="808"/>
      <c r="C55" s="1040"/>
      <c r="D55" s="809"/>
      <c r="E55" s="973"/>
      <c r="F55" s="833"/>
      <c r="G55" s="973"/>
      <c r="H55" s="833"/>
      <c r="I55" s="826"/>
      <c r="J55" s="1041" t="s">
        <v>3</v>
      </c>
      <c r="K55" s="824"/>
      <c r="L55" s="825"/>
      <c r="M55" s="824"/>
      <c r="N55" s="1042"/>
      <c r="O55" s="814" t="s">
        <v>38</v>
      </c>
      <c r="P55" s="1043"/>
      <c r="Q55" s="1043"/>
      <c r="R55" s="1042"/>
      <c r="T55" s="833"/>
      <c r="U55" s="833"/>
      <c r="V55" s="833"/>
      <c r="W55" s="833"/>
      <c r="X55" s="833"/>
      <c r="Y55" s="833"/>
      <c r="Z55" s="833"/>
      <c r="AA55" s="833"/>
      <c r="AB55" s="833"/>
      <c r="AC55" s="833"/>
      <c r="AD55" s="833"/>
      <c r="AE55" s="833"/>
      <c r="AF55" s="833"/>
      <c r="AG55" s="833"/>
      <c r="AH55" s="833"/>
      <c r="AI55" s="1039"/>
      <c r="AJ55" s="1039"/>
      <c r="AK55" s="1039"/>
      <c r="AL55" s="833"/>
      <c r="AM55" s="833"/>
      <c r="AN55" s="833"/>
      <c r="AO55" s="833"/>
      <c r="AP55" s="833"/>
      <c r="AQ55" s="833"/>
      <c r="AR55" s="833"/>
      <c r="AS55" s="833"/>
    </row>
    <row r="56" spans="1:45" s="967" customFormat="1" ht="9" customHeight="1" x14ac:dyDescent="0.25">
      <c r="A56" s="819" t="s">
        <v>45</v>
      </c>
      <c r="B56" s="820"/>
      <c r="C56" s="1044"/>
      <c r="D56" s="821"/>
      <c r="E56" s="973"/>
      <c r="F56" s="833"/>
      <c r="G56" s="973"/>
      <c r="H56" s="833"/>
      <c r="I56" s="826"/>
      <c r="J56" s="1041" t="s">
        <v>4</v>
      </c>
      <c r="K56" s="824"/>
      <c r="L56" s="825"/>
      <c r="M56" s="824"/>
      <c r="N56" s="1042"/>
      <c r="O56" s="849"/>
      <c r="P56" s="851"/>
      <c r="Q56" s="820"/>
      <c r="R56" s="1045"/>
      <c r="T56" s="833"/>
      <c r="U56" s="833"/>
      <c r="V56" s="833"/>
      <c r="W56" s="833"/>
      <c r="X56" s="833"/>
      <c r="Y56" s="833"/>
      <c r="Z56" s="833"/>
      <c r="AA56" s="833"/>
      <c r="AB56" s="833"/>
      <c r="AC56" s="833"/>
      <c r="AD56" s="833"/>
      <c r="AE56" s="833"/>
      <c r="AF56" s="833"/>
      <c r="AG56" s="833"/>
      <c r="AH56" s="833"/>
      <c r="AI56" s="1039"/>
      <c r="AJ56" s="1039"/>
      <c r="AK56" s="1039"/>
      <c r="AL56" s="833"/>
      <c r="AM56" s="833"/>
      <c r="AN56" s="833"/>
      <c r="AO56" s="833"/>
      <c r="AP56" s="833"/>
      <c r="AQ56" s="833"/>
      <c r="AR56" s="833"/>
      <c r="AS56" s="833"/>
    </row>
    <row r="57" spans="1:45" s="967" customFormat="1" ht="9" customHeight="1" x14ac:dyDescent="0.25">
      <c r="A57" s="830"/>
      <c r="B57" s="831"/>
      <c r="C57" s="986"/>
      <c r="D57" s="832"/>
      <c r="E57" s="973"/>
      <c r="F57" s="833"/>
      <c r="G57" s="973"/>
      <c r="H57" s="833"/>
      <c r="I57" s="826"/>
      <c r="J57" s="1041" t="s">
        <v>5</v>
      </c>
      <c r="K57" s="824"/>
      <c r="L57" s="825"/>
      <c r="M57" s="824"/>
      <c r="N57" s="1042"/>
      <c r="O57" s="814" t="s">
        <v>39</v>
      </c>
      <c r="P57" s="1043"/>
      <c r="Q57" s="1043"/>
      <c r="R57" s="1042"/>
      <c r="T57" s="833"/>
      <c r="U57" s="833"/>
      <c r="V57" s="833"/>
      <c r="W57" s="833"/>
      <c r="X57" s="833"/>
      <c r="Y57" s="833"/>
      <c r="Z57" s="833"/>
      <c r="AA57" s="833"/>
      <c r="AB57" s="833"/>
      <c r="AC57" s="833"/>
      <c r="AD57" s="833"/>
      <c r="AE57" s="833"/>
      <c r="AF57" s="833"/>
      <c r="AG57" s="833"/>
      <c r="AH57" s="833"/>
      <c r="AI57" s="1039"/>
      <c r="AJ57" s="1039"/>
      <c r="AK57" s="1039"/>
      <c r="AL57" s="833"/>
      <c r="AM57" s="833"/>
      <c r="AN57" s="833"/>
      <c r="AO57" s="833"/>
      <c r="AP57" s="833"/>
      <c r="AQ57" s="833"/>
      <c r="AR57" s="833"/>
      <c r="AS57" s="833"/>
    </row>
    <row r="58" spans="1:45" s="967" customFormat="1" ht="9" customHeight="1" x14ac:dyDescent="0.25">
      <c r="A58" s="834"/>
      <c r="B58" s="835"/>
      <c r="C58" s="835"/>
      <c r="D58" s="836"/>
      <c r="E58" s="973"/>
      <c r="F58" s="833"/>
      <c r="G58" s="973"/>
      <c r="H58" s="833"/>
      <c r="I58" s="826"/>
      <c r="J58" s="1041" t="s">
        <v>6</v>
      </c>
      <c r="K58" s="824"/>
      <c r="L58" s="825"/>
      <c r="M58" s="824"/>
      <c r="N58" s="1042"/>
      <c r="O58" s="824"/>
      <c r="P58" s="825"/>
      <c r="Q58" s="824"/>
      <c r="R58" s="1042"/>
      <c r="T58" s="833"/>
      <c r="U58" s="833"/>
      <c r="V58" s="833"/>
      <c r="W58" s="833"/>
      <c r="X58" s="833"/>
      <c r="Y58" s="833"/>
      <c r="Z58" s="833"/>
      <c r="AA58" s="833"/>
      <c r="AB58" s="833"/>
      <c r="AC58" s="833"/>
      <c r="AD58" s="833"/>
      <c r="AE58" s="833"/>
      <c r="AF58" s="833"/>
      <c r="AG58" s="833"/>
      <c r="AH58" s="833"/>
      <c r="AI58" s="1039"/>
      <c r="AJ58" s="1039"/>
      <c r="AK58" s="1039"/>
      <c r="AL58" s="833"/>
      <c r="AM58" s="833"/>
      <c r="AN58" s="833"/>
      <c r="AO58" s="833"/>
      <c r="AP58" s="833"/>
      <c r="AQ58" s="833"/>
      <c r="AR58" s="833"/>
      <c r="AS58" s="833"/>
    </row>
    <row r="59" spans="1:45" s="967" customFormat="1" ht="9" customHeight="1" x14ac:dyDescent="0.25">
      <c r="A59" s="839"/>
      <c r="B59" s="840"/>
      <c r="C59" s="840"/>
      <c r="D59" s="841"/>
      <c r="E59" s="973"/>
      <c r="F59" s="833"/>
      <c r="G59" s="973"/>
      <c r="H59" s="833"/>
      <c r="I59" s="826"/>
      <c r="J59" s="1041" t="s">
        <v>7</v>
      </c>
      <c r="K59" s="824"/>
      <c r="L59" s="825"/>
      <c r="M59" s="824"/>
      <c r="N59" s="1042"/>
      <c r="O59" s="820"/>
      <c r="P59" s="851"/>
      <c r="Q59" s="820"/>
      <c r="R59" s="1045"/>
      <c r="T59" s="833"/>
      <c r="U59" s="833"/>
      <c r="V59" s="833"/>
      <c r="W59" s="833"/>
      <c r="X59" s="833"/>
      <c r="Y59" s="833"/>
      <c r="Z59" s="833"/>
      <c r="AA59" s="833"/>
      <c r="AB59" s="833"/>
      <c r="AC59" s="833"/>
      <c r="AD59" s="833"/>
      <c r="AE59" s="833"/>
      <c r="AF59" s="833"/>
      <c r="AG59" s="833"/>
      <c r="AH59" s="833"/>
      <c r="AI59" s="1039"/>
      <c r="AJ59" s="1039"/>
      <c r="AK59" s="1039"/>
      <c r="AL59" s="833"/>
      <c r="AM59" s="833"/>
      <c r="AN59" s="833"/>
      <c r="AO59" s="833"/>
      <c r="AP59" s="833"/>
      <c r="AQ59" s="833"/>
      <c r="AR59" s="833"/>
      <c r="AS59" s="833"/>
    </row>
    <row r="60" spans="1:45" s="967" customFormat="1" ht="9" customHeight="1" x14ac:dyDescent="0.25">
      <c r="A60" s="842"/>
      <c r="B60" s="843"/>
      <c r="C60" s="835"/>
      <c r="D60" s="836"/>
      <c r="E60" s="973"/>
      <c r="F60" s="833"/>
      <c r="G60" s="973"/>
      <c r="H60" s="833"/>
      <c r="I60" s="826"/>
      <c r="J60" s="1041" t="s">
        <v>8</v>
      </c>
      <c r="K60" s="824"/>
      <c r="L60" s="825"/>
      <c r="M60" s="824"/>
      <c r="N60" s="1042"/>
      <c r="O60" s="814" t="s">
        <v>28</v>
      </c>
      <c r="P60" s="1043"/>
      <c r="Q60" s="1043"/>
      <c r="R60" s="1042"/>
      <c r="T60" s="833"/>
      <c r="U60" s="833"/>
      <c r="V60" s="833"/>
      <c r="W60" s="833"/>
      <c r="X60" s="833"/>
      <c r="Y60" s="833"/>
      <c r="Z60" s="833"/>
      <c r="AA60" s="833"/>
      <c r="AB60" s="833"/>
      <c r="AC60" s="833"/>
      <c r="AD60" s="833"/>
      <c r="AE60" s="833"/>
      <c r="AF60" s="833"/>
      <c r="AG60" s="833"/>
      <c r="AH60" s="833"/>
      <c r="AI60" s="1039"/>
      <c r="AJ60" s="1039"/>
      <c r="AK60" s="1039"/>
      <c r="AL60" s="833"/>
      <c r="AM60" s="833"/>
      <c r="AN60" s="833"/>
      <c r="AO60" s="833"/>
      <c r="AP60" s="833"/>
      <c r="AQ60" s="833"/>
      <c r="AR60" s="833"/>
      <c r="AS60" s="833"/>
    </row>
    <row r="61" spans="1:45" s="967" customFormat="1" ht="9" customHeight="1" x14ac:dyDescent="0.25">
      <c r="A61" s="842"/>
      <c r="B61" s="843"/>
      <c r="C61" s="987"/>
      <c r="D61" s="844"/>
      <c r="E61" s="973"/>
      <c r="F61" s="833"/>
      <c r="G61" s="973"/>
      <c r="H61" s="833"/>
      <c r="I61" s="826"/>
      <c r="J61" s="1041" t="s">
        <v>9</v>
      </c>
      <c r="K61" s="824"/>
      <c r="L61" s="825"/>
      <c r="M61" s="824"/>
      <c r="N61" s="1042"/>
      <c r="O61" s="824"/>
      <c r="P61" s="825"/>
      <c r="Q61" s="824"/>
      <c r="R61" s="1042"/>
      <c r="T61" s="833"/>
      <c r="U61" s="833"/>
      <c r="V61" s="833"/>
      <c r="W61" s="833"/>
      <c r="X61" s="833"/>
      <c r="Y61" s="833"/>
      <c r="Z61" s="833"/>
      <c r="AA61" s="833"/>
      <c r="AB61" s="833"/>
      <c r="AC61" s="833"/>
      <c r="AD61" s="833"/>
      <c r="AE61" s="833"/>
      <c r="AF61" s="833"/>
      <c r="AG61" s="833"/>
      <c r="AH61" s="833"/>
      <c r="AI61" s="1039"/>
      <c r="AJ61" s="1039"/>
      <c r="AK61" s="1039"/>
      <c r="AL61" s="833"/>
      <c r="AM61" s="833"/>
      <c r="AN61" s="833"/>
      <c r="AO61" s="833"/>
      <c r="AP61" s="833"/>
      <c r="AQ61" s="833"/>
      <c r="AR61" s="833"/>
      <c r="AS61" s="833"/>
    </row>
    <row r="62" spans="1:45" s="967" customFormat="1" ht="9" customHeight="1" x14ac:dyDescent="0.25">
      <c r="A62" s="845"/>
      <c r="B62" s="846"/>
      <c r="C62" s="988"/>
      <c r="D62" s="847"/>
      <c r="E62" s="990"/>
      <c r="F62" s="849"/>
      <c r="G62" s="990"/>
      <c r="H62" s="849"/>
      <c r="I62" s="852"/>
      <c r="J62" s="1046" t="s">
        <v>10</v>
      </c>
      <c r="K62" s="820"/>
      <c r="L62" s="851"/>
      <c r="M62" s="820"/>
      <c r="N62" s="1045"/>
      <c r="O62" s="820" t="e">
        <f>R4</f>
        <v>#REF!</v>
      </c>
      <c r="P62" s="851"/>
      <c r="Q62" s="820"/>
      <c r="R62" s="992">
        <f>MIN(4,'B-VI.kcs-U16-F elo'!Q5)</f>
        <v>4</v>
      </c>
      <c r="T62" s="833"/>
      <c r="U62" s="833"/>
      <c r="V62" s="833"/>
      <c r="W62" s="833"/>
      <c r="X62" s="833"/>
      <c r="Y62" s="833"/>
      <c r="Z62" s="833"/>
      <c r="AA62" s="833"/>
      <c r="AB62" s="833"/>
      <c r="AC62" s="833"/>
      <c r="AD62" s="833"/>
      <c r="AE62" s="833"/>
      <c r="AF62" s="833"/>
      <c r="AG62" s="833"/>
      <c r="AH62" s="833"/>
      <c r="AI62" s="1039"/>
      <c r="AJ62" s="1039"/>
      <c r="AK62" s="1039"/>
      <c r="AL62" s="833"/>
      <c r="AM62" s="833"/>
      <c r="AN62" s="833"/>
      <c r="AO62" s="833"/>
      <c r="AP62" s="833"/>
      <c r="AQ62" s="833"/>
      <c r="AR62" s="833"/>
      <c r="AS62" s="833"/>
    </row>
    <row r="63" spans="1:45" x14ac:dyDescent="0.25">
      <c r="T63" s="784"/>
      <c r="U63" s="784"/>
      <c r="V63" s="784"/>
      <c r="W63" s="784"/>
      <c r="X63" s="784"/>
      <c r="Y63" s="784"/>
      <c r="Z63" s="784"/>
      <c r="AA63" s="784"/>
      <c r="AB63" s="784"/>
      <c r="AC63" s="784"/>
      <c r="AD63" s="784"/>
      <c r="AE63" s="784"/>
      <c r="AF63" s="784"/>
      <c r="AG63" s="784"/>
      <c r="AH63" s="784"/>
      <c r="AL63" s="784"/>
      <c r="AM63" s="784"/>
      <c r="AN63" s="784"/>
      <c r="AO63" s="784"/>
      <c r="AP63" s="784"/>
      <c r="AQ63" s="784"/>
      <c r="AR63" s="784"/>
      <c r="AS63" s="784"/>
    </row>
    <row r="64" spans="1:45" x14ac:dyDescent="0.25">
      <c r="T64" s="784"/>
      <c r="U64" s="784"/>
      <c r="V64" s="784"/>
      <c r="W64" s="784"/>
      <c r="X64" s="784"/>
      <c r="Y64" s="784"/>
      <c r="Z64" s="784"/>
      <c r="AA64" s="784"/>
      <c r="AB64" s="784"/>
      <c r="AC64" s="784"/>
      <c r="AD64" s="784"/>
      <c r="AE64" s="784"/>
      <c r="AF64" s="784"/>
      <c r="AG64" s="784"/>
      <c r="AH64" s="784"/>
      <c r="AL64" s="784"/>
      <c r="AM64" s="784"/>
      <c r="AN64" s="784"/>
      <c r="AO64" s="784"/>
      <c r="AP64" s="784"/>
      <c r="AQ64" s="784"/>
      <c r="AR64" s="784"/>
      <c r="AS64" s="784"/>
    </row>
    <row r="65" spans="20:45" x14ac:dyDescent="0.25">
      <c r="T65" s="784"/>
      <c r="U65" s="784"/>
      <c r="V65" s="784"/>
      <c r="W65" s="784"/>
      <c r="X65" s="784"/>
      <c r="Y65" s="784"/>
      <c r="Z65" s="784"/>
      <c r="AA65" s="784"/>
      <c r="AB65" s="784"/>
      <c r="AC65" s="784"/>
      <c r="AD65" s="784"/>
      <c r="AE65" s="784"/>
      <c r="AF65" s="784"/>
      <c r="AG65" s="784"/>
      <c r="AH65" s="784"/>
      <c r="AL65" s="784"/>
      <c r="AM65" s="784"/>
      <c r="AN65" s="784"/>
      <c r="AO65" s="784"/>
      <c r="AP65" s="784"/>
      <c r="AQ65" s="784"/>
      <c r="AR65" s="784"/>
      <c r="AS65" s="784"/>
    </row>
    <row r="66" spans="20:45" x14ac:dyDescent="0.25">
      <c r="T66" s="784"/>
      <c r="U66" s="784"/>
      <c r="V66" s="784"/>
      <c r="W66" s="784"/>
      <c r="X66" s="784"/>
      <c r="Y66" s="784"/>
      <c r="Z66" s="784"/>
      <c r="AA66" s="784"/>
      <c r="AB66" s="784"/>
      <c r="AC66" s="784"/>
      <c r="AD66" s="784"/>
      <c r="AE66" s="784"/>
      <c r="AF66" s="784"/>
      <c r="AG66" s="784"/>
      <c r="AH66" s="784"/>
      <c r="AL66" s="784"/>
      <c r="AM66" s="784"/>
      <c r="AN66" s="784"/>
      <c r="AO66" s="784"/>
      <c r="AP66" s="784"/>
      <c r="AQ66" s="784"/>
      <c r="AR66" s="784"/>
      <c r="AS66" s="784"/>
    </row>
    <row r="67" spans="20:45" x14ac:dyDescent="0.25">
      <c r="T67" s="784"/>
      <c r="U67" s="784"/>
      <c r="V67" s="784"/>
      <c r="W67" s="784"/>
      <c r="X67" s="784"/>
      <c r="Y67" s="784"/>
      <c r="Z67" s="784"/>
      <c r="AA67" s="784"/>
      <c r="AB67" s="784"/>
      <c r="AC67" s="784"/>
      <c r="AD67" s="784"/>
      <c r="AE67" s="784"/>
      <c r="AF67" s="784"/>
      <c r="AG67" s="784"/>
      <c r="AH67" s="784"/>
      <c r="AL67" s="784"/>
      <c r="AM67" s="784"/>
      <c r="AN67" s="784"/>
      <c r="AO67" s="784"/>
      <c r="AP67" s="784"/>
      <c r="AQ67" s="784"/>
      <c r="AR67" s="784"/>
      <c r="AS67" s="784"/>
    </row>
    <row r="68" spans="20:45" x14ac:dyDescent="0.25">
      <c r="T68" s="784"/>
      <c r="U68" s="784"/>
      <c r="V68" s="784"/>
      <c r="W68" s="784"/>
      <c r="X68" s="784"/>
      <c r="Y68" s="784"/>
      <c r="Z68" s="784"/>
      <c r="AA68" s="784"/>
      <c r="AB68" s="784"/>
      <c r="AC68" s="784"/>
      <c r="AD68" s="784"/>
      <c r="AE68" s="784"/>
      <c r="AF68" s="784"/>
      <c r="AG68" s="784"/>
      <c r="AH68" s="784"/>
      <c r="AL68" s="784"/>
      <c r="AM68" s="784"/>
      <c r="AN68" s="784"/>
      <c r="AO68" s="784"/>
      <c r="AP68" s="784"/>
      <c r="AQ68" s="784"/>
      <c r="AR68" s="784"/>
      <c r="AS68" s="784"/>
    </row>
    <row r="69" spans="20:45" x14ac:dyDescent="0.25">
      <c r="T69" s="784"/>
      <c r="U69" s="784"/>
      <c r="V69" s="784"/>
      <c r="W69" s="784"/>
      <c r="X69" s="784"/>
      <c r="Y69" s="784"/>
      <c r="Z69" s="784"/>
      <c r="AA69" s="784"/>
      <c r="AB69" s="784"/>
      <c r="AC69" s="784"/>
      <c r="AD69" s="784"/>
      <c r="AE69" s="784"/>
      <c r="AF69" s="784"/>
      <c r="AG69" s="784"/>
      <c r="AH69" s="784"/>
      <c r="AL69" s="784"/>
      <c r="AM69" s="784"/>
      <c r="AN69" s="784"/>
      <c r="AO69" s="784"/>
      <c r="AP69" s="784"/>
      <c r="AQ69" s="784"/>
      <c r="AR69" s="784"/>
      <c r="AS69" s="784"/>
    </row>
    <row r="70" spans="20:45" x14ac:dyDescent="0.25">
      <c r="T70" s="784"/>
      <c r="U70" s="784"/>
      <c r="V70" s="784"/>
      <c r="W70" s="784"/>
      <c r="X70" s="784"/>
      <c r="Y70" s="784"/>
      <c r="Z70" s="784"/>
      <c r="AA70" s="784"/>
      <c r="AB70" s="784"/>
      <c r="AC70" s="784"/>
      <c r="AD70" s="784"/>
      <c r="AE70" s="784"/>
      <c r="AF70" s="784"/>
      <c r="AG70" s="784"/>
      <c r="AH70" s="784"/>
      <c r="AL70" s="784"/>
      <c r="AM70" s="784"/>
      <c r="AN70" s="784"/>
      <c r="AO70" s="784"/>
      <c r="AP70" s="784"/>
      <c r="AQ70" s="784"/>
      <c r="AR70" s="784"/>
      <c r="AS70" s="784"/>
    </row>
    <row r="71" spans="20:45" x14ac:dyDescent="0.25">
      <c r="T71" s="784"/>
      <c r="U71" s="784"/>
      <c r="V71" s="784"/>
      <c r="W71" s="784"/>
      <c r="X71" s="784"/>
      <c r="Y71" s="784"/>
      <c r="Z71" s="784"/>
      <c r="AA71" s="784"/>
      <c r="AB71" s="784"/>
      <c r="AC71" s="784"/>
      <c r="AD71" s="784"/>
      <c r="AE71" s="784"/>
      <c r="AF71" s="784"/>
      <c r="AG71" s="784"/>
      <c r="AH71" s="784"/>
      <c r="AL71" s="784"/>
      <c r="AM71" s="784"/>
      <c r="AN71" s="784"/>
      <c r="AO71" s="784"/>
      <c r="AP71" s="784"/>
      <c r="AQ71" s="784"/>
      <c r="AR71" s="784"/>
      <c r="AS71" s="784"/>
    </row>
    <row r="72" spans="20:45" x14ac:dyDescent="0.25">
      <c r="T72" s="784"/>
      <c r="U72" s="784"/>
      <c r="V72" s="784"/>
      <c r="W72" s="784"/>
      <c r="X72" s="784"/>
      <c r="Y72" s="784"/>
      <c r="Z72" s="784"/>
      <c r="AA72" s="784"/>
      <c r="AB72" s="784"/>
      <c r="AC72" s="784"/>
      <c r="AD72" s="784"/>
      <c r="AE72" s="784"/>
      <c r="AF72" s="784"/>
      <c r="AG72" s="784"/>
      <c r="AH72" s="784"/>
      <c r="AL72" s="784"/>
      <c r="AM72" s="784"/>
      <c r="AN72" s="784"/>
      <c r="AO72" s="784"/>
      <c r="AP72" s="784"/>
      <c r="AQ72" s="784"/>
      <c r="AR72" s="784"/>
      <c r="AS72" s="784"/>
    </row>
    <row r="73" spans="20:45" x14ac:dyDescent="0.25">
      <c r="T73" s="784"/>
      <c r="U73" s="784"/>
      <c r="V73" s="784"/>
      <c r="W73" s="784"/>
      <c r="X73" s="784"/>
      <c r="Y73" s="784"/>
      <c r="Z73" s="784"/>
      <c r="AA73" s="784"/>
      <c r="AB73" s="784"/>
      <c r="AC73" s="784"/>
      <c r="AD73" s="784"/>
      <c r="AE73" s="784"/>
      <c r="AF73" s="784"/>
      <c r="AG73" s="784"/>
      <c r="AH73" s="784"/>
      <c r="AL73" s="784"/>
      <c r="AM73" s="784"/>
      <c r="AN73" s="784"/>
      <c r="AO73" s="784"/>
      <c r="AP73" s="784"/>
      <c r="AQ73" s="784"/>
      <c r="AR73" s="784"/>
      <c r="AS73" s="784"/>
    </row>
    <row r="74" spans="20:45" x14ac:dyDescent="0.25">
      <c r="T74" s="784"/>
      <c r="U74" s="784"/>
      <c r="V74" s="784"/>
      <c r="W74" s="784"/>
      <c r="X74" s="784"/>
      <c r="Y74" s="784"/>
      <c r="Z74" s="784"/>
      <c r="AA74" s="784"/>
      <c r="AB74" s="784"/>
      <c r="AC74" s="784"/>
      <c r="AD74" s="784"/>
      <c r="AE74" s="784"/>
      <c r="AF74" s="784"/>
      <c r="AG74" s="784"/>
      <c r="AH74" s="784"/>
      <c r="AL74" s="784"/>
      <c r="AM74" s="784"/>
      <c r="AN74" s="784"/>
      <c r="AO74" s="784"/>
      <c r="AP74" s="784"/>
      <c r="AQ74" s="784"/>
      <c r="AR74" s="784"/>
      <c r="AS74" s="784"/>
    </row>
    <row r="75" spans="20:45" x14ac:dyDescent="0.25">
      <c r="T75" s="784"/>
      <c r="U75" s="784"/>
      <c r="V75" s="784"/>
      <c r="W75" s="784"/>
      <c r="X75" s="784"/>
      <c r="Y75" s="784"/>
      <c r="Z75" s="784"/>
      <c r="AA75" s="784"/>
      <c r="AB75" s="784"/>
      <c r="AC75" s="784"/>
      <c r="AD75" s="784"/>
      <c r="AE75" s="784"/>
      <c r="AF75" s="784"/>
      <c r="AG75" s="784"/>
      <c r="AH75" s="784"/>
      <c r="AL75" s="784"/>
      <c r="AM75" s="784"/>
      <c r="AN75" s="784"/>
      <c r="AO75" s="784"/>
      <c r="AP75" s="784"/>
      <c r="AQ75" s="784"/>
      <c r="AR75" s="784"/>
      <c r="AS75" s="784"/>
    </row>
    <row r="76" spans="20:45" x14ac:dyDescent="0.25">
      <c r="T76" s="784"/>
      <c r="U76" s="784"/>
      <c r="V76" s="784"/>
      <c r="W76" s="784"/>
      <c r="X76" s="784"/>
      <c r="Y76" s="784"/>
      <c r="Z76" s="784"/>
      <c r="AA76" s="784"/>
      <c r="AB76" s="784"/>
      <c r="AC76" s="784"/>
      <c r="AD76" s="784"/>
      <c r="AE76" s="784"/>
      <c r="AF76" s="784"/>
      <c r="AG76" s="784"/>
      <c r="AH76" s="784"/>
      <c r="AL76" s="784"/>
      <c r="AM76" s="784"/>
      <c r="AN76" s="784"/>
      <c r="AO76" s="784"/>
      <c r="AP76" s="784"/>
      <c r="AQ76" s="784"/>
      <c r="AR76" s="784"/>
      <c r="AS76" s="784"/>
    </row>
    <row r="77" spans="20:45" x14ac:dyDescent="0.25">
      <c r="T77" s="784"/>
      <c r="U77" s="784"/>
      <c r="V77" s="784"/>
      <c r="W77" s="784"/>
      <c r="X77" s="784"/>
      <c r="Y77" s="784"/>
      <c r="Z77" s="784"/>
      <c r="AA77" s="784"/>
      <c r="AB77" s="784"/>
      <c r="AC77" s="784"/>
      <c r="AD77" s="784"/>
      <c r="AE77" s="784"/>
      <c r="AF77" s="784"/>
      <c r="AG77" s="784"/>
      <c r="AH77" s="784"/>
      <c r="AL77" s="784"/>
      <c r="AM77" s="784"/>
      <c r="AN77" s="784"/>
      <c r="AO77" s="784"/>
      <c r="AP77" s="784"/>
      <c r="AQ77" s="784"/>
      <c r="AR77" s="784"/>
      <c r="AS77" s="784"/>
    </row>
    <row r="78" spans="20:45" x14ac:dyDescent="0.25">
      <c r="T78" s="784"/>
      <c r="U78" s="784"/>
      <c r="V78" s="784"/>
      <c r="W78" s="784"/>
      <c r="X78" s="784"/>
      <c r="Y78" s="784"/>
      <c r="Z78" s="784"/>
      <c r="AA78" s="784"/>
      <c r="AB78" s="784"/>
      <c r="AC78" s="784"/>
      <c r="AD78" s="784"/>
      <c r="AE78" s="784"/>
      <c r="AF78" s="784"/>
      <c r="AG78" s="784"/>
      <c r="AH78" s="784"/>
      <c r="AL78" s="784"/>
      <c r="AM78" s="784"/>
      <c r="AN78" s="784"/>
      <c r="AO78" s="784"/>
      <c r="AP78" s="784"/>
      <c r="AQ78" s="784"/>
      <c r="AR78" s="784"/>
      <c r="AS78" s="784"/>
    </row>
    <row r="79" spans="20:45" x14ac:dyDescent="0.25">
      <c r="T79" s="784"/>
      <c r="U79" s="784"/>
      <c r="V79" s="784"/>
      <c r="W79" s="784"/>
      <c r="X79" s="784"/>
      <c r="Y79" s="784"/>
      <c r="Z79" s="784"/>
      <c r="AA79" s="784"/>
      <c r="AB79" s="784"/>
      <c r="AC79" s="784"/>
      <c r="AD79" s="784"/>
      <c r="AE79" s="784"/>
      <c r="AF79" s="784"/>
      <c r="AG79" s="784"/>
      <c r="AH79" s="784"/>
      <c r="AL79" s="784"/>
      <c r="AM79" s="784"/>
      <c r="AN79" s="784"/>
      <c r="AO79" s="784"/>
      <c r="AP79" s="784"/>
      <c r="AQ79" s="784"/>
      <c r="AR79" s="784"/>
      <c r="AS79" s="784"/>
    </row>
    <row r="80" spans="20:45" x14ac:dyDescent="0.25">
      <c r="T80" s="784"/>
      <c r="U80" s="784"/>
      <c r="V80" s="784"/>
      <c r="W80" s="784"/>
      <c r="X80" s="784"/>
      <c r="Y80" s="784"/>
      <c r="Z80" s="784"/>
      <c r="AA80" s="784"/>
      <c r="AB80" s="784"/>
      <c r="AC80" s="784"/>
      <c r="AD80" s="784"/>
      <c r="AE80" s="784"/>
      <c r="AF80" s="784"/>
      <c r="AG80" s="784"/>
      <c r="AH80" s="784"/>
      <c r="AL80" s="784"/>
      <c r="AM80" s="784"/>
      <c r="AN80" s="784"/>
      <c r="AO80" s="784"/>
      <c r="AP80" s="784"/>
      <c r="AQ80" s="784"/>
      <c r="AR80" s="784"/>
      <c r="AS80" s="784"/>
    </row>
    <row r="81" spans="20:45" x14ac:dyDescent="0.25">
      <c r="T81" s="784"/>
      <c r="U81" s="784"/>
      <c r="V81" s="784"/>
      <c r="W81" s="784"/>
      <c r="X81" s="784"/>
      <c r="Y81" s="784"/>
      <c r="Z81" s="784"/>
      <c r="AA81" s="784"/>
      <c r="AB81" s="784"/>
      <c r="AC81" s="784"/>
      <c r="AD81" s="784"/>
      <c r="AE81" s="784"/>
      <c r="AF81" s="784"/>
      <c r="AG81" s="784"/>
      <c r="AH81" s="784"/>
      <c r="AL81" s="784"/>
      <c r="AM81" s="784"/>
      <c r="AN81" s="784"/>
      <c r="AO81" s="784"/>
      <c r="AP81" s="784"/>
      <c r="AQ81" s="784"/>
      <c r="AR81" s="784"/>
      <c r="AS81" s="784"/>
    </row>
    <row r="82" spans="20:45" x14ac:dyDescent="0.25">
      <c r="T82" s="784"/>
      <c r="U82" s="784"/>
      <c r="V82" s="784"/>
      <c r="W82" s="784"/>
      <c r="X82" s="784"/>
      <c r="Y82" s="784"/>
      <c r="Z82" s="784"/>
      <c r="AA82" s="784"/>
      <c r="AB82" s="784"/>
      <c r="AC82" s="784"/>
      <c r="AD82" s="784"/>
      <c r="AE82" s="784"/>
      <c r="AF82" s="784"/>
      <c r="AG82" s="784"/>
      <c r="AH82" s="784"/>
      <c r="AL82" s="784"/>
      <c r="AM82" s="784"/>
      <c r="AN82" s="784"/>
      <c r="AO82" s="784"/>
      <c r="AP82" s="784"/>
      <c r="AQ82" s="784"/>
      <c r="AR82" s="784"/>
      <c r="AS82" s="784"/>
    </row>
    <row r="83" spans="20:45" x14ac:dyDescent="0.25">
      <c r="T83" s="784"/>
      <c r="U83" s="784"/>
      <c r="V83" s="784"/>
      <c r="W83" s="784"/>
      <c r="X83" s="784"/>
      <c r="Y83" s="784"/>
      <c r="Z83" s="784"/>
      <c r="AA83" s="784"/>
      <c r="AB83" s="784"/>
      <c r="AC83" s="784"/>
      <c r="AD83" s="784"/>
      <c r="AE83" s="784"/>
      <c r="AF83" s="784"/>
      <c r="AG83" s="784"/>
      <c r="AH83" s="784"/>
      <c r="AL83" s="784"/>
      <c r="AM83" s="784"/>
      <c r="AN83" s="784"/>
      <c r="AO83" s="784"/>
      <c r="AP83" s="784"/>
      <c r="AQ83" s="784"/>
      <c r="AR83" s="784"/>
      <c r="AS83" s="784"/>
    </row>
    <row r="84" spans="20:45" x14ac:dyDescent="0.25">
      <c r="T84" s="784"/>
      <c r="U84" s="784"/>
      <c r="V84" s="784"/>
      <c r="W84" s="784"/>
      <c r="X84" s="784"/>
      <c r="Y84" s="784"/>
      <c r="Z84" s="784"/>
      <c r="AA84" s="784"/>
      <c r="AB84" s="784"/>
      <c r="AC84" s="784"/>
      <c r="AD84" s="784"/>
      <c r="AE84" s="784"/>
      <c r="AF84" s="784"/>
      <c r="AG84" s="784"/>
      <c r="AH84" s="784"/>
      <c r="AL84" s="784"/>
      <c r="AM84" s="784"/>
      <c r="AN84" s="784"/>
      <c r="AO84" s="784"/>
      <c r="AP84" s="784"/>
      <c r="AQ84" s="784"/>
      <c r="AR84" s="784"/>
      <c r="AS84" s="784"/>
    </row>
    <row r="85" spans="20:45" x14ac:dyDescent="0.25">
      <c r="T85" s="784"/>
      <c r="U85" s="784"/>
      <c r="V85" s="784"/>
      <c r="W85" s="784"/>
      <c r="X85" s="784"/>
      <c r="Y85" s="784"/>
      <c r="Z85" s="784"/>
      <c r="AA85" s="784"/>
      <c r="AB85" s="784"/>
      <c r="AC85" s="784"/>
      <c r="AD85" s="784"/>
      <c r="AE85" s="784"/>
      <c r="AF85" s="784"/>
      <c r="AG85" s="784"/>
      <c r="AH85" s="784"/>
      <c r="AL85" s="784"/>
      <c r="AM85" s="784"/>
      <c r="AN85" s="784"/>
      <c r="AO85" s="784"/>
      <c r="AP85" s="784"/>
      <c r="AQ85" s="784"/>
      <c r="AR85" s="784"/>
      <c r="AS85" s="784"/>
    </row>
    <row r="86" spans="20:45" x14ac:dyDescent="0.25">
      <c r="T86" s="784"/>
      <c r="U86" s="784"/>
      <c r="V86" s="784"/>
      <c r="W86" s="784"/>
      <c r="X86" s="784"/>
      <c r="Y86" s="784"/>
      <c r="Z86" s="784"/>
      <c r="AA86" s="784"/>
      <c r="AB86" s="784"/>
      <c r="AC86" s="784"/>
      <c r="AD86" s="784"/>
      <c r="AE86" s="784"/>
      <c r="AF86" s="784"/>
      <c r="AG86" s="784"/>
      <c r="AH86" s="784"/>
      <c r="AL86" s="784"/>
      <c r="AM86" s="784"/>
      <c r="AN86" s="784"/>
      <c r="AO86" s="784"/>
      <c r="AP86" s="784"/>
      <c r="AQ86" s="784"/>
      <c r="AR86" s="784"/>
      <c r="AS86" s="784"/>
    </row>
    <row r="87" spans="20:45" x14ac:dyDescent="0.25">
      <c r="T87" s="784"/>
      <c r="U87" s="784"/>
      <c r="V87" s="784"/>
      <c r="W87" s="784"/>
      <c r="X87" s="784"/>
      <c r="Y87" s="784"/>
      <c r="Z87" s="784"/>
      <c r="AA87" s="784"/>
      <c r="AB87" s="784"/>
      <c r="AC87" s="784"/>
      <c r="AD87" s="784"/>
      <c r="AE87" s="784"/>
      <c r="AF87" s="784"/>
      <c r="AG87" s="784"/>
      <c r="AH87" s="784"/>
      <c r="AL87" s="784"/>
      <c r="AM87" s="784"/>
      <c r="AN87" s="784"/>
      <c r="AO87" s="784"/>
      <c r="AP87" s="784"/>
      <c r="AQ87" s="784"/>
      <c r="AR87" s="784"/>
      <c r="AS87" s="784"/>
    </row>
    <row r="88" spans="20:45" x14ac:dyDescent="0.25">
      <c r="T88" s="784"/>
      <c r="U88" s="784"/>
      <c r="V88" s="784"/>
      <c r="W88" s="784"/>
      <c r="X88" s="784"/>
      <c r="Y88" s="784"/>
      <c r="Z88" s="784"/>
      <c r="AA88" s="784"/>
      <c r="AB88" s="784"/>
      <c r="AC88" s="784"/>
      <c r="AD88" s="784"/>
      <c r="AE88" s="784"/>
      <c r="AF88" s="784"/>
      <c r="AG88" s="784"/>
      <c r="AH88" s="784"/>
      <c r="AL88" s="784"/>
      <c r="AM88" s="784"/>
      <c r="AN88" s="784"/>
      <c r="AO88" s="784"/>
      <c r="AP88" s="784"/>
      <c r="AQ88" s="784"/>
      <c r="AR88" s="784"/>
      <c r="AS88" s="784"/>
    </row>
    <row r="89" spans="20:45" x14ac:dyDescent="0.25">
      <c r="T89" s="784"/>
      <c r="U89" s="784"/>
      <c r="V89" s="784"/>
      <c r="W89" s="784"/>
      <c r="X89" s="784"/>
      <c r="Y89" s="784"/>
      <c r="Z89" s="784"/>
      <c r="AA89" s="784"/>
      <c r="AB89" s="784"/>
      <c r="AC89" s="784"/>
      <c r="AD89" s="784"/>
      <c r="AE89" s="784"/>
      <c r="AF89" s="784"/>
      <c r="AG89" s="784"/>
      <c r="AH89" s="784"/>
      <c r="AL89" s="784"/>
      <c r="AM89" s="784"/>
      <c r="AN89" s="784"/>
      <c r="AO89" s="784"/>
      <c r="AP89" s="784"/>
      <c r="AQ89" s="784"/>
      <c r="AR89" s="784"/>
      <c r="AS89" s="784"/>
    </row>
    <row r="90" spans="20:45" x14ac:dyDescent="0.25">
      <c r="T90" s="784"/>
      <c r="U90" s="784"/>
      <c r="V90" s="784"/>
      <c r="W90" s="784"/>
      <c r="X90" s="784"/>
      <c r="Y90" s="784"/>
      <c r="Z90" s="784"/>
      <c r="AA90" s="784"/>
      <c r="AB90" s="784"/>
      <c r="AC90" s="784"/>
      <c r="AD90" s="784"/>
      <c r="AE90" s="784"/>
      <c r="AF90" s="784"/>
      <c r="AG90" s="784"/>
      <c r="AH90" s="784"/>
      <c r="AL90" s="784"/>
      <c r="AM90" s="784"/>
      <c r="AN90" s="784"/>
      <c r="AO90" s="784"/>
      <c r="AP90" s="784"/>
      <c r="AQ90" s="784"/>
      <c r="AR90" s="784"/>
      <c r="AS90" s="784"/>
    </row>
    <row r="91" spans="20:45" x14ac:dyDescent="0.25">
      <c r="T91" s="784"/>
      <c r="U91" s="784"/>
      <c r="V91" s="784"/>
      <c r="W91" s="784"/>
      <c r="X91" s="784"/>
      <c r="Y91" s="784"/>
      <c r="Z91" s="784"/>
      <c r="AA91" s="784"/>
      <c r="AB91" s="784"/>
      <c r="AC91" s="784"/>
      <c r="AD91" s="784"/>
      <c r="AE91" s="784"/>
      <c r="AF91" s="784"/>
      <c r="AG91" s="784"/>
      <c r="AH91" s="784"/>
      <c r="AL91" s="784"/>
      <c r="AM91" s="784"/>
      <c r="AN91" s="784"/>
      <c r="AO91" s="784"/>
      <c r="AP91" s="784"/>
      <c r="AQ91" s="784"/>
      <c r="AR91" s="784"/>
      <c r="AS91" s="784"/>
    </row>
    <row r="92" spans="20:45" x14ac:dyDescent="0.25">
      <c r="T92" s="784"/>
      <c r="U92" s="784"/>
      <c r="V92" s="784"/>
      <c r="W92" s="784"/>
      <c r="X92" s="784"/>
      <c r="Y92" s="784"/>
      <c r="Z92" s="784"/>
      <c r="AA92" s="784"/>
      <c r="AB92" s="784"/>
      <c r="AC92" s="784"/>
      <c r="AD92" s="784"/>
      <c r="AE92" s="784"/>
      <c r="AF92" s="784"/>
      <c r="AG92" s="784"/>
      <c r="AH92" s="784"/>
      <c r="AL92" s="784"/>
      <c r="AM92" s="784"/>
      <c r="AN92" s="784"/>
      <c r="AO92" s="784"/>
      <c r="AP92" s="784"/>
      <c r="AQ92" s="784"/>
      <c r="AR92" s="784"/>
      <c r="AS92" s="784"/>
    </row>
    <row r="93" spans="20:45" x14ac:dyDescent="0.25">
      <c r="T93" s="784"/>
      <c r="U93" s="784"/>
      <c r="V93" s="784"/>
      <c r="W93" s="784"/>
      <c r="X93" s="784"/>
      <c r="Y93" s="784"/>
      <c r="Z93" s="784"/>
      <c r="AA93" s="784"/>
      <c r="AB93" s="784"/>
      <c r="AC93" s="784"/>
      <c r="AD93" s="784"/>
      <c r="AE93" s="784"/>
      <c r="AF93" s="784"/>
      <c r="AG93" s="784"/>
      <c r="AH93" s="784"/>
      <c r="AL93" s="784"/>
      <c r="AM93" s="784"/>
      <c r="AN93" s="784"/>
      <c r="AO93" s="784"/>
      <c r="AP93" s="784"/>
      <c r="AQ93" s="784"/>
      <c r="AR93" s="784"/>
      <c r="AS93" s="784"/>
    </row>
    <row r="94" spans="20:45" x14ac:dyDescent="0.25">
      <c r="T94" s="784"/>
      <c r="U94" s="784"/>
      <c r="V94" s="784"/>
      <c r="W94" s="784"/>
      <c r="X94" s="784"/>
      <c r="Y94" s="784"/>
      <c r="Z94" s="784"/>
      <c r="AA94" s="784"/>
      <c r="AB94" s="784"/>
      <c r="AC94" s="784"/>
      <c r="AD94" s="784"/>
      <c r="AE94" s="784"/>
      <c r="AF94" s="784"/>
      <c r="AG94" s="784"/>
      <c r="AH94" s="784"/>
      <c r="AL94" s="784"/>
      <c r="AM94" s="784"/>
      <c r="AN94" s="784"/>
      <c r="AO94" s="784"/>
      <c r="AP94" s="784"/>
      <c r="AQ94" s="784"/>
      <c r="AR94" s="784"/>
      <c r="AS94" s="784"/>
    </row>
    <row r="95" spans="20:45" x14ac:dyDescent="0.25">
      <c r="T95" s="784"/>
      <c r="U95" s="784"/>
      <c r="V95" s="784"/>
      <c r="W95" s="784"/>
      <c r="X95" s="784"/>
      <c r="Y95" s="784"/>
      <c r="Z95" s="784"/>
      <c r="AA95" s="784"/>
      <c r="AB95" s="784"/>
      <c r="AC95" s="784"/>
      <c r="AD95" s="784"/>
      <c r="AE95" s="784"/>
      <c r="AF95" s="784"/>
      <c r="AG95" s="784"/>
      <c r="AH95" s="784"/>
      <c r="AL95" s="784"/>
      <c r="AM95" s="784"/>
      <c r="AN95" s="784"/>
      <c r="AO95" s="784"/>
      <c r="AP95" s="784"/>
      <c r="AQ95" s="784"/>
      <c r="AR95" s="784"/>
      <c r="AS95" s="784"/>
    </row>
    <row r="96" spans="20:45" x14ac:dyDescent="0.25">
      <c r="T96" s="784"/>
      <c r="U96" s="784"/>
      <c r="V96" s="784"/>
      <c r="W96" s="784"/>
      <c r="X96" s="784"/>
      <c r="Y96" s="784"/>
      <c r="Z96" s="784"/>
      <c r="AA96" s="784"/>
      <c r="AB96" s="784"/>
      <c r="AC96" s="784"/>
      <c r="AD96" s="784"/>
      <c r="AE96" s="784"/>
      <c r="AF96" s="784"/>
      <c r="AG96" s="784"/>
      <c r="AH96" s="784"/>
      <c r="AL96" s="784"/>
      <c r="AM96" s="784"/>
      <c r="AN96" s="784"/>
      <c r="AO96" s="784"/>
      <c r="AP96" s="784"/>
      <c r="AQ96" s="784"/>
      <c r="AR96" s="784"/>
      <c r="AS96" s="784"/>
    </row>
    <row r="97" spans="20:45" x14ac:dyDescent="0.25">
      <c r="T97" s="784"/>
      <c r="U97" s="784"/>
      <c r="V97" s="784"/>
      <c r="W97" s="784"/>
      <c r="X97" s="784"/>
      <c r="Y97" s="784"/>
      <c r="Z97" s="784"/>
      <c r="AA97" s="784"/>
      <c r="AB97" s="784"/>
      <c r="AC97" s="784"/>
      <c r="AD97" s="784"/>
      <c r="AE97" s="784"/>
      <c r="AF97" s="784"/>
      <c r="AG97" s="784"/>
      <c r="AH97" s="784"/>
      <c r="AL97" s="784"/>
      <c r="AM97" s="784"/>
      <c r="AN97" s="784"/>
      <c r="AO97" s="784"/>
      <c r="AP97" s="784"/>
      <c r="AQ97" s="784"/>
      <c r="AR97" s="784"/>
      <c r="AS97" s="784"/>
    </row>
    <row r="98" spans="20:45" x14ac:dyDescent="0.25">
      <c r="T98" s="784"/>
      <c r="U98" s="784"/>
      <c r="V98" s="784"/>
      <c r="W98" s="784"/>
      <c r="X98" s="784"/>
      <c r="Y98" s="784"/>
      <c r="Z98" s="784"/>
      <c r="AA98" s="784"/>
      <c r="AB98" s="784"/>
      <c r="AC98" s="784"/>
      <c r="AD98" s="784"/>
      <c r="AE98" s="784"/>
      <c r="AF98" s="784"/>
      <c r="AG98" s="784"/>
      <c r="AH98" s="784"/>
      <c r="AL98" s="784"/>
      <c r="AM98" s="784"/>
      <c r="AN98" s="784"/>
      <c r="AO98" s="784"/>
      <c r="AP98" s="784"/>
      <c r="AQ98" s="784"/>
      <c r="AR98" s="784"/>
      <c r="AS98" s="784"/>
    </row>
    <row r="99" spans="20:45" x14ac:dyDescent="0.25">
      <c r="T99" s="784"/>
      <c r="U99" s="784"/>
      <c r="V99" s="784"/>
      <c r="W99" s="784"/>
      <c r="X99" s="784"/>
      <c r="Y99" s="784"/>
      <c r="Z99" s="784"/>
      <c r="AA99" s="784"/>
      <c r="AB99" s="784"/>
      <c r="AC99" s="784"/>
      <c r="AD99" s="784"/>
      <c r="AE99" s="784"/>
      <c r="AF99" s="784"/>
      <c r="AG99" s="784"/>
      <c r="AH99" s="784"/>
      <c r="AL99" s="784"/>
      <c r="AM99" s="784"/>
      <c r="AN99" s="784"/>
      <c r="AO99" s="784"/>
      <c r="AP99" s="784"/>
      <c r="AQ99" s="784"/>
      <c r="AR99" s="784"/>
      <c r="AS99" s="784"/>
    </row>
    <row r="100" spans="20:45" x14ac:dyDescent="0.25">
      <c r="T100" s="784"/>
      <c r="U100" s="784"/>
      <c r="V100" s="784"/>
      <c r="W100" s="784"/>
      <c r="X100" s="784"/>
      <c r="Y100" s="784"/>
      <c r="Z100" s="784"/>
      <c r="AA100" s="784"/>
      <c r="AB100" s="784"/>
      <c r="AC100" s="784"/>
      <c r="AD100" s="784"/>
      <c r="AE100" s="784"/>
      <c r="AF100" s="784"/>
      <c r="AG100" s="784"/>
      <c r="AH100" s="784"/>
      <c r="AL100" s="784"/>
      <c r="AM100" s="784"/>
      <c r="AN100" s="784"/>
      <c r="AO100" s="784"/>
      <c r="AP100" s="784"/>
      <c r="AQ100" s="784"/>
      <c r="AR100" s="784"/>
      <c r="AS100" s="784"/>
    </row>
    <row r="101" spans="20:45" x14ac:dyDescent="0.25">
      <c r="T101" s="784"/>
      <c r="U101" s="784"/>
      <c r="V101" s="784"/>
      <c r="W101" s="784"/>
      <c r="X101" s="784"/>
      <c r="Y101" s="784"/>
      <c r="Z101" s="784"/>
      <c r="AA101" s="784"/>
      <c r="AB101" s="784"/>
      <c r="AC101" s="784"/>
      <c r="AD101" s="784"/>
      <c r="AE101" s="784"/>
      <c r="AF101" s="784"/>
      <c r="AG101" s="784"/>
      <c r="AH101" s="784"/>
      <c r="AL101" s="784"/>
      <c r="AM101" s="784"/>
      <c r="AN101" s="784"/>
      <c r="AO101" s="784"/>
      <c r="AP101" s="784"/>
      <c r="AQ101" s="784"/>
      <c r="AR101" s="784"/>
      <c r="AS101" s="784"/>
    </row>
    <row r="102" spans="20:45" x14ac:dyDescent="0.25">
      <c r="T102" s="784"/>
      <c r="U102" s="784"/>
      <c r="V102" s="784"/>
      <c r="W102" s="784"/>
      <c r="X102" s="784"/>
      <c r="Y102" s="784"/>
      <c r="Z102" s="784"/>
      <c r="AA102" s="784"/>
      <c r="AB102" s="784"/>
      <c r="AC102" s="784"/>
      <c r="AD102" s="784"/>
      <c r="AE102" s="784"/>
      <c r="AF102" s="784"/>
      <c r="AG102" s="784"/>
      <c r="AH102" s="784"/>
      <c r="AL102" s="784"/>
      <c r="AM102" s="784"/>
      <c r="AN102" s="784"/>
      <c r="AO102" s="784"/>
      <c r="AP102" s="784"/>
      <c r="AQ102" s="784"/>
      <c r="AR102" s="784"/>
      <c r="AS102" s="784"/>
    </row>
    <row r="103" spans="20:45" x14ac:dyDescent="0.25">
      <c r="T103" s="784"/>
      <c r="U103" s="784"/>
      <c r="V103" s="784"/>
      <c r="W103" s="784"/>
      <c r="X103" s="784"/>
      <c r="Y103" s="784"/>
      <c r="Z103" s="784"/>
      <c r="AA103" s="784"/>
      <c r="AB103" s="784"/>
      <c r="AC103" s="784"/>
      <c r="AD103" s="784"/>
      <c r="AE103" s="784"/>
      <c r="AF103" s="784"/>
      <c r="AG103" s="784"/>
      <c r="AH103" s="784"/>
      <c r="AL103" s="784"/>
      <c r="AM103" s="784"/>
      <c r="AN103" s="784"/>
      <c r="AO103" s="784"/>
      <c r="AP103" s="784"/>
      <c r="AQ103" s="784"/>
      <c r="AR103" s="784"/>
      <c r="AS103" s="784"/>
    </row>
    <row r="104" spans="20:45" x14ac:dyDescent="0.25">
      <c r="T104" s="784"/>
      <c r="U104" s="784"/>
      <c r="V104" s="784"/>
      <c r="W104" s="784"/>
      <c r="X104" s="784"/>
      <c r="Y104" s="784"/>
      <c r="Z104" s="784"/>
      <c r="AA104" s="784"/>
      <c r="AB104" s="784"/>
      <c r="AC104" s="784"/>
      <c r="AD104" s="784"/>
      <c r="AE104" s="784"/>
      <c r="AF104" s="784"/>
      <c r="AG104" s="784"/>
      <c r="AH104" s="784"/>
      <c r="AL104" s="784"/>
      <c r="AM104" s="784"/>
      <c r="AN104" s="784"/>
      <c r="AO104" s="784"/>
      <c r="AP104" s="784"/>
      <c r="AQ104" s="784"/>
      <c r="AR104" s="784"/>
      <c r="AS104" s="784"/>
    </row>
    <row r="105" spans="20:45" x14ac:dyDescent="0.25">
      <c r="T105" s="784"/>
      <c r="U105" s="784"/>
      <c r="V105" s="784"/>
      <c r="W105" s="784"/>
      <c r="X105" s="784"/>
      <c r="Y105" s="784"/>
      <c r="Z105" s="784"/>
      <c r="AA105" s="784"/>
      <c r="AB105" s="784"/>
      <c r="AC105" s="784"/>
      <c r="AD105" s="784"/>
      <c r="AE105" s="784"/>
      <c r="AF105" s="784"/>
      <c r="AG105" s="784"/>
      <c r="AH105" s="784"/>
      <c r="AL105" s="784"/>
      <c r="AM105" s="784"/>
      <c r="AN105" s="784"/>
      <c r="AO105" s="784"/>
      <c r="AP105" s="784"/>
      <c r="AQ105" s="784"/>
      <c r="AR105" s="784"/>
      <c r="AS105" s="784"/>
    </row>
    <row r="106" spans="20:45" x14ac:dyDescent="0.25">
      <c r="T106" s="784"/>
      <c r="U106" s="784"/>
      <c r="V106" s="784"/>
      <c r="W106" s="784"/>
      <c r="X106" s="784"/>
      <c r="Y106" s="784"/>
      <c r="Z106" s="784"/>
      <c r="AA106" s="784"/>
      <c r="AB106" s="784"/>
      <c r="AC106" s="784"/>
      <c r="AD106" s="784"/>
      <c r="AE106" s="784"/>
      <c r="AF106" s="784"/>
      <c r="AG106" s="784"/>
      <c r="AH106" s="784"/>
      <c r="AL106" s="784"/>
      <c r="AM106" s="784"/>
      <c r="AN106" s="784"/>
      <c r="AO106" s="784"/>
      <c r="AP106" s="784"/>
      <c r="AQ106" s="784"/>
      <c r="AR106" s="784"/>
      <c r="AS106" s="784"/>
    </row>
    <row r="107" spans="20:45" x14ac:dyDescent="0.25">
      <c r="T107" s="784"/>
      <c r="U107" s="784"/>
      <c r="V107" s="784"/>
      <c r="W107" s="784"/>
      <c r="X107" s="784"/>
      <c r="Y107" s="784"/>
      <c r="Z107" s="784"/>
      <c r="AA107" s="784"/>
      <c r="AB107" s="784"/>
      <c r="AC107" s="784"/>
      <c r="AD107" s="784"/>
      <c r="AE107" s="784"/>
      <c r="AF107" s="784"/>
      <c r="AG107" s="784"/>
      <c r="AH107" s="784"/>
      <c r="AL107" s="784"/>
      <c r="AM107" s="784"/>
      <c r="AN107" s="784"/>
      <c r="AO107" s="784"/>
      <c r="AP107" s="784"/>
      <c r="AQ107" s="784"/>
      <c r="AR107" s="784"/>
      <c r="AS107" s="784"/>
    </row>
    <row r="108" spans="20:45" x14ac:dyDescent="0.25">
      <c r="T108" s="784"/>
      <c r="U108" s="784"/>
      <c r="V108" s="784"/>
      <c r="W108" s="784"/>
      <c r="X108" s="784"/>
      <c r="Y108" s="784"/>
      <c r="Z108" s="784"/>
      <c r="AA108" s="784"/>
      <c r="AB108" s="784"/>
      <c r="AC108" s="784"/>
      <c r="AD108" s="784"/>
      <c r="AE108" s="784"/>
      <c r="AF108" s="784"/>
      <c r="AG108" s="784"/>
      <c r="AH108" s="784"/>
      <c r="AL108" s="784"/>
      <c r="AM108" s="784"/>
      <c r="AN108" s="784"/>
      <c r="AO108" s="784"/>
      <c r="AP108" s="784"/>
      <c r="AQ108" s="784"/>
      <c r="AR108" s="784"/>
      <c r="AS108" s="784"/>
    </row>
    <row r="109" spans="20:45" x14ac:dyDescent="0.25">
      <c r="T109" s="784"/>
      <c r="U109" s="784"/>
      <c r="V109" s="784"/>
      <c r="W109" s="784"/>
      <c r="X109" s="784"/>
      <c r="Y109" s="784"/>
      <c r="Z109" s="784"/>
      <c r="AA109" s="784"/>
      <c r="AB109" s="784"/>
      <c r="AC109" s="784"/>
      <c r="AD109" s="784"/>
      <c r="AE109" s="784"/>
      <c r="AF109" s="784"/>
      <c r="AG109" s="784"/>
      <c r="AH109" s="784"/>
      <c r="AL109" s="784"/>
      <c r="AM109" s="784"/>
      <c r="AN109" s="784"/>
      <c r="AO109" s="784"/>
      <c r="AP109" s="784"/>
      <c r="AQ109" s="784"/>
      <c r="AR109" s="784"/>
      <c r="AS109" s="784"/>
    </row>
    <row r="110" spans="20:45" x14ac:dyDescent="0.25">
      <c r="T110" s="784"/>
      <c r="U110" s="784"/>
      <c r="V110" s="784"/>
      <c r="W110" s="784"/>
      <c r="X110" s="784"/>
      <c r="Y110" s="784"/>
      <c r="Z110" s="784"/>
      <c r="AA110" s="784"/>
      <c r="AB110" s="784"/>
      <c r="AC110" s="784"/>
      <c r="AD110" s="784"/>
      <c r="AE110" s="784"/>
      <c r="AF110" s="784"/>
      <c r="AG110" s="784"/>
      <c r="AH110" s="784"/>
      <c r="AL110" s="784"/>
      <c r="AM110" s="784"/>
      <c r="AN110" s="784"/>
      <c r="AO110" s="784"/>
      <c r="AP110" s="784"/>
      <c r="AQ110" s="784"/>
      <c r="AR110" s="784"/>
      <c r="AS110" s="784"/>
    </row>
    <row r="111" spans="20:45" x14ac:dyDescent="0.25">
      <c r="T111" s="784"/>
      <c r="U111" s="784"/>
      <c r="V111" s="784"/>
      <c r="W111" s="784"/>
      <c r="X111" s="784"/>
      <c r="Y111" s="784"/>
      <c r="Z111" s="784"/>
      <c r="AA111" s="784"/>
      <c r="AB111" s="784"/>
      <c r="AC111" s="784"/>
      <c r="AD111" s="784"/>
      <c r="AE111" s="784"/>
      <c r="AF111" s="784"/>
      <c r="AG111" s="784"/>
      <c r="AH111" s="784"/>
      <c r="AL111" s="784"/>
      <c r="AM111" s="784"/>
      <c r="AN111" s="784"/>
      <c r="AO111" s="784"/>
      <c r="AP111" s="784"/>
      <c r="AQ111" s="784"/>
      <c r="AR111" s="784"/>
      <c r="AS111" s="784"/>
    </row>
    <row r="112" spans="20:45" x14ac:dyDescent="0.25">
      <c r="T112" s="784"/>
      <c r="U112" s="784"/>
      <c r="V112" s="784"/>
      <c r="W112" s="784"/>
      <c r="X112" s="784"/>
      <c r="Y112" s="784"/>
      <c r="Z112" s="784"/>
      <c r="AA112" s="784"/>
      <c r="AB112" s="784"/>
      <c r="AC112" s="784"/>
      <c r="AD112" s="784"/>
      <c r="AE112" s="784"/>
      <c r="AF112" s="784"/>
      <c r="AG112" s="784"/>
      <c r="AH112" s="784"/>
      <c r="AL112" s="784"/>
      <c r="AM112" s="784"/>
      <c r="AN112" s="784"/>
      <c r="AO112" s="784"/>
      <c r="AP112" s="784"/>
      <c r="AQ112" s="784"/>
      <c r="AR112" s="784"/>
      <c r="AS112" s="784"/>
    </row>
    <row r="113" spans="20:45" x14ac:dyDescent="0.25">
      <c r="T113" s="784"/>
      <c r="U113" s="784"/>
      <c r="V113" s="784"/>
      <c r="W113" s="784"/>
      <c r="X113" s="784"/>
      <c r="Y113" s="784"/>
      <c r="Z113" s="784"/>
      <c r="AA113" s="784"/>
      <c r="AB113" s="784"/>
      <c r="AC113" s="784"/>
      <c r="AD113" s="784"/>
      <c r="AE113" s="784"/>
      <c r="AF113" s="784"/>
      <c r="AG113" s="784"/>
      <c r="AH113" s="784"/>
      <c r="AL113" s="784"/>
      <c r="AM113" s="784"/>
      <c r="AN113" s="784"/>
      <c r="AO113" s="784"/>
      <c r="AP113" s="784"/>
      <c r="AQ113" s="784"/>
      <c r="AR113" s="784"/>
      <c r="AS113" s="784"/>
    </row>
    <row r="114" spans="20:45" x14ac:dyDescent="0.25">
      <c r="T114" s="784"/>
      <c r="U114" s="784"/>
      <c r="V114" s="784"/>
      <c r="W114" s="784"/>
      <c r="X114" s="784"/>
      <c r="Y114" s="784"/>
      <c r="Z114" s="784"/>
      <c r="AA114" s="784"/>
      <c r="AB114" s="784"/>
      <c r="AC114" s="784"/>
      <c r="AD114" s="784"/>
      <c r="AE114" s="784"/>
      <c r="AF114" s="784"/>
      <c r="AG114" s="784"/>
      <c r="AH114" s="784"/>
      <c r="AL114" s="784"/>
      <c r="AM114" s="784"/>
      <c r="AN114" s="784"/>
      <c r="AO114" s="784"/>
      <c r="AP114" s="784"/>
      <c r="AQ114" s="784"/>
      <c r="AR114" s="784"/>
      <c r="AS114" s="784"/>
    </row>
    <row r="115" spans="20:45" x14ac:dyDescent="0.25">
      <c r="T115" s="784"/>
      <c r="U115" s="784"/>
      <c r="V115" s="784"/>
      <c r="W115" s="784"/>
      <c r="X115" s="784"/>
      <c r="Y115" s="784"/>
      <c r="Z115" s="784"/>
      <c r="AA115" s="784"/>
      <c r="AB115" s="784"/>
      <c r="AC115" s="784"/>
      <c r="AD115" s="784"/>
      <c r="AE115" s="784"/>
      <c r="AF115" s="784"/>
      <c r="AG115" s="784"/>
      <c r="AH115" s="784"/>
      <c r="AL115" s="784"/>
      <c r="AM115" s="784"/>
      <c r="AN115" s="784"/>
      <c r="AO115" s="784"/>
      <c r="AP115" s="784"/>
      <c r="AQ115" s="784"/>
      <c r="AR115" s="784"/>
      <c r="AS115" s="784"/>
    </row>
    <row r="116" spans="20:45" x14ac:dyDescent="0.25">
      <c r="T116" s="784"/>
      <c r="U116" s="784"/>
      <c r="V116" s="784"/>
      <c r="W116" s="784"/>
      <c r="X116" s="784"/>
      <c r="Y116" s="784"/>
      <c r="Z116" s="784"/>
      <c r="AA116" s="784"/>
      <c r="AB116" s="784"/>
      <c r="AC116" s="784"/>
      <c r="AD116" s="784"/>
      <c r="AE116" s="784"/>
      <c r="AF116" s="784"/>
      <c r="AG116" s="784"/>
      <c r="AH116" s="784"/>
      <c r="AL116" s="784"/>
      <c r="AM116" s="784"/>
      <c r="AN116" s="784"/>
      <c r="AO116" s="784"/>
      <c r="AP116" s="784"/>
      <c r="AQ116" s="784"/>
      <c r="AR116" s="784"/>
      <c r="AS116" s="784"/>
    </row>
    <row r="117" spans="20:45" x14ac:dyDescent="0.25">
      <c r="T117" s="784"/>
      <c r="U117" s="784"/>
      <c r="V117" s="784"/>
      <c r="W117" s="784"/>
      <c r="X117" s="784"/>
      <c r="Y117" s="784"/>
      <c r="Z117" s="784"/>
      <c r="AA117" s="784"/>
      <c r="AB117" s="784"/>
      <c r="AC117" s="784"/>
      <c r="AD117" s="784"/>
      <c r="AE117" s="784"/>
      <c r="AF117" s="784"/>
      <c r="AG117" s="784"/>
      <c r="AH117" s="784"/>
      <c r="AL117" s="784"/>
      <c r="AM117" s="784"/>
      <c r="AN117" s="784"/>
      <c r="AO117" s="784"/>
      <c r="AP117" s="784"/>
      <c r="AQ117" s="784"/>
      <c r="AR117" s="784"/>
      <c r="AS117" s="784"/>
    </row>
    <row r="118" spans="20:45" x14ac:dyDescent="0.25">
      <c r="T118" s="784"/>
      <c r="U118" s="784"/>
      <c r="V118" s="784"/>
      <c r="W118" s="784"/>
      <c r="X118" s="784"/>
      <c r="Y118" s="784"/>
      <c r="Z118" s="784"/>
      <c r="AA118" s="784"/>
      <c r="AB118" s="784"/>
      <c r="AC118" s="784"/>
      <c r="AD118" s="784"/>
      <c r="AE118" s="784"/>
      <c r="AF118" s="784"/>
      <c r="AG118" s="784"/>
      <c r="AH118" s="784"/>
      <c r="AL118" s="784"/>
      <c r="AM118" s="784"/>
      <c r="AN118" s="784"/>
      <c r="AO118" s="784"/>
      <c r="AP118" s="784"/>
      <c r="AQ118" s="784"/>
      <c r="AR118" s="784"/>
      <c r="AS118" s="784"/>
    </row>
    <row r="119" spans="20:45" x14ac:dyDescent="0.25">
      <c r="T119" s="784"/>
      <c r="U119" s="784"/>
      <c r="V119" s="784"/>
      <c r="W119" s="784"/>
      <c r="X119" s="784"/>
      <c r="Y119" s="784"/>
      <c r="Z119" s="784"/>
      <c r="AA119" s="784"/>
      <c r="AB119" s="784"/>
      <c r="AC119" s="784"/>
      <c r="AD119" s="784"/>
      <c r="AE119" s="784"/>
      <c r="AF119" s="784"/>
      <c r="AG119" s="784"/>
      <c r="AH119" s="784"/>
      <c r="AL119" s="784"/>
      <c r="AM119" s="784"/>
      <c r="AN119" s="784"/>
      <c r="AO119" s="784"/>
      <c r="AP119" s="784"/>
      <c r="AQ119" s="784"/>
      <c r="AR119" s="784"/>
      <c r="AS119" s="784"/>
    </row>
    <row r="120" spans="20:45" x14ac:dyDescent="0.25">
      <c r="T120" s="784"/>
      <c r="U120" s="784"/>
      <c r="V120" s="784"/>
      <c r="W120" s="784"/>
      <c r="X120" s="784"/>
      <c r="Y120" s="784"/>
      <c r="Z120" s="784"/>
      <c r="AA120" s="784"/>
      <c r="AB120" s="784"/>
      <c r="AC120" s="784"/>
      <c r="AD120" s="784"/>
      <c r="AE120" s="784"/>
      <c r="AF120" s="784"/>
      <c r="AG120" s="784"/>
      <c r="AH120" s="784"/>
      <c r="AL120" s="784"/>
      <c r="AM120" s="784"/>
      <c r="AN120" s="784"/>
      <c r="AO120" s="784"/>
      <c r="AP120" s="784"/>
      <c r="AQ120" s="784"/>
      <c r="AR120" s="784"/>
      <c r="AS120" s="784"/>
    </row>
    <row r="121" spans="20:45" x14ac:dyDescent="0.25">
      <c r="T121" s="784"/>
      <c r="U121" s="784"/>
      <c r="V121" s="784"/>
      <c r="W121" s="784"/>
      <c r="X121" s="784"/>
      <c r="Y121" s="784"/>
      <c r="Z121" s="784"/>
      <c r="AA121" s="784"/>
      <c r="AB121" s="784"/>
      <c r="AC121" s="784"/>
      <c r="AD121" s="784"/>
      <c r="AE121" s="784"/>
      <c r="AF121" s="784"/>
      <c r="AG121" s="784"/>
      <c r="AH121" s="784"/>
      <c r="AL121" s="784"/>
      <c r="AM121" s="784"/>
      <c r="AN121" s="784"/>
      <c r="AO121" s="784"/>
      <c r="AP121" s="784"/>
      <c r="AQ121" s="784"/>
      <c r="AR121" s="784"/>
      <c r="AS121" s="784"/>
    </row>
    <row r="122" spans="20:45" x14ac:dyDescent="0.25">
      <c r="T122" s="784"/>
      <c r="U122" s="784"/>
      <c r="V122" s="784"/>
      <c r="W122" s="784"/>
      <c r="X122" s="784"/>
      <c r="Y122" s="784"/>
      <c r="Z122" s="784"/>
      <c r="AA122" s="784"/>
      <c r="AB122" s="784"/>
      <c r="AC122" s="784"/>
      <c r="AD122" s="784"/>
      <c r="AE122" s="784"/>
      <c r="AF122" s="784"/>
      <c r="AG122" s="784"/>
      <c r="AH122" s="784"/>
      <c r="AL122" s="784"/>
      <c r="AM122" s="784"/>
      <c r="AN122" s="784"/>
      <c r="AO122" s="784"/>
      <c r="AP122" s="784"/>
      <c r="AQ122" s="784"/>
      <c r="AR122" s="784"/>
      <c r="AS122" s="784"/>
    </row>
    <row r="123" spans="20:45" x14ac:dyDescent="0.25">
      <c r="T123" s="784"/>
      <c r="U123" s="784"/>
      <c r="V123" s="784"/>
      <c r="W123" s="784"/>
      <c r="X123" s="784"/>
      <c r="Y123" s="784"/>
      <c r="Z123" s="784"/>
      <c r="AA123" s="784"/>
      <c r="AB123" s="784"/>
      <c r="AC123" s="784"/>
      <c r="AD123" s="784"/>
      <c r="AE123" s="784"/>
      <c r="AF123" s="784"/>
      <c r="AG123" s="784"/>
      <c r="AH123" s="784"/>
      <c r="AL123" s="784"/>
      <c r="AM123" s="784"/>
      <c r="AN123" s="784"/>
      <c r="AO123" s="784"/>
      <c r="AP123" s="784"/>
      <c r="AQ123" s="784"/>
      <c r="AR123" s="784"/>
      <c r="AS123" s="784"/>
    </row>
    <row r="124" spans="20:45" x14ac:dyDescent="0.25">
      <c r="T124" s="784"/>
      <c r="U124" s="784"/>
      <c r="V124" s="784"/>
      <c r="W124" s="784"/>
      <c r="X124" s="784"/>
      <c r="Y124" s="784"/>
      <c r="Z124" s="784"/>
      <c r="AA124" s="784"/>
      <c r="AB124" s="784"/>
      <c r="AC124" s="784"/>
      <c r="AD124" s="784"/>
      <c r="AE124" s="784"/>
      <c r="AF124" s="784"/>
      <c r="AG124" s="784"/>
      <c r="AH124" s="784"/>
      <c r="AL124" s="784"/>
      <c r="AM124" s="784"/>
      <c r="AN124" s="784"/>
      <c r="AO124" s="784"/>
      <c r="AP124" s="784"/>
      <c r="AQ124" s="784"/>
      <c r="AR124" s="784"/>
      <c r="AS124" s="784"/>
    </row>
    <row r="125" spans="20:45" x14ac:dyDescent="0.25">
      <c r="T125" s="784"/>
      <c r="U125" s="784"/>
      <c r="V125" s="784"/>
      <c r="W125" s="784"/>
      <c r="X125" s="784"/>
      <c r="Y125" s="784"/>
      <c r="Z125" s="784"/>
      <c r="AA125" s="784"/>
      <c r="AB125" s="784"/>
      <c r="AC125" s="784"/>
      <c r="AD125" s="784"/>
      <c r="AE125" s="784"/>
      <c r="AF125" s="784"/>
      <c r="AG125" s="784"/>
      <c r="AH125" s="784"/>
      <c r="AL125" s="784"/>
      <c r="AM125" s="784"/>
      <c r="AN125" s="784"/>
      <c r="AO125" s="784"/>
      <c r="AP125" s="784"/>
      <c r="AQ125" s="784"/>
      <c r="AR125" s="784"/>
      <c r="AS125" s="784"/>
    </row>
    <row r="126" spans="20:45" x14ac:dyDescent="0.25">
      <c r="T126" s="784"/>
      <c r="U126" s="784"/>
      <c r="V126" s="784"/>
      <c r="W126" s="784"/>
      <c r="X126" s="784"/>
      <c r="Y126" s="784"/>
      <c r="Z126" s="784"/>
      <c r="AA126" s="784"/>
      <c r="AB126" s="784"/>
      <c r="AC126" s="784"/>
      <c r="AD126" s="784"/>
      <c r="AE126" s="784"/>
      <c r="AF126" s="784"/>
      <c r="AG126" s="784"/>
      <c r="AH126" s="784"/>
      <c r="AL126" s="784"/>
      <c r="AM126" s="784"/>
      <c r="AN126" s="784"/>
      <c r="AO126" s="784"/>
      <c r="AP126" s="784"/>
      <c r="AQ126" s="784"/>
      <c r="AR126" s="784"/>
      <c r="AS126" s="784"/>
    </row>
    <row r="127" spans="20:45" x14ac:dyDescent="0.25">
      <c r="T127" s="784"/>
      <c r="U127" s="784"/>
      <c r="V127" s="784"/>
      <c r="W127" s="784"/>
      <c r="X127" s="784"/>
      <c r="Y127" s="784"/>
      <c r="Z127" s="784"/>
      <c r="AA127" s="784"/>
      <c r="AB127" s="784"/>
      <c r="AC127" s="784"/>
      <c r="AD127" s="784"/>
      <c r="AE127" s="784"/>
      <c r="AF127" s="784"/>
      <c r="AG127" s="784"/>
      <c r="AH127" s="784"/>
      <c r="AL127" s="784"/>
      <c r="AM127" s="784"/>
      <c r="AN127" s="784"/>
      <c r="AO127" s="784"/>
      <c r="AP127" s="784"/>
      <c r="AQ127" s="784"/>
      <c r="AR127" s="784"/>
      <c r="AS127" s="784"/>
    </row>
    <row r="128" spans="20:45" x14ac:dyDescent="0.25">
      <c r="T128" s="784"/>
      <c r="U128" s="784"/>
      <c r="V128" s="784"/>
      <c r="W128" s="784"/>
      <c r="X128" s="784"/>
      <c r="Y128" s="784"/>
      <c r="Z128" s="784"/>
      <c r="AA128" s="784"/>
      <c r="AB128" s="784"/>
      <c r="AC128" s="784"/>
      <c r="AD128" s="784"/>
      <c r="AE128" s="784"/>
      <c r="AF128" s="784"/>
      <c r="AG128" s="784"/>
      <c r="AH128" s="784"/>
      <c r="AL128" s="784"/>
      <c r="AM128" s="784"/>
      <c r="AN128" s="784"/>
      <c r="AO128" s="784"/>
      <c r="AP128" s="784"/>
      <c r="AQ128" s="784"/>
      <c r="AR128" s="784"/>
      <c r="AS128" s="784"/>
    </row>
    <row r="129" spans="20:45" x14ac:dyDescent="0.25">
      <c r="T129" s="784"/>
      <c r="U129" s="784"/>
      <c r="V129" s="784"/>
      <c r="W129" s="784"/>
      <c r="X129" s="784"/>
      <c r="Y129" s="784"/>
      <c r="Z129" s="784"/>
      <c r="AA129" s="784"/>
      <c r="AB129" s="784"/>
      <c r="AC129" s="784"/>
      <c r="AD129" s="784"/>
      <c r="AE129" s="784"/>
      <c r="AF129" s="784"/>
      <c r="AG129" s="784"/>
      <c r="AH129" s="784"/>
      <c r="AL129" s="784"/>
      <c r="AM129" s="784"/>
      <c r="AN129" s="784"/>
      <c r="AO129" s="784"/>
      <c r="AP129" s="784"/>
      <c r="AQ129" s="784"/>
      <c r="AR129" s="784"/>
      <c r="AS129" s="784"/>
    </row>
    <row r="130" spans="20:45" x14ac:dyDescent="0.25">
      <c r="T130" s="784"/>
      <c r="U130" s="784"/>
      <c r="V130" s="784"/>
      <c r="W130" s="784"/>
      <c r="X130" s="784"/>
      <c r="Y130" s="784"/>
      <c r="Z130" s="784"/>
      <c r="AA130" s="784"/>
      <c r="AB130" s="784"/>
      <c r="AC130" s="784"/>
      <c r="AD130" s="784"/>
      <c r="AE130" s="784"/>
      <c r="AF130" s="784"/>
      <c r="AG130" s="784"/>
      <c r="AH130" s="784"/>
      <c r="AL130" s="784"/>
      <c r="AM130" s="784"/>
      <c r="AN130" s="784"/>
      <c r="AO130" s="784"/>
      <c r="AP130" s="784"/>
      <c r="AQ130" s="784"/>
      <c r="AR130" s="784"/>
      <c r="AS130" s="784"/>
    </row>
    <row r="131" spans="20:45" x14ac:dyDescent="0.25">
      <c r="T131" s="784"/>
      <c r="U131" s="784"/>
      <c r="V131" s="784"/>
      <c r="W131" s="784"/>
      <c r="X131" s="784"/>
      <c r="Y131" s="784"/>
      <c r="Z131" s="784"/>
      <c r="AA131" s="784"/>
      <c r="AB131" s="784"/>
      <c r="AC131" s="784"/>
      <c r="AD131" s="784"/>
      <c r="AE131" s="784"/>
      <c r="AF131" s="784"/>
      <c r="AG131" s="784"/>
      <c r="AH131" s="784"/>
      <c r="AL131" s="784"/>
      <c r="AM131" s="784"/>
      <c r="AN131" s="784"/>
      <c r="AO131" s="784"/>
      <c r="AP131" s="784"/>
      <c r="AQ131" s="784"/>
      <c r="AR131" s="784"/>
      <c r="AS131" s="784"/>
    </row>
    <row r="132" spans="20:45" x14ac:dyDescent="0.25">
      <c r="T132" s="784"/>
      <c r="U132" s="784"/>
      <c r="V132" s="784"/>
      <c r="W132" s="784"/>
      <c r="X132" s="784"/>
      <c r="Y132" s="784"/>
      <c r="Z132" s="784"/>
      <c r="AA132" s="784"/>
      <c r="AB132" s="784"/>
      <c r="AC132" s="784"/>
      <c r="AD132" s="784"/>
      <c r="AE132" s="784"/>
      <c r="AF132" s="784"/>
      <c r="AG132" s="784"/>
      <c r="AH132" s="784"/>
      <c r="AL132" s="784"/>
      <c r="AM132" s="784"/>
      <c r="AN132" s="784"/>
      <c r="AO132" s="784"/>
      <c r="AP132" s="784"/>
      <c r="AQ132" s="784"/>
      <c r="AR132" s="784"/>
      <c r="AS132" s="784"/>
    </row>
    <row r="133" spans="20:45" x14ac:dyDescent="0.25">
      <c r="T133" s="784"/>
      <c r="U133" s="784"/>
      <c r="V133" s="784"/>
      <c r="W133" s="784"/>
      <c r="X133" s="784"/>
      <c r="Y133" s="784"/>
      <c r="Z133" s="784"/>
      <c r="AA133" s="784"/>
      <c r="AB133" s="784"/>
      <c r="AC133" s="784"/>
      <c r="AD133" s="784"/>
      <c r="AE133" s="784"/>
      <c r="AF133" s="784"/>
      <c r="AG133" s="784"/>
      <c r="AH133" s="784"/>
      <c r="AL133" s="784"/>
      <c r="AM133" s="784"/>
      <c r="AN133" s="784"/>
      <c r="AO133" s="784"/>
      <c r="AP133" s="784"/>
      <c r="AQ133" s="784"/>
      <c r="AR133" s="784"/>
      <c r="AS133" s="784"/>
    </row>
    <row r="134" spans="20:45" x14ac:dyDescent="0.25">
      <c r="T134" s="784"/>
      <c r="U134" s="784"/>
      <c r="V134" s="784"/>
      <c r="W134" s="784"/>
      <c r="X134" s="784"/>
      <c r="Y134" s="784"/>
      <c r="Z134" s="784"/>
      <c r="AA134" s="784"/>
      <c r="AB134" s="784"/>
      <c r="AC134" s="784"/>
      <c r="AD134" s="784"/>
      <c r="AE134" s="784"/>
      <c r="AF134" s="784"/>
      <c r="AG134" s="784"/>
      <c r="AH134" s="784"/>
      <c r="AL134" s="784"/>
      <c r="AM134" s="784"/>
      <c r="AN134" s="784"/>
      <c r="AO134" s="784"/>
      <c r="AP134" s="784"/>
      <c r="AQ134" s="784"/>
      <c r="AR134" s="784"/>
      <c r="AS134" s="784"/>
    </row>
    <row r="135" spans="20:45" x14ac:dyDescent="0.25">
      <c r="T135" s="784"/>
      <c r="U135" s="784"/>
      <c r="V135" s="784"/>
      <c r="W135" s="784"/>
      <c r="X135" s="784"/>
      <c r="Y135" s="784"/>
      <c r="Z135" s="784"/>
      <c r="AA135" s="784"/>
      <c r="AB135" s="784"/>
      <c r="AC135" s="784"/>
      <c r="AD135" s="784"/>
      <c r="AE135" s="784"/>
      <c r="AF135" s="784"/>
      <c r="AG135" s="784"/>
      <c r="AH135" s="784"/>
      <c r="AL135" s="784"/>
      <c r="AM135" s="784"/>
      <c r="AN135" s="784"/>
      <c r="AO135" s="784"/>
      <c r="AP135" s="784"/>
      <c r="AQ135" s="784"/>
      <c r="AR135" s="784"/>
      <c r="AS135" s="784"/>
    </row>
    <row r="136" spans="20:45" x14ac:dyDescent="0.25">
      <c r="T136" s="784"/>
      <c r="U136" s="784"/>
      <c r="V136" s="784"/>
      <c r="W136" s="784"/>
      <c r="X136" s="784"/>
      <c r="Y136" s="784"/>
      <c r="Z136" s="784"/>
      <c r="AA136" s="784"/>
      <c r="AB136" s="784"/>
      <c r="AC136" s="784"/>
      <c r="AD136" s="784"/>
      <c r="AE136" s="784"/>
      <c r="AF136" s="784"/>
      <c r="AG136" s="784"/>
      <c r="AH136" s="784"/>
      <c r="AL136" s="784"/>
      <c r="AM136" s="784"/>
      <c r="AN136" s="784"/>
      <c r="AO136" s="784"/>
      <c r="AP136" s="784"/>
      <c r="AQ136" s="784"/>
      <c r="AR136" s="784"/>
      <c r="AS136" s="784"/>
    </row>
    <row r="137" spans="20:45" x14ac:dyDescent="0.25">
      <c r="T137" s="784"/>
      <c r="U137" s="784"/>
      <c r="V137" s="784"/>
      <c r="W137" s="784"/>
      <c r="X137" s="784"/>
      <c r="Y137" s="784"/>
      <c r="Z137" s="784"/>
      <c r="AA137" s="784"/>
      <c r="AB137" s="784"/>
      <c r="AC137" s="784"/>
      <c r="AD137" s="784"/>
      <c r="AE137" s="784"/>
      <c r="AF137" s="784"/>
      <c r="AG137" s="784"/>
      <c r="AH137" s="784"/>
      <c r="AL137" s="784"/>
      <c r="AM137" s="784"/>
      <c r="AN137" s="784"/>
      <c r="AO137" s="784"/>
      <c r="AP137" s="784"/>
      <c r="AQ137" s="784"/>
      <c r="AR137" s="784"/>
      <c r="AS137" s="784"/>
    </row>
    <row r="138" spans="20:45" x14ac:dyDescent="0.25">
      <c r="T138" s="784"/>
      <c r="U138" s="784"/>
      <c r="V138" s="784"/>
      <c r="W138" s="784"/>
      <c r="X138" s="784"/>
      <c r="Y138" s="784"/>
      <c r="Z138" s="784"/>
      <c r="AA138" s="784"/>
      <c r="AB138" s="784"/>
      <c r="AC138" s="784"/>
      <c r="AD138" s="784"/>
      <c r="AE138" s="784"/>
      <c r="AF138" s="784"/>
      <c r="AG138" s="784"/>
      <c r="AH138" s="784"/>
      <c r="AL138" s="784"/>
      <c r="AM138" s="784"/>
      <c r="AN138" s="784"/>
      <c r="AO138" s="784"/>
      <c r="AP138" s="784"/>
      <c r="AQ138" s="784"/>
      <c r="AR138" s="784"/>
      <c r="AS138" s="784"/>
    </row>
    <row r="139" spans="20:45" x14ac:dyDescent="0.25">
      <c r="T139" s="784"/>
      <c r="U139" s="784"/>
      <c r="V139" s="784"/>
      <c r="W139" s="784"/>
      <c r="X139" s="784"/>
      <c r="Y139" s="784"/>
      <c r="Z139" s="784"/>
      <c r="AA139" s="784"/>
      <c r="AB139" s="784"/>
      <c r="AC139" s="784"/>
      <c r="AD139" s="784"/>
      <c r="AE139" s="784"/>
      <c r="AF139" s="784"/>
      <c r="AG139" s="784"/>
      <c r="AH139" s="784"/>
      <c r="AL139" s="784"/>
      <c r="AM139" s="784"/>
      <c r="AN139" s="784"/>
      <c r="AO139" s="784"/>
      <c r="AP139" s="784"/>
      <c r="AQ139" s="784"/>
      <c r="AR139" s="784"/>
      <c r="AS139" s="784"/>
    </row>
    <row r="140" spans="20:45" x14ac:dyDescent="0.25">
      <c r="T140" s="784"/>
      <c r="U140" s="784"/>
      <c r="V140" s="784"/>
      <c r="W140" s="784"/>
      <c r="X140" s="784"/>
      <c r="Y140" s="784"/>
      <c r="Z140" s="784"/>
      <c r="AA140" s="784"/>
      <c r="AB140" s="784"/>
      <c r="AC140" s="784"/>
      <c r="AD140" s="784"/>
      <c r="AE140" s="784"/>
      <c r="AF140" s="784"/>
      <c r="AG140" s="784"/>
      <c r="AH140" s="784"/>
      <c r="AL140" s="784"/>
      <c r="AM140" s="784"/>
      <c r="AN140" s="784"/>
      <c r="AO140" s="784"/>
      <c r="AP140" s="784"/>
      <c r="AQ140" s="784"/>
      <c r="AR140" s="784"/>
      <c r="AS140" s="784"/>
    </row>
  </sheetData>
  <mergeCells count="1">
    <mergeCell ref="A4:C4"/>
  </mergeCells>
  <conditionalFormatting sqref="B22 B24 B26 B28 B30 B32 B34 B36 B38 B40 B42 B44 B46 B48 B50 B52">
    <cfRule type="cellIs" dxfId="67" priority="13" stopIfTrue="1" operator="equal">
      <formula>"QA"</formula>
    </cfRule>
    <cfRule type="cellIs" dxfId="66" priority="14" stopIfTrue="1" operator="equal">
      <formula>"DA"</formula>
    </cfRule>
  </conditionalFormatting>
  <conditionalFormatting sqref="E7 E21">
    <cfRule type="expression" dxfId="65" priority="16" stopIfTrue="1">
      <formula>$E7&lt;5</formula>
    </cfRule>
  </conditionalFormatting>
  <conditionalFormatting sqref="E22 E24 E26 E28 E30 E32 E34 E36 E38 E40 E42 E44 E46 E48 E50 E52">
    <cfRule type="expression" dxfId="64" priority="8" stopIfTrue="1">
      <formula>AND($E22&lt;9,$C22&gt;0)</formula>
    </cfRule>
  </conditionalFormatting>
  <conditionalFormatting sqref="F7 F9 F11 F13 F15 F17 F19">
    <cfRule type="cellIs" dxfId="63" priority="17" stopIfTrue="1" operator="equal">
      <formula>"Bye"</formula>
    </cfRule>
  </conditionalFormatting>
  <conditionalFormatting sqref="F21:F22 F24 F26 F28 F30 F32 F34 F36 F38 F40 F42 F44 F46 F48 F50">
    <cfRule type="cellIs" dxfId="62" priority="9" stopIfTrue="1" operator="equal">
      <formula>"Bye"</formula>
    </cfRule>
  </conditionalFormatting>
  <conditionalFormatting sqref="F22 F24 F26 F28 F30 F32 F34 F36 F38 F40 F42 F44 F46 F48 F50">
    <cfRule type="expression" dxfId="61" priority="10" stopIfTrue="1">
      <formula>AND($E22&lt;9,$C22&gt;0)</formula>
    </cfRule>
  </conditionalFormatting>
  <conditionalFormatting sqref="H7 H9 H11 H13 H15 H17 H19 H21 G22:I22 G24:I24 G26:I26 G28:I28 G30:I30 G32:I32 G34:I34 G36:I36 G38:I38 G40:I40 G42:I42 G44:I44 G46:I46 G48:I48 G50:I50">
    <cfRule type="expression" dxfId="60" priority="4" stopIfTrue="1">
      <formula>AND($E7&lt;9,$C7&gt;0)</formula>
    </cfRule>
  </conditionalFormatting>
  <conditionalFormatting sqref="I8 K10 I12 M14 I16 K18 I20 I23 K25 I27 M29 I31 K33 I35 I39 K41 I43 M45 I47 K49 I51">
    <cfRule type="expression" dxfId="59" priority="5" stopIfTrue="1">
      <formula>AND($O$1="CU",I8="Umpire")</formula>
    </cfRule>
    <cfRule type="expression" dxfId="58" priority="6" stopIfTrue="1">
      <formula>AND($O$1="CU",I8&lt;&gt;"Umpire",J8&lt;&gt;"")</formula>
    </cfRule>
    <cfRule type="expression" dxfId="57" priority="7" stopIfTrue="1">
      <formula>AND($O$1="CU",I8&lt;&gt;"Umpire")</formula>
    </cfRule>
  </conditionalFormatting>
  <conditionalFormatting sqref="J8 L10 J12 N14 J16 L18 J20 R62">
    <cfRule type="expression" dxfId="56" priority="15" stopIfTrue="1">
      <formula>$O$1="CU"</formula>
    </cfRule>
  </conditionalFormatting>
  <conditionalFormatting sqref="K8 M10 K12 O14 K16 M18 K20 K23 M25 K27 O29 K31 M33 K35 K39 M41 K43 O45 K47 M49 K51">
    <cfRule type="expression" dxfId="55" priority="11" stopIfTrue="1">
      <formula>J8="as"</formula>
    </cfRule>
    <cfRule type="expression" dxfId="54" priority="12" stopIfTrue="1">
      <formula>J8="bs"</formula>
    </cfRule>
  </conditionalFormatting>
  <conditionalFormatting sqref="O16">
    <cfRule type="expression" dxfId="53" priority="1" stopIfTrue="1">
      <formula>AND($O$1="CU",O16="Umpire")</formula>
    </cfRule>
    <cfRule type="expression" dxfId="52" priority="2" stopIfTrue="1">
      <formula>AND($O$1="CU",O16&lt;&gt;"Umpire",P16&lt;&gt;"")</formula>
    </cfRule>
    <cfRule type="expression" dxfId="51" priority="3" stopIfTrue="1">
      <formula>AND($O$1="CU",O16&lt;&gt;"Umpire")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2817" r:id="rId4" name="Button 1">
              <controlPr defaultSize="0" print="0" autoFill="0" autoPict="0" macro="[4]!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802818" r:id="rId5" name="Button 2">
              <controlPr defaultSize="0" print="0" autoFill="0" autoPict="0" macro="[4]!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6356570F-DE0F-4741-8193-B7ACB1C51D92}">
          <x14:formula1>
            <xm:f>$U$7:$U$16</xm:f>
          </x14:formula1>
          <xm:sqref>I23 JE23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I39 JE39 TA39 ACW39 AMS39 AWO39 BGK39 BQG39 CAC39 CJY39 CTU39 DDQ39 DNM39 DXI39 EHE39 ERA39 FAW39 FKS39 FUO39 GEK39 GOG39 GYC39 HHY39 HRU39 IBQ39 ILM39 IVI39 JFE39 JPA39 JYW39 KIS39 KSO39 LCK39 LMG39 LWC39 MFY39 MPU39 MZQ39 NJM39 NTI39 ODE39 ONA39 OWW39 PGS39 PQO39 QAK39 QKG39 QUC39 RDY39 RNU39 RXQ39 SHM39 SRI39 TBE39 TLA39 TUW39 UES39 UOO39 UYK39 VIG39 VSC39 WBY39 WLU39 WVQ39 I65575 JE65575 TA65575 ACW65575 AMS65575 AWO65575 BGK65575 BQG65575 CAC65575 CJY65575 CTU65575 DDQ65575 DNM65575 DXI65575 EHE65575 ERA65575 FAW65575 FKS65575 FUO65575 GEK65575 GOG65575 GYC65575 HHY65575 HRU65575 IBQ65575 ILM65575 IVI65575 JFE65575 JPA65575 JYW65575 KIS65575 KSO65575 LCK65575 LMG65575 LWC65575 MFY65575 MPU65575 MZQ65575 NJM65575 NTI65575 ODE65575 ONA65575 OWW65575 PGS65575 PQO65575 QAK65575 QKG65575 QUC65575 RDY65575 RNU65575 RXQ65575 SHM65575 SRI65575 TBE65575 TLA65575 TUW65575 UES65575 UOO65575 UYK65575 VIG65575 VSC65575 WBY65575 WLU65575 WVQ65575 I131111 JE131111 TA131111 ACW131111 AMS131111 AWO131111 BGK131111 BQG131111 CAC131111 CJY131111 CTU131111 DDQ131111 DNM131111 DXI131111 EHE131111 ERA131111 FAW131111 FKS131111 FUO131111 GEK131111 GOG131111 GYC131111 HHY131111 HRU131111 IBQ131111 ILM131111 IVI131111 JFE131111 JPA131111 JYW131111 KIS131111 KSO131111 LCK131111 LMG131111 LWC131111 MFY131111 MPU131111 MZQ131111 NJM131111 NTI131111 ODE131111 ONA131111 OWW131111 PGS131111 PQO131111 QAK131111 QKG131111 QUC131111 RDY131111 RNU131111 RXQ131111 SHM131111 SRI131111 TBE131111 TLA131111 TUW131111 UES131111 UOO131111 UYK131111 VIG131111 VSC131111 WBY131111 WLU131111 WVQ131111 I196647 JE196647 TA196647 ACW196647 AMS196647 AWO196647 BGK196647 BQG196647 CAC196647 CJY196647 CTU196647 DDQ196647 DNM196647 DXI196647 EHE196647 ERA196647 FAW196647 FKS196647 FUO196647 GEK196647 GOG196647 GYC196647 HHY196647 HRU196647 IBQ196647 ILM196647 IVI196647 JFE196647 JPA196647 JYW196647 KIS196647 KSO196647 LCK196647 LMG196647 LWC196647 MFY196647 MPU196647 MZQ196647 NJM196647 NTI196647 ODE196647 ONA196647 OWW196647 PGS196647 PQO196647 QAK196647 QKG196647 QUC196647 RDY196647 RNU196647 RXQ196647 SHM196647 SRI196647 TBE196647 TLA196647 TUW196647 UES196647 UOO196647 UYK196647 VIG196647 VSC196647 WBY196647 WLU196647 WVQ196647 I262183 JE262183 TA262183 ACW262183 AMS262183 AWO262183 BGK262183 BQG262183 CAC262183 CJY262183 CTU262183 DDQ262183 DNM262183 DXI262183 EHE262183 ERA262183 FAW262183 FKS262183 FUO262183 GEK262183 GOG262183 GYC262183 HHY262183 HRU262183 IBQ262183 ILM262183 IVI262183 JFE262183 JPA262183 JYW262183 KIS262183 KSO262183 LCK262183 LMG262183 LWC262183 MFY262183 MPU262183 MZQ262183 NJM262183 NTI262183 ODE262183 ONA262183 OWW262183 PGS262183 PQO262183 QAK262183 QKG262183 QUC262183 RDY262183 RNU262183 RXQ262183 SHM262183 SRI262183 TBE262183 TLA262183 TUW262183 UES262183 UOO262183 UYK262183 VIG262183 VSC262183 WBY262183 WLU262183 WVQ262183 I327719 JE327719 TA327719 ACW327719 AMS327719 AWO327719 BGK327719 BQG327719 CAC327719 CJY327719 CTU327719 DDQ327719 DNM327719 DXI327719 EHE327719 ERA327719 FAW327719 FKS327719 FUO327719 GEK327719 GOG327719 GYC327719 HHY327719 HRU327719 IBQ327719 ILM327719 IVI327719 JFE327719 JPA327719 JYW327719 KIS327719 KSO327719 LCK327719 LMG327719 LWC327719 MFY327719 MPU327719 MZQ327719 NJM327719 NTI327719 ODE327719 ONA327719 OWW327719 PGS327719 PQO327719 QAK327719 QKG327719 QUC327719 RDY327719 RNU327719 RXQ327719 SHM327719 SRI327719 TBE327719 TLA327719 TUW327719 UES327719 UOO327719 UYK327719 VIG327719 VSC327719 WBY327719 WLU327719 WVQ327719 I393255 JE393255 TA393255 ACW393255 AMS393255 AWO393255 BGK393255 BQG393255 CAC393255 CJY393255 CTU393255 DDQ393255 DNM393255 DXI393255 EHE393255 ERA393255 FAW393255 FKS393255 FUO393255 GEK393255 GOG393255 GYC393255 HHY393255 HRU393255 IBQ393255 ILM393255 IVI393255 JFE393255 JPA393255 JYW393255 KIS393255 KSO393255 LCK393255 LMG393255 LWC393255 MFY393255 MPU393255 MZQ393255 NJM393255 NTI393255 ODE393255 ONA393255 OWW393255 PGS393255 PQO393255 QAK393255 QKG393255 QUC393255 RDY393255 RNU393255 RXQ393255 SHM393255 SRI393255 TBE393255 TLA393255 TUW393255 UES393255 UOO393255 UYK393255 VIG393255 VSC393255 WBY393255 WLU393255 WVQ393255 I458791 JE458791 TA458791 ACW458791 AMS458791 AWO458791 BGK458791 BQG458791 CAC458791 CJY458791 CTU458791 DDQ458791 DNM458791 DXI458791 EHE458791 ERA458791 FAW458791 FKS458791 FUO458791 GEK458791 GOG458791 GYC458791 HHY458791 HRU458791 IBQ458791 ILM458791 IVI458791 JFE458791 JPA458791 JYW458791 KIS458791 KSO458791 LCK458791 LMG458791 LWC458791 MFY458791 MPU458791 MZQ458791 NJM458791 NTI458791 ODE458791 ONA458791 OWW458791 PGS458791 PQO458791 QAK458791 QKG458791 QUC458791 RDY458791 RNU458791 RXQ458791 SHM458791 SRI458791 TBE458791 TLA458791 TUW458791 UES458791 UOO458791 UYK458791 VIG458791 VSC458791 WBY458791 WLU458791 WVQ458791 I524327 JE524327 TA524327 ACW524327 AMS524327 AWO524327 BGK524327 BQG524327 CAC524327 CJY524327 CTU524327 DDQ524327 DNM524327 DXI524327 EHE524327 ERA524327 FAW524327 FKS524327 FUO524327 GEK524327 GOG524327 GYC524327 HHY524327 HRU524327 IBQ524327 ILM524327 IVI524327 JFE524327 JPA524327 JYW524327 KIS524327 KSO524327 LCK524327 LMG524327 LWC524327 MFY524327 MPU524327 MZQ524327 NJM524327 NTI524327 ODE524327 ONA524327 OWW524327 PGS524327 PQO524327 QAK524327 QKG524327 QUC524327 RDY524327 RNU524327 RXQ524327 SHM524327 SRI524327 TBE524327 TLA524327 TUW524327 UES524327 UOO524327 UYK524327 VIG524327 VSC524327 WBY524327 WLU524327 WVQ524327 I589863 JE589863 TA589863 ACW589863 AMS589863 AWO589863 BGK589863 BQG589863 CAC589863 CJY589863 CTU589863 DDQ589863 DNM589863 DXI589863 EHE589863 ERA589863 FAW589863 FKS589863 FUO589863 GEK589863 GOG589863 GYC589863 HHY589863 HRU589863 IBQ589863 ILM589863 IVI589863 JFE589863 JPA589863 JYW589863 KIS589863 KSO589863 LCK589863 LMG589863 LWC589863 MFY589863 MPU589863 MZQ589863 NJM589863 NTI589863 ODE589863 ONA589863 OWW589863 PGS589863 PQO589863 QAK589863 QKG589863 QUC589863 RDY589863 RNU589863 RXQ589863 SHM589863 SRI589863 TBE589863 TLA589863 TUW589863 UES589863 UOO589863 UYK589863 VIG589863 VSC589863 WBY589863 WLU589863 WVQ589863 I655399 JE655399 TA655399 ACW655399 AMS655399 AWO655399 BGK655399 BQG655399 CAC655399 CJY655399 CTU655399 DDQ655399 DNM655399 DXI655399 EHE655399 ERA655399 FAW655399 FKS655399 FUO655399 GEK655399 GOG655399 GYC655399 HHY655399 HRU655399 IBQ655399 ILM655399 IVI655399 JFE655399 JPA655399 JYW655399 KIS655399 KSO655399 LCK655399 LMG655399 LWC655399 MFY655399 MPU655399 MZQ655399 NJM655399 NTI655399 ODE655399 ONA655399 OWW655399 PGS655399 PQO655399 QAK655399 QKG655399 QUC655399 RDY655399 RNU655399 RXQ655399 SHM655399 SRI655399 TBE655399 TLA655399 TUW655399 UES655399 UOO655399 UYK655399 VIG655399 VSC655399 WBY655399 WLU655399 WVQ655399 I720935 JE720935 TA720935 ACW720935 AMS720935 AWO720935 BGK720935 BQG720935 CAC720935 CJY720935 CTU720935 DDQ720935 DNM720935 DXI720935 EHE720935 ERA720935 FAW720935 FKS720935 FUO720935 GEK720935 GOG720935 GYC720935 HHY720935 HRU720935 IBQ720935 ILM720935 IVI720935 JFE720935 JPA720935 JYW720935 KIS720935 KSO720935 LCK720935 LMG720935 LWC720935 MFY720935 MPU720935 MZQ720935 NJM720935 NTI720935 ODE720935 ONA720935 OWW720935 PGS720935 PQO720935 QAK720935 QKG720935 QUC720935 RDY720935 RNU720935 RXQ720935 SHM720935 SRI720935 TBE720935 TLA720935 TUW720935 UES720935 UOO720935 UYK720935 VIG720935 VSC720935 WBY720935 WLU720935 WVQ720935 I786471 JE786471 TA786471 ACW786471 AMS786471 AWO786471 BGK786471 BQG786471 CAC786471 CJY786471 CTU786471 DDQ786471 DNM786471 DXI786471 EHE786471 ERA786471 FAW786471 FKS786471 FUO786471 GEK786471 GOG786471 GYC786471 HHY786471 HRU786471 IBQ786471 ILM786471 IVI786471 JFE786471 JPA786471 JYW786471 KIS786471 KSO786471 LCK786471 LMG786471 LWC786471 MFY786471 MPU786471 MZQ786471 NJM786471 NTI786471 ODE786471 ONA786471 OWW786471 PGS786471 PQO786471 QAK786471 QKG786471 QUC786471 RDY786471 RNU786471 RXQ786471 SHM786471 SRI786471 TBE786471 TLA786471 TUW786471 UES786471 UOO786471 UYK786471 VIG786471 VSC786471 WBY786471 WLU786471 WVQ786471 I852007 JE852007 TA852007 ACW852007 AMS852007 AWO852007 BGK852007 BQG852007 CAC852007 CJY852007 CTU852007 DDQ852007 DNM852007 DXI852007 EHE852007 ERA852007 FAW852007 FKS852007 FUO852007 GEK852007 GOG852007 GYC852007 HHY852007 HRU852007 IBQ852007 ILM852007 IVI852007 JFE852007 JPA852007 JYW852007 KIS852007 KSO852007 LCK852007 LMG852007 LWC852007 MFY852007 MPU852007 MZQ852007 NJM852007 NTI852007 ODE852007 ONA852007 OWW852007 PGS852007 PQO852007 QAK852007 QKG852007 QUC852007 RDY852007 RNU852007 RXQ852007 SHM852007 SRI852007 TBE852007 TLA852007 TUW852007 UES852007 UOO852007 UYK852007 VIG852007 VSC852007 WBY852007 WLU852007 WVQ852007 I917543 JE917543 TA917543 ACW917543 AMS917543 AWO917543 BGK917543 BQG917543 CAC917543 CJY917543 CTU917543 DDQ917543 DNM917543 DXI917543 EHE917543 ERA917543 FAW917543 FKS917543 FUO917543 GEK917543 GOG917543 GYC917543 HHY917543 HRU917543 IBQ917543 ILM917543 IVI917543 JFE917543 JPA917543 JYW917543 KIS917543 KSO917543 LCK917543 LMG917543 LWC917543 MFY917543 MPU917543 MZQ917543 NJM917543 NTI917543 ODE917543 ONA917543 OWW917543 PGS917543 PQO917543 QAK917543 QKG917543 QUC917543 RDY917543 RNU917543 RXQ917543 SHM917543 SRI917543 TBE917543 TLA917543 TUW917543 UES917543 UOO917543 UYK917543 VIG917543 VSC917543 WBY917543 WLU917543 WVQ917543 I983079 JE983079 TA983079 ACW983079 AMS983079 AWO983079 BGK983079 BQG983079 CAC983079 CJY983079 CTU983079 DDQ983079 DNM983079 DXI983079 EHE983079 ERA983079 FAW983079 FKS983079 FUO983079 GEK983079 GOG983079 GYC983079 HHY983079 HRU983079 IBQ983079 ILM983079 IVI983079 JFE983079 JPA983079 JYW983079 KIS983079 KSO983079 LCK983079 LMG983079 LWC983079 MFY983079 MPU983079 MZQ983079 NJM983079 NTI983079 ODE983079 ONA983079 OWW983079 PGS983079 PQO983079 QAK983079 QKG983079 QUC983079 RDY983079 RNU983079 RXQ983079 SHM983079 SRI983079 TBE983079 TLA983079 TUW983079 UES983079 UOO983079 UYK983079 VIG983079 VSC983079 WBY983079 WLU983079 WVQ983079 I27 JE27 TA27 ACW27 AMS27 AWO27 BGK27 BQG27 CAC27 CJY27 CTU27 DDQ27 DNM27 DXI27 EHE27 ERA27 FAW27 FKS27 FUO27 GEK27 GOG27 GYC27 HHY27 HRU27 IBQ27 ILM27 IVI27 JFE27 JPA27 JYW27 KIS27 KSO27 LCK27 LMG27 LWC27 MFY27 MPU27 MZQ27 NJM27 NTI27 ODE27 ONA27 OWW27 PGS27 PQO27 QAK27 QKG27 QUC27 RDY27 RNU27 RXQ27 SHM27 SRI27 TBE27 TLA27 TUW27 UES27 UOO27 UYK27 VIG27 VSC27 WBY27 WLU27 WVQ27 I65563 JE65563 TA65563 ACW65563 AMS65563 AWO65563 BGK65563 BQG65563 CAC65563 CJY65563 CTU65563 DDQ65563 DNM65563 DXI65563 EHE65563 ERA65563 FAW65563 FKS65563 FUO65563 GEK65563 GOG65563 GYC65563 HHY65563 HRU65563 IBQ65563 ILM65563 IVI65563 JFE65563 JPA65563 JYW65563 KIS65563 KSO65563 LCK65563 LMG65563 LWC65563 MFY65563 MPU65563 MZQ65563 NJM65563 NTI65563 ODE65563 ONA65563 OWW65563 PGS65563 PQO65563 QAK65563 QKG65563 QUC65563 RDY65563 RNU65563 RXQ65563 SHM65563 SRI65563 TBE65563 TLA65563 TUW65563 UES65563 UOO65563 UYK65563 VIG65563 VSC65563 WBY65563 WLU65563 WVQ65563 I131099 JE131099 TA131099 ACW131099 AMS131099 AWO131099 BGK131099 BQG131099 CAC131099 CJY131099 CTU131099 DDQ131099 DNM131099 DXI131099 EHE131099 ERA131099 FAW131099 FKS131099 FUO131099 GEK131099 GOG131099 GYC131099 HHY131099 HRU131099 IBQ131099 ILM131099 IVI131099 JFE131099 JPA131099 JYW131099 KIS131099 KSO131099 LCK131099 LMG131099 LWC131099 MFY131099 MPU131099 MZQ131099 NJM131099 NTI131099 ODE131099 ONA131099 OWW131099 PGS131099 PQO131099 QAK131099 QKG131099 QUC131099 RDY131099 RNU131099 RXQ131099 SHM131099 SRI131099 TBE131099 TLA131099 TUW131099 UES131099 UOO131099 UYK131099 VIG131099 VSC131099 WBY131099 WLU131099 WVQ131099 I196635 JE196635 TA196635 ACW196635 AMS196635 AWO196635 BGK196635 BQG196635 CAC196635 CJY196635 CTU196635 DDQ196635 DNM196635 DXI196635 EHE196635 ERA196635 FAW196635 FKS196635 FUO196635 GEK196635 GOG196635 GYC196635 HHY196635 HRU196635 IBQ196635 ILM196635 IVI196635 JFE196635 JPA196635 JYW196635 KIS196635 KSO196635 LCK196635 LMG196635 LWC196635 MFY196635 MPU196635 MZQ196635 NJM196635 NTI196635 ODE196635 ONA196635 OWW196635 PGS196635 PQO196635 QAK196635 QKG196635 QUC196635 RDY196635 RNU196635 RXQ196635 SHM196635 SRI196635 TBE196635 TLA196635 TUW196635 UES196635 UOO196635 UYK196635 VIG196635 VSC196635 WBY196635 WLU196635 WVQ196635 I262171 JE262171 TA262171 ACW262171 AMS262171 AWO262171 BGK262171 BQG262171 CAC262171 CJY262171 CTU262171 DDQ262171 DNM262171 DXI262171 EHE262171 ERA262171 FAW262171 FKS262171 FUO262171 GEK262171 GOG262171 GYC262171 HHY262171 HRU262171 IBQ262171 ILM262171 IVI262171 JFE262171 JPA262171 JYW262171 KIS262171 KSO262171 LCK262171 LMG262171 LWC262171 MFY262171 MPU262171 MZQ262171 NJM262171 NTI262171 ODE262171 ONA262171 OWW262171 PGS262171 PQO262171 QAK262171 QKG262171 QUC262171 RDY262171 RNU262171 RXQ262171 SHM262171 SRI262171 TBE262171 TLA262171 TUW262171 UES262171 UOO262171 UYK262171 VIG262171 VSC262171 WBY262171 WLU262171 WVQ262171 I327707 JE327707 TA327707 ACW327707 AMS327707 AWO327707 BGK327707 BQG327707 CAC327707 CJY327707 CTU327707 DDQ327707 DNM327707 DXI327707 EHE327707 ERA327707 FAW327707 FKS327707 FUO327707 GEK327707 GOG327707 GYC327707 HHY327707 HRU327707 IBQ327707 ILM327707 IVI327707 JFE327707 JPA327707 JYW327707 KIS327707 KSO327707 LCK327707 LMG327707 LWC327707 MFY327707 MPU327707 MZQ327707 NJM327707 NTI327707 ODE327707 ONA327707 OWW327707 PGS327707 PQO327707 QAK327707 QKG327707 QUC327707 RDY327707 RNU327707 RXQ327707 SHM327707 SRI327707 TBE327707 TLA327707 TUW327707 UES327707 UOO327707 UYK327707 VIG327707 VSC327707 WBY327707 WLU327707 WVQ327707 I393243 JE393243 TA393243 ACW393243 AMS393243 AWO393243 BGK393243 BQG393243 CAC393243 CJY393243 CTU393243 DDQ393243 DNM393243 DXI393243 EHE393243 ERA393243 FAW393243 FKS393243 FUO393243 GEK393243 GOG393243 GYC393243 HHY393243 HRU393243 IBQ393243 ILM393243 IVI393243 JFE393243 JPA393243 JYW393243 KIS393243 KSO393243 LCK393243 LMG393243 LWC393243 MFY393243 MPU393243 MZQ393243 NJM393243 NTI393243 ODE393243 ONA393243 OWW393243 PGS393243 PQO393243 QAK393243 QKG393243 QUC393243 RDY393243 RNU393243 RXQ393243 SHM393243 SRI393243 TBE393243 TLA393243 TUW393243 UES393243 UOO393243 UYK393243 VIG393243 VSC393243 WBY393243 WLU393243 WVQ393243 I458779 JE458779 TA458779 ACW458779 AMS458779 AWO458779 BGK458779 BQG458779 CAC458779 CJY458779 CTU458779 DDQ458779 DNM458779 DXI458779 EHE458779 ERA458779 FAW458779 FKS458779 FUO458779 GEK458779 GOG458779 GYC458779 HHY458779 HRU458779 IBQ458779 ILM458779 IVI458779 JFE458779 JPA458779 JYW458779 KIS458779 KSO458779 LCK458779 LMG458779 LWC458779 MFY458779 MPU458779 MZQ458779 NJM458779 NTI458779 ODE458779 ONA458779 OWW458779 PGS458779 PQO458779 QAK458779 QKG458779 QUC458779 RDY458779 RNU458779 RXQ458779 SHM458779 SRI458779 TBE458779 TLA458779 TUW458779 UES458779 UOO458779 UYK458779 VIG458779 VSC458779 WBY458779 WLU458779 WVQ458779 I524315 JE524315 TA524315 ACW524315 AMS524315 AWO524315 BGK524315 BQG524315 CAC524315 CJY524315 CTU524315 DDQ524315 DNM524315 DXI524315 EHE524315 ERA524315 FAW524315 FKS524315 FUO524315 GEK524315 GOG524315 GYC524315 HHY524315 HRU524315 IBQ524315 ILM524315 IVI524315 JFE524315 JPA524315 JYW524315 KIS524315 KSO524315 LCK524315 LMG524315 LWC524315 MFY524315 MPU524315 MZQ524315 NJM524315 NTI524315 ODE524315 ONA524315 OWW524315 PGS524315 PQO524315 QAK524315 QKG524315 QUC524315 RDY524315 RNU524315 RXQ524315 SHM524315 SRI524315 TBE524315 TLA524315 TUW524315 UES524315 UOO524315 UYK524315 VIG524315 VSC524315 WBY524315 WLU524315 WVQ524315 I589851 JE589851 TA589851 ACW589851 AMS589851 AWO589851 BGK589851 BQG589851 CAC589851 CJY589851 CTU589851 DDQ589851 DNM589851 DXI589851 EHE589851 ERA589851 FAW589851 FKS589851 FUO589851 GEK589851 GOG589851 GYC589851 HHY589851 HRU589851 IBQ589851 ILM589851 IVI589851 JFE589851 JPA589851 JYW589851 KIS589851 KSO589851 LCK589851 LMG589851 LWC589851 MFY589851 MPU589851 MZQ589851 NJM589851 NTI589851 ODE589851 ONA589851 OWW589851 PGS589851 PQO589851 QAK589851 QKG589851 QUC589851 RDY589851 RNU589851 RXQ589851 SHM589851 SRI589851 TBE589851 TLA589851 TUW589851 UES589851 UOO589851 UYK589851 VIG589851 VSC589851 WBY589851 WLU589851 WVQ589851 I655387 JE655387 TA655387 ACW655387 AMS655387 AWO655387 BGK655387 BQG655387 CAC655387 CJY655387 CTU655387 DDQ655387 DNM655387 DXI655387 EHE655387 ERA655387 FAW655387 FKS655387 FUO655387 GEK655387 GOG655387 GYC655387 HHY655387 HRU655387 IBQ655387 ILM655387 IVI655387 JFE655387 JPA655387 JYW655387 KIS655387 KSO655387 LCK655387 LMG655387 LWC655387 MFY655387 MPU655387 MZQ655387 NJM655387 NTI655387 ODE655387 ONA655387 OWW655387 PGS655387 PQO655387 QAK655387 QKG655387 QUC655387 RDY655387 RNU655387 RXQ655387 SHM655387 SRI655387 TBE655387 TLA655387 TUW655387 UES655387 UOO655387 UYK655387 VIG655387 VSC655387 WBY655387 WLU655387 WVQ655387 I720923 JE720923 TA720923 ACW720923 AMS720923 AWO720923 BGK720923 BQG720923 CAC720923 CJY720923 CTU720923 DDQ720923 DNM720923 DXI720923 EHE720923 ERA720923 FAW720923 FKS720923 FUO720923 GEK720923 GOG720923 GYC720923 HHY720923 HRU720923 IBQ720923 ILM720923 IVI720923 JFE720923 JPA720923 JYW720923 KIS720923 KSO720923 LCK720923 LMG720923 LWC720923 MFY720923 MPU720923 MZQ720923 NJM720923 NTI720923 ODE720923 ONA720923 OWW720923 PGS720923 PQO720923 QAK720923 QKG720923 QUC720923 RDY720923 RNU720923 RXQ720923 SHM720923 SRI720923 TBE720923 TLA720923 TUW720923 UES720923 UOO720923 UYK720923 VIG720923 VSC720923 WBY720923 WLU720923 WVQ720923 I786459 JE786459 TA786459 ACW786459 AMS786459 AWO786459 BGK786459 BQG786459 CAC786459 CJY786459 CTU786459 DDQ786459 DNM786459 DXI786459 EHE786459 ERA786459 FAW786459 FKS786459 FUO786459 GEK786459 GOG786459 GYC786459 HHY786459 HRU786459 IBQ786459 ILM786459 IVI786459 JFE786459 JPA786459 JYW786459 KIS786459 KSO786459 LCK786459 LMG786459 LWC786459 MFY786459 MPU786459 MZQ786459 NJM786459 NTI786459 ODE786459 ONA786459 OWW786459 PGS786459 PQO786459 QAK786459 QKG786459 QUC786459 RDY786459 RNU786459 RXQ786459 SHM786459 SRI786459 TBE786459 TLA786459 TUW786459 UES786459 UOO786459 UYK786459 VIG786459 VSC786459 WBY786459 WLU786459 WVQ786459 I851995 JE851995 TA851995 ACW851995 AMS851995 AWO851995 BGK851995 BQG851995 CAC851995 CJY851995 CTU851995 DDQ851995 DNM851995 DXI851995 EHE851995 ERA851995 FAW851995 FKS851995 FUO851995 GEK851995 GOG851995 GYC851995 HHY851995 HRU851995 IBQ851995 ILM851995 IVI851995 JFE851995 JPA851995 JYW851995 KIS851995 KSO851995 LCK851995 LMG851995 LWC851995 MFY851995 MPU851995 MZQ851995 NJM851995 NTI851995 ODE851995 ONA851995 OWW851995 PGS851995 PQO851995 QAK851995 QKG851995 QUC851995 RDY851995 RNU851995 RXQ851995 SHM851995 SRI851995 TBE851995 TLA851995 TUW851995 UES851995 UOO851995 UYK851995 VIG851995 VSC851995 WBY851995 WLU851995 WVQ851995 I917531 JE917531 TA917531 ACW917531 AMS917531 AWO917531 BGK917531 BQG917531 CAC917531 CJY917531 CTU917531 DDQ917531 DNM917531 DXI917531 EHE917531 ERA917531 FAW917531 FKS917531 FUO917531 GEK917531 GOG917531 GYC917531 HHY917531 HRU917531 IBQ917531 ILM917531 IVI917531 JFE917531 JPA917531 JYW917531 KIS917531 KSO917531 LCK917531 LMG917531 LWC917531 MFY917531 MPU917531 MZQ917531 NJM917531 NTI917531 ODE917531 ONA917531 OWW917531 PGS917531 PQO917531 QAK917531 QKG917531 QUC917531 RDY917531 RNU917531 RXQ917531 SHM917531 SRI917531 TBE917531 TLA917531 TUW917531 UES917531 UOO917531 UYK917531 VIG917531 VSC917531 WBY917531 WLU917531 WVQ917531 I983067 JE983067 TA983067 ACW983067 AMS983067 AWO983067 BGK983067 BQG983067 CAC983067 CJY983067 CTU983067 DDQ983067 DNM983067 DXI983067 EHE983067 ERA983067 FAW983067 FKS983067 FUO983067 GEK983067 GOG983067 GYC983067 HHY983067 HRU983067 IBQ983067 ILM983067 IVI983067 JFE983067 JPA983067 JYW983067 KIS983067 KSO983067 LCK983067 LMG983067 LWC983067 MFY983067 MPU983067 MZQ983067 NJM983067 NTI983067 ODE983067 ONA983067 OWW983067 PGS983067 PQO983067 QAK983067 QKG983067 QUC983067 RDY983067 RNU983067 RXQ983067 SHM983067 SRI983067 TBE983067 TLA983067 TUW983067 UES983067 UOO983067 UYK983067 VIG983067 VSC983067 WBY983067 WLU983067 WVQ983067 I35 JE35 TA35 ACW35 AMS35 AWO35 BGK35 BQG35 CAC35 CJY35 CTU35 DDQ35 DNM35 DXI35 EHE35 ERA35 FAW35 FKS35 FUO35 GEK35 GOG35 GYC35 HHY35 HRU35 IBQ35 ILM35 IVI35 JFE35 JPA35 JYW35 KIS35 KSO35 LCK35 LMG35 LWC35 MFY35 MPU35 MZQ35 NJM35 NTI35 ODE35 ONA35 OWW35 PGS35 PQO35 QAK35 QKG35 QUC35 RDY35 RNU35 RXQ35 SHM35 SRI35 TBE35 TLA35 TUW35 UES35 UOO35 UYK35 VIG35 VSC35 WBY35 WLU35 WVQ35 I65571 JE65571 TA65571 ACW65571 AMS65571 AWO65571 BGK65571 BQG65571 CAC65571 CJY65571 CTU65571 DDQ65571 DNM65571 DXI65571 EHE65571 ERA65571 FAW65571 FKS65571 FUO65571 GEK65571 GOG65571 GYC65571 HHY65571 HRU65571 IBQ65571 ILM65571 IVI65571 JFE65571 JPA65571 JYW65571 KIS65571 KSO65571 LCK65571 LMG65571 LWC65571 MFY65571 MPU65571 MZQ65571 NJM65571 NTI65571 ODE65571 ONA65571 OWW65571 PGS65571 PQO65571 QAK65571 QKG65571 QUC65571 RDY65571 RNU65571 RXQ65571 SHM65571 SRI65571 TBE65571 TLA65571 TUW65571 UES65571 UOO65571 UYK65571 VIG65571 VSC65571 WBY65571 WLU65571 WVQ65571 I131107 JE131107 TA131107 ACW131107 AMS131107 AWO131107 BGK131107 BQG131107 CAC131107 CJY131107 CTU131107 DDQ131107 DNM131107 DXI131107 EHE131107 ERA131107 FAW131107 FKS131107 FUO131107 GEK131107 GOG131107 GYC131107 HHY131107 HRU131107 IBQ131107 ILM131107 IVI131107 JFE131107 JPA131107 JYW131107 KIS131107 KSO131107 LCK131107 LMG131107 LWC131107 MFY131107 MPU131107 MZQ131107 NJM131107 NTI131107 ODE131107 ONA131107 OWW131107 PGS131107 PQO131107 QAK131107 QKG131107 QUC131107 RDY131107 RNU131107 RXQ131107 SHM131107 SRI131107 TBE131107 TLA131107 TUW131107 UES131107 UOO131107 UYK131107 VIG131107 VSC131107 WBY131107 WLU131107 WVQ131107 I196643 JE196643 TA196643 ACW196643 AMS196643 AWO196643 BGK196643 BQG196643 CAC196643 CJY196643 CTU196643 DDQ196643 DNM196643 DXI196643 EHE196643 ERA196643 FAW196643 FKS196643 FUO196643 GEK196643 GOG196643 GYC196643 HHY196643 HRU196643 IBQ196643 ILM196643 IVI196643 JFE196643 JPA196643 JYW196643 KIS196643 KSO196643 LCK196643 LMG196643 LWC196643 MFY196643 MPU196643 MZQ196643 NJM196643 NTI196643 ODE196643 ONA196643 OWW196643 PGS196643 PQO196643 QAK196643 QKG196643 QUC196643 RDY196643 RNU196643 RXQ196643 SHM196643 SRI196643 TBE196643 TLA196643 TUW196643 UES196643 UOO196643 UYK196643 VIG196643 VSC196643 WBY196643 WLU196643 WVQ196643 I262179 JE262179 TA262179 ACW262179 AMS262179 AWO262179 BGK262179 BQG262179 CAC262179 CJY262179 CTU262179 DDQ262179 DNM262179 DXI262179 EHE262179 ERA262179 FAW262179 FKS262179 FUO262179 GEK262179 GOG262179 GYC262179 HHY262179 HRU262179 IBQ262179 ILM262179 IVI262179 JFE262179 JPA262179 JYW262179 KIS262179 KSO262179 LCK262179 LMG262179 LWC262179 MFY262179 MPU262179 MZQ262179 NJM262179 NTI262179 ODE262179 ONA262179 OWW262179 PGS262179 PQO262179 QAK262179 QKG262179 QUC262179 RDY262179 RNU262179 RXQ262179 SHM262179 SRI262179 TBE262179 TLA262179 TUW262179 UES262179 UOO262179 UYK262179 VIG262179 VSC262179 WBY262179 WLU262179 WVQ262179 I327715 JE327715 TA327715 ACW327715 AMS327715 AWO327715 BGK327715 BQG327715 CAC327715 CJY327715 CTU327715 DDQ327715 DNM327715 DXI327715 EHE327715 ERA327715 FAW327715 FKS327715 FUO327715 GEK327715 GOG327715 GYC327715 HHY327715 HRU327715 IBQ327715 ILM327715 IVI327715 JFE327715 JPA327715 JYW327715 KIS327715 KSO327715 LCK327715 LMG327715 LWC327715 MFY327715 MPU327715 MZQ327715 NJM327715 NTI327715 ODE327715 ONA327715 OWW327715 PGS327715 PQO327715 QAK327715 QKG327715 QUC327715 RDY327715 RNU327715 RXQ327715 SHM327715 SRI327715 TBE327715 TLA327715 TUW327715 UES327715 UOO327715 UYK327715 VIG327715 VSC327715 WBY327715 WLU327715 WVQ327715 I393251 JE393251 TA393251 ACW393251 AMS393251 AWO393251 BGK393251 BQG393251 CAC393251 CJY393251 CTU393251 DDQ393251 DNM393251 DXI393251 EHE393251 ERA393251 FAW393251 FKS393251 FUO393251 GEK393251 GOG393251 GYC393251 HHY393251 HRU393251 IBQ393251 ILM393251 IVI393251 JFE393251 JPA393251 JYW393251 KIS393251 KSO393251 LCK393251 LMG393251 LWC393251 MFY393251 MPU393251 MZQ393251 NJM393251 NTI393251 ODE393251 ONA393251 OWW393251 PGS393251 PQO393251 QAK393251 QKG393251 QUC393251 RDY393251 RNU393251 RXQ393251 SHM393251 SRI393251 TBE393251 TLA393251 TUW393251 UES393251 UOO393251 UYK393251 VIG393251 VSC393251 WBY393251 WLU393251 WVQ393251 I458787 JE458787 TA458787 ACW458787 AMS458787 AWO458787 BGK458787 BQG458787 CAC458787 CJY458787 CTU458787 DDQ458787 DNM458787 DXI458787 EHE458787 ERA458787 FAW458787 FKS458787 FUO458787 GEK458787 GOG458787 GYC458787 HHY458787 HRU458787 IBQ458787 ILM458787 IVI458787 JFE458787 JPA458787 JYW458787 KIS458787 KSO458787 LCK458787 LMG458787 LWC458787 MFY458787 MPU458787 MZQ458787 NJM458787 NTI458787 ODE458787 ONA458787 OWW458787 PGS458787 PQO458787 QAK458787 QKG458787 QUC458787 RDY458787 RNU458787 RXQ458787 SHM458787 SRI458787 TBE458787 TLA458787 TUW458787 UES458787 UOO458787 UYK458787 VIG458787 VSC458787 WBY458787 WLU458787 WVQ458787 I524323 JE524323 TA524323 ACW524323 AMS524323 AWO524323 BGK524323 BQG524323 CAC524323 CJY524323 CTU524323 DDQ524323 DNM524323 DXI524323 EHE524323 ERA524323 FAW524323 FKS524323 FUO524323 GEK524323 GOG524323 GYC524323 HHY524323 HRU524323 IBQ524323 ILM524323 IVI524323 JFE524323 JPA524323 JYW524323 KIS524323 KSO524323 LCK524323 LMG524323 LWC524323 MFY524323 MPU524323 MZQ524323 NJM524323 NTI524323 ODE524323 ONA524323 OWW524323 PGS524323 PQO524323 QAK524323 QKG524323 QUC524323 RDY524323 RNU524323 RXQ524323 SHM524323 SRI524323 TBE524323 TLA524323 TUW524323 UES524323 UOO524323 UYK524323 VIG524323 VSC524323 WBY524323 WLU524323 WVQ524323 I589859 JE589859 TA589859 ACW589859 AMS589859 AWO589859 BGK589859 BQG589859 CAC589859 CJY589859 CTU589859 DDQ589859 DNM589859 DXI589859 EHE589859 ERA589859 FAW589859 FKS589859 FUO589859 GEK589859 GOG589859 GYC589859 HHY589859 HRU589859 IBQ589859 ILM589859 IVI589859 JFE589859 JPA589859 JYW589859 KIS589859 KSO589859 LCK589859 LMG589859 LWC589859 MFY589859 MPU589859 MZQ589859 NJM589859 NTI589859 ODE589859 ONA589859 OWW589859 PGS589859 PQO589859 QAK589859 QKG589859 QUC589859 RDY589859 RNU589859 RXQ589859 SHM589859 SRI589859 TBE589859 TLA589859 TUW589859 UES589859 UOO589859 UYK589859 VIG589859 VSC589859 WBY589859 WLU589859 WVQ589859 I655395 JE655395 TA655395 ACW655395 AMS655395 AWO655395 BGK655395 BQG655395 CAC655395 CJY655395 CTU655395 DDQ655395 DNM655395 DXI655395 EHE655395 ERA655395 FAW655395 FKS655395 FUO655395 GEK655395 GOG655395 GYC655395 HHY655395 HRU655395 IBQ655395 ILM655395 IVI655395 JFE655395 JPA655395 JYW655395 KIS655395 KSO655395 LCK655395 LMG655395 LWC655395 MFY655395 MPU655395 MZQ655395 NJM655395 NTI655395 ODE655395 ONA655395 OWW655395 PGS655395 PQO655395 QAK655395 QKG655395 QUC655395 RDY655395 RNU655395 RXQ655395 SHM655395 SRI655395 TBE655395 TLA655395 TUW655395 UES655395 UOO655395 UYK655395 VIG655395 VSC655395 WBY655395 WLU655395 WVQ655395 I720931 JE720931 TA720931 ACW720931 AMS720931 AWO720931 BGK720931 BQG720931 CAC720931 CJY720931 CTU720931 DDQ720931 DNM720931 DXI720931 EHE720931 ERA720931 FAW720931 FKS720931 FUO720931 GEK720931 GOG720931 GYC720931 HHY720931 HRU720931 IBQ720931 ILM720931 IVI720931 JFE720931 JPA720931 JYW720931 KIS720931 KSO720931 LCK720931 LMG720931 LWC720931 MFY720931 MPU720931 MZQ720931 NJM720931 NTI720931 ODE720931 ONA720931 OWW720931 PGS720931 PQO720931 QAK720931 QKG720931 QUC720931 RDY720931 RNU720931 RXQ720931 SHM720931 SRI720931 TBE720931 TLA720931 TUW720931 UES720931 UOO720931 UYK720931 VIG720931 VSC720931 WBY720931 WLU720931 WVQ720931 I786467 JE786467 TA786467 ACW786467 AMS786467 AWO786467 BGK786467 BQG786467 CAC786467 CJY786467 CTU786467 DDQ786467 DNM786467 DXI786467 EHE786467 ERA786467 FAW786467 FKS786467 FUO786467 GEK786467 GOG786467 GYC786467 HHY786467 HRU786467 IBQ786467 ILM786467 IVI786467 JFE786467 JPA786467 JYW786467 KIS786467 KSO786467 LCK786467 LMG786467 LWC786467 MFY786467 MPU786467 MZQ786467 NJM786467 NTI786467 ODE786467 ONA786467 OWW786467 PGS786467 PQO786467 QAK786467 QKG786467 QUC786467 RDY786467 RNU786467 RXQ786467 SHM786467 SRI786467 TBE786467 TLA786467 TUW786467 UES786467 UOO786467 UYK786467 VIG786467 VSC786467 WBY786467 WLU786467 WVQ786467 I852003 JE852003 TA852003 ACW852003 AMS852003 AWO852003 BGK852003 BQG852003 CAC852003 CJY852003 CTU852003 DDQ852003 DNM852003 DXI852003 EHE852003 ERA852003 FAW852003 FKS852003 FUO852003 GEK852003 GOG852003 GYC852003 HHY852003 HRU852003 IBQ852003 ILM852003 IVI852003 JFE852003 JPA852003 JYW852003 KIS852003 KSO852003 LCK852003 LMG852003 LWC852003 MFY852003 MPU852003 MZQ852003 NJM852003 NTI852003 ODE852003 ONA852003 OWW852003 PGS852003 PQO852003 QAK852003 QKG852003 QUC852003 RDY852003 RNU852003 RXQ852003 SHM852003 SRI852003 TBE852003 TLA852003 TUW852003 UES852003 UOO852003 UYK852003 VIG852003 VSC852003 WBY852003 WLU852003 WVQ852003 I917539 JE917539 TA917539 ACW917539 AMS917539 AWO917539 BGK917539 BQG917539 CAC917539 CJY917539 CTU917539 DDQ917539 DNM917539 DXI917539 EHE917539 ERA917539 FAW917539 FKS917539 FUO917539 GEK917539 GOG917539 GYC917539 HHY917539 HRU917539 IBQ917539 ILM917539 IVI917539 JFE917539 JPA917539 JYW917539 KIS917539 KSO917539 LCK917539 LMG917539 LWC917539 MFY917539 MPU917539 MZQ917539 NJM917539 NTI917539 ODE917539 ONA917539 OWW917539 PGS917539 PQO917539 QAK917539 QKG917539 QUC917539 RDY917539 RNU917539 RXQ917539 SHM917539 SRI917539 TBE917539 TLA917539 TUW917539 UES917539 UOO917539 UYK917539 VIG917539 VSC917539 WBY917539 WLU917539 WVQ917539 I983075 JE983075 TA983075 ACW983075 AMS983075 AWO983075 BGK983075 BQG983075 CAC983075 CJY983075 CTU983075 DDQ983075 DNM983075 DXI983075 EHE983075 ERA983075 FAW983075 FKS983075 FUO983075 GEK983075 GOG983075 GYC983075 HHY983075 HRU983075 IBQ983075 ILM983075 IVI983075 JFE983075 JPA983075 JYW983075 KIS983075 KSO983075 LCK983075 LMG983075 LWC983075 MFY983075 MPU983075 MZQ983075 NJM983075 NTI983075 ODE983075 ONA983075 OWW983075 PGS983075 PQO983075 QAK983075 QKG983075 QUC983075 RDY983075 RNU983075 RXQ983075 SHM983075 SRI983075 TBE983075 TLA983075 TUW983075 UES983075 UOO983075 UYK983075 VIG983075 VSC983075 WBY983075 WLU983075 WVQ983075 I43 JE43 TA43 ACW43 AMS43 AWO43 BGK43 BQG43 CAC43 CJY43 CTU43 DDQ43 DNM43 DXI43 EHE43 ERA43 FAW43 FKS43 FUO43 GEK43 GOG43 GYC43 HHY43 HRU43 IBQ43 ILM43 IVI43 JFE43 JPA43 JYW43 KIS43 KSO43 LCK43 LMG43 LWC43 MFY43 MPU43 MZQ43 NJM43 NTI43 ODE43 ONA43 OWW43 PGS43 PQO43 QAK43 QKG43 QUC43 RDY43 RNU43 RXQ43 SHM43 SRI43 TBE43 TLA43 TUW43 UES43 UOO43 UYK43 VIG43 VSC43 WBY43 WLU43 WVQ43 I65579 JE65579 TA65579 ACW65579 AMS65579 AWO65579 BGK65579 BQG65579 CAC65579 CJY65579 CTU65579 DDQ65579 DNM65579 DXI65579 EHE65579 ERA65579 FAW65579 FKS65579 FUO65579 GEK65579 GOG65579 GYC65579 HHY65579 HRU65579 IBQ65579 ILM65579 IVI65579 JFE65579 JPA65579 JYW65579 KIS65579 KSO65579 LCK65579 LMG65579 LWC65579 MFY65579 MPU65579 MZQ65579 NJM65579 NTI65579 ODE65579 ONA65579 OWW65579 PGS65579 PQO65579 QAK65579 QKG65579 QUC65579 RDY65579 RNU65579 RXQ65579 SHM65579 SRI65579 TBE65579 TLA65579 TUW65579 UES65579 UOO65579 UYK65579 VIG65579 VSC65579 WBY65579 WLU65579 WVQ65579 I131115 JE131115 TA131115 ACW131115 AMS131115 AWO131115 BGK131115 BQG131115 CAC131115 CJY131115 CTU131115 DDQ131115 DNM131115 DXI131115 EHE131115 ERA131115 FAW131115 FKS131115 FUO131115 GEK131115 GOG131115 GYC131115 HHY131115 HRU131115 IBQ131115 ILM131115 IVI131115 JFE131115 JPA131115 JYW131115 KIS131115 KSO131115 LCK131115 LMG131115 LWC131115 MFY131115 MPU131115 MZQ131115 NJM131115 NTI131115 ODE131115 ONA131115 OWW131115 PGS131115 PQO131115 QAK131115 QKG131115 QUC131115 RDY131115 RNU131115 RXQ131115 SHM131115 SRI131115 TBE131115 TLA131115 TUW131115 UES131115 UOO131115 UYK131115 VIG131115 VSC131115 WBY131115 WLU131115 WVQ131115 I196651 JE196651 TA196651 ACW196651 AMS196651 AWO196651 BGK196651 BQG196651 CAC196651 CJY196651 CTU196651 DDQ196651 DNM196651 DXI196651 EHE196651 ERA196651 FAW196651 FKS196651 FUO196651 GEK196651 GOG196651 GYC196651 HHY196651 HRU196651 IBQ196651 ILM196651 IVI196651 JFE196651 JPA196651 JYW196651 KIS196651 KSO196651 LCK196651 LMG196651 LWC196651 MFY196651 MPU196651 MZQ196651 NJM196651 NTI196651 ODE196651 ONA196651 OWW196651 PGS196651 PQO196651 QAK196651 QKG196651 QUC196651 RDY196651 RNU196651 RXQ196651 SHM196651 SRI196651 TBE196651 TLA196651 TUW196651 UES196651 UOO196651 UYK196651 VIG196651 VSC196651 WBY196651 WLU196651 WVQ196651 I262187 JE262187 TA262187 ACW262187 AMS262187 AWO262187 BGK262187 BQG262187 CAC262187 CJY262187 CTU262187 DDQ262187 DNM262187 DXI262187 EHE262187 ERA262187 FAW262187 FKS262187 FUO262187 GEK262187 GOG262187 GYC262187 HHY262187 HRU262187 IBQ262187 ILM262187 IVI262187 JFE262187 JPA262187 JYW262187 KIS262187 KSO262187 LCK262187 LMG262187 LWC262187 MFY262187 MPU262187 MZQ262187 NJM262187 NTI262187 ODE262187 ONA262187 OWW262187 PGS262187 PQO262187 QAK262187 QKG262187 QUC262187 RDY262187 RNU262187 RXQ262187 SHM262187 SRI262187 TBE262187 TLA262187 TUW262187 UES262187 UOO262187 UYK262187 VIG262187 VSC262187 WBY262187 WLU262187 WVQ262187 I327723 JE327723 TA327723 ACW327723 AMS327723 AWO327723 BGK327723 BQG327723 CAC327723 CJY327723 CTU327723 DDQ327723 DNM327723 DXI327723 EHE327723 ERA327723 FAW327723 FKS327723 FUO327723 GEK327723 GOG327723 GYC327723 HHY327723 HRU327723 IBQ327723 ILM327723 IVI327723 JFE327723 JPA327723 JYW327723 KIS327723 KSO327723 LCK327723 LMG327723 LWC327723 MFY327723 MPU327723 MZQ327723 NJM327723 NTI327723 ODE327723 ONA327723 OWW327723 PGS327723 PQO327723 QAK327723 QKG327723 QUC327723 RDY327723 RNU327723 RXQ327723 SHM327723 SRI327723 TBE327723 TLA327723 TUW327723 UES327723 UOO327723 UYK327723 VIG327723 VSC327723 WBY327723 WLU327723 WVQ327723 I393259 JE393259 TA393259 ACW393259 AMS393259 AWO393259 BGK393259 BQG393259 CAC393259 CJY393259 CTU393259 DDQ393259 DNM393259 DXI393259 EHE393259 ERA393259 FAW393259 FKS393259 FUO393259 GEK393259 GOG393259 GYC393259 HHY393259 HRU393259 IBQ393259 ILM393259 IVI393259 JFE393259 JPA393259 JYW393259 KIS393259 KSO393259 LCK393259 LMG393259 LWC393259 MFY393259 MPU393259 MZQ393259 NJM393259 NTI393259 ODE393259 ONA393259 OWW393259 PGS393259 PQO393259 QAK393259 QKG393259 QUC393259 RDY393259 RNU393259 RXQ393259 SHM393259 SRI393259 TBE393259 TLA393259 TUW393259 UES393259 UOO393259 UYK393259 VIG393259 VSC393259 WBY393259 WLU393259 WVQ393259 I458795 JE458795 TA458795 ACW458795 AMS458795 AWO458795 BGK458795 BQG458795 CAC458795 CJY458795 CTU458795 DDQ458795 DNM458795 DXI458795 EHE458795 ERA458795 FAW458795 FKS458795 FUO458795 GEK458795 GOG458795 GYC458795 HHY458795 HRU458795 IBQ458795 ILM458795 IVI458795 JFE458795 JPA458795 JYW458795 KIS458795 KSO458795 LCK458795 LMG458795 LWC458795 MFY458795 MPU458795 MZQ458795 NJM458795 NTI458795 ODE458795 ONA458795 OWW458795 PGS458795 PQO458795 QAK458795 QKG458795 QUC458795 RDY458795 RNU458795 RXQ458795 SHM458795 SRI458795 TBE458795 TLA458795 TUW458795 UES458795 UOO458795 UYK458795 VIG458795 VSC458795 WBY458795 WLU458795 WVQ458795 I524331 JE524331 TA524331 ACW524331 AMS524331 AWO524331 BGK524331 BQG524331 CAC524331 CJY524331 CTU524331 DDQ524331 DNM524331 DXI524331 EHE524331 ERA524331 FAW524331 FKS524331 FUO524331 GEK524331 GOG524331 GYC524331 HHY524331 HRU524331 IBQ524331 ILM524331 IVI524331 JFE524331 JPA524331 JYW524331 KIS524331 KSO524331 LCK524331 LMG524331 LWC524331 MFY524331 MPU524331 MZQ524331 NJM524331 NTI524331 ODE524331 ONA524331 OWW524331 PGS524331 PQO524331 QAK524331 QKG524331 QUC524331 RDY524331 RNU524331 RXQ524331 SHM524331 SRI524331 TBE524331 TLA524331 TUW524331 UES524331 UOO524331 UYK524331 VIG524331 VSC524331 WBY524331 WLU524331 WVQ524331 I589867 JE589867 TA589867 ACW589867 AMS589867 AWO589867 BGK589867 BQG589867 CAC589867 CJY589867 CTU589867 DDQ589867 DNM589867 DXI589867 EHE589867 ERA589867 FAW589867 FKS589867 FUO589867 GEK589867 GOG589867 GYC589867 HHY589867 HRU589867 IBQ589867 ILM589867 IVI589867 JFE589867 JPA589867 JYW589867 KIS589867 KSO589867 LCK589867 LMG589867 LWC589867 MFY589867 MPU589867 MZQ589867 NJM589867 NTI589867 ODE589867 ONA589867 OWW589867 PGS589867 PQO589867 QAK589867 QKG589867 QUC589867 RDY589867 RNU589867 RXQ589867 SHM589867 SRI589867 TBE589867 TLA589867 TUW589867 UES589867 UOO589867 UYK589867 VIG589867 VSC589867 WBY589867 WLU589867 WVQ589867 I655403 JE655403 TA655403 ACW655403 AMS655403 AWO655403 BGK655403 BQG655403 CAC655403 CJY655403 CTU655403 DDQ655403 DNM655403 DXI655403 EHE655403 ERA655403 FAW655403 FKS655403 FUO655403 GEK655403 GOG655403 GYC655403 HHY655403 HRU655403 IBQ655403 ILM655403 IVI655403 JFE655403 JPA655403 JYW655403 KIS655403 KSO655403 LCK655403 LMG655403 LWC655403 MFY655403 MPU655403 MZQ655403 NJM655403 NTI655403 ODE655403 ONA655403 OWW655403 PGS655403 PQO655403 QAK655403 QKG655403 QUC655403 RDY655403 RNU655403 RXQ655403 SHM655403 SRI655403 TBE655403 TLA655403 TUW655403 UES655403 UOO655403 UYK655403 VIG655403 VSC655403 WBY655403 WLU655403 WVQ655403 I720939 JE720939 TA720939 ACW720939 AMS720939 AWO720939 BGK720939 BQG720939 CAC720939 CJY720939 CTU720939 DDQ720939 DNM720939 DXI720939 EHE720939 ERA720939 FAW720939 FKS720939 FUO720939 GEK720939 GOG720939 GYC720939 HHY720939 HRU720939 IBQ720939 ILM720939 IVI720939 JFE720939 JPA720939 JYW720939 KIS720939 KSO720939 LCK720939 LMG720939 LWC720939 MFY720939 MPU720939 MZQ720939 NJM720939 NTI720939 ODE720939 ONA720939 OWW720939 PGS720939 PQO720939 QAK720939 QKG720939 QUC720939 RDY720939 RNU720939 RXQ720939 SHM720939 SRI720939 TBE720939 TLA720939 TUW720939 UES720939 UOO720939 UYK720939 VIG720939 VSC720939 WBY720939 WLU720939 WVQ720939 I786475 JE786475 TA786475 ACW786475 AMS786475 AWO786475 BGK786475 BQG786475 CAC786475 CJY786475 CTU786475 DDQ786475 DNM786475 DXI786475 EHE786475 ERA786475 FAW786475 FKS786475 FUO786475 GEK786475 GOG786475 GYC786475 HHY786475 HRU786475 IBQ786475 ILM786475 IVI786475 JFE786475 JPA786475 JYW786475 KIS786475 KSO786475 LCK786475 LMG786475 LWC786475 MFY786475 MPU786475 MZQ786475 NJM786475 NTI786475 ODE786475 ONA786475 OWW786475 PGS786475 PQO786475 QAK786475 QKG786475 QUC786475 RDY786475 RNU786475 RXQ786475 SHM786475 SRI786475 TBE786475 TLA786475 TUW786475 UES786475 UOO786475 UYK786475 VIG786475 VSC786475 WBY786475 WLU786475 WVQ786475 I852011 JE852011 TA852011 ACW852011 AMS852011 AWO852011 BGK852011 BQG852011 CAC852011 CJY852011 CTU852011 DDQ852011 DNM852011 DXI852011 EHE852011 ERA852011 FAW852011 FKS852011 FUO852011 GEK852011 GOG852011 GYC852011 HHY852011 HRU852011 IBQ852011 ILM852011 IVI852011 JFE852011 JPA852011 JYW852011 KIS852011 KSO852011 LCK852011 LMG852011 LWC852011 MFY852011 MPU852011 MZQ852011 NJM852011 NTI852011 ODE852011 ONA852011 OWW852011 PGS852011 PQO852011 QAK852011 QKG852011 QUC852011 RDY852011 RNU852011 RXQ852011 SHM852011 SRI852011 TBE852011 TLA852011 TUW852011 UES852011 UOO852011 UYK852011 VIG852011 VSC852011 WBY852011 WLU852011 WVQ852011 I917547 JE917547 TA917547 ACW917547 AMS917547 AWO917547 BGK917547 BQG917547 CAC917547 CJY917547 CTU917547 DDQ917547 DNM917547 DXI917547 EHE917547 ERA917547 FAW917547 FKS917547 FUO917547 GEK917547 GOG917547 GYC917547 HHY917547 HRU917547 IBQ917547 ILM917547 IVI917547 JFE917547 JPA917547 JYW917547 KIS917547 KSO917547 LCK917547 LMG917547 LWC917547 MFY917547 MPU917547 MZQ917547 NJM917547 NTI917547 ODE917547 ONA917547 OWW917547 PGS917547 PQO917547 QAK917547 QKG917547 QUC917547 RDY917547 RNU917547 RXQ917547 SHM917547 SRI917547 TBE917547 TLA917547 TUW917547 UES917547 UOO917547 UYK917547 VIG917547 VSC917547 WBY917547 WLU917547 WVQ917547 I983083 JE983083 TA983083 ACW983083 AMS983083 AWO983083 BGK983083 BQG983083 CAC983083 CJY983083 CTU983083 DDQ983083 DNM983083 DXI983083 EHE983083 ERA983083 FAW983083 FKS983083 FUO983083 GEK983083 GOG983083 GYC983083 HHY983083 HRU983083 IBQ983083 ILM983083 IVI983083 JFE983083 JPA983083 JYW983083 KIS983083 KSO983083 LCK983083 LMG983083 LWC983083 MFY983083 MPU983083 MZQ983083 NJM983083 NTI983083 ODE983083 ONA983083 OWW983083 PGS983083 PQO983083 QAK983083 QKG983083 QUC983083 RDY983083 RNU983083 RXQ983083 SHM983083 SRI983083 TBE983083 TLA983083 TUW983083 UES983083 UOO983083 UYK983083 VIG983083 VSC983083 WBY983083 WLU983083 WVQ983083 I31 JE31 TA31 ACW31 AMS31 AWO31 BGK31 BQG31 CAC31 CJY31 CTU31 DDQ31 DNM31 DXI31 EHE31 ERA31 FAW31 FKS31 FUO31 GEK31 GOG31 GYC31 HHY31 HRU31 IBQ31 ILM31 IVI31 JFE31 JPA31 JYW31 KIS31 KSO31 LCK31 LMG31 LWC31 MFY31 MPU31 MZQ31 NJM31 NTI31 ODE31 ONA31 OWW31 PGS31 PQO31 QAK31 QKG31 QUC31 RDY31 RNU31 RXQ31 SHM31 SRI31 TBE31 TLA31 TUW31 UES31 UOO31 UYK31 VIG31 VSC31 WBY31 WLU31 WVQ31 I65567 JE65567 TA65567 ACW65567 AMS65567 AWO65567 BGK65567 BQG65567 CAC65567 CJY65567 CTU65567 DDQ65567 DNM65567 DXI65567 EHE65567 ERA65567 FAW65567 FKS65567 FUO65567 GEK65567 GOG65567 GYC65567 HHY65567 HRU65567 IBQ65567 ILM65567 IVI65567 JFE65567 JPA65567 JYW65567 KIS65567 KSO65567 LCK65567 LMG65567 LWC65567 MFY65567 MPU65567 MZQ65567 NJM65567 NTI65567 ODE65567 ONA65567 OWW65567 PGS65567 PQO65567 QAK65567 QKG65567 QUC65567 RDY65567 RNU65567 RXQ65567 SHM65567 SRI65567 TBE65567 TLA65567 TUW65567 UES65567 UOO65567 UYK65567 VIG65567 VSC65567 WBY65567 WLU65567 WVQ65567 I131103 JE131103 TA131103 ACW131103 AMS131103 AWO131103 BGK131103 BQG131103 CAC131103 CJY131103 CTU131103 DDQ131103 DNM131103 DXI131103 EHE131103 ERA131103 FAW131103 FKS131103 FUO131103 GEK131103 GOG131103 GYC131103 HHY131103 HRU131103 IBQ131103 ILM131103 IVI131103 JFE131103 JPA131103 JYW131103 KIS131103 KSO131103 LCK131103 LMG131103 LWC131103 MFY131103 MPU131103 MZQ131103 NJM131103 NTI131103 ODE131103 ONA131103 OWW131103 PGS131103 PQO131103 QAK131103 QKG131103 QUC131103 RDY131103 RNU131103 RXQ131103 SHM131103 SRI131103 TBE131103 TLA131103 TUW131103 UES131103 UOO131103 UYK131103 VIG131103 VSC131103 WBY131103 WLU131103 WVQ131103 I196639 JE196639 TA196639 ACW196639 AMS196639 AWO196639 BGK196639 BQG196639 CAC196639 CJY196639 CTU196639 DDQ196639 DNM196639 DXI196639 EHE196639 ERA196639 FAW196639 FKS196639 FUO196639 GEK196639 GOG196639 GYC196639 HHY196639 HRU196639 IBQ196639 ILM196639 IVI196639 JFE196639 JPA196639 JYW196639 KIS196639 KSO196639 LCK196639 LMG196639 LWC196639 MFY196639 MPU196639 MZQ196639 NJM196639 NTI196639 ODE196639 ONA196639 OWW196639 PGS196639 PQO196639 QAK196639 QKG196639 QUC196639 RDY196639 RNU196639 RXQ196639 SHM196639 SRI196639 TBE196639 TLA196639 TUW196639 UES196639 UOO196639 UYK196639 VIG196639 VSC196639 WBY196639 WLU196639 WVQ196639 I262175 JE262175 TA262175 ACW262175 AMS262175 AWO262175 BGK262175 BQG262175 CAC262175 CJY262175 CTU262175 DDQ262175 DNM262175 DXI262175 EHE262175 ERA262175 FAW262175 FKS262175 FUO262175 GEK262175 GOG262175 GYC262175 HHY262175 HRU262175 IBQ262175 ILM262175 IVI262175 JFE262175 JPA262175 JYW262175 KIS262175 KSO262175 LCK262175 LMG262175 LWC262175 MFY262175 MPU262175 MZQ262175 NJM262175 NTI262175 ODE262175 ONA262175 OWW262175 PGS262175 PQO262175 QAK262175 QKG262175 QUC262175 RDY262175 RNU262175 RXQ262175 SHM262175 SRI262175 TBE262175 TLA262175 TUW262175 UES262175 UOO262175 UYK262175 VIG262175 VSC262175 WBY262175 WLU262175 WVQ262175 I327711 JE327711 TA327711 ACW327711 AMS327711 AWO327711 BGK327711 BQG327711 CAC327711 CJY327711 CTU327711 DDQ327711 DNM327711 DXI327711 EHE327711 ERA327711 FAW327711 FKS327711 FUO327711 GEK327711 GOG327711 GYC327711 HHY327711 HRU327711 IBQ327711 ILM327711 IVI327711 JFE327711 JPA327711 JYW327711 KIS327711 KSO327711 LCK327711 LMG327711 LWC327711 MFY327711 MPU327711 MZQ327711 NJM327711 NTI327711 ODE327711 ONA327711 OWW327711 PGS327711 PQO327711 QAK327711 QKG327711 QUC327711 RDY327711 RNU327711 RXQ327711 SHM327711 SRI327711 TBE327711 TLA327711 TUW327711 UES327711 UOO327711 UYK327711 VIG327711 VSC327711 WBY327711 WLU327711 WVQ327711 I393247 JE393247 TA393247 ACW393247 AMS393247 AWO393247 BGK393247 BQG393247 CAC393247 CJY393247 CTU393247 DDQ393247 DNM393247 DXI393247 EHE393247 ERA393247 FAW393247 FKS393247 FUO393247 GEK393247 GOG393247 GYC393247 HHY393247 HRU393247 IBQ393247 ILM393247 IVI393247 JFE393247 JPA393247 JYW393247 KIS393247 KSO393247 LCK393247 LMG393247 LWC393247 MFY393247 MPU393247 MZQ393247 NJM393247 NTI393247 ODE393247 ONA393247 OWW393247 PGS393247 PQO393247 QAK393247 QKG393247 QUC393247 RDY393247 RNU393247 RXQ393247 SHM393247 SRI393247 TBE393247 TLA393247 TUW393247 UES393247 UOO393247 UYK393247 VIG393247 VSC393247 WBY393247 WLU393247 WVQ393247 I458783 JE458783 TA458783 ACW458783 AMS458783 AWO458783 BGK458783 BQG458783 CAC458783 CJY458783 CTU458783 DDQ458783 DNM458783 DXI458783 EHE458783 ERA458783 FAW458783 FKS458783 FUO458783 GEK458783 GOG458783 GYC458783 HHY458783 HRU458783 IBQ458783 ILM458783 IVI458783 JFE458783 JPA458783 JYW458783 KIS458783 KSO458783 LCK458783 LMG458783 LWC458783 MFY458783 MPU458783 MZQ458783 NJM458783 NTI458783 ODE458783 ONA458783 OWW458783 PGS458783 PQO458783 QAK458783 QKG458783 QUC458783 RDY458783 RNU458783 RXQ458783 SHM458783 SRI458783 TBE458783 TLA458783 TUW458783 UES458783 UOO458783 UYK458783 VIG458783 VSC458783 WBY458783 WLU458783 WVQ458783 I524319 JE524319 TA524319 ACW524319 AMS524319 AWO524319 BGK524319 BQG524319 CAC524319 CJY524319 CTU524319 DDQ524319 DNM524319 DXI524319 EHE524319 ERA524319 FAW524319 FKS524319 FUO524319 GEK524319 GOG524319 GYC524319 HHY524319 HRU524319 IBQ524319 ILM524319 IVI524319 JFE524319 JPA524319 JYW524319 KIS524319 KSO524319 LCK524319 LMG524319 LWC524319 MFY524319 MPU524319 MZQ524319 NJM524319 NTI524319 ODE524319 ONA524319 OWW524319 PGS524319 PQO524319 QAK524319 QKG524319 QUC524319 RDY524319 RNU524319 RXQ524319 SHM524319 SRI524319 TBE524319 TLA524319 TUW524319 UES524319 UOO524319 UYK524319 VIG524319 VSC524319 WBY524319 WLU524319 WVQ524319 I589855 JE589855 TA589855 ACW589855 AMS589855 AWO589855 BGK589855 BQG589855 CAC589855 CJY589855 CTU589855 DDQ589855 DNM589855 DXI589855 EHE589855 ERA589855 FAW589855 FKS589855 FUO589855 GEK589855 GOG589855 GYC589855 HHY589855 HRU589855 IBQ589855 ILM589855 IVI589855 JFE589855 JPA589855 JYW589855 KIS589855 KSO589855 LCK589855 LMG589855 LWC589855 MFY589855 MPU589855 MZQ589855 NJM589855 NTI589855 ODE589855 ONA589855 OWW589855 PGS589855 PQO589855 QAK589855 QKG589855 QUC589855 RDY589855 RNU589855 RXQ589855 SHM589855 SRI589855 TBE589855 TLA589855 TUW589855 UES589855 UOO589855 UYK589855 VIG589855 VSC589855 WBY589855 WLU589855 WVQ589855 I655391 JE655391 TA655391 ACW655391 AMS655391 AWO655391 BGK655391 BQG655391 CAC655391 CJY655391 CTU655391 DDQ655391 DNM655391 DXI655391 EHE655391 ERA655391 FAW655391 FKS655391 FUO655391 GEK655391 GOG655391 GYC655391 HHY655391 HRU655391 IBQ655391 ILM655391 IVI655391 JFE655391 JPA655391 JYW655391 KIS655391 KSO655391 LCK655391 LMG655391 LWC655391 MFY655391 MPU655391 MZQ655391 NJM655391 NTI655391 ODE655391 ONA655391 OWW655391 PGS655391 PQO655391 QAK655391 QKG655391 QUC655391 RDY655391 RNU655391 RXQ655391 SHM655391 SRI655391 TBE655391 TLA655391 TUW655391 UES655391 UOO655391 UYK655391 VIG655391 VSC655391 WBY655391 WLU655391 WVQ655391 I720927 JE720927 TA720927 ACW720927 AMS720927 AWO720927 BGK720927 BQG720927 CAC720927 CJY720927 CTU720927 DDQ720927 DNM720927 DXI720927 EHE720927 ERA720927 FAW720927 FKS720927 FUO720927 GEK720927 GOG720927 GYC720927 HHY720927 HRU720927 IBQ720927 ILM720927 IVI720927 JFE720927 JPA720927 JYW720927 KIS720927 KSO720927 LCK720927 LMG720927 LWC720927 MFY720927 MPU720927 MZQ720927 NJM720927 NTI720927 ODE720927 ONA720927 OWW720927 PGS720927 PQO720927 QAK720927 QKG720927 QUC720927 RDY720927 RNU720927 RXQ720927 SHM720927 SRI720927 TBE720927 TLA720927 TUW720927 UES720927 UOO720927 UYK720927 VIG720927 VSC720927 WBY720927 WLU720927 WVQ720927 I786463 JE786463 TA786463 ACW786463 AMS786463 AWO786463 BGK786463 BQG786463 CAC786463 CJY786463 CTU786463 DDQ786463 DNM786463 DXI786463 EHE786463 ERA786463 FAW786463 FKS786463 FUO786463 GEK786463 GOG786463 GYC786463 HHY786463 HRU786463 IBQ786463 ILM786463 IVI786463 JFE786463 JPA786463 JYW786463 KIS786463 KSO786463 LCK786463 LMG786463 LWC786463 MFY786463 MPU786463 MZQ786463 NJM786463 NTI786463 ODE786463 ONA786463 OWW786463 PGS786463 PQO786463 QAK786463 QKG786463 QUC786463 RDY786463 RNU786463 RXQ786463 SHM786463 SRI786463 TBE786463 TLA786463 TUW786463 UES786463 UOO786463 UYK786463 VIG786463 VSC786463 WBY786463 WLU786463 WVQ786463 I851999 JE851999 TA851999 ACW851999 AMS851999 AWO851999 BGK851999 BQG851999 CAC851999 CJY851999 CTU851999 DDQ851999 DNM851999 DXI851999 EHE851999 ERA851999 FAW851999 FKS851999 FUO851999 GEK851999 GOG851999 GYC851999 HHY851999 HRU851999 IBQ851999 ILM851999 IVI851999 JFE851999 JPA851999 JYW851999 KIS851999 KSO851999 LCK851999 LMG851999 LWC851999 MFY851999 MPU851999 MZQ851999 NJM851999 NTI851999 ODE851999 ONA851999 OWW851999 PGS851999 PQO851999 QAK851999 QKG851999 QUC851999 RDY851999 RNU851999 RXQ851999 SHM851999 SRI851999 TBE851999 TLA851999 TUW851999 UES851999 UOO851999 UYK851999 VIG851999 VSC851999 WBY851999 WLU851999 WVQ851999 I917535 JE917535 TA917535 ACW917535 AMS917535 AWO917535 BGK917535 BQG917535 CAC917535 CJY917535 CTU917535 DDQ917535 DNM917535 DXI917535 EHE917535 ERA917535 FAW917535 FKS917535 FUO917535 GEK917535 GOG917535 GYC917535 HHY917535 HRU917535 IBQ917535 ILM917535 IVI917535 JFE917535 JPA917535 JYW917535 KIS917535 KSO917535 LCK917535 LMG917535 LWC917535 MFY917535 MPU917535 MZQ917535 NJM917535 NTI917535 ODE917535 ONA917535 OWW917535 PGS917535 PQO917535 QAK917535 QKG917535 QUC917535 RDY917535 RNU917535 RXQ917535 SHM917535 SRI917535 TBE917535 TLA917535 TUW917535 UES917535 UOO917535 UYK917535 VIG917535 VSC917535 WBY917535 WLU917535 WVQ917535 I983071 JE983071 TA983071 ACW983071 AMS983071 AWO983071 BGK983071 BQG983071 CAC983071 CJY983071 CTU983071 DDQ983071 DNM983071 DXI983071 EHE983071 ERA983071 FAW983071 FKS983071 FUO983071 GEK983071 GOG983071 GYC983071 HHY983071 HRU983071 IBQ983071 ILM983071 IVI983071 JFE983071 JPA983071 JYW983071 KIS983071 KSO983071 LCK983071 LMG983071 LWC983071 MFY983071 MPU983071 MZQ983071 NJM983071 NTI983071 ODE983071 ONA983071 OWW983071 PGS983071 PQO983071 QAK983071 QKG983071 QUC983071 RDY983071 RNU983071 RXQ983071 SHM983071 SRI983071 TBE983071 TLA983071 TUW983071 UES983071 UOO983071 UYK983071 VIG983071 VSC983071 WBY983071 WLU983071 WVQ983071 I51 JE51 TA51 ACW51 AMS51 AWO51 BGK51 BQG51 CAC51 CJY51 CTU51 DDQ51 DNM51 DXI51 EHE51 ERA51 FAW51 FKS51 FUO51 GEK51 GOG51 GYC51 HHY51 HRU51 IBQ51 ILM51 IVI51 JFE51 JPA51 JYW51 KIS51 KSO51 LCK51 LMG51 LWC51 MFY51 MPU51 MZQ51 NJM51 NTI51 ODE51 ONA51 OWW51 PGS51 PQO51 QAK51 QKG51 QUC51 RDY51 RNU51 RXQ51 SHM51 SRI51 TBE51 TLA51 TUW51 UES51 UOO51 UYK51 VIG51 VSC51 WBY51 WLU51 WVQ51 I65587 JE65587 TA65587 ACW65587 AMS65587 AWO65587 BGK65587 BQG65587 CAC65587 CJY65587 CTU65587 DDQ65587 DNM65587 DXI65587 EHE65587 ERA65587 FAW65587 FKS65587 FUO65587 GEK65587 GOG65587 GYC65587 HHY65587 HRU65587 IBQ65587 ILM65587 IVI65587 JFE65587 JPA65587 JYW65587 KIS65587 KSO65587 LCK65587 LMG65587 LWC65587 MFY65587 MPU65587 MZQ65587 NJM65587 NTI65587 ODE65587 ONA65587 OWW65587 PGS65587 PQO65587 QAK65587 QKG65587 QUC65587 RDY65587 RNU65587 RXQ65587 SHM65587 SRI65587 TBE65587 TLA65587 TUW65587 UES65587 UOO65587 UYK65587 VIG65587 VSC65587 WBY65587 WLU65587 WVQ65587 I131123 JE131123 TA131123 ACW131123 AMS131123 AWO131123 BGK131123 BQG131123 CAC131123 CJY131123 CTU131123 DDQ131123 DNM131123 DXI131123 EHE131123 ERA131123 FAW131123 FKS131123 FUO131123 GEK131123 GOG131123 GYC131123 HHY131123 HRU131123 IBQ131123 ILM131123 IVI131123 JFE131123 JPA131123 JYW131123 KIS131123 KSO131123 LCK131123 LMG131123 LWC131123 MFY131123 MPU131123 MZQ131123 NJM131123 NTI131123 ODE131123 ONA131123 OWW131123 PGS131123 PQO131123 QAK131123 QKG131123 QUC131123 RDY131123 RNU131123 RXQ131123 SHM131123 SRI131123 TBE131123 TLA131123 TUW131123 UES131123 UOO131123 UYK131123 VIG131123 VSC131123 WBY131123 WLU131123 WVQ131123 I196659 JE196659 TA196659 ACW196659 AMS196659 AWO196659 BGK196659 BQG196659 CAC196659 CJY196659 CTU196659 DDQ196659 DNM196659 DXI196659 EHE196659 ERA196659 FAW196659 FKS196659 FUO196659 GEK196659 GOG196659 GYC196659 HHY196659 HRU196659 IBQ196659 ILM196659 IVI196659 JFE196659 JPA196659 JYW196659 KIS196659 KSO196659 LCK196659 LMG196659 LWC196659 MFY196659 MPU196659 MZQ196659 NJM196659 NTI196659 ODE196659 ONA196659 OWW196659 PGS196659 PQO196659 QAK196659 QKG196659 QUC196659 RDY196659 RNU196659 RXQ196659 SHM196659 SRI196659 TBE196659 TLA196659 TUW196659 UES196659 UOO196659 UYK196659 VIG196659 VSC196659 WBY196659 WLU196659 WVQ196659 I262195 JE262195 TA262195 ACW262195 AMS262195 AWO262195 BGK262195 BQG262195 CAC262195 CJY262195 CTU262195 DDQ262195 DNM262195 DXI262195 EHE262195 ERA262195 FAW262195 FKS262195 FUO262195 GEK262195 GOG262195 GYC262195 HHY262195 HRU262195 IBQ262195 ILM262195 IVI262195 JFE262195 JPA262195 JYW262195 KIS262195 KSO262195 LCK262195 LMG262195 LWC262195 MFY262195 MPU262195 MZQ262195 NJM262195 NTI262195 ODE262195 ONA262195 OWW262195 PGS262195 PQO262195 QAK262195 QKG262195 QUC262195 RDY262195 RNU262195 RXQ262195 SHM262195 SRI262195 TBE262195 TLA262195 TUW262195 UES262195 UOO262195 UYK262195 VIG262195 VSC262195 WBY262195 WLU262195 WVQ262195 I327731 JE327731 TA327731 ACW327731 AMS327731 AWO327731 BGK327731 BQG327731 CAC327731 CJY327731 CTU327731 DDQ327731 DNM327731 DXI327731 EHE327731 ERA327731 FAW327731 FKS327731 FUO327731 GEK327731 GOG327731 GYC327731 HHY327731 HRU327731 IBQ327731 ILM327731 IVI327731 JFE327731 JPA327731 JYW327731 KIS327731 KSO327731 LCK327731 LMG327731 LWC327731 MFY327731 MPU327731 MZQ327731 NJM327731 NTI327731 ODE327731 ONA327731 OWW327731 PGS327731 PQO327731 QAK327731 QKG327731 QUC327731 RDY327731 RNU327731 RXQ327731 SHM327731 SRI327731 TBE327731 TLA327731 TUW327731 UES327731 UOO327731 UYK327731 VIG327731 VSC327731 WBY327731 WLU327731 WVQ327731 I393267 JE393267 TA393267 ACW393267 AMS393267 AWO393267 BGK393267 BQG393267 CAC393267 CJY393267 CTU393267 DDQ393267 DNM393267 DXI393267 EHE393267 ERA393267 FAW393267 FKS393267 FUO393267 GEK393267 GOG393267 GYC393267 HHY393267 HRU393267 IBQ393267 ILM393267 IVI393267 JFE393267 JPA393267 JYW393267 KIS393267 KSO393267 LCK393267 LMG393267 LWC393267 MFY393267 MPU393267 MZQ393267 NJM393267 NTI393267 ODE393267 ONA393267 OWW393267 PGS393267 PQO393267 QAK393267 QKG393267 QUC393267 RDY393267 RNU393267 RXQ393267 SHM393267 SRI393267 TBE393267 TLA393267 TUW393267 UES393267 UOO393267 UYK393267 VIG393267 VSC393267 WBY393267 WLU393267 WVQ393267 I458803 JE458803 TA458803 ACW458803 AMS458803 AWO458803 BGK458803 BQG458803 CAC458803 CJY458803 CTU458803 DDQ458803 DNM458803 DXI458803 EHE458803 ERA458803 FAW458803 FKS458803 FUO458803 GEK458803 GOG458803 GYC458803 HHY458803 HRU458803 IBQ458803 ILM458803 IVI458803 JFE458803 JPA458803 JYW458803 KIS458803 KSO458803 LCK458803 LMG458803 LWC458803 MFY458803 MPU458803 MZQ458803 NJM458803 NTI458803 ODE458803 ONA458803 OWW458803 PGS458803 PQO458803 QAK458803 QKG458803 QUC458803 RDY458803 RNU458803 RXQ458803 SHM458803 SRI458803 TBE458803 TLA458803 TUW458803 UES458803 UOO458803 UYK458803 VIG458803 VSC458803 WBY458803 WLU458803 WVQ458803 I524339 JE524339 TA524339 ACW524339 AMS524339 AWO524339 BGK524339 BQG524339 CAC524339 CJY524339 CTU524339 DDQ524339 DNM524339 DXI524339 EHE524339 ERA524339 FAW524339 FKS524339 FUO524339 GEK524339 GOG524339 GYC524339 HHY524339 HRU524339 IBQ524339 ILM524339 IVI524339 JFE524339 JPA524339 JYW524339 KIS524339 KSO524339 LCK524339 LMG524339 LWC524339 MFY524339 MPU524339 MZQ524339 NJM524339 NTI524339 ODE524339 ONA524339 OWW524339 PGS524339 PQO524339 QAK524339 QKG524339 QUC524339 RDY524339 RNU524339 RXQ524339 SHM524339 SRI524339 TBE524339 TLA524339 TUW524339 UES524339 UOO524339 UYK524339 VIG524339 VSC524339 WBY524339 WLU524339 WVQ524339 I589875 JE589875 TA589875 ACW589875 AMS589875 AWO589875 BGK589875 BQG589875 CAC589875 CJY589875 CTU589875 DDQ589875 DNM589875 DXI589875 EHE589875 ERA589875 FAW589875 FKS589875 FUO589875 GEK589875 GOG589875 GYC589875 HHY589875 HRU589875 IBQ589875 ILM589875 IVI589875 JFE589875 JPA589875 JYW589875 KIS589875 KSO589875 LCK589875 LMG589875 LWC589875 MFY589875 MPU589875 MZQ589875 NJM589875 NTI589875 ODE589875 ONA589875 OWW589875 PGS589875 PQO589875 QAK589875 QKG589875 QUC589875 RDY589875 RNU589875 RXQ589875 SHM589875 SRI589875 TBE589875 TLA589875 TUW589875 UES589875 UOO589875 UYK589875 VIG589875 VSC589875 WBY589875 WLU589875 WVQ589875 I655411 JE655411 TA655411 ACW655411 AMS655411 AWO655411 BGK655411 BQG655411 CAC655411 CJY655411 CTU655411 DDQ655411 DNM655411 DXI655411 EHE655411 ERA655411 FAW655411 FKS655411 FUO655411 GEK655411 GOG655411 GYC655411 HHY655411 HRU655411 IBQ655411 ILM655411 IVI655411 JFE655411 JPA655411 JYW655411 KIS655411 KSO655411 LCK655411 LMG655411 LWC655411 MFY655411 MPU655411 MZQ655411 NJM655411 NTI655411 ODE655411 ONA655411 OWW655411 PGS655411 PQO655411 QAK655411 QKG655411 QUC655411 RDY655411 RNU655411 RXQ655411 SHM655411 SRI655411 TBE655411 TLA655411 TUW655411 UES655411 UOO655411 UYK655411 VIG655411 VSC655411 WBY655411 WLU655411 WVQ655411 I720947 JE720947 TA720947 ACW720947 AMS720947 AWO720947 BGK720947 BQG720947 CAC720947 CJY720947 CTU720947 DDQ720947 DNM720947 DXI720947 EHE720947 ERA720947 FAW720947 FKS720947 FUO720947 GEK720947 GOG720947 GYC720947 HHY720947 HRU720947 IBQ720947 ILM720947 IVI720947 JFE720947 JPA720947 JYW720947 KIS720947 KSO720947 LCK720947 LMG720947 LWC720947 MFY720947 MPU720947 MZQ720947 NJM720947 NTI720947 ODE720947 ONA720947 OWW720947 PGS720947 PQO720947 QAK720947 QKG720947 QUC720947 RDY720947 RNU720947 RXQ720947 SHM720947 SRI720947 TBE720947 TLA720947 TUW720947 UES720947 UOO720947 UYK720947 VIG720947 VSC720947 WBY720947 WLU720947 WVQ720947 I786483 JE786483 TA786483 ACW786483 AMS786483 AWO786483 BGK786483 BQG786483 CAC786483 CJY786483 CTU786483 DDQ786483 DNM786483 DXI786483 EHE786483 ERA786483 FAW786483 FKS786483 FUO786483 GEK786483 GOG786483 GYC786483 HHY786483 HRU786483 IBQ786483 ILM786483 IVI786483 JFE786483 JPA786483 JYW786483 KIS786483 KSO786483 LCK786483 LMG786483 LWC786483 MFY786483 MPU786483 MZQ786483 NJM786483 NTI786483 ODE786483 ONA786483 OWW786483 PGS786483 PQO786483 QAK786483 QKG786483 QUC786483 RDY786483 RNU786483 RXQ786483 SHM786483 SRI786483 TBE786483 TLA786483 TUW786483 UES786483 UOO786483 UYK786483 VIG786483 VSC786483 WBY786483 WLU786483 WVQ786483 I852019 JE852019 TA852019 ACW852019 AMS852019 AWO852019 BGK852019 BQG852019 CAC852019 CJY852019 CTU852019 DDQ852019 DNM852019 DXI852019 EHE852019 ERA852019 FAW852019 FKS852019 FUO852019 GEK852019 GOG852019 GYC852019 HHY852019 HRU852019 IBQ852019 ILM852019 IVI852019 JFE852019 JPA852019 JYW852019 KIS852019 KSO852019 LCK852019 LMG852019 LWC852019 MFY852019 MPU852019 MZQ852019 NJM852019 NTI852019 ODE852019 ONA852019 OWW852019 PGS852019 PQO852019 QAK852019 QKG852019 QUC852019 RDY852019 RNU852019 RXQ852019 SHM852019 SRI852019 TBE852019 TLA852019 TUW852019 UES852019 UOO852019 UYK852019 VIG852019 VSC852019 WBY852019 WLU852019 WVQ852019 I917555 JE917555 TA917555 ACW917555 AMS917555 AWO917555 BGK917555 BQG917555 CAC917555 CJY917555 CTU917555 DDQ917555 DNM917555 DXI917555 EHE917555 ERA917555 FAW917555 FKS917555 FUO917555 GEK917555 GOG917555 GYC917555 HHY917555 HRU917555 IBQ917555 ILM917555 IVI917555 JFE917555 JPA917555 JYW917555 KIS917555 KSO917555 LCK917555 LMG917555 LWC917555 MFY917555 MPU917555 MZQ917555 NJM917555 NTI917555 ODE917555 ONA917555 OWW917555 PGS917555 PQO917555 QAK917555 QKG917555 QUC917555 RDY917555 RNU917555 RXQ917555 SHM917555 SRI917555 TBE917555 TLA917555 TUW917555 UES917555 UOO917555 UYK917555 VIG917555 VSC917555 WBY917555 WLU917555 WVQ917555 I983091 JE983091 TA983091 ACW983091 AMS983091 AWO983091 BGK983091 BQG983091 CAC983091 CJY983091 CTU983091 DDQ983091 DNM983091 DXI983091 EHE983091 ERA983091 FAW983091 FKS983091 FUO983091 GEK983091 GOG983091 GYC983091 HHY983091 HRU983091 IBQ983091 ILM983091 IVI983091 JFE983091 JPA983091 JYW983091 KIS983091 KSO983091 LCK983091 LMG983091 LWC983091 MFY983091 MPU983091 MZQ983091 NJM983091 NTI983091 ODE983091 ONA983091 OWW983091 PGS983091 PQO983091 QAK983091 QKG983091 QUC983091 RDY983091 RNU983091 RXQ983091 SHM983091 SRI983091 TBE983091 TLA983091 TUW983091 UES983091 UOO983091 UYK983091 VIG983091 VSC983091 WBY983091 WLU983091 WVQ983091 I47 JE47 TA47 ACW47 AMS47 AWO47 BGK47 BQG47 CAC47 CJY47 CTU47 DDQ47 DNM47 DXI47 EHE47 ERA47 FAW47 FKS47 FUO47 GEK47 GOG47 GYC47 HHY47 HRU47 IBQ47 ILM47 IVI47 JFE47 JPA47 JYW47 KIS47 KSO47 LCK47 LMG47 LWC47 MFY47 MPU47 MZQ47 NJM47 NTI47 ODE47 ONA47 OWW47 PGS47 PQO47 QAK47 QKG47 QUC47 RDY47 RNU47 RXQ47 SHM47 SRI47 TBE47 TLA47 TUW47 UES47 UOO47 UYK47 VIG47 VSC47 WBY47 WLU47 WVQ47 I65583 JE65583 TA65583 ACW65583 AMS65583 AWO65583 BGK65583 BQG65583 CAC65583 CJY65583 CTU65583 DDQ65583 DNM65583 DXI65583 EHE65583 ERA65583 FAW65583 FKS65583 FUO65583 GEK65583 GOG65583 GYC65583 HHY65583 HRU65583 IBQ65583 ILM65583 IVI65583 JFE65583 JPA65583 JYW65583 KIS65583 KSO65583 LCK65583 LMG65583 LWC65583 MFY65583 MPU65583 MZQ65583 NJM65583 NTI65583 ODE65583 ONA65583 OWW65583 PGS65583 PQO65583 QAK65583 QKG65583 QUC65583 RDY65583 RNU65583 RXQ65583 SHM65583 SRI65583 TBE65583 TLA65583 TUW65583 UES65583 UOO65583 UYK65583 VIG65583 VSC65583 WBY65583 WLU65583 WVQ65583 I131119 JE131119 TA131119 ACW131119 AMS131119 AWO131119 BGK131119 BQG131119 CAC131119 CJY131119 CTU131119 DDQ131119 DNM131119 DXI131119 EHE131119 ERA131119 FAW131119 FKS131119 FUO131119 GEK131119 GOG131119 GYC131119 HHY131119 HRU131119 IBQ131119 ILM131119 IVI131119 JFE131119 JPA131119 JYW131119 KIS131119 KSO131119 LCK131119 LMG131119 LWC131119 MFY131119 MPU131119 MZQ131119 NJM131119 NTI131119 ODE131119 ONA131119 OWW131119 PGS131119 PQO131119 QAK131119 QKG131119 QUC131119 RDY131119 RNU131119 RXQ131119 SHM131119 SRI131119 TBE131119 TLA131119 TUW131119 UES131119 UOO131119 UYK131119 VIG131119 VSC131119 WBY131119 WLU131119 WVQ131119 I196655 JE196655 TA196655 ACW196655 AMS196655 AWO196655 BGK196655 BQG196655 CAC196655 CJY196655 CTU196655 DDQ196655 DNM196655 DXI196655 EHE196655 ERA196655 FAW196655 FKS196655 FUO196655 GEK196655 GOG196655 GYC196655 HHY196655 HRU196655 IBQ196655 ILM196655 IVI196655 JFE196655 JPA196655 JYW196655 KIS196655 KSO196655 LCK196655 LMG196655 LWC196655 MFY196655 MPU196655 MZQ196655 NJM196655 NTI196655 ODE196655 ONA196655 OWW196655 PGS196655 PQO196655 QAK196655 QKG196655 QUC196655 RDY196655 RNU196655 RXQ196655 SHM196655 SRI196655 TBE196655 TLA196655 TUW196655 UES196655 UOO196655 UYK196655 VIG196655 VSC196655 WBY196655 WLU196655 WVQ196655 I262191 JE262191 TA262191 ACW262191 AMS262191 AWO262191 BGK262191 BQG262191 CAC262191 CJY262191 CTU262191 DDQ262191 DNM262191 DXI262191 EHE262191 ERA262191 FAW262191 FKS262191 FUO262191 GEK262191 GOG262191 GYC262191 HHY262191 HRU262191 IBQ262191 ILM262191 IVI262191 JFE262191 JPA262191 JYW262191 KIS262191 KSO262191 LCK262191 LMG262191 LWC262191 MFY262191 MPU262191 MZQ262191 NJM262191 NTI262191 ODE262191 ONA262191 OWW262191 PGS262191 PQO262191 QAK262191 QKG262191 QUC262191 RDY262191 RNU262191 RXQ262191 SHM262191 SRI262191 TBE262191 TLA262191 TUW262191 UES262191 UOO262191 UYK262191 VIG262191 VSC262191 WBY262191 WLU262191 WVQ262191 I327727 JE327727 TA327727 ACW327727 AMS327727 AWO327727 BGK327727 BQG327727 CAC327727 CJY327727 CTU327727 DDQ327727 DNM327727 DXI327727 EHE327727 ERA327727 FAW327727 FKS327727 FUO327727 GEK327727 GOG327727 GYC327727 HHY327727 HRU327727 IBQ327727 ILM327727 IVI327727 JFE327727 JPA327727 JYW327727 KIS327727 KSO327727 LCK327727 LMG327727 LWC327727 MFY327727 MPU327727 MZQ327727 NJM327727 NTI327727 ODE327727 ONA327727 OWW327727 PGS327727 PQO327727 QAK327727 QKG327727 QUC327727 RDY327727 RNU327727 RXQ327727 SHM327727 SRI327727 TBE327727 TLA327727 TUW327727 UES327727 UOO327727 UYK327727 VIG327727 VSC327727 WBY327727 WLU327727 WVQ327727 I393263 JE393263 TA393263 ACW393263 AMS393263 AWO393263 BGK393263 BQG393263 CAC393263 CJY393263 CTU393263 DDQ393263 DNM393263 DXI393263 EHE393263 ERA393263 FAW393263 FKS393263 FUO393263 GEK393263 GOG393263 GYC393263 HHY393263 HRU393263 IBQ393263 ILM393263 IVI393263 JFE393263 JPA393263 JYW393263 KIS393263 KSO393263 LCK393263 LMG393263 LWC393263 MFY393263 MPU393263 MZQ393263 NJM393263 NTI393263 ODE393263 ONA393263 OWW393263 PGS393263 PQO393263 QAK393263 QKG393263 QUC393263 RDY393263 RNU393263 RXQ393263 SHM393263 SRI393263 TBE393263 TLA393263 TUW393263 UES393263 UOO393263 UYK393263 VIG393263 VSC393263 WBY393263 WLU393263 WVQ393263 I458799 JE458799 TA458799 ACW458799 AMS458799 AWO458799 BGK458799 BQG458799 CAC458799 CJY458799 CTU458799 DDQ458799 DNM458799 DXI458799 EHE458799 ERA458799 FAW458799 FKS458799 FUO458799 GEK458799 GOG458799 GYC458799 HHY458799 HRU458799 IBQ458799 ILM458799 IVI458799 JFE458799 JPA458799 JYW458799 KIS458799 KSO458799 LCK458799 LMG458799 LWC458799 MFY458799 MPU458799 MZQ458799 NJM458799 NTI458799 ODE458799 ONA458799 OWW458799 PGS458799 PQO458799 QAK458799 QKG458799 QUC458799 RDY458799 RNU458799 RXQ458799 SHM458799 SRI458799 TBE458799 TLA458799 TUW458799 UES458799 UOO458799 UYK458799 VIG458799 VSC458799 WBY458799 WLU458799 WVQ458799 I524335 JE524335 TA524335 ACW524335 AMS524335 AWO524335 BGK524335 BQG524335 CAC524335 CJY524335 CTU524335 DDQ524335 DNM524335 DXI524335 EHE524335 ERA524335 FAW524335 FKS524335 FUO524335 GEK524335 GOG524335 GYC524335 HHY524335 HRU524335 IBQ524335 ILM524335 IVI524335 JFE524335 JPA524335 JYW524335 KIS524335 KSO524335 LCK524335 LMG524335 LWC524335 MFY524335 MPU524335 MZQ524335 NJM524335 NTI524335 ODE524335 ONA524335 OWW524335 PGS524335 PQO524335 QAK524335 QKG524335 QUC524335 RDY524335 RNU524335 RXQ524335 SHM524335 SRI524335 TBE524335 TLA524335 TUW524335 UES524335 UOO524335 UYK524335 VIG524335 VSC524335 WBY524335 WLU524335 WVQ524335 I589871 JE589871 TA589871 ACW589871 AMS589871 AWO589871 BGK589871 BQG589871 CAC589871 CJY589871 CTU589871 DDQ589871 DNM589871 DXI589871 EHE589871 ERA589871 FAW589871 FKS589871 FUO589871 GEK589871 GOG589871 GYC589871 HHY589871 HRU589871 IBQ589871 ILM589871 IVI589871 JFE589871 JPA589871 JYW589871 KIS589871 KSO589871 LCK589871 LMG589871 LWC589871 MFY589871 MPU589871 MZQ589871 NJM589871 NTI589871 ODE589871 ONA589871 OWW589871 PGS589871 PQO589871 QAK589871 QKG589871 QUC589871 RDY589871 RNU589871 RXQ589871 SHM589871 SRI589871 TBE589871 TLA589871 TUW589871 UES589871 UOO589871 UYK589871 VIG589871 VSC589871 WBY589871 WLU589871 WVQ589871 I655407 JE655407 TA655407 ACW655407 AMS655407 AWO655407 BGK655407 BQG655407 CAC655407 CJY655407 CTU655407 DDQ655407 DNM655407 DXI655407 EHE655407 ERA655407 FAW655407 FKS655407 FUO655407 GEK655407 GOG655407 GYC655407 HHY655407 HRU655407 IBQ655407 ILM655407 IVI655407 JFE655407 JPA655407 JYW655407 KIS655407 KSO655407 LCK655407 LMG655407 LWC655407 MFY655407 MPU655407 MZQ655407 NJM655407 NTI655407 ODE655407 ONA655407 OWW655407 PGS655407 PQO655407 QAK655407 QKG655407 QUC655407 RDY655407 RNU655407 RXQ655407 SHM655407 SRI655407 TBE655407 TLA655407 TUW655407 UES655407 UOO655407 UYK655407 VIG655407 VSC655407 WBY655407 WLU655407 WVQ655407 I720943 JE720943 TA720943 ACW720943 AMS720943 AWO720943 BGK720943 BQG720943 CAC720943 CJY720943 CTU720943 DDQ720943 DNM720943 DXI720943 EHE720943 ERA720943 FAW720943 FKS720943 FUO720943 GEK720943 GOG720943 GYC720943 HHY720943 HRU720943 IBQ720943 ILM720943 IVI720943 JFE720943 JPA720943 JYW720943 KIS720943 KSO720943 LCK720943 LMG720943 LWC720943 MFY720943 MPU720943 MZQ720943 NJM720943 NTI720943 ODE720943 ONA720943 OWW720943 PGS720943 PQO720943 QAK720943 QKG720943 QUC720943 RDY720943 RNU720943 RXQ720943 SHM720943 SRI720943 TBE720943 TLA720943 TUW720943 UES720943 UOO720943 UYK720943 VIG720943 VSC720943 WBY720943 WLU720943 WVQ720943 I786479 JE786479 TA786479 ACW786479 AMS786479 AWO786479 BGK786479 BQG786479 CAC786479 CJY786479 CTU786479 DDQ786479 DNM786479 DXI786479 EHE786479 ERA786479 FAW786479 FKS786479 FUO786479 GEK786479 GOG786479 GYC786479 HHY786479 HRU786479 IBQ786479 ILM786479 IVI786479 JFE786479 JPA786479 JYW786479 KIS786479 KSO786479 LCK786479 LMG786479 LWC786479 MFY786479 MPU786479 MZQ786479 NJM786479 NTI786479 ODE786479 ONA786479 OWW786479 PGS786479 PQO786479 QAK786479 QKG786479 QUC786479 RDY786479 RNU786479 RXQ786479 SHM786479 SRI786479 TBE786479 TLA786479 TUW786479 UES786479 UOO786479 UYK786479 VIG786479 VSC786479 WBY786479 WLU786479 WVQ786479 I852015 JE852015 TA852015 ACW852015 AMS852015 AWO852015 BGK852015 BQG852015 CAC852015 CJY852015 CTU852015 DDQ852015 DNM852015 DXI852015 EHE852015 ERA852015 FAW852015 FKS852015 FUO852015 GEK852015 GOG852015 GYC852015 HHY852015 HRU852015 IBQ852015 ILM852015 IVI852015 JFE852015 JPA852015 JYW852015 KIS852015 KSO852015 LCK852015 LMG852015 LWC852015 MFY852015 MPU852015 MZQ852015 NJM852015 NTI852015 ODE852015 ONA852015 OWW852015 PGS852015 PQO852015 QAK852015 QKG852015 QUC852015 RDY852015 RNU852015 RXQ852015 SHM852015 SRI852015 TBE852015 TLA852015 TUW852015 UES852015 UOO852015 UYK852015 VIG852015 VSC852015 WBY852015 WLU852015 WVQ852015 I917551 JE917551 TA917551 ACW917551 AMS917551 AWO917551 BGK917551 BQG917551 CAC917551 CJY917551 CTU917551 DDQ917551 DNM917551 DXI917551 EHE917551 ERA917551 FAW917551 FKS917551 FUO917551 GEK917551 GOG917551 GYC917551 HHY917551 HRU917551 IBQ917551 ILM917551 IVI917551 JFE917551 JPA917551 JYW917551 KIS917551 KSO917551 LCK917551 LMG917551 LWC917551 MFY917551 MPU917551 MZQ917551 NJM917551 NTI917551 ODE917551 ONA917551 OWW917551 PGS917551 PQO917551 QAK917551 QKG917551 QUC917551 RDY917551 RNU917551 RXQ917551 SHM917551 SRI917551 TBE917551 TLA917551 TUW917551 UES917551 UOO917551 UYK917551 VIG917551 VSC917551 WBY917551 WLU917551 WVQ917551 I983087 JE983087 TA983087 ACW983087 AMS983087 AWO983087 BGK983087 BQG983087 CAC983087 CJY983087 CTU983087 DDQ983087 DNM983087 DXI983087 EHE983087 ERA983087 FAW983087 FKS983087 FUO983087 GEK983087 GOG983087 GYC983087 HHY983087 HRU983087 IBQ983087 ILM983087 IVI983087 JFE983087 JPA983087 JYW983087 KIS983087 KSO983087 LCK983087 LMG983087 LWC983087 MFY983087 MPU983087 MZQ983087 NJM983087 NTI983087 ODE983087 ONA983087 OWW983087 PGS983087 PQO983087 QAK983087 QKG983087 QUC983087 RDY983087 RNU983087 RXQ983087 SHM983087 SRI983087 TBE983087 TLA983087 TUW983087 UES983087 UOO983087 UYK983087 VIG983087 VSC983087 WBY983087 WLU983087 WVQ983087 K49 JG49 TC49 ACY49 AMU49 AWQ49 BGM49 BQI49 CAE49 CKA49 CTW49 DDS49 DNO49 DXK49 EHG49 ERC49 FAY49 FKU49 FUQ49 GEM49 GOI49 GYE49 HIA49 HRW49 IBS49 ILO49 IVK49 JFG49 JPC49 JYY49 KIU49 KSQ49 LCM49 LMI49 LWE49 MGA49 MPW49 MZS49 NJO49 NTK49 ODG49 ONC49 OWY49 PGU49 PQQ49 QAM49 QKI49 QUE49 REA49 RNW49 RXS49 SHO49 SRK49 TBG49 TLC49 TUY49 UEU49 UOQ49 UYM49 VII49 VSE49 WCA49 WLW49 WVS49 K65585 JG65585 TC65585 ACY65585 AMU65585 AWQ65585 BGM65585 BQI65585 CAE65585 CKA65585 CTW65585 DDS65585 DNO65585 DXK65585 EHG65585 ERC65585 FAY65585 FKU65585 FUQ65585 GEM65585 GOI65585 GYE65585 HIA65585 HRW65585 IBS65585 ILO65585 IVK65585 JFG65585 JPC65585 JYY65585 KIU65585 KSQ65585 LCM65585 LMI65585 LWE65585 MGA65585 MPW65585 MZS65585 NJO65585 NTK65585 ODG65585 ONC65585 OWY65585 PGU65585 PQQ65585 QAM65585 QKI65585 QUE65585 REA65585 RNW65585 RXS65585 SHO65585 SRK65585 TBG65585 TLC65585 TUY65585 UEU65585 UOQ65585 UYM65585 VII65585 VSE65585 WCA65585 WLW65585 WVS65585 K131121 JG131121 TC131121 ACY131121 AMU131121 AWQ131121 BGM131121 BQI131121 CAE131121 CKA131121 CTW131121 DDS131121 DNO131121 DXK131121 EHG131121 ERC131121 FAY131121 FKU131121 FUQ131121 GEM131121 GOI131121 GYE131121 HIA131121 HRW131121 IBS131121 ILO131121 IVK131121 JFG131121 JPC131121 JYY131121 KIU131121 KSQ131121 LCM131121 LMI131121 LWE131121 MGA131121 MPW131121 MZS131121 NJO131121 NTK131121 ODG131121 ONC131121 OWY131121 PGU131121 PQQ131121 QAM131121 QKI131121 QUE131121 REA131121 RNW131121 RXS131121 SHO131121 SRK131121 TBG131121 TLC131121 TUY131121 UEU131121 UOQ131121 UYM131121 VII131121 VSE131121 WCA131121 WLW131121 WVS131121 K196657 JG196657 TC196657 ACY196657 AMU196657 AWQ196657 BGM196657 BQI196657 CAE196657 CKA196657 CTW196657 DDS196657 DNO196657 DXK196657 EHG196657 ERC196657 FAY196657 FKU196657 FUQ196657 GEM196657 GOI196657 GYE196657 HIA196657 HRW196657 IBS196657 ILO196657 IVK196657 JFG196657 JPC196657 JYY196657 KIU196657 KSQ196657 LCM196657 LMI196657 LWE196657 MGA196657 MPW196657 MZS196657 NJO196657 NTK196657 ODG196657 ONC196657 OWY196657 PGU196657 PQQ196657 QAM196657 QKI196657 QUE196657 REA196657 RNW196657 RXS196657 SHO196657 SRK196657 TBG196657 TLC196657 TUY196657 UEU196657 UOQ196657 UYM196657 VII196657 VSE196657 WCA196657 WLW196657 WVS196657 K262193 JG262193 TC262193 ACY262193 AMU262193 AWQ262193 BGM262193 BQI262193 CAE262193 CKA262193 CTW262193 DDS262193 DNO262193 DXK262193 EHG262193 ERC262193 FAY262193 FKU262193 FUQ262193 GEM262193 GOI262193 GYE262193 HIA262193 HRW262193 IBS262193 ILO262193 IVK262193 JFG262193 JPC262193 JYY262193 KIU262193 KSQ262193 LCM262193 LMI262193 LWE262193 MGA262193 MPW262193 MZS262193 NJO262193 NTK262193 ODG262193 ONC262193 OWY262193 PGU262193 PQQ262193 QAM262193 QKI262193 QUE262193 REA262193 RNW262193 RXS262193 SHO262193 SRK262193 TBG262193 TLC262193 TUY262193 UEU262193 UOQ262193 UYM262193 VII262193 VSE262193 WCA262193 WLW262193 WVS262193 K327729 JG327729 TC327729 ACY327729 AMU327729 AWQ327729 BGM327729 BQI327729 CAE327729 CKA327729 CTW327729 DDS327729 DNO327729 DXK327729 EHG327729 ERC327729 FAY327729 FKU327729 FUQ327729 GEM327729 GOI327729 GYE327729 HIA327729 HRW327729 IBS327729 ILO327729 IVK327729 JFG327729 JPC327729 JYY327729 KIU327729 KSQ327729 LCM327729 LMI327729 LWE327729 MGA327729 MPW327729 MZS327729 NJO327729 NTK327729 ODG327729 ONC327729 OWY327729 PGU327729 PQQ327729 QAM327729 QKI327729 QUE327729 REA327729 RNW327729 RXS327729 SHO327729 SRK327729 TBG327729 TLC327729 TUY327729 UEU327729 UOQ327729 UYM327729 VII327729 VSE327729 WCA327729 WLW327729 WVS327729 K393265 JG393265 TC393265 ACY393265 AMU393265 AWQ393265 BGM393265 BQI393265 CAE393265 CKA393265 CTW393265 DDS393265 DNO393265 DXK393265 EHG393265 ERC393265 FAY393265 FKU393265 FUQ393265 GEM393265 GOI393265 GYE393265 HIA393265 HRW393265 IBS393265 ILO393265 IVK393265 JFG393265 JPC393265 JYY393265 KIU393265 KSQ393265 LCM393265 LMI393265 LWE393265 MGA393265 MPW393265 MZS393265 NJO393265 NTK393265 ODG393265 ONC393265 OWY393265 PGU393265 PQQ393265 QAM393265 QKI393265 QUE393265 REA393265 RNW393265 RXS393265 SHO393265 SRK393265 TBG393265 TLC393265 TUY393265 UEU393265 UOQ393265 UYM393265 VII393265 VSE393265 WCA393265 WLW393265 WVS393265 K458801 JG458801 TC458801 ACY458801 AMU458801 AWQ458801 BGM458801 BQI458801 CAE458801 CKA458801 CTW458801 DDS458801 DNO458801 DXK458801 EHG458801 ERC458801 FAY458801 FKU458801 FUQ458801 GEM458801 GOI458801 GYE458801 HIA458801 HRW458801 IBS458801 ILO458801 IVK458801 JFG458801 JPC458801 JYY458801 KIU458801 KSQ458801 LCM458801 LMI458801 LWE458801 MGA458801 MPW458801 MZS458801 NJO458801 NTK458801 ODG458801 ONC458801 OWY458801 PGU458801 PQQ458801 QAM458801 QKI458801 QUE458801 REA458801 RNW458801 RXS458801 SHO458801 SRK458801 TBG458801 TLC458801 TUY458801 UEU458801 UOQ458801 UYM458801 VII458801 VSE458801 WCA458801 WLW458801 WVS458801 K524337 JG524337 TC524337 ACY524337 AMU524337 AWQ524337 BGM524337 BQI524337 CAE524337 CKA524337 CTW524337 DDS524337 DNO524337 DXK524337 EHG524337 ERC524337 FAY524337 FKU524337 FUQ524337 GEM524337 GOI524337 GYE524337 HIA524337 HRW524337 IBS524337 ILO524337 IVK524337 JFG524337 JPC524337 JYY524337 KIU524337 KSQ524337 LCM524337 LMI524337 LWE524337 MGA524337 MPW524337 MZS524337 NJO524337 NTK524337 ODG524337 ONC524337 OWY524337 PGU524337 PQQ524337 QAM524337 QKI524337 QUE524337 REA524337 RNW524337 RXS524337 SHO524337 SRK524337 TBG524337 TLC524337 TUY524337 UEU524337 UOQ524337 UYM524337 VII524337 VSE524337 WCA524337 WLW524337 WVS524337 K589873 JG589873 TC589873 ACY589873 AMU589873 AWQ589873 BGM589873 BQI589873 CAE589873 CKA589873 CTW589873 DDS589873 DNO589873 DXK589873 EHG589873 ERC589873 FAY589873 FKU589873 FUQ589873 GEM589873 GOI589873 GYE589873 HIA589873 HRW589873 IBS589873 ILO589873 IVK589873 JFG589873 JPC589873 JYY589873 KIU589873 KSQ589873 LCM589873 LMI589873 LWE589873 MGA589873 MPW589873 MZS589873 NJO589873 NTK589873 ODG589873 ONC589873 OWY589873 PGU589873 PQQ589873 QAM589873 QKI589873 QUE589873 REA589873 RNW589873 RXS589873 SHO589873 SRK589873 TBG589873 TLC589873 TUY589873 UEU589873 UOQ589873 UYM589873 VII589873 VSE589873 WCA589873 WLW589873 WVS589873 K655409 JG655409 TC655409 ACY655409 AMU655409 AWQ655409 BGM655409 BQI655409 CAE655409 CKA655409 CTW655409 DDS655409 DNO655409 DXK655409 EHG655409 ERC655409 FAY655409 FKU655409 FUQ655409 GEM655409 GOI655409 GYE655409 HIA655409 HRW655409 IBS655409 ILO655409 IVK655409 JFG655409 JPC655409 JYY655409 KIU655409 KSQ655409 LCM655409 LMI655409 LWE655409 MGA655409 MPW655409 MZS655409 NJO655409 NTK655409 ODG655409 ONC655409 OWY655409 PGU655409 PQQ655409 QAM655409 QKI655409 QUE655409 REA655409 RNW655409 RXS655409 SHO655409 SRK655409 TBG655409 TLC655409 TUY655409 UEU655409 UOQ655409 UYM655409 VII655409 VSE655409 WCA655409 WLW655409 WVS655409 K720945 JG720945 TC720945 ACY720945 AMU720945 AWQ720945 BGM720945 BQI720945 CAE720945 CKA720945 CTW720945 DDS720945 DNO720945 DXK720945 EHG720945 ERC720945 FAY720945 FKU720945 FUQ720945 GEM720945 GOI720945 GYE720945 HIA720945 HRW720945 IBS720945 ILO720945 IVK720945 JFG720945 JPC720945 JYY720945 KIU720945 KSQ720945 LCM720945 LMI720945 LWE720945 MGA720945 MPW720945 MZS720945 NJO720945 NTK720945 ODG720945 ONC720945 OWY720945 PGU720945 PQQ720945 QAM720945 QKI720945 QUE720945 REA720945 RNW720945 RXS720945 SHO720945 SRK720945 TBG720945 TLC720945 TUY720945 UEU720945 UOQ720945 UYM720945 VII720945 VSE720945 WCA720945 WLW720945 WVS720945 K786481 JG786481 TC786481 ACY786481 AMU786481 AWQ786481 BGM786481 BQI786481 CAE786481 CKA786481 CTW786481 DDS786481 DNO786481 DXK786481 EHG786481 ERC786481 FAY786481 FKU786481 FUQ786481 GEM786481 GOI786481 GYE786481 HIA786481 HRW786481 IBS786481 ILO786481 IVK786481 JFG786481 JPC786481 JYY786481 KIU786481 KSQ786481 LCM786481 LMI786481 LWE786481 MGA786481 MPW786481 MZS786481 NJO786481 NTK786481 ODG786481 ONC786481 OWY786481 PGU786481 PQQ786481 QAM786481 QKI786481 QUE786481 REA786481 RNW786481 RXS786481 SHO786481 SRK786481 TBG786481 TLC786481 TUY786481 UEU786481 UOQ786481 UYM786481 VII786481 VSE786481 WCA786481 WLW786481 WVS786481 K852017 JG852017 TC852017 ACY852017 AMU852017 AWQ852017 BGM852017 BQI852017 CAE852017 CKA852017 CTW852017 DDS852017 DNO852017 DXK852017 EHG852017 ERC852017 FAY852017 FKU852017 FUQ852017 GEM852017 GOI852017 GYE852017 HIA852017 HRW852017 IBS852017 ILO852017 IVK852017 JFG852017 JPC852017 JYY852017 KIU852017 KSQ852017 LCM852017 LMI852017 LWE852017 MGA852017 MPW852017 MZS852017 NJO852017 NTK852017 ODG852017 ONC852017 OWY852017 PGU852017 PQQ852017 QAM852017 QKI852017 QUE852017 REA852017 RNW852017 RXS852017 SHO852017 SRK852017 TBG852017 TLC852017 TUY852017 UEU852017 UOQ852017 UYM852017 VII852017 VSE852017 WCA852017 WLW852017 WVS852017 K917553 JG917553 TC917553 ACY917553 AMU917553 AWQ917553 BGM917553 BQI917553 CAE917553 CKA917553 CTW917553 DDS917553 DNO917553 DXK917553 EHG917553 ERC917553 FAY917553 FKU917553 FUQ917553 GEM917553 GOI917553 GYE917553 HIA917553 HRW917553 IBS917553 ILO917553 IVK917553 JFG917553 JPC917553 JYY917553 KIU917553 KSQ917553 LCM917553 LMI917553 LWE917553 MGA917553 MPW917553 MZS917553 NJO917553 NTK917553 ODG917553 ONC917553 OWY917553 PGU917553 PQQ917553 QAM917553 QKI917553 QUE917553 REA917553 RNW917553 RXS917553 SHO917553 SRK917553 TBG917553 TLC917553 TUY917553 UEU917553 UOQ917553 UYM917553 VII917553 VSE917553 WCA917553 WLW917553 WVS917553 K983089 JG983089 TC983089 ACY983089 AMU983089 AWQ983089 BGM983089 BQI983089 CAE983089 CKA983089 CTW983089 DDS983089 DNO983089 DXK983089 EHG983089 ERC983089 FAY983089 FKU983089 FUQ983089 GEM983089 GOI983089 GYE983089 HIA983089 HRW983089 IBS983089 ILO983089 IVK983089 JFG983089 JPC983089 JYY983089 KIU983089 KSQ983089 LCM983089 LMI983089 LWE983089 MGA983089 MPW983089 MZS983089 NJO983089 NTK983089 ODG983089 ONC983089 OWY983089 PGU983089 PQQ983089 QAM983089 QKI983089 QUE983089 REA983089 RNW983089 RXS983089 SHO983089 SRK983089 TBG983089 TLC983089 TUY983089 UEU983089 UOQ983089 UYM983089 VII983089 VSE983089 WCA983089 WLW983089 WVS983089 K41 JG41 TC41 ACY41 AMU41 AWQ41 BGM41 BQI41 CAE41 CKA41 CTW41 DDS41 DNO41 DXK41 EHG41 ERC41 FAY41 FKU41 FUQ41 GEM41 GOI41 GYE41 HIA41 HRW41 IBS41 ILO41 IVK41 JFG41 JPC41 JYY41 KIU41 KSQ41 LCM41 LMI41 LWE41 MGA41 MPW41 MZS41 NJO41 NTK41 ODG41 ONC41 OWY41 PGU41 PQQ41 QAM41 QKI41 QUE41 REA41 RNW41 RXS41 SHO41 SRK41 TBG41 TLC41 TUY41 UEU41 UOQ41 UYM41 VII41 VSE41 WCA41 WLW41 WVS41 K65577 JG65577 TC65577 ACY65577 AMU65577 AWQ65577 BGM65577 BQI65577 CAE65577 CKA65577 CTW65577 DDS65577 DNO65577 DXK65577 EHG65577 ERC65577 FAY65577 FKU65577 FUQ65577 GEM65577 GOI65577 GYE65577 HIA65577 HRW65577 IBS65577 ILO65577 IVK65577 JFG65577 JPC65577 JYY65577 KIU65577 KSQ65577 LCM65577 LMI65577 LWE65577 MGA65577 MPW65577 MZS65577 NJO65577 NTK65577 ODG65577 ONC65577 OWY65577 PGU65577 PQQ65577 QAM65577 QKI65577 QUE65577 REA65577 RNW65577 RXS65577 SHO65577 SRK65577 TBG65577 TLC65577 TUY65577 UEU65577 UOQ65577 UYM65577 VII65577 VSE65577 WCA65577 WLW65577 WVS65577 K131113 JG131113 TC131113 ACY131113 AMU131113 AWQ131113 BGM131113 BQI131113 CAE131113 CKA131113 CTW131113 DDS131113 DNO131113 DXK131113 EHG131113 ERC131113 FAY131113 FKU131113 FUQ131113 GEM131113 GOI131113 GYE131113 HIA131113 HRW131113 IBS131113 ILO131113 IVK131113 JFG131113 JPC131113 JYY131113 KIU131113 KSQ131113 LCM131113 LMI131113 LWE131113 MGA131113 MPW131113 MZS131113 NJO131113 NTK131113 ODG131113 ONC131113 OWY131113 PGU131113 PQQ131113 QAM131113 QKI131113 QUE131113 REA131113 RNW131113 RXS131113 SHO131113 SRK131113 TBG131113 TLC131113 TUY131113 UEU131113 UOQ131113 UYM131113 VII131113 VSE131113 WCA131113 WLW131113 WVS131113 K196649 JG196649 TC196649 ACY196649 AMU196649 AWQ196649 BGM196649 BQI196649 CAE196649 CKA196649 CTW196649 DDS196649 DNO196649 DXK196649 EHG196649 ERC196649 FAY196649 FKU196649 FUQ196649 GEM196649 GOI196649 GYE196649 HIA196649 HRW196649 IBS196649 ILO196649 IVK196649 JFG196649 JPC196649 JYY196649 KIU196649 KSQ196649 LCM196649 LMI196649 LWE196649 MGA196649 MPW196649 MZS196649 NJO196649 NTK196649 ODG196649 ONC196649 OWY196649 PGU196649 PQQ196649 QAM196649 QKI196649 QUE196649 REA196649 RNW196649 RXS196649 SHO196649 SRK196649 TBG196649 TLC196649 TUY196649 UEU196649 UOQ196649 UYM196649 VII196649 VSE196649 WCA196649 WLW196649 WVS196649 K262185 JG262185 TC262185 ACY262185 AMU262185 AWQ262185 BGM262185 BQI262185 CAE262185 CKA262185 CTW262185 DDS262185 DNO262185 DXK262185 EHG262185 ERC262185 FAY262185 FKU262185 FUQ262185 GEM262185 GOI262185 GYE262185 HIA262185 HRW262185 IBS262185 ILO262185 IVK262185 JFG262185 JPC262185 JYY262185 KIU262185 KSQ262185 LCM262185 LMI262185 LWE262185 MGA262185 MPW262185 MZS262185 NJO262185 NTK262185 ODG262185 ONC262185 OWY262185 PGU262185 PQQ262185 QAM262185 QKI262185 QUE262185 REA262185 RNW262185 RXS262185 SHO262185 SRK262185 TBG262185 TLC262185 TUY262185 UEU262185 UOQ262185 UYM262185 VII262185 VSE262185 WCA262185 WLW262185 WVS262185 K327721 JG327721 TC327721 ACY327721 AMU327721 AWQ327721 BGM327721 BQI327721 CAE327721 CKA327721 CTW327721 DDS327721 DNO327721 DXK327721 EHG327721 ERC327721 FAY327721 FKU327721 FUQ327721 GEM327721 GOI327721 GYE327721 HIA327721 HRW327721 IBS327721 ILO327721 IVK327721 JFG327721 JPC327721 JYY327721 KIU327721 KSQ327721 LCM327721 LMI327721 LWE327721 MGA327721 MPW327721 MZS327721 NJO327721 NTK327721 ODG327721 ONC327721 OWY327721 PGU327721 PQQ327721 QAM327721 QKI327721 QUE327721 REA327721 RNW327721 RXS327721 SHO327721 SRK327721 TBG327721 TLC327721 TUY327721 UEU327721 UOQ327721 UYM327721 VII327721 VSE327721 WCA327721 WLW327721 WVS327721 K393257 JG393257 TC393257 ACY393257 AMU393257 AWQ393257 BGM393257 BQI393257 CAE393257 CKA393257 CTW393257 DDS393257 DNO393257 DXK393257 EHG393257 ERC393257 FAY393257 FKU393257 FUQ393257 GEM393257 GOI393257 GYE393257 HIA393257 HRW393257 IBS393257 ILO393257 IVK393257 JFG393257 JPC393257 JYY393257 KIU393257 KSQ393257 LCM393257 LMI393257 LWE393257 MGA393257 MPW393257 MZS393257 NJO393257 NTK393257 ODG393257 ONC393257 OWY393257 PGU393257 PQQ393257 QAM393257 QKI393257 QUE393257 REA393257 RNW393257 RXS393257 SHO393257 SRK393257 TBG393257 TLC393257 TUY393257 UEU393257 UOQ393257 UYM393257 VII393257 VSE393257 WCA393257 WLW393257 WVS393257 K458793 JG458793 TC458793 ACY458793 AMU458793 AWQ458793 BGM458793 BQI458793 CAE458793 CKA458793 CTW458793 DDS458793 DNO458793 DXK458793 EHG458793 ERC458793 FAY458793 FKU458793 FUQ458793 GEM458793 GOI458793 GYE458793 HIA458793 HRW458793 IBS458793 ILO458793 IVK458793 JFG458793 JPC458793 JYY458793 KIU458793 KSQ458793 LCM458793 LMI458793 LWE458793 MGA458793 MPW458793 MZS458793 NJO458793 NTK458793 ODG458793 ONC458793 OWY458793 PGU458793 PQQ458793 QAM458793 QKI458793 QUE458793 REA458793 RNW458793 RXS458793 SHO458793 SRK458793 TBG458793 TLC458793 TUY458793 UEU458793 UOQ458793 UYM458793 VII458793 VSE458793 WCA458793 WLW458793 WVS458793 K524329 JG524329 TC524329 ACY524329 AMU524329 AWQ524329 BGM524329 BQI524329 CAE524329 CKA524329 CTW524329 DDS524329 DNO524329 DXK524329 EHG524329 ERC524329 FAY524329 FKU524329 FUQ524329 GEM524329 GOI524329 GYE524329 HIA524329 HRW524329 IBS524329 ILO524329 IVK524329 JFG524329 JPC524329 JYY524329 KIU524329 KSQ524329 LCM524329 LMI524329 LWE524329 MGA524329 MPW524329 MZS524329 NJO524329 NTK524329 ODG524329 ONC524329 OWY524329 PGU524329 PQQ524329 QAM524329 QKI524329 QUE524329 REA524329 RNW524329 RXS524329 SHO524329 SRK524329 TBG524329 TLC524329 TUY524329 UEU524329 UOQ524329 UYM524329 VII524329 VSE524329 WCA524329 WLW524329 WVS524329 K589865 JG589865 TC589865 ACY589865 AMU589865 AWQ589865 BGM589865 BQI589865 CAE589865 CKA589865 CTW589865 DDS589865 DNO589865 DXK589865 EHG589865 ERC589865 FAY589865 FKU589865 FUQ589865 GEM589865 GOI589865 GYE589865 HIA589865 HRW589865 IBS589865 ILO589865 IVK589865 JFG589865 JPC589865 JYY589865 KIU589865 KSQ589865 LCM589865 LMI589865 LWE589865 MGA589865 MPW589865 MZS589865 NJO589865 NTK589865 ODG589865 ONC589865 OWY589865 PGU589865 PQQ589865 QAM589865 QKI589865 QUE589865 REA589865 RNW589865 RXS589865 SHO589865 SRK589865 TBG589865 TLC589865 TUY589865 UEU589865 UOQ589865 UYM589865 VII589865 VSE589865 WCA589865 WLW589865 WVS589865 K655401 JG655401 TC655401 ACY655401 AMU655401 AWQ655401 BGM655401 BQI655401 CAE655401 CKA655401 CTW655401 DDS655401 DNO655401 DXK655401 EHG655401 ERC655401 FAY655401 FKU655401 FUQ655401 GEM655401 GOI655401 GYE655401 HIA655401 HRW655401 IBS655401 ILO655401 IVK655401 JFG655401 JPC655401 JYY655401 KIU655401 KSQ655401 LCM655401 LMI655401 LWE655401 MGA655401 MPW655401 MZS655401 NJO655401 NTK655401 ODG655401 ONC655401 OWY655401 PGU655401 PQQ655401 QAM655401 QKI655401 QUE655401 REA655401 RNW655401 RXS655401 SHO655401 SRK655401 TBG655401 TLC655401 TUY655401 UEU655401 UOQ655401 UYM655401 VII655401 VSE655401 WCA655401 WLW655401 WVS655401 K720937 JG720937 TC720937 ACY720937 AMU720937 AWQ720937 BGM720937 BQI720937 CAE720937 CKA720937 CTW720937 DDS720937 DNO720937 DXK720937 EHG720937 ERC720937 FAY720937 FKU720937 FUQ720937 GEM720937 GOI720937 GYE720937 HIA720937 HRW720937 IBS720937 ILO720937 IVK720937 JFG720937 JPC720937 JYY720937 KIU720937 KSQ720937 LCM720937 LMI720937 LWE720937 MGA720937 MPW720937 MZS720937 NJO720937 NTK720937 ODG720937 ONC720937 OWY720937 PGU720937 PQQ720937 QAM720937 QKI720937 QUE720937 REA720937 RNW720937 RXS720937 SHO720937 SRK720937 TBG720937 TLC720937 TUY720937 UEU720937 UOQ720937 UYM720937 VII720937 VSE720937 WCA720937 WLW720937 WVS720937 K786473 JG786473 TC786473 ACY786473 AMU786473 AWQ786473 BGM786473 BQI786473 CAE786473 CKA786473 CTW786473 DDS786473 DNO786473 DXK786473 EHG786473 ERC786473 FAY786473 FKU786473 FUQ786473 GEM786473 GOI786473 GYE786473 HIA786473 HRW786473 IBS786473 ILO786473 IVK786473 JFG786473 JPC786473 JYY786473 KIU786473 KSQ786473 LCM786473 LMI786473 LWE786473 MGA786473 MPW786473 MZS786473 NJO786473 NTK786473 ODG786473 ONC786473 OWY786473 PGU786473 PQQ786473 QAM786473 QKI786473 QUE786473 REA786473 RNW786473 RXS786473 SHO786473 SRK786473 TBG786473 TLC786473 TUY786473 UEU786473 UOQ786473 UYM786473 VII786473 VSE786473 WCA786473 WLW786473 WVS786473 K852009 JG852009 TC852009 ACY852009 AMU852009 AWQ852009 BGM852009 BQI852009 CAE852009 CKA852009 CTW852009 DDS852009 DNO852009 DXK852009 EHG852009 ERC852009 FAY852009 FKU852009 FUQ852009 GEM852009 GOI852009 GYE852009 HIA852009 HRW852009 IBS852009 ILO852009 IVK852009 JFG852009 JPC852009 JYY852009 KIU852009 KSQ852009 LCM852009 LMI852009 LWE852009 MGA852009 MPW852009 MZS852009 NJO852009 NTK852009 ODG852009 ONC852009 OWY852009 PGU852009 PQQ852009 QAM852009 QKI852009 QUE852009 REA852009 RNW852009 RXS852009 SHO852009 SRK852009 TBG852009 TLC852009 TUY852009 UEU852009 UOQ852009 UYM852009 VII852009 VSE852009 WCA852009 WLW852009 WVS852009 K917545 JG917545 TC917545 ACY917545 AMU917545 AWQ917545 BGM917545 BQI917545 CAE917545 CKA917545 CTW917545 DDS917545 DNO917545 DXK917545 EHG917545 ERC917545 FAY917545 FKU917545 FUQ917545 GEM917545 GOI917545 GYE917545 HIA917545 HRW917545 IBS917545 ILO917545 IVK917545 JFG917545 JPC917545 JYY917545 KIU917545 KSQ917545 LCM917545 LMI917545 LWE917545 MGA917545 MPW917545 MZS917545 NJO917545 NTK917545 ODG917545 ONC917545 OWY917545 PGU917545 PQQ917545 QAM917545 QKI917545 QUE917545 REA917545 RNW917545 RXS917545 SHO917545 SRK917545 TBG917545 TLC917545 TUY917545 UEU917545 UOQ917545 UYM917545 VII917545 VSE917545 WCA917545 WLW917545 WVS917545 K983081 JG983081 TC983081 ACY983081 AMU983081 AWQ983081 BGM983081 BQI983081 CAE983081 CKA983081 CTW983081 DDS983081 DNO983081 DXK983081 EHG983081 ERC983081 FAY983081 FKU983081 FUQ983081 GEM983081 GOI983081 GYE983081 HIA983081 HRW983081 IBS983081 ILO983081 IVK983081 JFG983081 JPC983081 JYY983081 KIU983081 KSQ983081 LCM983081 LMI983081 LWE983081 MGA983081 MPW983081 MZS983081 NJO983081 NTK983081 ODG983081 ONC983081 OWY983081 PGU983081 PQQ983081 QAM983081 QKI983081 QUE983081 REA983081 RNW983081 RXS983081 SHO983081 SRK983081 TBG983081 TLC983081 TUY983081 UEU983081 UOQ983081 UYM983081 VII983081 VSE983081 WCA983081 WLW983081 WVS983081 M45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M65581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M131117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M196653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M262189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M327725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M393261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M458797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M524333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M589869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M655405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M720941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M786477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M852013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M917549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M983085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K33 JG33 TC33 ACY33 AMU33 AWQ33 BGM33 BQI33 CAE33 CKA33 CTW33 DDS33 DNO33 DXK33 EHG33 ERC33 FAY33 FKU33 FUQ33 GEM33 GOI33 GYE33 HIA33 HRW33 IBS33 ILO33 IVK33 JFG33 JPC33 JYY33 KIU33 KSQ33 LCM33 LMI33 LWE33 MGA33 MPW33 MZS33 NJO33 NTK33 ODG33 ONC33 OWY33 PGU33 PQQ33 QAM33 QKI33 QUE33 REA33 RNW33 RXS33 SHO33 SRK33 TBG33 TLC33 TUY33 UEU33 UOQ33 UYM33 VII33 VSE33 WCA33 WLW33 WVS33 K65569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K131105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K196641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K262177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K327713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K393249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K458785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K524321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K589857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K655393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K720929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K786465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K852001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K917537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K983073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M29 JI29 TE29 ADA29 AMW29 AWS29 BGO29 BQK29 CAG29 CKC29 CTY29 DDU29 DNQ29 DXM29 EHI29 ERE29 FBA29 FKW29 FUS29 GEO29 GOK29 GYG29 HIC29 HRY29 IBU29 ILQ29 IVM29 JFI29 JPE29 JZA29 KIW29 KSS29 LCO29 LMK29 LWG29 MGC29 MPY29 MZU29 NJQ29 NTM29 ODI29 ONE29 OXA29 PGW29 PQS29 QAO29 QKK29 QUG29 REC29 RNY29 RXU29 SHQ29 SRM29 TBI29 TLE29 TVA29 UEW29 UOS29 UYO29 VIK29 VSG29 WCC29 WLY29 WVU29 M65565 JI65565 TE65565 ADA65565 AMW65565 AWS65565 BGO65565 BQK65565 CAG65565 CKC65565 CTY65565 DDU65565 DNQ65565 DXM65565 EHI65565 ERE65565 FBA65565 FKW65565 FUS65565 GEO65565 GOK65565 GYG65565 HIC65565 HRY65565 IBU65565 ILQ65565 IVM65565 JFI65565 JPE65565 JZA65565 KIW65565 KSS65565 LCO65565 LMK65565 LWG65565 MGC65565 MPY65565 MZU65565 NJQ65565 NTM65565 ODI65565 ONE65565 OXA65565 PGW65565 PQS65565 QAO65565 QKK65565 QUG65565 REC65565 RNY65565 RXU65565 SHQ65565 SRM65565 TBI65565 TLE65565 TVA65565 UEW65565 UOS65565 UYO65565 VIK65565 VSG65565 WCC65565 WLY65565 WVU65565 M131101 JI131101 TE131101 ADA131101 AMW131101 AWS131101 BGO131101 BQK131101 CAG131101 CKC131101 CTY131101 DDU131101 DNQ131101 DXM131101 EHI131101 ERE131101 FBA131101 FKW131101 FUS131101 GEO131101 GOK131101 GYG131101 HIC131101 HRY131101 IBU131101 ILQ131101 IVM131101 JFI131101 JPE131101 JZA131101 KIW131101 KSS131101 LCO131101 LMK131101 LWG131101 MGC131101 MPY131101 MZU131101 NJQ131101 NTM131101 ODI131101 ONE131101 OXA131101 PGW131101 PQS131101 QAO131101 QKK131101 QUG131101 REC131101 RNY131101 RXU131101 SHQ131101 SRM131101 TBI131101 TLE131101 TVA131101 UEW131101 UOS131101 UYO131101 VIK131101 VSG131101 WCC131101 WLY131101 WVU131101 M196637 JI196637 TE196637 ADA196637 AMW196637 AWS196637 BGO196637 BQK196637 CAG196637 CKC196637 CTY196637 DDU196637 DNQ196637 DXM196637 EHI196637 ERE196637 FBA196637 FKW196637 FUS196637 GEO196637 GOK196637 GYG196637 HIC196637 HRY196637 IBU196637 ILQ196637 IVM196637 JFI196637 JPE196637 JZA196637 KIW196637 KSS196637 LCO196637 LMK196637 LWG196637 MGC196637 MPY196637 MZU196637 NJQ196637 NTM196637 ODI196637 ONE196637 OXA196637 PGW196637 PQS196637 QAO196637 QKK196637 QUG196637 REC196637 RNY196637 RXU196637 SHQ196637 SRM196637 TBI196637 TLE196637 TVA196637 UEW196637 UOS196637 UYO196637 VIK196637 VSG196637 WCC196637 WLY196637 WVU196637 M262173 JI262173 TE262173 ADA262173 AMW262173 AWS262173 BGO262173 BQK262173 CAG262173 CKC262173 CTY262173 DDU262173 DNQ262173 DXM262173 EHI262173 ERE262173 FBA262173 FKW262173 FUS262173 GEO262173 GOK262173 GYG262173 HIC262173 HRY262173 IBU262173 ILQ262173 IVM262173 JFI262173 JPE262173 JZA262173 KIW262173 KSS262173 LCO262173 LMK262173 LWG262173 MGC262173 MPY262173 MZU262173 NJQ262173 NTM262173 ODI262173 ONE262173 OXA262173 PGW262173 PQS262173 QAO262173 QKK262173 QUG262173 REC262173 RNY262173 RXU262173 SHQ262173 SRM262173 TBI262173 TLE262173 TVA262173 UEW262173 UOS262173 UYO262173 VIK262173 VSG262173 WCC262173 WLY262173 WVU262173 M327709 JI327709 TE327709 ADA327709 AMW327709 AWS327709 BGO327709 BQK327709 CAG327709 CKC327709 CTY327709 DDU327709 DNQ327709 DXM327709 EHI327709 ERE327709 FBA327709 FKW327709 FUS327709 GEO327709 GOK327709 GYG327709 HIC327709 HRY327709 IBU327709 ILQ327709 IVM327709 JFI327709 JPE327709 JZA327709 KIW327709 KSS327709 LCO327709 LMK327709 LWG327709 MGC327709 MPY327709 MZU327709 NJQ327709 NTM327709 ODI327709 ONE327709 OXA327709 PGW327709 PQS327709 QAO327709 QKK327709 QUG327709 REC327709 RNY327709 RXU327709 SHQ327709 SRM327709 TBI327709 TLE327709 TVA327709 UEW327709 UOS327709 UYO327709 VIK327709 VSG327709 WCC327709 WLY327709 WVU327709 M393245 JI393245 TE393245 ADA393245 AMW393245 AWS393245 BGO393245 BQK393245 CAG393245 CKC393245 CTY393245 DDU393245 DNQ393245 DXM393245 EHI393245 ERE393245 FBA393245 FKW393245 FUS393245 GEO393245 GOK393245 GYG393245 HIC393245 HRY393245 IBU393245 ILQ393245 IVM393245 JFI393245 JPE393245 JZA393245 KIW393245 KSS393245 LCO393245 LMK393245 LWG393245 MGC393245 MPY393245 MZU393245 NJQ393245 NTM393245 ODI393245 ONE393245 OXA393245 PGW393245 PQS393245 QAO393245 QKK393245 QUG393245 REC393245 RNY393245 RXU393245 SHQ393245 SRM393245 TBI393245 TLE393245 TVA393245 UEW393245 UOS393245 UYO393245 VIK393245 VSG393245 WCC393245 WLY393245 WVU393245 M458781 JI458781 TE458781 ADA458781 AMW458781 AWS458781 BGO458781 BQK458781 CAG458781 CKC458781 CTY458781 DDU458781 DNQ458781 DXM458781 EHI458781 ERE458781 FBA458781 FKW458781 FUS458781 GEO458781 GOK458781 GYG458781 HIC458781 HRY458781 IBU458781 ILQ458781 IVM458781 JFI458781 JPE458781 JZA458781 KIW458781 KSS458781 LCO458781 LMK458781 LWG458781 MGC458781 MPY458781 MZU458781 NJQ458781 NTM458781 ODI458781 ONE458781 OXA458781 PGW458781 PQS458781 QAO458781 QKK458781 QUG458781 REC458781 RNY458781 RXU458781 SHQ458781 SRM458781 TBI458781 TLE458781 TVA458781 UEW458781 UOS458781 UYO458781 VIK458781 VSG458781 WCC458781 WLY458781 WVU458781 M524317 JI524317 TE524317 ADA524317 AMW524317 AWS524317 BGO524317 BQK524317 CAG524317 CKC524317 CTY524317 DDU524317 DNQ524317 DXM524317 EHI524317 ERE524317 FBA524317 FKW524317 FUS524317 GEO524317 GOK524317 GYG524317 HIC524317 HRY524317 IBU524317 ILQ524317 IVM524317 JFI524317 JPE524317 JZA524317 KIW524317 KSS524317 LCO524317 LMK524317 LWG524317 MGC524317 MPY524317 MZU524317 NJQ524317 NTM524317 ODI524317 ONE524317 OXA524317 PGW524317 PQS524317 QAO524317 QKK524317 QUG524317 REC524317 RNY524317 RXU524317 SHQ524317 SRM524317 TBI524317 TLE524317 TVA524317 UEW524317 UOS524317 UYO524317 VIK524317 VSG524317 WCC524317 WLY524317 WVU524317 M589853 JI589853 TE589853 ADA589853 AMW589853 AWS589853 BGO589853 BQK589853 CAG589853 CKC589853 CTY589853 DDU589853 DNQ589853 DXM589853 EHI589853 ERE589853 FBA589853 FKW589853 FUS589853 GEO589853 GOK589853 GYG589853 HIC589853 HRY589853 IBU589853 ILQ589853 IVM589853 JFI589853 JPE589853 JZA589853 KIW589853 KSS589853 LCO589853 LMK589853 LWG589853 MGC589853 MPY589853 MZU589853 NJQ589853 NTM589853 ODI589853 ONE589853 OXA589853 PGW589853 PQS589853 QAO589853 QKK589853 QUG589853 REC589853 RNY589853 RXU589853 SHQ589853 SRM589853 TBI589853 TLE589853 TVA589853 UEW589853 UOS589853 UYO589853 VIK589853 VSG589853 WCC589853 WLY589853 WVU589853 M655389 JI655389 TE655389 ADA655389 AMW655389 AWS655389 BGO655389 BQK655389 CAG655389 CKC655389 CTY655389 DDU655389 DNQ655389 DXM655389 EHI655389 ERE655389 FBA655389 FKW655389 FUS655389 GEO655389 GOK655389 GYG655389 HIC655389 HRY655389 IBU655389 ILQ655389 IVM655389 JFI655389 JPE655389 JZA655389 KIW655389 KSS655389 LCO655389 LMK655389 LWG655389 MGC655389 MPY655389 MZU655389 NJQ655389 NTM655389 ODI655389 ONE655389 OXA655389 PGW655389 PQS655389 QAO655389 QKK655389 QUG655389 REC655389 RNY655389 RXU655389 SHQ655389 SRM655389 TBI655389 TLE655389 TVA655389 UEW655389 UOS655389 UYO655389 VIK655389 VSG655389 WCC655389 WLY655389 WVU655389 M720925 JI720925 TE720925 ADA720925 AMW720925 AWS720925 BGO720925 BQK720925 CAG720925 CKC720925 CTY720925 DDU720925 DNQ720925 DXM720925 EHI720925 ERE720925 FBA720925 FKW720925 FUS720925 GEO720925 GOK720925 GYG720925 HIC720925 HRY720925 IBU720925 ILQ720925 IVM720925 JFI720925 JPE720925 JZA720925 KIW720925 KSS720925 LCO720925 LMK720925 LWG720925 MGC720925 MPY720925 MZU720925 NJQ720925 NTM720925 ODI720925 ONE720925 OXA720925 PGW720925 PQS720925 QAO720925 QKK720925 QUG720925 REC720925 RNY720925 RXU720925 SHQ720925 SRM720925 TBI720925 TLE720925 TVA720925 UEW720925 UOS720925 UYO720925 VIK720925 VSG720925 WCC720925 WLY720925 WVU720925 M786461 JI786461 TE786461 ADA786461 AMW786461 AWS786461 BGO786461 BQK786461 CAG786461 CKC786461 CTY786461 DDU786461 DNQ786461 DXM786461 EHI786461 ERE786461 FBA786461 FKW786461 FUS786461 GEO786461 GOK786461 GYG786461 HIC786461 HRY786461 IBU786461 ILQ786461 IVM786461 JFI786461 JPE786461 JZA786461 KIW786461 KSS786461 LCO786461 LMK786461 LWG786461 MGC786461 MPY786461 MZU786461 NJQ786461 NTM786461 ODI786461 ONE786461 OXA786461 PGW786461 PQS786461 QAO786461 QKK786461 QUG786461 REC786461 RNY786461 RXU786461 SHQ786461 SRM786461 TBI786461 TLE786461 TVA786461 UEW786461 UOS786461 UYO786461 VIK786461 VSG786461 WCC786461 WLY786461 WVU786461 M851997 JI851997 TE851997 ADA851997 AMW851997 AWS851997 BGO851997 BQK851997 CAG851997 CKC851997 CTY851997 DDU851997 DNQ851997 DXM851997 EHI851997 ERE851997 FBA851997 FKW851997 FUS851997 GEO851997 GOK851997 GYG851997 HIC851997 HRY851997 IBU851997 ILQ851997 IVM851997 JFI851997 JPE851997 JZA851997 KIW851997 KSS851997 LCO851997 LMK851997 LWG851997 MGC851997 MPY851997 MZU851997 NJQ851997 NTM851997 ODI851997 ONE851997 OXA851997 PGW851997 PQS851997 QAO851997 QKK851997 QUG851997 REC851997 RNY851997 RXU851997 SHQ851997 SRM851997 TBI851997 TLE851997 TVA851997 UEW851997 UOS851997 UYO851997 VIK851997 VSG851997 WCC851997 WLY851997 WVU851997 M917533 JI917533 TE917533 ADA917533 AMW917533 AWS917533 BGO917533 BQK917533 CAG917533 CKC917533 CTY917533 DDU917533 DNQ917533 DXM917533 EHI917533 ERE917533 FBA917533 FKW917533 FUS917533 GEO917533 GOK917533 GYG917533 HIC917533 HRY917533 IBU917533 ILQ917533 IVM917533 JFI917533 JPE917533 JZA917533 KIW917533 KSS917533 LCO917533 LMK917533 LWG917533 MGC917533 MPY917533 MZU917533 NJQ917533 NTM917533 ODI917533 ONE917533 OXA917533 PGW917533 PQS917533 QAO917533 QKK917533 QUG917533 REC917533 RNY917533 RXU917533 SHQ917533 SRM917533 TBI917533 TLE917533 TVA917533 UEW917533 UOS917533 UYO917533 VIK917533 VSG917533 WCC917533 WLY917533 WVU917533 M983069 JI983069 TE983069 ADA983069 AMW983069 AWS983069 BGO983069 BQK983069 CAG983069 CKC983069 CTY983069 DDU983069 DNQ983069 DXM983069 EHI983069 ERE983069 FBA983069 FKW983069 FUS983069 GEO983069 GOK983069 GYG983069 HIC983069 HRY983069 IBU983069 ILQ983069 IVM983069 JFI983069 JPE983069 JZA983069 KIW983069 KSS983069 LCO983069 LMK983069 LWG983069 MGC983069 MPY983069 MZU983069 NJQ983069 NTM983069 ODI983069 ONE983069 OXA983069 PGW983069 PQS983069 QAO983069 QKK983069 QUG983069 REC983069 RNY983069 RXU983069 SHQ983069 SRM983069 TBI983069 TLE983069 TVA983069 UEW983069 UOS983069 UYO983069 VIK983069 VSG983069 WCC983069 WLY983069 WVU983069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I65552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I131088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I196624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I262160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I327696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I393232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I458768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I524304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I589840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I655376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I720912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I786448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I851984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I917520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I983056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WVQ983056 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M65550 JI65550 TE65550 ADA65550 AMW65550 AWS65550 BGO65550 BQK65550 CAG65550 CKC65550 CTY65550 DDU65550 DNQ65550 DXM65550 EHI65550 ERE65550 FBA65550 FKW65550 FUS65550 GEO65550 GOK65550 GYG65550 HIC65550 HRY65550 IBU65550 ILQ65550 IVM65550 JFI65550 JPE65550 JZA65550 KIW65550 KSS65550 LCO65550 LMK65550 LWG65550 MGC65550 MPY65550 MZU65550 NJQ65550 NTM65550 ODI65550 ONE65550 OXA65550 PGW65550 PQS65550 QAO65550 QKK65550 QUG65550 REC65550 RNY65550 RXU65550 SHQ65550 SRM65550 TBI65550 TLE65550 TVA65550 UEW65550 UOS65550 UYO65550 VIK65550 VSG65550 WCC65550 WLY65550 WVU65550 M131086 JI131086 TE131086 ADA131086 AMW131086 AWS131086 BGO131086 BQK131086 CAG131086 CKC131086 CTY131086 DDU131086 DNQ131086 DXM131086 EHI131086 ERE131086 FBA131086 FKW131086 FUS131086 GEO131086 GOK131086 GYG131086 HIC131086 HRY131086 IBU131086 ILQ131086 IVM131086 JFI131086 JPE131086 JZA131086 KIW131086 KSS131086 LCO131086 LMK131086 LWG131086 MGC131086 MPY131086 MZU131086 NJQ131086 NTM131086 ODI131086 ONE131086 OXA131086 PGW131086 PQS131086 QAO131086 QKK131086 QUG131086 REC131086 RNY131086 RXU131086 SHQ131086 SRM131086 TBI131086 TLE131086 TVA131086 UEW131086 UOS131086 UYO131086 VIK131086 VSG131086 WCC131086 WLY131086 WVU131086 M196622 JI196622 TE196622 ADA196622 AMW196622 AWS196622 BGO196622 BQK196622 CAG196622 CKC196622 CTY196622 DDU196622 DNQ196622 DXM196622 EHI196622 ERE196622 FBA196622 FKW196622 FUS196622 GEO196622 GOK196622 GYG196622 HIC196622 HRY196622 IBU196622 ILQ196622 IVM196622 JFI196622 JPE196622 JZA196622 KIW196622 KSS196622 LCO196622 LMK196622 LWG196622 MGC196622 MPY196622 MZU196622 NJQ196622 NTM196622 ODI196622 ONE196622 OXA196622 PGW196622 PQS196622 QAO196622 QKK196622 QUG196622 REC196622 RNY196622 RXU196622 SHQ196622 SRM196622 TBI196622 TLE196622 TVA196622 UEW196622 UOS196622 UYO196622 VIK196622 VSG196622 WCC196622 WLY196622 WVU196622 M262158 JI262158 TE262158 ADA262158 AMW262158 AWS262158 BGO262158 BQK262158 CAG262158 CKC262158 CTY262158 DDU262158 DNQ262158 DXM262158 EHI262158 ERE262158 FBA262158 FKW262158 FUS262158 GEO262158 GOK262158 GYG262158 HIC262158 HRY262158 IBU262158 ILQ262158 IVM262158 JFI262158 JPE262158 JZA262158 KIW262158 KSS262158 LCO262158 LMK262158 LWG262158 MGC262158 MPY262158 MZU262158 NJQ262158 NTM262158 ODI262158 ONE262158 OXA262158 PGW262158 PQS262158 QAO262158 QKK262158 QUG262158 REC262158 RNY262158 RXU262158 SHQ262158 SRM262158 TBI262158 TLE262158 TVA262158 UEW262158 UOS262158 UYO262158 VIK262158 VSG262158 WCC262158 WLY262158 WVU262158 M327694 JI327694 TE327694 ADA327694 AMW327694 AWS327694 BGO327694 BQK327694 CAG327694 CKC327694 CTY327694 DDU327694 DNQ327694 DXM327694 EHI327694 ERE327694 FBA327694 FKW327694 FUS327694 GEO327694 GOK327694 GYG327694 HIC327694 HRY327694 IBU327694 ILQ327694 IVM327694 JFI327694 JPE327694 JZA327694 KIW327694 KSS327694 LCO327694 LMK327694 LWG327694 MGC327694 MPY327694 MZU327694 NJQ327694 NTM327694 ODI327694 ONE327694 OXA327694 PGW327694 PQS327694 QAO327694 QKK327694 QUG327694 REC327694 RNY327694 RXU327694 SHQ327694 SRM327694 TBI327694 TLE327694 TVA327694 UEW327694 UOS327694 UYO327694 VIK327694 VSG327694 WCC327694 WLY327694 WVU327694 M393230 JI393230 TE393230 ADA393230 AMW393230 AWS393230 BGO393230 BQK393230 CAG393230 CKC393230 CTY393230 DDU393230 DNQ393230 DXM393230 EHI393230 ERE393230 FBA393230 FKW393230 FUS393230 GEO393230 GOK393230 GYG393230 HIC393230 HRY393230 IBU393230 ILQ393230 IVM393230 JFI393230 JPE393230 JZA393230 KIW393230 KSS393230 LCO393230 LMK393230 LWG393230 MGC393230 MPY393230 MZU393230 NJQ393230 NTM393230 ODI393230 ONE393230 OXA393230 PGW393230 PQS393230 QAO393230 QKK393230 QUG393230 REC393230 RNY393230 RXU393230 SHQ393230 SRM393230 TBI393230 TLE393230 TVA393230 UEW393230 UOS393230 UYO393230 VIK393230 VSG393230 WCC393230 WLY393230 WVU393230 M458766 JI458766 TE458766 ADA458766 AMW458766 AWS458766 BGO458766 BQK458766 CAG458766 CKC458766 CTY458766 DDU458766 DNQ458766 DXM458766 EHI458766 ERE458766 FBA458766 FKW458766 FUS458766 GEO458766 GOK458766 GYG458766 HIC458766 HRY458766 IBU458766 ILQ458766 IVM458766 JFI458766 JPE458766 JZA458766 KIW458766 KSS458766 LCO458766 LMK458766 LWG458766 MGC458766 MPY458766 MZU458766 NJQ458766 NTM458766 ODI458766 ONE458766 OXA458766 PGW458766 PQS458766 QAO458766 QKK458766 QUG458766 REC458766 RNY458766 RXU458766 SHQ458766 SRM458766 TBI458766 TLE458766 TVA458766 UEW458766 UOS458766 UYO458766 VIK458766 VSG458766 WCC458766 WLY458766 WVU458766 M524302 JI524302 TE524302 ADA524302 AMW524302 AWS524302 BGO524302 BQK524302 CAG524302 CKC524302 CTY524302 DDU524302 DNQ524302 DXM524302 EHI524302 ERE524302 FBA524302 FKW524302 FUS524302 GEO524302 GOK524302 GYG524302 HIC524302 HRY524302 IBU524302 ILQ524302 IVM524302 JFI524302 JPE524302 JZA524302 KIW524302 KSS524302 LCO524302 LMK524302 LWG524302 MGC524302 MPY524302 MZU524302 NJQ524302 NTM524302 ODI524302 ONE524302 OXA524302 PGW524302 PQS524302 QAO524302 QKK524302 QUG524302 REC524302 RNY524302 RXU524302 SHQ524302 SRM524302 TBI524302 TLE524302 TVA524302 UEW524302 UOS524302 UYO524302 VIK524302 VSG524302 WCC524302 WLY524302 WVU524302 M589838 JI589838 TE589838 ADA589838 AMW589838 AWS589838 BGO589838 BQK589838 CAG589838 CKC589838 CTY589838 DDU589838 DNQ589838 DXM589838 EHI589838 ERE589838 FBA589838 FKW589838 FUS589838 GEO589838 GOK589838 GYG589838 HIC589838 HRY589838 IBU589838 ILQ589838 IVM589838 JFI589838 JPE589838 JZA589838 KIW589838 KSS589838 LCO589838 LMK589838 LWG589838 MGC589838 MPY589838 MZU589838 NJQ589838 NTM589838 ODI589838 ONE589838 OXA589838 PGW589838 PQS589838 QAO589838 QKK589838 QUG589838 REC589838 RNY589838 RXU589838 SHQ589838 SRM589838 TBI589838 TLE589838 TVA589838 UEW589838 UOS589838 UYO589838 VIK589838 VSG589838 WCC589838 WLY589838 WVU589838 M655374 JI655374 TE655374 ADA655374 AMW655374 AWS655374 BGO655374 BQK655374 CAG655374 CKC655374 CTY655374 DDU655374 DNQ655374 DXM655374 EHI655374 ERE655374 FBA655374 FKW655374 FUS655374 GEO655374 GOK655374 GYG655374 HIC655374 HRY655374 IBU655374 ILQ655374 IVM655374 JFI655374 JPE655374 JZA655374 KIW655374 KSS655374 LCO655374 LMK655374 LWG655374 MGC655374 MPY655374 MZU655374 NJQ655374 NTM655374 ODI655374 ONE655374 OXA655374 PGW655374 PQS655374 QAO655374 QKK655374 QUG655374 REC655374 RNY655374 RXU655374 SHQ655374 SRM655374 TBI655374 TLE655374 TVA655374 UEW655374 UOS655374 UYO655374 VIK655374 VSG655374 WCC655374 WLY655374 WVU655374 M720910 JI720910 TE720910 ADA720910 AMW720910 AWS720910 BGO720910 BQK720910 CAG720910 CKC720910 CTY720910 DDU720910 DNQ720910 DXM720910 EHI720910 ERE720910 FBA720910 FKW720910 FUS720910 GEO720910 GOK720910 GYG720910 HIC720910 HRY720910 IBU720910 ILQ720910 IVM720910 JFI720910 JPE720910 JZA720910 KIW720910 KSS720910 LCO720910 LMK720910 LWG720910 MGC720910 MPY720910 MZU720910 NJQ720910 NTM720910 ODI720910 ONE720910 OXA720910 PGW720910 PQS720910 QAO720910 QKK720910 QUG720910 REC720910 RNY720910 RXU720910 SHQ720910 SRM720910 TBI720910 TLE720910 TVA720910 UEW720910 UOS720910 UYO720910 VIK720910 VSG720910 WCC720910 WLY720910 WVU720910 M786446 JI786446 TE786446 ADA786446 AMW786446 AWS786446 BGO786446 BQK786446 CAG786446 CKC786446 CTY786446 DDU786446 DNQ786446 DXM786446 EHI786446 ERE786446 FBA786446 FKW786446 FUS786446 GEO786446 GOK786446 GYG786446 HIC786446 HRY786446 IBU786446 ILQ786446 IVM786446 JFI786446 JPE786446 JZA786446 KIW786446 KSS786446 LCO786446 LMK786446 LWG786446 MGC786446 MPY786446 MZU786446 NJQ786446 NTM786446 ODI786446 ONE786446 OXA786446 PGW786446 PQS786446 QAO786446 QKK786446 QUG786446 REC786446 RNY786446 RXU786446 SHQ786446 SRM786446 TBI786446 TLE786446 TVA786446 UEW786446 UOS786446 UYO786446 VIK786446 VSG786446 WCC786446 WLY786446 WVU786446 M851982 JI851982 TE851982 ADA851982 AMW851982 AWS851982 BGO851982 BQK851982 CAG851982 CKC851982 CTY851982 DDU851982 DNQ851982 DXM851982 EHI851982 ERE851982 FBA851982 FKW851982 FUS851982 GEO851982 GOK851982 GYG851982 HIC851982 HRY851982 IBU851982 ILQ851982 IVM851982 JFI851982 JPE851982 JZA851982 KIW851982 KSS851982 LCO851982 LMK851982 LWG851982 MGC851982 MPY851982 MZU851982 NJQ851982 NTM851982 ODI851982 ONE851982 OXA851982 PGW851982 PQS851982 QAO851982 QKK851982 QUG851982 REC851982 RNY851982 RXU851982 SHQ851982 SRM851982 TBI851982 TLE851982 TVA851982 UEW851982 UOS851982 UYO851982 VIK851982 VSG851982 WCC851982 WLY851982 WVU851982 M917518 JI917518 TE917518 ADA917518 AMW917518 AWS917518 BGO917518 BQK917518 CAG917518 CKC917518 CTY917518 DDU917518 DNQ917518 DXM917518 EHI917518 ERE917518 FBA917518 FKW917518 FUS917518 GEO917518 GOK917518 GYG917518 HIC917518 HRY917518 IBU917518 ILQ917518 IVM917518 JFI917518 JPE917518 JZA917518 KIW917518 KSS917518 LCO917518 LMK917518 LWG917518 MGC917518 MPY917518 MZU917518 NJQ917518 NTM917518 ODI917518 ONE917518 OXA917518 PGW917518 PQS917518 QAO917518 QKK917518 QUG917518 REC917518 RNY917518 RXU917518 SHQ917518 SRM917518 TBI917518 TLE917518 TVA917518 UEW917518 UOS917518 UYO917518 VIK917518 VSG917518 WCC917518 WLY917518 WVU917518 M983054 JI983054 TE983054 ADA983054 AMW983054 AWS983054 BGO983054 BQK983054 CAG983054 CKC983054 CTY983054 DDU983054 DNQ983054 DXM983054 EHI983054 ERE983054 FBA983054 FKW983054 FUS983054 GEO983054 GOK983054 GYG983054 HIC983054 HRY983054 IBU983054 ILQ983054 IVM983054 JFI983054 JPE983054 JZA983054 KIW983054 KSS983054 LCO983054 LMK983054 LWG983054 MGC983054 MPY983054 MZU983054 NJQ983054 NTM983054 ODI983054 ONE983054 OXA983054 PGW983054 PQS983054 QAO983054 QKK983054 QUG983054 REC983054 RNY983054 RXU983054 SHQ983054 SRM983054 TBI983054 TLE983054 TVA983054 UEW983054 UOS983054 UYO983054 VIK983054 VSG983054 WCC983054 WLY983054 WVU983054 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FD86A-0A79-4E36-B3D7-D33DCAE5E9BD}">
  <sheetPr codeName="Sheet26">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3.33203125" style="676" customWidth="1"/>
    <col min="3" max="3" width="11.88671875" style="676" customWidth="1"/>
    <col min="4" max="4" width="55.109375" style="749" bestFit="1" customWidth="1"/>
    <col min="5" max="5" width="10.6640625" style="750" customWidth="1"/>
    <col min="6" max="6" width="6.109375" style="751" hidden="1" customWidth="1"/>
    <col min="7" max="7" width="3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256" width="8.88671875" style="676"/>
    <col min="257" max="257" width="3.88671875" style="676" customWidth="1"/>
    <col min="258" max="258" width="13.33203125" style="676" customWidth="1"/>
    <col min="259" max="259" width="11.88671875" style="676" customWidth="1"/>
    <col min="260" max="260" width="55.109375" style="676" bestFit="1" customWidth="1"/>
    <col min="261" max="261" width="10.6640625" style="676" customWidth="1"/>
    <col min="262" max="262" width="0" style="676" hidden="1" customWidth="1"/>
    <col min="263" max="263" width="35" style="676" customWidth="1"/>
    <col min="264" max="264" width="7.6640625" style="676" customWidth="1"/>
    <col min="265" max="269" width="0" style="676" hidden="1" customWidth="1"/>
    <col min="270" max="271" width="7.44140625" style="676" customWidth="1"/>
    <col min="272" max="272" width="0" style="676" hidden="1" customWidth="1"/>
    <col min="273" max="273" width="7.44140625" style="676" customWidth="1"/>
    <col min="274" max="512" width="8.88671875" style="676"/>
    <col min="513" max="513" width="3.88671875" style="676" customWidth="1"/>
    <col min="514" max="514" width="13.33203125" style="676" customWidth="1"/>
    <col min="515" max="515" width="11.88671875" style="676" customWidth="1"/>
    <col min="516" max="516" width="55.109375" style="676" bestFit="1" customWidth="1"/>
    <col min="517" max="517" width="10.6640625" style="676" customWidth="1"/>
    <col min="518" max="518" width="0" style="676" hidden="1" customWidth="1"/>
    <col min="519" max="519" width="35" style="676" customWidth="1"/>
    <col min="520" max="520" width="7.6640625" style="676" customWidth="1"/>
    <col min="521" max="525" width="0" style="676" hidden="1" customWidth="1"/>
    <col min="526" max="527" width="7.44140625" style="676" customWidth="1"/>
    <col min="528" max="528" width="0" style="676" hidden="1" customWidth="1"/>
    <col min="529" max="529" width="7.44140625" style="676" customWidth="1"/>
    <col min="530" max="768" width="8.88671875" style="676"/>
    <col min="769" max="769" width="3.88671875" style="676" customWidth="1"/>
    <col min="770" max="770" width="13.33203125" style="676" customWidth="1"/>
    <col min="771" max="771" width="11.88671875" style="676" customWidth="1"/>
    <col min="772" max="772" width="55.109375" style="676" bestFit="1" customWidth="1"/>
    <col min="773" max="773" width="10.6640625" style="676" customWidth="1"/>
    <col min="774" max="774" width="0" style="676" hidden="1" customWidth="1"/>
    <col min="775" max="775" width="35" style="676" customWidth="1"/>
    <col min="776" max="776" width="7.6640625" style="676" customWidth="1"/>
    <col min="777" max="781" width="0" style="676" hidden="1" customWidth="1"/>
    <col min="782" max="783" width="7.44140625" style="676" customWidth="1"/>
    <col min="784" max="784" width="0" style="676" hidden="1" customWidth="1"/>
    <col min="785" max="785" width="7.44140625" style="676" customWidth="1"/>
    <col min="786" max="1024" width="8.88671875" style="676"/>
    <col min="1025" max="1025" width="3.88671875" style="676" customWidth="1"/>
    <col min="1026" max="1026" width="13.33203125" style="676" customWidth="1"/>
    <col min="1027" max="1027" width="11.88671875" style="676" customWidth="1"/>
    <col min="1028" max="1028" width="55.109375" style="676" bestFit="1" customWidth="1"/>
    <col min="1029" max="1029" width="10.6640625" style="676" customWidth="1"/>
    <col min="1030" max="1030" width="0" style="676" hidden="1" customWidth="1"/>
    <col min="1031" max="1031" width="35" style="676" customWidth="1"/>
    <col min="1032" max="1032" width="7.6640625" style="676" customWidth="1"/>
    <col min="1033" max="1037" width="0" style="676" hidden="1" customWidth="1"/>
    <col min="1038" max="1039" width="7.44140625" style="676" customWidth="1"/>
    <col min="1040" max="1040" width="0" style="676" hidden="1" customWidth="1"/>
    <col min="1041" max="1041" width="7.44140625" style="676" customWidth="1"/>
    <col min="1042" max="1280" width="8.88671875" style="676"/>
    <col min="1281" max="1281" width="3.88671875" style="676" customWidth="1"/>
    <col min="1282" max="1282" width="13.33203125" style="676" customWidth="1"/>
    <col min="1283" max="1283" width="11.88671875" style="676" customWidth="1"/>
    <col min="1284" max="1284" width="55.109375" style="676" bestFit="1" customWidth="1"/>
    <col min="1285" max="1285" width="10.6640625" style="676" customWidth="1"/>
    <col min="1286" max="1286" width="0" style="676" hidden="1" customWidth="1"/>
    <col min="1287" max="1287" width="35" style="676" customWidth="1"/>
    <col min="1288" max="1288" width="7.6640625" style="676" customWidth="1"/>
    <col min="1289" max="1293" width="0" style="676" hidden="1" customWidth="1"/>
    <col min="1294" max="1295" width="7.44140625" style="676" customWidth="1"/>
    <col min="1296" max="1296" width="0" style="676" hidden="1" customWidth="1"/>
    <col min="1297" max="1297" width="7.44140625" style="676" customWidth="1"/>
    <col min="1298" max="1536" width="8.88671875" style="676"/>
    <col min="1537" max="1537" width="3.88671875" style="676" customWidth="1"/>
    <col min="1538" max="1538" width="13.33203125" style="676" customWidth="1"/>
    <col min="1539" max="1539" width="11.88671875" style="676" customWidth="1"/>
    <col min="1540" max="1540" width="55.109375" style="676" bestFit="1" customWidth="1"/>
    <col min="1541" max="1541" width="10.6640625" style="676" customWidth="1"/>
    <col min="1542" max="1542" width="0" style="676" hidden="1" customWidth="1"/>
    <col min="1543" max="1543" width="35" style="676" customWidth="1"/>
    <col min="1544" max="1544" width="7.6640625" style="676" customWidth="1"/>
    <col min="1545" max="1549" width="0" style="676" hidden="1" customWidth="1"/>
    <col min="1550" max="1551" width="7.44140625" style="676" customWidth="1"/>
    <col min="1552" max="1552" width="0" style="676" hidden="1" customWidth="1"/>
    <col min="1553" max="1553" width="7.44140625" style="676" customWidth="1"/>
    <col min="1554" max="1792" width="8.88671875" style="676"/>
    <col min="1793" max="1793" width="3.88671875" style="676" customWidth="1"/>
    <col min="1794" max="1794" width="13.33203125" style="676" customWidth="1"/>
    <col min="1795" max="1795" width="11.88671875" style="676" customWidth="1"/>
    <col min="1796" max="1796" width="55.109375" style="676" bestFit="1" customWidth="1"/>
    <col min="1797" max="1797" width="10.6640625" style="676" customWidth="1"/>
    <col min="1798" max="1798" width="0" style="676" hidden="1" customWidth="1"/>
    <col min="1799" max="1799" width="35" style="676" customWidth="1"/>
    <col min="1800" max="1800" width="7.6640625" style="676" customWidth="1"/>
    <col min="1801" max="1805" width="0" style="676" hidden="1" customWidth="1"/>
    <col min="1806" max="1807" width="7.44140625" style="676" customWidth="1"/>
    <col min="1808" max="1808" width="0" style="676" hidden="1" customWidth="1"/>
    <col min="1809" max="1809" width="7.44140625" style="676" customWidth="1"/>
    <col min="1810" max="2048" width="8.88671875" style="676"/>
    <col min="2049" max="2049" width="3.88671875" style="676" customWidth="1"/>
    <col min="2050" max="2050" width="13.33203125" style="676" customWidth="1"/>
    <col min="2051" max="2051" width="11.88671875" style="676" customWidth="1"/>
    <col min="2052" max="2052" width="55.109375" style="676" bestFit="1" customWidth="1"/>
    <col min="2053" max="2053" width="10.6640625" style="676" customWidth="1"/>
    <col min="2054" max="2054" width="0" style="676" hidden="1" customWidth="1"/>
    <col min="2055" max="2055" width="35" style="676" customWidth="1"/>
    <col min="2056" max="2056" width="7.6640625" style="676" customWidth="1"/>
    <col min="2057" max="2061" width="0" style="676" hidden="1" customWidth="1"/>
    <col min="2062" max="2063" width="7.44140625" style="676" customWidth="1"/>
    <col min="2064" max="2064" width="0" style="676" hidden="1" customWidth="1"/>
    <col min="2065" max="2065" width="7.44140625" style="676" customWidth="1"/>
    <col min="2066" max="2304" width="8.88671875" style="676"/>
    <col min="2305" max="2305" width="3.88671875" style="676" customWidth="1"/>
    <col min="2306" max="2306" width="13.33203125" style="676" customWidth="1"/>
    <col min="2307" max="2307" width="11.88671875" style="676" customWidth="1"/>
    <col min="2308" max="2308" width="55.109375" style="676" bestFit="1" customWidth="1"/>
    <col min="2309" max="2309" width="10.6640625" style="676" customWidth="1"/>
    <col min="2310" max="2310" width="0" style="676" hidden="1" customWidth="1"/>
    <col min="2311" max="2311" width="35" style="676" customWidth="1"/>
    <col min="2312" max="2312" width="7.6640625" style="676" customWidth="1"/>
    <col min="2313" max="2317" width="0" style="676" hidden="1" customWidth="1"/>
    <col min="2318" max="2319" width="7.44140625" style="676" customWidth="1"/>
    <col min="2320" max="2320" width="0" style="676" hidden="1" customWidth="1"/>
    <col min="2321" max="2321" width="7.44140625" style="676" customWidth="1"/>
    <col min="2322" max="2560" width="8.88671875" style="676"/>
    <col min="2561" max="2561" width="3.88671875" style="676" customWidth="1"/>
    <col min="2562" max="2562" width="13.33203125" style="676" customWidth="1"/>
    <col min="2563" max="2563" width="11.88671875" style="676" customWidth="1"/>
    <col min="2564" max="2564" width="55.109375" style="676" bestFit="1" customWidth="1"/>
    <col min="2565" max="2565" width="10.6640625" style="676" customWidth="1"/>
    <col min="2566" max="2566" width="0" style="676" hidden="1" customWidth="1"/>
    <col min="2567" max="2567" width="35" style="676" customWidth="1"/>
    <col min="2568" max="2568" width="7.6640625" style="676" customWidth="1"/>
    <col min="2569" max="2573" width="0" style="676" hidden="1" customWidth="1"/>
    <col min="2574" max="2575" width="7.44140625" style="676" customWidth="1"/>
    <col min="2576" max="2576" width="0" style="676" hidden="1" customWidth="1"/>
    <col min="2577" max="2577" width="7.44140625" style="676" customWidth="1"/>
    <col min="2578" max="2816" width="8.88671875" style="676"/>
    <col min="2817" max="2817" width="3.88671875" style="676" customWidth="1"/>
    <col min="2818" max="2818" width="13.33203125" style="676" customWidth="1"/>
    <col min="2819" max="2819" width="11.88671875" style="676" customWidth="1"/>
    <col min="2820" max="2820" width="55.109375" style="676" bestFit="1" customWidth="1"/>
    <col min="2821" max="2821" width="10.6640625" style="676" customWidth="1"/>
    <col min="2822" max="2822" width="0" style="676" hidden="1" customWidth="1"/>
    <col min="2823" max="2823" width="35" style="676" customWidth="1"/>
    <col min="2824" max="2824" width="7.6640625" style="676" customWidth="1"/>
    <col min="2825" max="2829" width="0" style="676" hidden="1" customWidth="1"/>
    <col min="2830" max="2831" width="7.44140625" style="676" customWidth="1"/>
    <col min="2832" max="2832" width="0" style="676" hidden="1" customWidth="1"/>
    <col min="2833" max="2833" width="7.44140625" style="676" customWidth="1"/>
    <col min="2834" max="3072" width="8.88671875" style="676"/>
    <col min="3073" max="3073" width="3.88671875" style="676" customWidth="1"/>
    <col min="3074" max="3074" width="13.33203125" style="676" customWidth="1"/>
    <col min="3075" max="3075" width="11.88671875" style="676" customWidth="1"/>
    <col min="3076" max="3076" width="55.109375" style="676" bestFit="1" customWidth="1"/>
    <col min="3077" max="3077" width="10.6640625" style="676" customWidth="1"/>
    <col min="3078" max="3078" width="0" style="676" hidden="1" customWidth="1"/>
    <col min="3079" max="3079" width="35" style="676" customWidth="1"/>
    <col min="3080" max="3080" width="7.6640625" style="676" customWidth="1"/>
    <col min="3081" max="3085" width="0" style="676" hidden="1" customWidth="1"/>
    <col min="3086" max="3087" width="7.44140625" style="676" customWidth="1"/>
    <col min="3088" max="3088" width="0" style="676" hidden="1" customWidth="1"/>
    <col min="3089" max="3089" width="7.44140625" style="676" customWidth="1"/>
    <col min="3090" max="3328" width="8.88671875" style="676"/>
    <col min="3329" max="3329" width="3.88671875" style="676" customWidth="1"/>
    <col min="3330" max="3330" width="13.33203125" style="676" customWidth="1"/>
    <col min="3331" max="3331" width="11.88671875" style="676" customWidth="1"/>
    <col min="3332" max="3332" width="55.109375" style="676" bestFit="1" customWidth="1"/>
    <col min="3333" max="3333" width="10.6640625" style="676" customWidth="1"/>
    <col min="3334" max="3334" width="0" style="676" hidden="1" customWidth="1"/>
    <col min="3335" max="3335" width="35" style="676" customWidth="1"/>
    <col min="3336" max="3336" width="7.6640625" style="676" customWidth="1"/>
    <col min="3337" max="3341" width="0" style="676" hidden="1" customWidth="1"/>
    <col min="3342" max="3343" width="7.44140625" style="676" customWidth="1"/>
    <col min="3344" max="3344" width="0" style="676" hidden="1" customWidth="1"/>
    <col min="3345" max="3345" width="7.44140625" style="676" customWidth="1"/>
    <col min="3346" max="3584" width="8.88671875" style="676"/>
    <col min="3585" max="3585" width="3.88671875" style="676" customWidth="1"/>
    <col min="3586" max="3586" width="13.33203125" style="676" customWidth="1"/>
    <col min="3587" max="3587" width="11.88671875" style="676" customWidth="1"/>
    <col min="3588" max="3588" width="55.109375" style="676" bestFit="1" customWidth="1"/>
    <col min="3589" max="3589" width="10.6640625" style="676" customWidth="1"/>
    <col min="3590" max="3590" width="0" style="676" hidden="1" customWidth="1"/>
    <col min="3591" max="3591" width="35" style="676" customWidth="1"/>
    <col min="3592" max="3592" width="7.6640625" style="676" customWidth="1"/>
    <col min="3593" max="3597" width="0" style="676" hidden="1" customWidth="1"/>
    <col min="3598" max="3599" width="7.44140625" style="676" customWidth="1"/>
    <col min="3600" max="3600" width="0" style="676" hidden="1" customWidth="1"/>
    <col min="3601" max="3601" width="7.44140625" style="676" customWidth="1"/>
    <col min="3602" max="3840" width="8.88671875" style="676"/>
    <col min="3841" max="3841" width="3.88671875" style="676" customWidth="1"/>
    <col min="3842" max="3842" width="13.33203125" style="676" customWidth="1"/>
    <col min="3843" max="3843" width="11.88671875" style="676" customWidth="1"/>
    <col min="3844" max="3844" width="55.109375" style="676" bestFit="1" customWidth="1"/>
    <col min="3845" max="3845" width="10.6640625" style="676" customWidth="1"/>
    <col min="3846" max="3846" width="0" style="676" hidden="1" customWidth="1"/>
    <col min="3847" max="3847" width="35" style="676" customWidth="1"/>
    <col min="3848" max="3848" width="7.6640625" style="676" customWidth="1"/>
    <col min="3849" max="3853" width="0" style="676" hidden="1" customWidth="1"/>
    <col min="3854" max="3855" width="7.44140625" style="676" customWidth="1"/>
    <col min="3856" max="3856" width="0" style="676" hidden="1" customWidth="1"/>
    <col min="3857" max="3857" width="7.44140625" style="676" customWidth="1"/>
    <col min="3858" max="4096" width="8.88671875" style="676"/>
    <col min="4097" max="4097" width="3.88671875" style="676" customWidth="1"/>
    <col min="4098" max="4098" width="13.33203125" style="676" customWidth="1"/>
    <col min="4099" max="4099" width="11.88671875" style="676" customWidth="1"/>
    <col min="4100" max="4100" width="55.109375" style="676" bestFit="1" customWidth="1"/>
    <col min="4101" max="4101" width="10.6640625" style="676" customWidth="1"/>
    <col min="4102" max="4102" width="0" style="676" hidden="1" customWidth="1"/>
    <col min="4103" max="4103" width="35" style="676" customWidth="1"/>
    <col min="4104" max="4104" width="7.6640625" style="676" customWidth="1"/>
    <col min="4105" max="4109" width="0" style="676" hidden="1" customWidth="1"/>
    <col min="4110" max="4111" width="7.44140625" style="676" customWidth="1"/>
    <col min="4112" max="4112" width="0" style="676" hidden="1" customWidth="1"/>
    <col min="4113" max="4113" width="7.44140625" style="676" customWidth="1"/>
    <col min="4114" max="4352" width="8.88671875" style="676"/>
    <col min="4353" max="4353" width="3.88671875" style="676" customWidth="1"/>
    <col min="4354" max="4354" width="13.33203125" style="676" customWidth="1"/>
    <col min="4355" max="4355" width="11.88671875" style="676" customWidth="1"/>
    <col min="4356" max="4356" width="55.109375" style="676" bestFit="1" customWidth="1"/>
    <col min="4357" max="4357" width="10.6640625" style="676" customWidth="1"/>
    <col min="4358" max="4358" width="0" style="676" hidden="1" customWidth="1"/>
    <col min="4359" max="4359" width="35" style="676" customWidth="1"/>
    <col min="4360" max="4360" width="7.6640625" style="676" customWidth="1"/>
    <col min="4361" max="4365" width="0" style="676" hidden="1" customWidth="1"/>
    <col min="4366" max="4367" width="7.44140625" style="676" customWidth="1"/>
    <col min="4368" max="4368" width="0" style="676" hidden="1" customWidth="1"/>
    <col min="4369" max="4369" width="7.44140625" style="676" customWidth="1"/>
    <col min="4370" max="4608" width="8.88671875" style="676"/>
    <col min="4609" max="4609" width="3.88671875" style="676" customWidth="1"/>
    <col min="4610" max="4610" width="13.33203125" style="676" customWidth="1"/>
    <col min="4611" max="4611" width="11.88671875" style="676" customWidth="1"/>
    <col min="4612" max="4612" width="55.109375" style="676" bestFit="1" customWidth="1"/>
    <col min="4613" max="4613" width="10.6640625" style="676" customWidth="1"/>
    <col min="4614" max="4614" width="0" style="676" hidden="1" customWidth="1"/>
    <col min="4615" max="4615" width="35" style="676" customWidth="1"/>
    <col min="4616" max="4616" width="7.6640625" style="676" customWidth="1"/>
    <col min="4617" max="4621" width="0" style="676" hidden="1" customWidth="1"/>
    <col min="4622" max="4623" width="7.44140625" style="676" customWidth="1"/>
    <col min="4624" max="4624" width="0" style="676" hidden="1" customWidth="1"/>
    <col min="4625" max="4625" width="7.44140625" style="676" customWidth="1"/>
    <col min="4626" max="4864" width="8.88671875" style="676"/>
    <col min="4865" max="4865" width="3.88671875" style="676" customWidth="1"/>
    <col min="4866" max="4866" width="13.33203125" style="676" customWidth="1"/>
    <col min="4867" max="4867" width="11.88671875" style="676" customWidth="1"/>
    <col min="4868" max="4868" width="55.109375" style="676" bestFit="1" customWidth="1"/>
    <col min="4869" max="4869" width="10.6640625" style="676" customWidth="1"/>
    <col min="4870" max="4870" width="0" style="676" hidden="1" customWidth="1"/>
    <col min="4871" max="4871" width="35" style="676" customWidth="1"/>
    <col min="4872" max="4872" width="7.6640625" style="676" customWidth="1"/>
    <col min="4873" max="4877" width="0" style="676" hidden="1" customWidth="1"/>
    <col min="4878" max="4879" width="7.44140625" style="676" customWidth="1"/>
    <col min="4880" max="4880" width="0" style="676" hidden="1" customWidth="1"/>
    <col min="4881" max="4881" width="7.44140625" style="676" customWidth="1"/>
    <col min="4882" max="5120" width="8.88671875" style="676"/>
    <col min="5121" max="5121" width="3.88671875" style="676" customWidth="1"/>
    <col min="5122" max="5122" width="13.33203125" style="676" customWidth="1"/>
    <col min="5123" max="5123" width="11.88671875" style="676" customWidth="1"/>
    <col min="5124" max="5124" width="55.109375" style="676" bestFit="1" customWidth="1"/>
    <col min="5125" max="5125" width="10.6640625" style="676" customWidth="1"/>
    <col min="5126" max="5126" width="0" style="676" hidden="1" customWidth="1"/>
    <col min="5127" max="5127" width="35" style="676" customWidth="1"/>
    <col min="5128" max="5128" width="7.6640625" style="676" customWidth="1"/>
    <col min="5129" max="5133" width="0" style="676" hidden="1" customWidth="1"/>
    <col min="5134" max="5135" width="7.44140625" style="676" customWidth="1"/>
    <col min="5136" max="5136" width="0" style="676" hidden="1" customWidth="1"/>
    <col min="5137" max="5137" width="7.44140625" style="676" customWidth="1"/>
    <col min="5138" max="5376" width="8.88671875" style="676"/>
    <col min="5377" max="5377" width="3.88671875" style="676" customWidth="1"/>
    <col min="5378" max="5378" width="13.33203125" style="676" customWidth="1"/>
    <col min="5379" max="5379" width="11.88671875" style="676" customWidth="1"/>
    <col min="5380" max="5380" width="55.109375" style="676" bestFit="1" customWidth="1"/>
    <col min="5381" max="5381" width="10.6640625" style="676" customWidth="1"/>
    <col min="5382" max="5382" width="0" style="676" hidden="1" customWidth="1"/>
    <col min="5383" max="5383" width="35" style="676" customWidth="1"/>
    <col min="5384" max="5384" width="7.6640625" style="676" customWidth="1"/>
    <col min="5385" max="5389" width="0" style="676" hidden="1" customWidth="1"/>
    <col min="5390" max="5391" width="7.44140625" style="676" customWidth="1"/>
    <col min="5392" max="5392" width="0" style="676" hidden="1" customWidth="1"/>
    <col min="5393" max="5393" width="7.44140625" style="676" customWidth="1"/>
    <col min="5394" max="5632" width="8.88671875" style="676"/>
    <col min="5633" max="5633" width="3.88671875" style="676" customWidth="1"/>
    <col min="5634" max="5634" width="13.33203125" style="676" customWidth="1"/>
    <col min="5635" max="5635" width="11.88671875" style="676" customWidth="1"/>
    <col min="5636" max="5636" width="55.109375" style="676" bestFit="1" customWidth="1"/>
    <col min="5637" max="5637" width="10.6640625" style="676" customWidth="1"/>
    <col min="5638" max="5638" width="0" style="676" hidden="1" customWidth="1"/>
    <col min="5639" max="5639" width="35" style="676" customWidth="1"/>
    <col min="5640" max="5640" width="7.6640625" style="676" customWidth="1"/>
    <col min="5641" max="5645" width="0" style="676" hidden="1" customWidth="1"/>
    <col min="5646" max="5647" width="7.44140625" style="676" customWidth="1"/>
    <col min="5648" max="5648" width="0" style="676" hidden="1" customWidth="1"/>
    <col min="5649" max="5649" width="7.44140625" style="676" customWidth="1"/>
    <col min="5650" max="5888" width="8.88671875" style="676"/>
    <col min="5889" max="5889" width="3.88671875" style="676" customWidth="1"/>
    <col min="5890" max="5890" width="13.33203125" style="676" customWidth="1"/>
    <col min="5891" max="5891" width="11.88671875" style="676" customWidth="1"/>
    <col min="5892" max="5892" width="55.109375" style="676" bestFit="1" customWidth="1"/>
    <col min="5893" max="5893" width="10.6640625" style="676" customWidth="1"/>
    <col min="5894" max="5894" width="0" style="676" hidden="1" customWidth="1"/>
    <col min="5895" max="5895" width="35" style="676" customWidth="1"/>
    <col min="5896" max="5896" width="7.6640625" style="676" customWidth="1"/>
    <col min="5897" max="5901" width="0" style="676" hidden="1" customWidth="1"/>
    <col min="5902" max="5903" width="7.44140625" style="676" customWidth="1"/>
    <col min="5904" max="5904" width="0" style="676" hidden="1" customWidth="1"/>
    <col min="5905" max="5905" width="7.44140625" style="676" customWidth="1"/>
    <col min="5906" max="6144" width="8.88671875" style="676"/>
    <col min="6145" max="6145" width="3.88671875" style="676" customWidth="1"/>
    <col min="6146" max="6146" width="13.33203125" style="676" customWidth="1"/>
    <col min="6147" max="6147" width="11.88671875" style="676" customWidth="1"/>
    <col min="6148" max="6148" width="55.109375" style="676" bestFit="1" customWidth="1"/>
    <col min="6149" max="6149" width="10.6640625" style="676" customWidth="1"/>
    <col min="6150" max="6150" width="0" style="676" hidden="1" customWidth="1"/>
    <col min="6151" max="6151" width="35" style="676" customWidth="1"/>
    <col min="6152" max="6152" width="7.6640625" style="676" customWidth="1"/>
    <col min="6153" max="6157" width="0" style="676" hidden="1" customWidth="1"/>
    <col min="6158" max="6159" width="7.44140625" style="676" customWidth="1"/>
    <col min="6160" max="6160" width="0" style="676" hidden="1" customWidth="1"/>
    <col min="6161" max="6161" width="7.44140625" style="676" customWidth="1"/>
    <col min="6162" max="6400" width="8.88671875" style="676"/>
    <col min="6401" max="6401" width="3.88671875" style="676" customWidth="1"/>
    <col min="6402" max="6402" width="13.33203125" style="676" customWidth="1"/>
    <col min="6403" max="6403" width="11.88671875" style="676" customWidth="1"/>
    <col min="6404" max="6404" width="55.109375" style="676" bestFit="1" customWidth="1"/>
    <col min="6405" max="6405" width="10.6640625" style="676" customWidth="1"/>
    <col min="6406" max="6406" width="0" style="676" hidden="1" customWidth="1"/>
    <col min="6407" max="6407" width="35" style="676" customWidth="1"/>
    <col min="6408" max="6408" width="7.6640625" style="676" customWidth="1"/>
    <col min="6409" max="6413" width="0" style="676" hidden="1" customWidth="1"/>
    <col min="6414" max="6415" width="7.44140625" style="676" customWidth="1"/>
    <col min="6416" max="6416" width="0" style="676" hidden="1" customWidth="1"/>
    <col min="6417" max="6417" width="7.44140625" style="676" customWidth="1"/>
    <col min="6418" max="6656" width="8.88671875" style="676"/>
    <col min="6657" max="6657" width="3.88671875" style="676" customWidth="1"/>
    <col min="6658" max="6658" width="13.33203125" style="676" customWidth="1"/>
    <col min="6659" max="6659" width="11.88671875" style="676" customWidth="1"/>
    <col min="6660" max="6660" width="55.109375" style="676" bestFit="1" customWidth="1"/>
    <col min="6661" max="6661" width="10.6640625" style="676" customWidth="1"/>
    <col min="6662" max="6662" width="0" style="676" hidden="1" customWidth="1"/>
    <col min="6663" max="6663" width="35" style="676" customWidth="1"/>
    <col min="6664" max="6664" width="7.6640625" style="676" customWidth="1"/>
    <col min="6665" max="6669" width="0" style="676" hidden="1" customWidth="1"/>
    <col min="6670" max="6671" width="7.44140625" style="676" customWidth="1"/>
    <col min="6672" max="6672" width="0" style="676" hidden="1" customWidth="1"/>
    <col min="6673" max="6673" width="7.44140625" style="676" customWidth="1"/>
    <col min="6674" max="6912" width="8.88671875" style="676"/>
    <col min="6913" max="6913" width="3.88671875" style="676" customWidth="1"/>
    <col min="6914" max="6914" width="13.33203125" style="676" customWidth="1"/>
    <col min="6915" max="6915" width="11.88671875" style="676" customWidth="1"/>
    <col min="6916" max="6916" width="55.109375" style="676" bestFit="1" customWidth="1"/>
    <col min="6917" max="6917" width="10.6640625" style="676" customWidth="1"/>
    <col min="6918" max="6918" width="0" style="676" hidden="1" customWidth="1"/>
    <col min="6919" max="6919" width="35" style="676" customWidth="1"/>
    <col min="6920" max="6920" width="7.6640625" style="676" customWidth="1"/>
    <col min="6921" max="6925" width="0" style="676" hidden="1" customWidth="1"/>
    <col min="6926" max="6927" width="7.44140625" style="676" customWidth="1"/>
    <col min="6928" max="6928" width="0" style="676" hidden="1" customWidth="1"/>
    <col min="6929" max="6929" width="7.44140625" style="676" customWidth="1"/>
    <col min="6930" max="7168" width="8.88671875" style="676"/>
    <col min="7169" max="7169" width="3.88671875" style="676" customWidth="1"/>
    <col min="7170" max="7170" width="13.33203125" style="676" customWidth="1"/>
    <col min="7171" max="7171" width="11.88671875" style="676" customWidth="1"/>
    <col min="7172" max="7172" width="55.109375" style="676" bestFit="1" customWidth="1"/>
    <col min="7173" max="7173" width="10.6640625" style="676" customWidth="1"/>
    <col min="7174" max="7174" width="0" style="676" hidden="1" customWidth="1"/>
    <col min="7175" max="7175" width="35" style="676" customWidth="1"/>
    <col min="7176" max="7176" width="7.6640625" style="676" customWidth="1"/>
    <col min="7177" max="7181" width="0" style="676" hidden="1" customWidth="1"/>
    <col min="7182" max="7183" width="7.44140625" style="676" customWidth="1"/>
    <col min="7184" max="7184" width="0" style="676" hidden="1" customWidth="1"/>
    <col min="7185" max="7185" width="7.44140625" style="676" customWidth="1"/>
    <col min="7186" max="7424" width="8.88671875" style="676"/>
    <col min="7425" max="7425" width="3.88671875" style="676" customWidth="1"/>
    <col min="7426" max="7426" width="13.33203125" style="676" customWidth="1"/>
    <col min="7427" max="7427" width="11.88671875" style="676" customWidth="1"/>
    <col min="7428" max="7428" width="55.109375" style="676" bestFit="1" customWidth="1"/>
    <col min="7429" max="7429" width="10.6640625" style="676" customWidth="1"/>
    <col min="7430" max="7430" width="0" style="676" hidden="1" customWidth="1"/>
    <col min="7431" max="7431" width="35" style="676" customWidth="1"/>
    <col min="7432" max="7432" width="7.6640625" style="676" customWidth="1"/>
    <col min="7433" max="7437" width="0" style="676" hidden="1" customWidth="1"/>
    <col min="7438" max="7439" width="7.44140625" style="676" customWidth="1"/>
    <col min="7440" max="7440" width="0" style="676" hidden="1" customWidth="1"/>
    <col min="7441" max="7441" width="7.44140625" style="676" customWidth="1"/>
    <col min="7442" max="7680" width="8.88671875" style="676"/>
    <col min="7681" max="7681" width="3.88671875" style="676" customWidth="1"/>
    <col min="7682" max="7682" width="13.33203125" style="676" customWidth="1"/>
    <col min="7683" max="7683" width="11.88671875" style="676" customWidth="1"/>
    <col min="7684" max="7684" width="55.109375" style="676" bestFit="1" customWidth="1"/>
    <col min="7685" max="7685" width="10.6640625" style="676" customWidth="1"/>
    <col min="7686" max="7686" width="0" style="676" hidden="1" customWidth="1"/>
    <col min="7687" max="7687" width="35" style="676" customWidth="1"/>
    <col min="7688" max="7688" width="7.6640625" style="676" customWidth="1"/>
    <col min="7689" max="7693" width="0" style="676" hidden="1" customWidth="1"/>
    <col min="7694" max="7695" width="7.44140625" style="676" customWidth="1"/>
    <col min="7696" max="7696" width="0" style="676" hidden="1" customWidth="1"/>
    <col min="7697" max="7697" width="7.44140625" style="676" customWidth="1"/>
    <col min="7698" max="7936" width="8.88671875" style="676"/>
    <col min="7937" max="7937" width="3.88671875" style="676" customWidth="1"/>
    <col min="7938" max="7938" width="13.33203125" style="676" customWidth="1"/>
    <col min="7939" max="7939" width="11.88671875" style="676" customWidth="1"/>
    <col min="7940" max="7940" width="55.109375" style="676" bestFit="1" customWidth="1"/>
    <col min="7941" max="7941" width="10.6640625" style="676" customWidth="1"/>
    <col min="7942" max="7942" width="0" style="676" hidden="1" customWidth="1"/>
    <col min="7943" max="7943" width="35" style="676" customWidth="1"/>
    <col min="7944" max="7944" width="7.6640625" style="676" customWidth="1"/>
    <col min="7945" max="7949" width="0" style="676" hidden="1" customWidth="1"/>
    <col min="7950" max="7951" width="7.44140625" style="676" customWidth="1"/>
    <col min="7952" max="7952" width="0" style="676" hidden="1" customWidth="1"/>
    <col min="7953" max="7953" width="7.44140625" style="676" customWidth="1"/>
    <col min="7954" max="8192" width="8.88671875" style="676"/>
    <col min="8193" max="8193" width="3.88671875" style="676" customWidth="1"/>
    <col min="8194" max="8194" width="13.33203125" style="676" customWidth="1"/>
    <col min="8195" max="8195" width="11.88671875" style="676" customWidth="1"/>
    <col min="8196" max="8196" width="55.109375" style="676" bestFit="1" customWidth="1"/>
    <col min="8197" max="8197" width="10.6640625" style="676" customWidth="1"/>
    <col min="8198" max="8198" width="0" style="676" hidden="1" customWidth="1"/>
    <col min="8199" max="8199" width="35" style="676" customWidth="1"/>
    <col min="8200" max="8200" width="7.6640625" style="676" customWidth="1"/>
    <col min="8201" max="8205" width="0" style="676" hidden="1" customWidth="1"/>
    <col min="8206" max="8207" width="7.44140625" style="676" customWidth="1"/>
    <col min="8208" max="8208" width="0" style="676" hidden="1" customWidth="1"/>
    <col min="8209" max="8209" width="7.44140625" style="676" customWidth="1"/>
    <col min="8210" max="8448" width="8.88671875" style="676"/>
    <col min="8449" max="8449" width="3.88671875" style="676" customWidth="1"/>
    <col min="8450" max="8450" width="13.33203125" style="676" customWidth="1"/>
    <col min="8451" max="8451" width="11.88671875" style="676" customWidth="1"/>
    <col min="8452" max="8452" width="55.109375" style="676" bestFit="1" customWidth="1"/>
    <col min="8453" max="8453" width="10.6640625" style="676" customWidth="1"/>
    <col min="8454" max="8454" width="0" style="676" hidden="1" customWidth="1"/>
    <col min="8455" max="8455" width="35" style="676" customWidth="1"/>
    <col min="8456" max="8456" width="7.6640625" style="676" customWidth="1"/>
    <col min="8457" max="8461" width="0" style="676" hidden="1" customWidth="1"/>
    <col min="8462" max="8463" width="7.44140625" style="676" customWidth="1"/>
    <col min="8464" max="8464" width="0" style="676" hidden="1" customWidth="1"/>
    <col min="8465" max="8465" width="7.44140625" style="676" customWidth="1"/>
    <col min="8466" max="8704" width="8.88671875" style="676"/>
    <col min="8705" max="8705" width="3.88671875" style="676" customWidth="1"/>
    <col min="8706" max="8706" width="13.33203125" style="676" customWidth="1"/>
    <col min="8707" max="8707" width="11.88671875" style="676" customWidth="1"/>
    <col min="8708" max="8708" width="55.109375" style="676" bestFit="1" customWidth="1"/>
    <col min="8709" max="8709" width="10.6640625" style="676" customWidth="1"/>
    <col min="8710" max="8710" width="0" style="676" hidden="1" customWidth="1"/>
    <col min="8711" max="8711" width="35" style="676" customWidth="1"/>
    <col min="8712" max="8712" width="7.6640625" style="676" customWidth="1"/>
    <col min="8713" max="8717" width="0" style="676" hidden="1" customWidth="1"/>
    <col min="8718" max="8719" width="7.44140625" style="676" customWidth="1"/>
    <col min="8720" max="8720" width="0" style="676" hidden="1" customWidth="1"/>
    <col min="8721" max="8721" width="7.44140625" style="676" customWidth="1"/>
    <col min="8722" max="8960" width="8.88671875" style="676"/>
    <col min="8961" max="8961" width="3.88671875" style="676" customWidth="1"/>
    <col min="8962" max="8962" width="13.33203125" style="676" customWidth="1"/>
    <col min="8963" max="8963" width="11.88671875" style="676" customWidth="1"/>
    <col min="8964" max="8964" width="55.109375" style="676" bestFit="1" customWidth="1"/>
    <col min="8965" max="8965" width="10.6640625" style="676" customWidth="1"/>
    <col min="8966" max="8966" width="0" style="676" hidden="1" customWidth="1"/>
    <col min="8967" max="8967" width="35" style="676" customWidth="1"/>
    <col min="8968" max="8968" width="7.6640625" style="676" customWidth="1"/>
    <col min="8969" max="8973" width="0" style="676" hidden="1" customWidth="1"/>
    <col min="8974" max="8975" width="7.44140625" style="676" customWidth="1"/>
    <col min="8976" max="8976" width="0" style="676" hidden="1" customWidth="1"/>
    <col min="8977" max="8977" width="7.44140625" style="676" customWidth="1"/>
    <col min="8978" max="9216" width="8.88671875" style="676"/>
    <col min="9217" max="9217" width="3.88671875" style="676" customWidth="1"/>
    <col min="9218" max="9218" width="13.33203125" style="676" customWidth="1"/>
    <col min="9219" max="9219" width="11.88671875" style="676" customWidth="1"/>
    <col min="9220" max="9220" width="55.109375" style="676" bestFit="1" customWidth="1"/>
    <col min="9221" max="9221" width="10.6640625" style="676" customWidth="1"/>
    <col min="9222" max="9222" width="0" style="676" hidden="1" customWidth="1"/>
    <col min="9223" max="9223" width="35" style="676" customWidth="1"/>
    <col min="9224" max="9224" width="7.6640625" style="676" customWidth="1"/>
    <col min="9225" max="9229" width="0" style="676" hidden="1" customWidth="1"/>
    <col min="9230" max="9231" width="7.44140625" style="676" customWidth="1"/>
    <col min="9232" max="9232" width="0" style="676" hidden="1" customWidth="1"/>
    <col min="9233" max="9233" width="7.44140625" style="676" customWidth="1"/>
    <col min="9234" max="9472" width="8.88671875" style="676"/>
    <col min="9473" max="9473" width="3.88671875" style="676" customWidth="1"/>
    <col min="9474" max="9474" width="13.33203125" style="676" customWidth="1"/>
    <col min="9475" max="9475" width="11.88671875" style="676" customWidth="1"/>
    <col min="9476" max="9476" width="55.109375" style="676" bestFit="1" customWidth="1"/>
    <col min="9477" max="9477" width="10.6640625" style="676" customWidth="1"/>
    <col min="9478" max="9478" width="0" style="676" hidden="1" customWidth="1"/>
    <col min="9479" max="9479" width="35" style="676" customWidth="1"/>
    <col min="9480" max="9480" width="7.6640625" style="676" customWidth="1"/>
    <col min="9481" max="9485" width="0" style="676" hidden="1" customWidth="1"/>
    <col min="9486" max="9487" width="7.44140625" style="676" customWidth="1"/>
    <col min="9488" max="9488" width="0" style="676" hidden="1" customWidth="1"/>
    <col min="9489" max="9489" width="7.44140625" style="676" customWidth="1"/>
    <col min="9490" max="9728" width="8.88671875" style="676"/>
    <col min="9729" max="9729" width="3.88671875" style="676" customWidth="1"/>
    <col min="9730" max="9730" width="13.33203125" style="676" customWidth="1"/>
    <col min="9731" max="9731" width="11.88671875" style="676" customWidth="1"/>
    <col min="9732" max="9732" width="55.109375" style="676" bestFit="1" customWidth="1"/>
    <col min="9733" max="9733" width="10.6640625" style="676" customWidth="1"/>
    <col min="9734" max="9734" width="0" style="676" hidden="1" customWidth="1"/>
    <col min="9735" max="9735" width="35" style="676" customWidth="1"/>
    <col min="9736" max="9736" width="7.6640625" style="676" customWidth="1"/>
    <col min="9737" max="9741" width="0" style="676" hidden="1" customWidth="1"/>
    <col min="9742" max="9743" width="7.44140625" style="676" customWidth="1"/>
    <col min="9744" max="9744" width="0" style="676" hidden="1" customWidth="1"/>
    <col min="9745" max="9745" width="7.44140625" style="676" customWidth="1"/>
    <col min="9746" max="9984" width="8.88671875" style="676"/>
    <col min="9985" max="9985" width="3.88671875" style="676" customWidth="1"/>
    <col min="9986" max="9986" width="13.33203125" style="676" customWidth="1"/>
    <col min="9987" max="9987" width="11.88671875" style="676" customWidth="1"/>
    <col min="9988" max="9988" width="55.109375" style="676" bestFit="1" customWidth="1"/>
    <col min="9989" max="9989" width="10.6640625" style="676" customWidth="1"/>
    <col min="9990" max="9990" width="0" style="676" hidden="1" customWidth="1"/>
    <col min="9991" max="9991" width="35" style="676" customWidth="1"/>
    <col min="9992" max="9992" width="7.6640625" style="676" customWidth="1"/>
    <col min="9993" max="9997" width="0" style="676" hidden="1" customWidth="1"/>
    <col min="9998" max="9999" width="7.44140625" style="676" customWidth="1"/>
    <col min="10000" max="10000" width="0" style="676" hidden="1" customWidth="1"/>
    <col min="10001" max="10001" width="7.44140625" style="676" customWidth="1"/>
    <col min="10002" max="10240" width="8.88671875" style="676"/>
    <col min="10241" max="10241" width="3.88671875" style="676" customWidth="1"/>
    <col min="10242" max="10242" width="13.33203125" style="676" customWidth="1"/>
    <col min="10243" max="10243" width="11.88671875" style="676" customWidth="1"/>
    <col min="10244" max="10244" width="55.109375" style="676" bestFit="1" customWidth="1"/>
    <col min="10245" max="10245" width="10.6640625" style="676" customWidth="1"/>
    <col min="10246" max="10246" width="0" style="676" hidden="1" customWidth="1"/>
    <col min="10247" max="10247" width="35" style="676" customWidth="1"/>
    <col min="10248" max="10248" width="7.6640625" style="676" customWidth="1"/>
    <col min="10249" max="10253" width="0" style="676" hidden="1" customWidth="1"/>
    <col min="10254" max="10255" width="7.44140625" style="676" customWidth="1"/>
    <col min="10256" max="10256" width="0" style="676" hidden="1" customWidth="1"/>
    <col min="10257" max="10257" width="7.44140625" style="676" customWidth="1"/>
    <col min="10258" max="10496" width="8.88671875" style="676"/>
    <col min="10497" max="10497" width="3.88671875" style="676" customWidth="1"/>
    <col min="10498" max="10498" width="13.33203125" style="676" customWidth="1"/>
    <col min="10499" max="10499" width="11.88671875" style="676" customWidth="1"/>
    <col min="10500" max="10500" width="55.109375" style="676" bestFit="1" customWidth="1"/>
    <col min="10501" max="10501" width="10.6640625" style="676" customWidth="1"/>
    <col min="10502" max="10502" width="0" style="676" hidden="1" customWidth="1"/>
    <col min="10503" max="10503" width="35" style="676" customWidth="1"/>
    <col min="10504" max="10504" width="7.6640625" style="676" customWidth="1"/>
    <col min="10505" max="10509" width="0" style="676" hidden="1" customWidth="1"/>
    <col min="10510" max="10511" width="7.44140625" style="676" customWidth="1"/>
    <col min="10512" max="10512" width="0" style="676" hidden="1" customWidth="1"/>
    <col min="10513" max="10513" width="7.44140625" style="676" customWidth="1"/>
    <col min="10514" max="10752" width="8.88671875" style="676"/>
    <col min="10753" max="10753" width="3.88671875" style="676" customWidth="1"/>
    <col min="10754" max="10754" width="13.33203125" style="676" customWidth="1"/>
    <col min="10755" max="10755" width="11.88671875" style="676" customWidth="1"/>
    <col min="10756" max="10756" width="55.109375" style="676" bestFit="1" customWidth="1"/>
    <col min="10757" max="10757" width="10.6640625" style="676" customWidth="1"/>
    <col min="10758" max="10758" width="0" style="676" hidden="1" customWidth="1"/>
    <col min="10759" max="10759" width="35" style="676" customWidth="1"/>
    <col min="10760" max="10760" width="7.6640625" style="676" customWidth="1"/>
    <col min="10761" max="10765" width="0" style="676" hidden="1" customWidth="1"/>
    <col min="10766" max="10767" width="7.44140625" style="676" customWidth="1"/>
    <col min="10768" max="10768" width="0" style="676" hidden="1" customWidth="1"/>
    <col min="10769" max="10769" width="7.44140625" style="676" customWidth="1"/>
    <col min="10770" max="11008" width="8.88671875" style="676"/>
    <col min="11009" max="11009" width="3.88671875" style="676" customWidth="1"/>
    <col min="11010" max="11010" width="13.33203125" style="676" customWidth="1"/>
    <col min="11011" max="11011" width="11.88671875" style="676" customWidth="1"/>
    <col min="11012" max="11012" width="55.109375" style="676" bestFit="1" customWidth="1"/>
    <col min="11013" max="11013" width="10.6640625" style="676" customWidth="1"/>
    <col min="11014" max="11014" width="0" style="676" hidden="1" customWidth="1"/>
    <col min="11015" max="11015" width="35" style="676" customWidth="1"/>
    <col min="11016" max="11016" width="7.6640625" style="676" customWidth="1"/>
    <col min="11017" max="11021" width="0" style="676" hidden="1" customWidth="1"/>
    <col min="11022" max="11023" width="7.44140625" style="676" customWidth="1"/>
    <col min="11024" max="11024" width="0" style="676" hidden="1" customWidth="1"/>
    <col min="11025" max="11025" width="7.44140625" style="676" customWidth="1"/>
    <col min="11026" max="11264" width="8.88671875" style="676"/>
    <col min="11265" max="11265" width="3.88671875" style="676" customWidth="1"/>
    <col min="11266" max="11266" width="13.33203125" style="676" customWidth="1"/>
    <col min="11267" max="11267" width="11.88671875" style="676" customWidth="1"/>
    <col min="11268" max="11268" width="55.109375" style="676" bestFit="1" customWidth="1"/>
    <col min="11269" max="11269" width="10.6640625" style="676" customWidth="1"/>
    <col min="11270" max="11270" width="0" style="676" hidden="1" customWidth="1"/>
    <col min="11271" max="11271" width="35" style="676" customWidth="1"/>
    <col min="11272" max="11272" width="7.6640625" style="676" customWidth="1"/>
    <col min="11273" max="11277" width="0" style="676" hidden="1" customWidth="1"/>
    <col min="11278" max="11279" width="7.44140625" style="676" customWidth="1"/>
    <col min="11280" max="11280" width="0" style="676" hidden="1" customWidth="1"/>
    <col min="11281" max="11281" width="7.44140625" style="676" customWidth="1"/>
    <col min="11282" max="11520" width="8.88671875" style="676"/>
    <col min="11521" max="11521" width="3.88671875" style="676" customWidth="1"/>
    <col min="11522" max="11522" width="13.33203125" style="676" customWidth="1"/>
    <col min="11523" max="11523" width="11.88671875" style="676" customWidth="1"/>
    <col min="11524" max="11524" width="55.109375" style="676" bestFit="1" customWidth="1"/>
    <col min="11525" max="11525" width="10.6640625" style="676" customWidth="1"/>
    <col min="11526" max="11526" width="0" style="676" hidden="1" customWidth="1"/>
    <col min="11527" max="11527" width="35" style="676" customWidth="1"/>
    <col min="11528" max="11528" width="7.6640625" style="676" customWidth="1"/>
    <col min="11529" max="11533" width="0" style="676" hidden="1" customWidth="1"/>
    <col min="11534" max="11535" width="7.44140625" style="676" customWidth="1"/>
    <col min="11536" max="11536" width="0" style="676" hidden="1" customWidth="1"/>
    <col min="11537" max="11537" width="7.44140625" style="676" customWidth="1"/>
    <col min="11538" max="11776" width="8.88671875" style="676"/>
    <col min="11777" max="11777" width="3.88671875" style="676" customWidth="1"/>
    <col min="11778" max="11778" width="13.33203125" style="676" customWidth="1"/>
    <col min="11779" max="11779" width="11.88671875" style="676" customWidth="1"/>
    <col min="11780" max="11780" width="55.109375" style="676" bestFit="1" customWidth="1"/>
    <col min="11781" max="11781" width="10.6640625" style="676" customWidth="1"/>
    <col min="11782" max="11782" width="0" style="676" hidden="1" customWidth="1"/>
    <col min="11783" max="11783" width="35" style="676" customWidth="1"/>
    <col min="11784" max="11784" width="7.6640625" style="676" customWidth="1"/>
    <col min="11785" max="11789" width="0" style="676" hidden="1" customWidth="1"/>
    <col min="11790" max="11791" width="7.44140625" style="676" customWidth="1"/>
    <col min="11792" max="11792" width="0" style="676" hidden="1" customWidth="1"/>
    <col min="11793" max="11793" width="7.44140625" style="676" customWidth="1"/>
    <col min="11794" max="12032" width="8.88671875" style="676"/>
    <col min="12033" max="12033" width="3.88671875" style="676" customWidth="1"/>
    <col min="12034" max="12034" width="13.33203125" style="676" customWidth="1"/>
    <col min="12035" max="12035" width="11.88671875" style="676" customWidth="1"/>
    <col min="12036" max="12036" width="55.109375" style="676" bestFit="1" customWidth="1"/>
    <col min="12037" max="12037" width="10.6640625" style="676" customWidth="1"/>
    <col min="12038" max="12038" width="0" style="676" hidden="1" customWidth="1"/>
    <col min="12039" max="12039" width="35" style="676" customWidth="1"/>
    <col min="12040" max="12040" width="7.6640625" style="676" customWidth="1"/>
    <col min="12041" max="12045" width="0" style="676" hidden="1" customWidth="1"/>
    <col min="12046" max="12047" width="7.44140625" style="676" customWidth="1"/>
    <col min="12048" max="12048" width="0" style="676" hidden="1" customWidth="1"/>
    <col min="12049" max="12049" width="7.44140625" style="676" customWidth="1"/>
    <col min="12050" max="12288" width="8.88671875" style="676"/>
    <col min="12289" max="12289" width="3.88671875" style="676" customWidth="1"/>
    <col min="12290" max="12290" width="13.33203125" style="676" customWidth="1"/>
    <col min="12291" max="12291" width="11.88671875" style="676" customWidth="1"/>
    <col min="12292" max="12292" width="55.109375" style="676" bestFit="1" customWidth="1"/>
    <col min="12293" max="12293" width="10.6640625" style="676" customWidth="1"/>
    <col min="12294" max="12294" width="0" style="676" hidden="1" customWidth="1"/>
    <col min="12295" max="12295" width="35" style="676" customWidth="1"/>
    <col min="12296" max="12296" width="7.6640625" style="676" customWidth="1"/>
    <col min="12297" max="12301" width="0" style="676" hidden="1" customWidth="1"/>
    <col min="12302" max="12303" width="7.44140625" style="676" customWidth="1"/>
    <col min="12304" max="12304" width="0" style="676" hidden="1" customWidth="1"/>
    <col min="12305" max="12305" width="7.44140625" style="676" customWidth="1"/>
    <col min="12306" max="12544" width="8.88671875" style="676"/>
    <col min="12545" max="12545" width="3.88671875" style="676" customWidth="1"/>
    <col min="12546" max="12546" width="13.33203125" style="676" customWidth="1"/>
    <col min="12547" max="12547" width="11.88671875" style="676" customWidth="1"/>
    <col min="12548" max="12548" width="55.109375" style="676" bestFit="1" customWidth="1"/>
    <col min="12549" max="12549" width="10.6640625" style="676" customWidth="1"/>
    <col min="12550" max="12550" width="0" style="676" hidden="1" customWidth="1"/>
    <col min="12551" max="12551" width="35" style="676" customWidth="1"/>
    <col min="12552" max="12552" width="7.6640625" style="676" customWidth="1"/>
    <col min="12553" max="12557" width="0" style="676" hidden="1" customWidth="1"/>
    <col min="12558" max="12559" width="7.44140625" style="676" customWidth="1"/>
    <col min="12560" max="12560" width="0" style="676" hidden="1" customWidth="1"/>
    <col min="12561" max="12561" width="7.44140625" style="676" customWidth="1"/>
    <col min="12562" max="12800" width="8.88671875" style="676"/>
    <col min="12801" max="12801" width="3.88671875" style="676" customWidth="1"/>
    <col min="12802" max="12802" width="13.33203125" style="676" customWidth="1"/>
    <col min="12803" max="12803" width="11.88671875" style="676" customWidth="1"/>
    <col min="12804" max="12804" width="55.109375" style="676" bestFit="1" customWidth="1"/>
    <col min="12805" max="12805" width="10.6640625" style="676" customWidth="1"/>
    <col min="12806" max="12806" width="0" style="676" hidden="1" customWidth="1"/>
    <col min="12807" max="12807" width="35" style="676" customWidth="1"/>
    <col min="12808" max="12808" width="7.6640625" style="676" customWidth="1"/>
    <col min="12809" max="12813" width="0" style="676" hidden="1" customWidth="1"/>
    <col min="12814" max="12815" width="7.44140625" style="676" customWidth="1"/>
    <col min="12816" max="12816" width="0" style="676" hidden="1" customWidth="1"/>
    <col min="12817" max="12817" width="7.44140625" style="676" customWidth="1"/>
    <col min="12818" max="13056" width="8.88671875" style="676"/>
    <col min="13057" max="13057" width="3.88671875" style="676" customWidth="1"/>
    <col min="13058" max="13058" width="13.33203125" style="676" customWidth="1"/>
    <col min="13059" max="13059" width="11.88671875" style="676" customWidth="1"/>
    <col min="13060" max="13060" width="55.109375" style="676" bestFit="1" customWidth="1"/>
    <col min="13061" max="13061" width="10.6640625" style="676" customWidth="1"/>
    <col min="13062" max="13062" width="0" style="676" hidden="1" customWidth="1"/>
    <col min="13063" max="13063" width="35" style="676" customWidth="1"/>
    <col min="13064" max="13064" width="7.6640625" style="676" customWidth="1"/>
    <col min="13065" max="13069" width="0" style="676" hidden="1" customWidth="1"/>
    <col min="13070" max="13071" width="7.44140625" style="676" customWidth="1"/>
    <col min="13072" max="13072" width="0" style="676" hidden="1" customWidth="1"/>
    <col min="13073" max="13073" width="7.44140625" style="676" customWidth="1"/>
    <col min="13074" max="13312" width="8.88671875" style="676"/>
    <col min="13313" max="13313" width="3.88671875" style="676" customWidth="1"/>
    <col min="13314" max="13314" width="13.33203125" style="676" customWidth="1"/>
    <col min="13315" max="13315" width="11.88671875" style="676" customWidth="1"/>
    <col min="13316" max="13316" width="55.109375" style="676" bestFit="1" customWidth="1"/>
    <col min="13317" max="13317" width="10.6640625" style="676" customWidth="1"/>
    <col min="13318" max="13318" width="0" style="676" hidden="1" customWidth="1"/>
    <col min="13319" max="13319" width="35" style="676" customWidth="1"/>
    <col min="13320" max="13320" width="7.6640625" style="676" customWidth="1"/>
    <col min="13321" max="13325" width="0" style="676" hidden="1" customWidth="1"/>
    <col min="13326" max="13327" width="7.44140625" style="676" customWidth="1"/>
    <col min="13328" max="13328" width="0" style="676" hidden="1" customWidth="1"/>
    <col min="13329" max="13329" width="7.44140625" style="676" customWidth="1"/>
    <col min="13330" max="13568" width="8.88671875" style="676"/>
    <col min="13569" max="13569" width="3.88671875" style="676" customWidth="1"/>
    <col min="13570" max="13570" width="13.33203125" style="676" customWidth="1"/>
    <col min="13571" max="13571" width="11.88671875" style="676" customWidth="1"/>
    <col min="13572" max="13572" width="55.109375" style="676" bestFit="1" customWidth="1"/>
    <col min="13573" max="13573" width="10.6640625" style="676" customWidth="1"/>
    <col min="13574" max="13574" width="0" style="676" hidden="1" customWidth="1"/>
    <col min="13575" max="13575" width="35" style="676" customWidth="1"/>
    <col min="13576" max="13576" width="7.6640625" style="676" customWidth="1"/>
    <col min="13577" max="13581" width="0" style="676" hidden="1" customWidth="1"/>
    <col min="13582" max="13583" width="7.44140625" style="676" customWidth="1"/>
    <col min="13584" max="13584" width="0" style="676" hidden="1" customWidth="1"/>
    <col min="13585" max="13585" width="7.44140625" style="676" customWidth="1"/>
    <col min="13586" max="13824" width="8.88671875" style="676"/>
    <col min="13825" max="13825" width="3.88671875" style="676" customWidth="1"/>
    <col min="13826" max="13826" width="13.33203125" style="676" customWidth="1"/>
    <col min="13827" max="13827" width="11.88671875" style="676" customWidth="1"/>
    <col min="13828" max="13828" width="55.109375" style="676" bestFit="1" customWidth="1"/>
    <col min="13829" max="13829" width="10.6640625" style="676" customWidth="1"/>
    <col min="13830" max="13830" width="0" style="676" hidden="1" customWidth="1"/>
    <col min="13831" max="13831" width="35" style="676" customWidth="1"/>
    <col min="13832" max="13832" width="7.6640625" style="676" customWidth="1"/>
    <col min="13833" max="13837" width="0" style="676" hidden="1" customWidth="1"/>
    <col min="13838" max="13839" width="7.44140625" style="676" customWidth="1"/>
    <col min="13840" max="13840" width="0" style="676" hidden="1" customWidth="1"/>
    <col min="13841" max="13841" width="7.44140625" style="676" customWidth="1"/>
    <col min="13842" max="14080" width="8.88671875" style="676"/>
    <col min="14081" max="14081" width="3.88671875" style="676" customWidth="1"/>
    <col min="14082" max="14082" width="13.33203125" style="676" customWidth="1"/>
    <col min="14083" max="14083" width="11.88671875" style="676" customWidth="1"/>
    <col min="14084" max="14084" width="55.109375" style="676" bestFit="1" customWidth="1"/>
    <col min="14085" max="14085" width="10.6640625" style="676" customWidth="1"/>
    <col min="14086" max="14086" width="0" style="676" hidden="1" customWidth="1"/>
    <col min="14087" max="14087" width="35" style="676" customWidth="1"/>
    <col min="14088" max="14088" width="7.6640625" style="676" customWidth="1"/>
    <col min="14089" max="14093" width="0" style="676" hidden="1" customWidth="1"/>
    <col min="14094" max="14095" width="7.44140625" style="676" customWidth="1"/>
    <col min="14096" max="14096" width="0" style="676" hidden="1" customWidth="1"/>
    <col min="14097" max="14097" width="7.44140625" style="676" customWidth="1"/>
    <col min="14098" max="14336" width="8.88671875" style="676"/>
    <col min="14337" max="14337" width="3.88671875" style="676" customWidth="1"/>
    <col min="14338" max="14338" width="13.33203125" style="676" customWidth="1"/>
    <col min="14339" max="14339" width="11.88671875" style="676" customWidth="1"/>
    <col min="14340" max="14340" width="55.109375" style="676" bestFit="1" customWidth="1"/>
    <col min="14341" max="14341" width="10.6640625" style="676" customWidth="1"/>
    <col min="14342" max="14342" width="0" style="676" hidden="1" customWidth="1"/>
    <col min="14343" max="14343" width="35" style="676" customWidth="1"/>
    <col min="14344" max="14344" width="7.6640625" style="676" customWidth="1"/>
    <col min="14345" max="14349" width="0" style="676" hidden="1" customWidth="1"/>
    <col min="14350" max="14351" width="7.44140625" style="676" customWidth="1"/>
    <col min="14352" max="14352" width="0" style="676" hidden="1" customWidth="1"/>
    <col min="14353" max="14353" width="7.44140625" style="676" customWidth="1"/>
    <col min="14354" max="14592" width="8.88671875" style="676"/>
    <col min="14593" max="14593" width="3.88671875" style="676" customWidth="1"/>
    <col min="14594" max="14594" width="13.33203125" style="676" customWidth="1"/>
    <col min="14595" max="14595" width="11.88671875" style="676" customWidth="1"/>
    <col min="14596" max="14596" width="55.109375" style="676" bestFit="1" customWidth="1"/>
    <col min="14597" max="14597" width="10.6640625" style="676" customWidth="1"/>
    <col min="14598" max="14598" width="0" style="676" hidden="1" customWidth="1"/>
    <col min="14599" max="14599" width="35" style="676" customWidth="1"/>
    <col min="14600" max="14600" width="7.6640625" style="676" customWidth="1"/>
    <col min="14601" max="14605" width="0" style="676" hidden="1" customWidth="1"/>
    <col min="14606" max="14607" width="7.44140625" style="676" customWidth="1"/>
    <col min="14608" max="14608" width="0" style="676" hidden="1" customWidth="1"/>
    <col min="14609" max="14609" width="7.44140625" style="676" customWidth="1"/>
    <col min="14610" max="14848" width="8.88671875" style="676"/>
    <col min="14849" max="14849" width="3.88671875" style="676" customWidth="1"/>
    <col min="14850" max="14850" width="13.33203125" style="676" customWidth="1"/>
    <col min="14851" max="14851" width="11.88671875" style="676" customWidth="1"/>
    <col min="14852" max="14852" width="55.109375" style="676" bestFit="1" customWidth="1"/>
    <col min="14853" max="14853" width="10.6640625" style="676" customWidth="1"/>
    <col min="14854" max="14854" width="0" style="676" hidden="1" customWidth="1"/>
    <col min="14855" max="14855" width="35" style="676" customWidth="1"/>
    <col min="14856" max="14856" width="7.6640625" style="676" customWidth="1"/>
    <col min="14857" max="14861" width="0" style="676" hidden="1" customWidth="1"/>
    <col min="14862" max="14863" width="7.44140625" style="676" customWidth="1"/>
    <col min="14864" max="14864" width="0" style="676" hidden="1" customWidth="1"/>
    <col min="14865" max="14865" width="7.44140625" style="676" customWidth="1"/>
    <col min="14866" max="15104" width="8.88671875" style="676"/>
    <col min="15105" max="15105" width="3.88671875" style="676" customWidth="1"/>
    <col min="15106" max="15106" width="13.33203125" style="676" customWidth="1"/>
    <col min="15107" max="15107" width="11.88671875" style="676" customWidth="1"/>
    <col min="15108" max="15108" width="55.109375" style="676" bestFit="1" customWidth="1"/>
    <col min="15109" max="15109" width="10.6640625" style="676" customWidth="1"/>
    <col min="15110" max="15110" width="0" style="676" hidden="1" customWidth="1"/>
    <col min="15111" max="15111" width="35" style="676" customWidth="1"/>
    <col min="15112" max="15112" width="7.6640625" style="676" customWidth="1"/>
    <col min="15113" max="15117" width="0" style="676" hidden="1" customWidth="1"/>
    <col min="15118" max="15119" width="7.44140625" style="676" customWidth="1"/>
    <col min="15120" max="15120" width="0" style="676" hidden="1" customWidth="1"/>
    <col min="15121" max="15121" width="7.44140625" style="676" customWidth="1"/>
    <col min="15122" max="15360" width="8.88671875" style="676"/>
    <col min="15361" max="15361" width="3.88671875" style="676" customWidth="1"/>
    <col min="15362" max="15362" width="13.33203125" style="676" customWidth="1"/>
    <col min="15363" max="15363" width="11.88671875" style="676" customWidth="1"/>
    <col min="15364" max="15364" width="55.109375" style="676" bestFit="1" customWidth="1"/>
    <col min="15365" max="15365" width="10.6640625" style="676" customWidth="1"/>
    <col min="15366" max="15366" width="0" style="676" hidden="1" customWidth="1"/>
    <col min="15367" max="15367" width="35" style="676" customWidth="1"/>
    <col min="15368" max="15368" width="7.6640625" style="676" customWidth="1"/>
    <col min="15369" max="15373" width="0" style="676" hidden="1" customWidth="1"/>
    <col min="15374" max="15375" width="7.44140625" style="676" customWidth="1"/>
    <col min="15376" max="15376" width="0" style="676" hidden="1" customWidth="1"/>
    <col min="15377" max="15377" width="7.44140625" style="676" customWidth="1"/>
    <col min="15378" max="15616" width="8.88671875" style="676"/>
    <col min="15617" max="15617" width="3.88671875" style="676" customWidth="1"/>
    <col min="15618" max="15618" width="13.33203125" style="676" customWidth="1"/>
    <col min="15619" max="15619" width="11.88671875" style="676" customWidth="1"/>
    <col min="15620" max="15620" width="55.109375" style="676" bestFit="1" customWidth="1"/>
    <col min="15621" max="15621" width="10.6640625" style="676" customWidth="1"/>
    <col min="15622" max="15622" width="0" style="676" hidden="1" customWidth="1"/>
    <col min="15623" max="15623" width="35" style="676" customWidth="1"/>
    <col min="15624" max="15624" width="7.6640625" style="676" customWidth="1"/>
    <col min="15625" max="15629" width="0" style="676" hidden="1" customWidth="1"/>
    <col min="15630" max="15631" width="7.44140625" style="676" customWidth="1"/>
    <col min="15632" max="15632" width="0" style="676" hidden="1" customWidth="1"/>
    <col min="15633" max="15633" width="7.44140625" style="676" customWidth="1"/>
    <col min="15634" max="15872" width="8.88671875" style="676"/>
    <col min="15873" max="15873" width="3.88671875" style="676" customWidth="1"/>
    <col min="15874" max="15874" width="13.33203125" style="676" customWidth="1"/>
    <col min="15875" max="15875" width="11.88671875" style="676" customWidth="1"/>
    <col min="15876" max="15876" width="55.109375" style="676" bestFit="1" customWidth="1"/>
    <col min="15877" max="15877" width="10.6640625" style="676" customWidth="1"/>
    <col min="15878" max="15878" width="0" style="676" hidden="1" customWidth="1"/>
    <col min="15879" max="15879" width="35" style="676" customWidth="1"/>
    <col min="15880" max="15880" width="7.6640625" style="676" customWidth="1"/>
    <col min="15881" max="15885" width="0" style="676" hidden="1" customWidth="1"/>
    <col min="15886" max="15887" width="7.44140625" style="676" customWidth="1"/>
    <col min="15888" max="15888" width="0" style="676" hidden="1" customWidth="1"/>
    <col min="15889" max="15889" width="7.44140625" style="676" customWidth="1"/>
    <col min="15890" max="16128" width="8.88671875" style="676"/>
    <col min="16129" max="16129" width="3.88671875" style="676" customWidth="1"/>
    <col min="16130" max="16130" width="13.33203125" style="676" customWidth="1"/>
    <col min="16131" max="16131" width="11.88671875" style="676" customWidth="1"/>
    <col min="16132" max="16132" width="55.109375" style="676" bestFit="1" customWidth="1"/>
    <col min="16133" max="16133" width="10.6640625" style="676" customWidth="1"/>
    <col min="16134" max="16134" width="0" style="676" hidden="1" customWidth="1"/>
    <col min="16135" max="16135" width="35" style="676" customWidth="1"/>
    <col min="16136" max="16136" width="7.6640625" style="676" customWidth="1"/>
    <col min="16137" max="16141" width="0" style="676" hidden="1" customWidth="1"/>
    <col min="16142" max="16143" width="7.44140625" style="676" customWidth="1"/>
    <col min="16144" max="16144" width="0" style="676" hidden="1" customWidth="1"/>
    <col min="16145" max="16145" width="7.44140625" style="676" customWidth="1"/>
    <col min="16146" max="16384" width="8.88671875" style="676"/>
  </cols>
  <sheetData>
    <row r="1" spans="1:17" ht="24.6" x14ac:dyDescent="0.4">
      <c r="A1" s="667" t="e">
        <f>[4]Altalanos!$A$6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[4]Altalanos!$B$8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[4]Altalanos!$A$10</f>
        <v>#REF!</v>
      </c>
      <c r="B5" s="703"/>
      <c r="C5" s="704" t="e">
        <f>[4]Altalanos!$C$10</f>
        <v>#REF!</v>
      </c>
      <c r="D5" s="705" t="e">
        <f>[4]Altalanos!$D$10</f>
        <v>#REF!</v>
      </c>
      <c r="E5" s="705"/>
      <c r="F5" s="705"/>
      <c r="G5" s="705"/>
      <c r="H5" s="706" t="e">
        <f>[4]Altalanos!$E$10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429</v>
      </c>
      <c r="C7" s="724" t="s">
        <v>402</v>
      </c>
      <c r="D7" s="725" t="s">
        <v>295</v>
      </c>
      <c r="E7" s="726" t="s">
        <v>430</v>
      </c>
      <c r="F7" s="727"/>
      <c r="G7" s="728"/>
      <c r="H7" s="725"/>
      <c r="I7" s="725"/>
      <c r="J7" s="729"/>
      <c r="K7" s="730"/>
      <c r="L7" s="731"/>
      <c r="M7" s="730"/>
      <c r="N7" s="732"/>
      <c r="O7" s="725"/>
      <c r="P7" s="733"/>
      <c r="Q7" s="734"/>
    </row>
    <row r="8" spans="1:17" s="735" customFormat="1" ht="18.899999999999999" customHeight="1" x14ac:dyDescent="0.25">
      <c r="A8" s="723">
        <v>2</v>
      </c>
      <c r="B8" s="724" t="s">
        <v>303</v>
      </c>
      <c r="C8" s="724" t="s">
        <v>431</v>
      </c>
      <c r="D8" s="725" t="s">
        <v>432</v>
      </c>
      <c r="E8" s="726" t="s">
        <v>433</v>
      </c>
      <c r="F8" s="736"/>
      <c r="G8" s="737"/>
      <c r="H8" s="725"/>
      <c r="I8" s="725"/>
      <c r="J8" s="729"/>
      <c r="K8" s="730"/>
      <c r="L8" s="731"/>
      <c r="M8" s="730"/>
      <c r="N8" s="732"/>
      <c r="O8" s="725"/>
      <c r="P8" s="733"/>
      <c r="Q8" s="734"/>
    </row>
    <row r="9" spans="1:17" s="735" customFormat="1" ht="18.899999999999999" customHeight="1" x14ac:dyDescent="0.25">
      <c r="A9" s="723">
        <v>3</v>
      </c>
      <c r="B9" s="724"/>
      <c r="C9" s="724"/>
      <c r="D9" s="725"/>
      <c r="E9" s="726"/>
      <c r="F9" s="736"/>
      <c r="G9" s="737"/>
      <c r="H9" s="725"/>
      <c r="I9" s="725"/>
      <c r="J9" s="729"/>
      <c r="K9" s="730"/>
      <c r="L9" s="731"/>
      <c r="M9" s="730"/>
      <c r="N9" s="732"/>
      <c r="O9" s="725"/>
      <c r="P9" s="738"/>
      <c r="Q9" s="739"/>
    </row>
    <row r="10" spans="1:17" s="735" customFormat="1" ht="18.899999999999999" customHeight="1" x14ac:dyDescent="0.25">
      <c r="A10" s="723">
        <v>4</v>
      </c>
      <c r="B10" s="724"/>
      <c r="C10" s="724"/>
      <c r="D10" s="725"/>
      <c r="E10" s="726"/>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50" priority="14" stopIfTrue="1">
      <formula>$Q7&gt;=1</formula>
    </cfRule>
  </conditionalFormatting>
  <conditionalFormatting sqref="B7:D37">
    <cfRule type="expression" dxfId="49" priority="1" stopIfTrue="1">
      <formula>$Q7&gt;=1</formula>
    </cfRule>
  </conditionalFormatting>
  <conditionalFormatting sqref="E7:E14">
    <cfRule type="expression" dxfId="48" priority="6" stopIfTrue="1">
      <formula>AND(ROUNDDOWN(($A$4-E7)/365.25,0)&lt;=13,G7&lt;&gt;"OK")</formula>
    </cfRule>
    <cfRule type="expression" dxfId="47" priority="7" stopIfTrue="1">
      <formula>AND(ROUNDDOWN(($A$4-E7)/365.25,0)&lt;=14,G7&lt;&gt;"OK")</formula>
    </cfRule>
    <cfRule type="expression" dxfId="46" priority="8" stopIfTrue="1">
      <formula>AND(ROUNDDOWN(($A$4-E7)/365.25,0)&lt;=17,G7&lt;&gt;"OK")</formula>
    </cfRule>
    <cfRule type="expression" dxfId="45" priority="11" stopIfTrue="1">
      <formula>AND(ROUNDDOWN(($A$4-E7)/365.25,0)&lt;=13,G7&lt;&gt;"OK")</formula>
    </cfRule>
    <cfRule type="expression" dxfId="44" priority="12" stopIfTrue="1">
      <formula>AND(ROUNDDOWN(($A$4-E7)/365.25,0)&lt;=14,G7&lt;&gt;"OK")</formula>
    </cfRule>
    <cfRule type="expression" dxfId="43" priority="13" stopIfTrue="1">
      <formula>AND(ROUNDDOWN(($A$4-E7)/365.25,0)&lt;=17,G7&lt;&gt;"OK")</formula>
    </cfRule>
  </conditionalFormatting>
  <conditionalFormatting sqref="E7:E27 E29:E37">
    <cfRule type="expression" dxfId="42" priority="2" stopIfTrue="1">
      <formula>AND(ROUNDDOWN(($A$4-E7)/365.25,0)&lt;=13,G7&lt;&gt;"OK")</formula>
    </cfRule>
    <cfRule type="expression" dxfId="41" priority="3" stopIfTrue="1">
      <formula>AND(ROUNDDOWN(($A$4-E7)/365.25,0)&lt;=14,G7&lt;&gt;"OK")</formula>
    </cfRule>
    <cfRule type="expression" dxfId="40" priority="4" stopIfTrue="1">
      <formula>AND(ROUNDDOWN(($A$4-E7)/365.25,0)&lt;=17,G7&lt;&gt;"OK")</formula>
    </cfRule>
  </conditionalFormatting>
  <conditionalFormatting sqref="E7:E156">
    <cfRule type="expression" dxfId="39" priority="16" stopIfTrue="1">
      <formula>AND(ROUNDDOWN(($A$4-E7)/365.25,0)&lt;=13,G7&lt;&gt;"OK")</formula>
    </cfRule>
    <cfRule type="expression" dxfId="38" priority="17" stopIfTrue="1">
      <formula>AND(ROUNDDOWN(($A$4-E7)/365.25,0)&lt;=14,G7&lt;&gt;"OK")</formula>
    </cfRule>
    <cfRule type="expression" dxfId="37" priority="18" stopIfTrue="1">
      <formula>AND(ROUNDDOWN(($A$4-E7)/365.25,0)&lt;=17,G7&lt;&gt;"OK")</formula>
    </cfRule>
  </conditionalFormatting>
  <conditionalFormatting sqref="J7:J156">
    <cfRule type="cellIs" dxfId="36"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03841" r:id="rId4" name="Button 1">
              <controlPr defaultSize="0" print="0" autoFill="0" autoPict="0" macro="[4]!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17C1C-42FE-4A4F-B01C-A5399B27A050}">
  <sheetPr codeName="Munka13">
    <tabColor indexed="11"/>
  </sheetPr>
  <dimension ref="A1:AK41"/>
  <sheetViews>
    <sheetView workbookViewId="0">
      <selection activeCell="J23" sqref="J23"/>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24.77734375" style="676" customWidth="1"/>
    <col min="11"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256" width="8.88671875" style="676"/>
    <col min="257" max="257" width="5.44140625" style="676" customWidth="1"/>
    <col min="258" max="258" width="4.44140625" style="676" customWidth="1"/>
    <col min="259" max="259" width="8.33203125" style="676" customWidth="1"/>
    <col min="260" max="260" width="7.109375" style="676" customWidth="1"/>
    <col min="261" max="261" width="9.33203125" style="676" customWidth="1"/>
    <col min="262" max="262" width="7.109375" style="676" customWidth="1"/>
    <col min="263" max="263" width="9.33203125" style="676" customWidth="1"/>
    <col min="264" max="264" width="7.109375" style="676" customWidth="1"/>
    <col min="265" max="265" width="9.33203125" style="676" customWidth="1"/>
    <col min="266" max="266" width="24.77734375" style="676" customWidth="1"/>
    <col min="267" max="269" width="8.5546875" style="676" customWidth="1"/>
    <col min="270" max="270" width="8.88671875" style="676"/>
    <col min="271" max="271" width="5.5546875" style="676" customWidth="1"/>
    <col min="272" max="272" width="4.5546875" style="676" customWidth="1"/>
    <col min="273" max="273" width="11.6640625" style="676" customWidth="1"/>
    <col min="274" max="280" width="8.88671875" style="676"/>
    <col min="281" max="293" width="0" style="676" hidden="1" customWidth="1"/>
    <col min="294" max="512" width="8.88671875" style="676"/>
    <col min="513" max="513" width="5.44140625" style="676" customWidth="1"/>
    <col min="514" max="514" width="4.44140625" style="676" customWidth="1"/>
    <col min="515" max="515" width="8.33203125" style="676" customWidth="1"/>
    <col min="516" max="516" width="7.109375" style="676" customWidth="1"/>
    <col min="517" max="517" width="9.33203125" style="676" customWidth="1"/>
    <col min="518" max="518" width="7.109375" style="676" customWidth="1"/>
    <col min="519" max="519" width="9.33203125" style="676" customWidth="1"/>
    <col min="520" max="520" width="7.109375" style="676" customWidth="1"/>
    <col min="521" max="521" width="9.33203125" style="676" customWidth="1"/>
    <col min="522" max="522" width="24.77734375" style="676" customWidth="1"/>
    <col min="523" max="525" width="8.5546875" style="676" customWidth="1"/>
    <col min="526" max="526" width="8.88671875" style="676"/>
    <col min="527" max="527" width="5.5546875" style="676" customWidth="1"/>
    <col min="528" max="528" width="4.5546875" style="676" customWidth="1"/>
    <col min="529" max="529" width="11.6640625" style="676" customWidth="1"/>
    <col min="530" max="536" width="8.88671875" style="676"/>
    <col min="537" max="549" width="0" style="676" hidden="1" customWidth="1"/>
    <col min="550" max="768" width="8.88671875" style="676"/>
    <col min="769" max="769" width="5.44140625" style="676" customWidth="1"/>
    <col min="770" max="770" width="4.44140625" style="676" customWidth="1"/>
    <col min="771" max="771" width="8.33203125" style="676" customWidth="1"/>
    <col min="772" max="772" width="7.109375" style="676" customWidth="1"/>
    <col min="773" max="773" width="9.33203125" style="676" customWidth="1"/>
    <col min="774" max="774" width="7.109375" style="676" customWidth="1"/>
    <col min="775" max="775" width="9.33203125" style="676" customWidth="1"/>
    <col min="776" max="776" width="7.109375" style="676" customWidth="1"/>
    <col min="777" max="777" width="9.33203125" style="676" customWidth="1"/>
    <col min="778" max="778" width="24.77734375" style="676" customWidth="1"/>
    <col min="779" max="781" width="8.5546875" style="676" customWidth="1"/>
    <col min="782" max="782" width="8.88671875" style="676"/>
    <col min="783" max="783" width="5.5546875" style="676" customWidth="1"/>
    <col min="784" max="784" width="4.5546875" style="676" customWidth="1"/>
    <col min="785" max="785" width="11.6640625" style="676" customWidth="1"/>
    <col min="786" max="792" width="8.88671875" style="676"/>
    <col min="793" max="805" width="0" style="676" hidden="1" customWidth="1"/>
    <col min="806" max="1024" width="8.88671875" style="676"/>
    <col min="1025" max="1025" width="5.44140625" style="676" customWidth="1"/>
    <col min="1026" max="1026" width="4.44140625" style="676" customWidth="1"/>
    <col min="1027" max="1027" width="8.33203125" style="676" customWidth="1"/>
    <col min="1028" max="1028" width="7.109375" style="676" customWidth="1"/>
    <col min="1029" max="1029" width="9.33203125" style="676" customWidth="1"/>
    <col min="1030" max="1030" width="7.109375" style="676" customWidth="1"/>
    <col min="1031" max="1031" width="9.33203125" style="676" customWidth="1"/>
    <col min="1032" max="1032" width="7.109375" style="676" customWidth="1"/>
    <col min="1033" max="1033" width="9.33203125" style="676" customWidth="1"/>
    <col min="1034" max="1034" width="24.77734375" style="676" customWidth="1"/>
    <col min="1035" max="1037" width="8.5546875" style="676" customWidth="1"/>
    <col min="1038" max="1038" width="8.88671875" style="676"/>
    <col min="1039" max="1039" width="5.5546875" style="676" customWidth="1"/>
    <col min="1040" max="1040" width="4.5546875" style="676" customWidth="1"/>
    <col min="1041" max="1041" width="11.6640625" style="676" customWidth="1"/>
    <col min="1042" max="1048" width="8.88671875" style="676"/>
    <col min="1049" max="1061" width="0" style="676" hidden="1" customWidth="1"/>
    <col min="1062" max="1280" width="8.88671875" style="676"/>
    <col min="1281" max="1281" width="5.44140625" style="676" customWidth="1"/>
    <col min="1282" max="1282" width="4.44140625" style="676" customWidth="1"/>
    <col min="1283" max="1283" width="8.33203125" style="676" customWidth="1"/>
    <col min="1284" max="1284" width="7.109375" style="676" customWidth="1"/>
    <col min="1285" max="1285" width="9.33203125" style="676" customWidth="1"/>
    <col min="1286" max="1286" width="7.109375" style="676" customWidth="1"/>
    <col min="1287" max="1287" width="9.33203125" style="676" customWidth="1"/>
    <col min="1288" max="1288" width="7.109375" style="676" customWidth="1"/>
    <col min="1289" max="1289" width="9.33203125" style="676" customWidth="1"/>
    <col min="1290" max="1290" width="24.77734375" style="676" customWidth="1"/>
    <col min="1291" max="1293" width="8.5546875" style="676" customWidth="1"/>
    <col min="1294" max="1294" width="8.88671875" style="676"/>
    <col min="1295" max="1295" width="5.5546875" style="676" customWidth="1"/>
    <col min="1296" max="1296" width="4.5546875" style="676" customWidth="1"/>
    <col min="1297" max="1297" width="11.6640625" style="676" customWidth="1"/>
    <col min="1298" max="1304" width="8.88671875" style="676"/>
    <col min="1305" max="1317" width="0" style="676" hidden="1" customWidth="1"/>
    <col min="1318" max="1536" width="8.88671875" style="676"/>
    <col min="1537" max="1537" width="5.44140625" style="676" customWidth="1"/>
    <col min="1538" max="1538" width="4.44140625" style="676" customWidth="1"/>
    <col min="1539" max="1539" width="8.33203125" style="676" customWidth="1"/>
    <col min="1540" max="1540" width="7.109375" style="676" customWidth="1"/>
    <col min="1541" max="1541" width="9.33203125" style="676" customWidth="1"/>
    <col min="1542" max="1542" width="7.109375" style="676" customWidth="1"/>
    <col min="1543" max="1543" width="9.33203125" style="676" customWidth="1"/>
    <col min="1544" max="1544" width="7.109375" style="676" customWidth="1"/>
    <col min="1545" max="1545" width="9.33203125" style="676" customWidth="1"/>
    <col min="1546" max="1546" width="24.77734375" style="676" customWidth="1"/>
    <col min="1547" max="1549" width="8.5546875" style="676" customWidth="1"/>
    <col min="1550" max="1550" width="8.88671875" style="676"/>
    <col min="1551" max="1551" width="5.5546875" style="676" customWidth="1"/>
    <col min="1552" max="1552" width="4.5546875" style="676" customWidth="1"/>
    <col min="1553" max="1553" width="11.6640625" style="676" customWidth="1"/>
    <col min="1554" max="1560" width="8.88671875" style="676"/>
    <col min="1561" max="1573" width="0" style="676" hidden="1" customWidth="1"/>
    <col min="1574" max="1792" width="8.88671875" style="676"/>
    <col min="1793" max="1793" width="5.44140625" style="676" customWidth="1"/>
    <col min="1794" max="1794" width="4.44140625" style="676" customWidth="1"/>
    <col min="1795" max="1795" width="8.33203125" style="676" customWidth="1"/>
    <col min="1796" max="1796" width="7.109375" style="676" customWidth="1"/>
    <col min="1797" max="1797" width="9.33203125" style="676" customWidth="1"/>
    <col min="1798" max="1798" width="7.109375" style="676" customWidth="1"/>
    <col min="1799" max="1799" width="9.33203125" style="676" customWidth="1"/>
    <col min="1800" max="1800" width="7.109375" style="676" customWidth="1"/>
    <col min="1801" max="1801" width="9.33203125" style="676" customWidth="1"/>
    <col min="1802" max="1802" width="24.77734375" style="676" customWidth="1"/>
    <col min="1803" max="1805" width="8.5546875" style="676" customWidth="1"/>
    <col min="1806" max="1806" width="8.88671875" style="676"/>
    <col min="1807" max="1807" width="5.5546875" style="676" customWidth="1"/>
    <col min="1808" max="1808" width="4.5546875" style="676" customWidth="1"/>
    <col min="1809" max="1809" width="11.6640625" style="676" customWidth="1"/>
    <col min="1810" max="1816" width="8.88671875" style="676"/>
    <col min="1817" max="1829" width="0" style="676" hidden="1" customWidth="1"/>
    <col min="1830" max="2048" width="8.88671875" style="676"/>
    <col min="2049" max="2049" width="5.44140625" style="676" customWidth="1"/>
    <col min="2050" max="2050" width="4.44140625" style="676" customWidth="1"/>
    <col min="2051" max="2051" width="8.33203125" style="676" customWidth="1"/>
    <col min="2052" max="2052" width="7.109375" style="676" customWidth="1"/>
    <col min="2053" max="2053" width="9.33203125" style="676" customWidth="1"/>
    <col min="2054" max="2054" width="7.109375" style="676" customWidth="1"/>
    <col min="2055" max="2055" width="9.33203125" style="676" customWidth="1"/>
    <col min="2056" max="2056" width="7.109375" style="676" customWidth="1"/>
    <col min="2057" max="2057" width="9.33203125" style="676" customWidth="1"/>
    <col min="2058" max="2058" width="24.77734375" style="676" customWidth="1"/>
    <col min="2059" max="2061" width="8.5546875" style="676" customWidth="1"/>
    <col min="2062" max="2062" width="8.88671875" style="676"/>
    <col min="2063" max="2063" width="5.5546875" style="676" customWidth="1"/>
    <col min="2064" max="2064" width="4.5546875" style="676" customWidth="1"/>
    <col min="2065" max="2065" width="11.6640625" style="676" customWidth="1"/>
    <col min="2066" max="2072" width="8.88671875" style="676"/>
    <col min="2073" max="2085" width="0" style="676" hidden="1" customWidth="1"/>
    <col min="2086" max="2304" width="8.88671875" style="676"/>
    <col min="2305" max="2305" width="5.44140625" style="676" customWidth="1"/>
    <col min="2306" max="2306" width="4.44140625" style="676" customWidth="1"/>
    <col min="2307" max="2307" width="8.33203125" style="676" customWidth="1"/>
    <col min="2308" max="2308" width="7.109375" style="676" customWidth="1"/>
    <col min="2309" max="2309" width="9.33203125" style="676" customWidth="1"/>
    <col min="2310" max="2310" width="7.109375" style="676" customWidth="1"/>
    <col min="2311" max="2311" width="9.33203125" style="676" customWidth="1"/>
    <col min="2312" max="2312" width="7.109375" style="676" customWidth="1"/>
    <col min="2313" max="2313" width="9.33203125" style="676" customWidth="1"/>
    <col min="2314" max="2314" width="24.77734375" style="676" customWidth="1"/>
    <col min="2315" max="2317" width="8.5546875" style="676" customWidth="1"/>
    <col min="2318" max="2318" width="8.88671875" style="676"/>
    <col min="2319" max="2319" width="5.5546875" style="676" customWidth="1"/>
    <col min="2320" max="2320" width="4.5546875" style="676" customWidth="1"/>
    <col min="2321" max="2321" width="11.6640625" style="676" customWidth="1"/>
    <col min="2322" max="2328" width="8.88671875" style="676"/>
    <col min="2329" max="2341" width="0" style="676" hidden="1" customWidth="1"/>
    <col min="2342" max="2560" width="8.88671875" style="676"/>
    <col min="2561" max="2561" width="5.44140625" style="676" customWidth="1"/>
    <col min="2562" max="2562" width="4.44140625" style="676" customWidth="1"/>
    <col min="2563" max="2563" width="8.33203125" style="676" customWidth="1"/>
    <col min="2564" max="2564" width="7.109375" style="676" customWidth="1"/>
    <col min="2565" max="2565" width="9.33203125" style="676" customWidth="1"/>
    <col min="2566" max="2566" width="7.109375" style="676" customWidth="1"/>
    <col min="2567" max="2567" width="9.33203125" style="676" customWidth="1"/>
    <col min="2568" max="2568" width="7.109375" style="676" customWidth="1"/>
    <col min="2569" max="2569" width="9.33203125" style="676" customWidth="1"/>
    <col min="2570" max="2570" width="24.77734375" style="676" customWidth="1"/>
    <col min="2571" max="2573" width="8.5546875" style="676" customWidth="1"/>
    <col min="2574" max="2574" width="8.88671875" style="676"/>
    <col min="2575" max="2575" width="5.5546875" style="676" customWidth="1"/>
    <col min="2576" max="2576" width="4.5546875" style="676" customWidth="1"/>
    <col min="2577" max="2577" width="11.6640625" style="676" customWidth="1"/>
    <col min="2578" max="2584" width="8.88671875" style="676"/>
    <col min="2585" max="2597" width="0" style="676" hidden="1" customWidth="1"/>
    <col min="2598" max="2816" width="8.88671875" style="676"/>
    <col min="2817" max="2817" width="5.44140625" style="676" customWidth="1"/>
    <col min="2818" max="2818" width="4.44140625" style="676" customWidth="1"/>
    <col min="2819" max="2819" width="8.33203125" style="676" customWidth="1"/>
    <col min="2820" max="2820" width="7.109375" style="676" customWidth="1"/>
    <col min="2821" max="2821" width="9.33203125" style="676" customWidth="1"/>
    <col min="2822" max="2822" width="7.109375" style="676" customWidth="1"/>
    <col min="2823" max="2823" width="9.33203125" style="676" customWidth="1"/>
    <col min="2824" max="2824" width="7.109375" style="676" customWidth="1"/>
    <col min="2825" max="2825" width="9.33203125" style="676" customWidth="1"/>
    <col min="2826" max="2826" width="24.77734375" style="676" customWidth="1"/>
    <col min="2827" max="2829" width="8.5546875" style="676" customWidth="1"/>
    <col min="2830" max="2830" width="8.88671875" style="676"/>
    <col min="2831" max="2831" width="5.5546875" style="676" customWidth="1"/>
    <col min="2832" max="2832" width="4.5546875" style="676" customWidth="1"/>
    <col min="2833" max="2833" width="11.6640625" style="676" customWidth="1"/>
    <col min="2834" max="2840" width="8.88671875" style="676"/>
    <col min="2841" max="2853" width="0" style="676" hidden="1" customWidth="1"/>
    <col min="2854" max="3072" width="8.88671875" style="676"/>
    <col min="3073" max="3073" width="5.44140625" style="676" customWidth="1"/>
    <col min="3074" max="3074" width="4.44140625" style="676" customWidth="1"/>
    <col min="3075" max="3075" width="8.33203125" style="676" customWidth="1"/>
    <col min="3076" max="3076" width="7.109375" style="676" customWidth="1"/>
    <col min="3077" max="3077" width="9.33203125" style="676" customWidth="1"/>
    <col min="3078" max="3078" width="7.109375" style="676" customWidth="1"/>
    <col min="3079" max="3079" width="9.33203125" style="676" customWidth="1"/>
    <col min="3080" max="3080" width="7.109375" style="676" customWidth="1"/>
    <col min="3081" max="3081" width="9.33203125" style="676" customWidth="1"/>
    <col min="3082" max="3082" width="24.77734375" style="676" customWidth="1"/>
    <col min="3083" max="3085" width="8.5546875" style="676" customWidth="1"/>
    <col min="3086" max="3086" width="8.88671875" style="676"/>
    <col min="3087" max="3087" width="5.5546875" style="676" customWidth="1"/>
    <col min="3088" max="3088" width="4.5546875" style="676" customWidth="1"/>
    <col min="3089" max="3089" width="11.6640625" style="676" customWidth="1"/>
    <col min="3090" max="3096" width="8.88671875" style="676"/>
    <col min="3097" max="3109" width="0" style="676" hidden="1" customWidth="1"/>
    <col min="3110" max="3328" width="8.88671875" style="676"/>
    <col min="3329" max="3329" width="5.44140625" style="676" customWidth="1"/>
    <col min="3330" max="3330" width="4.44140625" style="676" customWidth="1"/>
    <col min="3331" max="3331" width="8.33203125" style="676" customWidth="1"/>
    <col min="3332" max="3332" width="7.109375" style="676" customWidth="1"/>
    <col min="3333" max="3333" width="9.33203125" style="676" customWidth="1"/>
    <col min="3334" max="3334" width="7.109375" style="676" customWidth="1"/>
    <col min="3335" max="3335" width="9.33203125" style="676" customWidth="1"/>
    <col min="3336" max="3336" width="7.109375" style="676" customWidth="1"/>
    <col min="3337" max="3337" width="9.33203125" style="676" customWidth="1"/>
    <col min="3338" max="3338" width="24.77734375" style="676" customWidth="1"/>
    <col min="3339" max="3341" width="8.5546875" style="676" customWidth="1"/>
    <col min="3342" max="3342" width="8.88671875" style="676"/>
    <col min="3343" max="3343" width="5.5546875" style="676" customWidth="1"/>
    <col min="3344" max="3344" width="4.5546875" style="676" customWidth="1"/>
    <col min="3345" max="3345" width="11.6640625" style="676" customWidth="1"/>
    <col min="3346" max="3352" width="8.88671875" style="676"/>
    <col min="3353" max="3365" width="0" style="676" hidden="1" customWidth="1"/>
    <col min="3366" max="3584" width="8.88671875" style="676"/>
    <col min="3585" max="3585" width="5.44140625" style="676" customWidth="1"/>
    <col min="3586" max="3586" width="4.44140625" style="676" customWidth="1"/>
    <col min="3587" max="3587" width="8.33203125" style="676" customWidth="1"/>
    <col min="3588" max="3588" width="7.109375" style="676" customWidth="1"/>
    <col min="3589" max="3589" width="9.33203125" style="676" customWidth="1"/>
    <col min="3590" max="3590" width="7.109375" style="676" customWidth="1"/>
    <col min="3591" max="3591" width="9.33203125" style="676" customWidth="1"/>
    <col min="3592" max="3592" width="7.109375" style="676" customWidth="1"/>
    <col min="3593" max="3593" width="9.33203125" style="676" customWidth="1"/>
    <col min="3594" max="3594" width="24.77734375" style="676" customWidth="1"/>
    <col min="3595" max="3597" width="8.5546875" style="676" customWidth="1"/>
    <col min="3598" max="3598" width="8.88671875" style="676"/>
    <col min="3599" max="3599" width="5.5546875" style="676" customWidth="1"/>
    <col min="3600" max="3600" width="4.5546875" style="676" customWidth="1"/>
    <col min="3601" max="3601" width="11.6640625" style="676" customWidth="1"/>
    <col min="3602" max="3608" width="8.88671875" style="676"/>
    <col min="3609" max="3621" width="0" style="676" hidden="1" customWidth="1"/>
    <col min="3622" max="3840" width="8.88671875" style="676"/>
    <col min="3841" max="3841" width="5.44140625" style="676" customWidth="1"/>
    <col min="3842" max="3842" width="4.44140625" style="676" customWidth="1"/>
    <col min="3843" max="3843" width="8.33203125" style="676" customWidth="1"/>
    <col min="3844" max="3844" width="7.109375" style="676" customWidth="1"/>
    <col min="3845" max="3845" width="9.33203125" style="676" customWidth="1"/>
    <col min="3846" max="3846" width="7.109375" style="676" customWidth="1"/>
    <col min="3847" max="3847" width="9.33203125" style="676" customWidth="1"/>
    <col min="3848" max="3848" width="7.109375" style="676" customWidth="1"/>
    <col min="3849" max="3849" width="9.33203125" style="676" customWidth="1"/>
    <col min="3850" max="3850" width="24.77734375" style="676" customWidth="1"/>
    <col min="3851" max="3853" width="8.5546875" style="676" customWidth="1"/>
    <col min="3854" max="3854" width="8.88671875" style="676"/>
    <col min="3855" max="3855" width="5.5546875" style="676" customWidth="1"/>
    <col min="3856" max="3856" width="4.5546875" style="676" customWidth="1"/>
    <col min="3857" max="3857" width="11.6640625" style="676" customWidth="1"/>
    <col min="3858" max="3864" width="8.88671875" style="676"/>
    <col min="3865" max="3877" width="0" style="676" hidden="1" customWidth="1"/>
    <col min="3878" max="4096" width="8.88671875" style="676"/>
    <col min="4097" max="4097" width="5.44140625" style="676" customWidth="1"/>
    <col min="4098" max="4098" width="4.44140625" style="676" customWidth="1"/>
    <col min="4099" max="4099" width="8.33203125" style="676" customWidth="1"/>
    <col min="4100" max="4100" width="7.109375" style="676" customWidth="1"/>
    <col min="4101" max="4101" width="9.33203125" style="676" customWidth="1"/>
    <col min="4102" max="4102" width="7.109375" style="676" customWidth="1"/>
    <col min="4103" max="4103" width="9.33203125" style="676" customWidth="1"/>
    <col min="4104" max="4104" width="7.109375" style="676" customWidth="1"/>
    <col min="4105" max="4105" width="9.33203125" style="676" customWidth="1"/>
    <col min="4106" max="4106" width="24.77734375" style="676" customWidth="1"/>
    <col min="4107" max="4109" width="8.5546875" style="676" customWidth="1"/>
    <col min="4110" max="4110" width="8.88671875" style="676"/>
    <col min="4111" max="4111" width="5.5546875" style="676" customWidth="1"/>
    <col min="4112" max="4112" width="4.5546875" style="676" customWidth="1"/>
    <col min="4113" max="4113" width="11.6640625" style="676" customWidth="1"/>
    <col min="4114" max="4120" width="8.88671875" style="676"/>
    <col min="4121" max="4133" width="0" style="676" hidden="1" customWidth="1"/>
    <col min="4134" max="4352" width="8.88671875" style="676"/>
    <col min="4353" max="4353" width="5.44140625" style="676" customWidth="1"/>
    <col min="4354" max="4354" width="4.44140625" style="676" customWidth="1"/>
    <col min="4355" max="4355" width="8.33203125" style="676" customWidth="1"/>
    <col min="4356" max="4356" width="7.109375" style="676" customWidth="1"/>
    <col min="4357" max="4357" width="9.33203125" style="676" customWidth="1"/>
    <col min="4358" max="4358" width="7.109375" style="676" customWidth="1"/>
    <col min="4359" max="4359" width="9.33203125" style="676" customWidth="1"/>
    <col min="4360" max="4360" width="7.109375" style="676" customWidth="1"/>
    <col min="4361" max="4361" width="9.33203125" style="676" customWidth="1"/>
    <col min="4362" max="4362" width="24.77734375" style="676" customWidth="1"/>
    <col min="4363" max="4365" width="8.5546875" style="676" customWidth="1"/>
    <col min="4366" max="4366" width="8.88671875" style="676"/>
    <col min="4367" max="4367" width="5.5546875" style="676" customWidth="1"/>
    <col min="4368" max="4368" width="4.5546875" style="676" customWidth="1"/>
    <col min="4369" max="4369" width="11.6640625" style="676" customWidth="1"/>
    <col min="4370" max="4376" width="8.88671875" style="676"/>
    <col min="4377" max="4389" width="0" style="676" hidden="1" customWidth="1"/>
    <col min="4390" max="4608" width="8.88671875" style="676"/>
    <col min="4609" max="4609" width="5.44140625" style="676" customWidth="1"/>
    <col min="4610" max="4610" width="4.44140625" style="676" customWidth="1"/>
    <col min="4611" max="4611" width="8.33203125" style="676" customWidth="1"/>
    <col min="4612" max="4612" width="7.109375" style="676" customWidth="1"/>
    <col min="4613" max="4613" width="9.33203125" style="676" customWidth="1"/>
    <col min="4614" max="4614" width="7.109375" style="676" customWidth="1"/>
    <col min="4615" max="4615" width="9.33203125" style="676" customWidth="1"/>
    <col min="4616" max="4616" width="7.109375" style="676" customWidth="1"/>
    <col min="4617" max="4617" width="9.33203125" style="676" customWidth="1"/>
    <col min="4618" max="4618" width="24.77734375" style="676" customWidth="1"/>
    <col min="4619" max="4621" width="8.5546875" style="676" customWidth="1"/>
    <col min="4622" max="4622" width="8.88671875" style="676"/>
    <col min="4623" max="4623" width="5.5546875" style="676" customWidth="1"/>
    <col min="4624" max="4624" width="4.5546875" style="676" customWidth="1"/>
    <col min="4625" max="4625" width="11.6640625" style="676" customWidth="1"/>
    <col min="4626" max="4632" width="8.88671875" style="676"/>
    <col min="4633" max="4645" width="0" style="676" hidden="1" customWidth="1"/>
    <col min="4646" max="4864" width="8.88671875" style="676"/>
    <col min="4865" max="4865" width="5.44140625" style="676" customWidth="1"/>
    <col min="4866" max="4866" width="4.44140625" style="676" customWidth="1"/>
    <col min="4867" max="4867" width="8.33203125" style="676" customWidth="1"/>
    <col min="4868" max="4868" width="7.109375" style="676" customWidth="1"/>
    <col min="4869" max="4869" width="9.33203125" style="676" customWidth="1"/>
    <col min="4870" max="4870" width="7.109375" style="676" customWidth="1"/>
    <col min="4871" max="4871" width="9.33203125" style="676" customWidth="1"/>
    <col min="4872" max="4872" width="7.109375" style="676" customWidth="1"/>
    <col min="4873" max="4873" width="9.33203125" style="676" customWidth="1"/>
    <col min="4874" max="4874" width="24.77734375" style="676" customWidth="1"/>
    <col min="4875" max="4877" width="8.5546875" style="676" customWidth="1"/>
    <col min="4878" max="4878" width="8.88671875" style="676"/>
    <col min="4879" max="4879" width="5.5546875" style="676" customWidth="1"/>
    <col min="4880" max="4880" width="4.5546875" style="676" customWidth="1"/>
    <col min="4881" max="4881" width="11.6640625" style="676" customWidth="1"/>
    <col min="4882" max="4888" width="8.88671875" style="676"/>
    <col min="4889" max="4901" width="0" style="676" hidden="1" customWidth="1"/>
    <col min="4902" max="5120" width="8.88671875" style="676"/>
    <col min="5121" max="5121" width="5.44140625" style="676" customWidth="1"/>
    <col min="5122" max="5122" width="4.44140625" style="676" customWidth="1"/>
    <col min="5123" max="5123" width="8.33203125" style="676" customWidth="1"/>
    <col min="5124" max="5124" width="7.109375" style="676" customWidth="1"/>
    <col min="5125" max="5125" width="9.33203125" style="676" customWidth="1"/>
    <col min="5126" max="5126" width="7.109375" style="676" customWidth="1"/>
    <col min="5127" max="5127" width="9.33203125" style="676" customWidth="1"/>
    <col min="5128" max="5128" width="7.109375" style="676" customWidth="1"/>
    <col min="5129" max="5129" width="9.33203125" style="676" customWidth="1"/>
    <col min="5130" max="5130" width="24.77734375" style="676" customWidth="1"/>
    <col min="5131" max="5133" width="8.5546875" style="676" customWidth="1"/>
    <col min="5134" max="5134" width="8.88671875" style="676"/>
    <col min="5135" max="5135" width="5.5546875" style="676" customWidth="1"/>
    <col min="5136" max="5136" width="4.5546875" style="676" customWidth="1"/>
    <col min="5137" max="5137" width="11.6640625" style="676" customWidth="1"/>
    <col min="5138" max="5144" width="8.88671875" style="676"/>
    <col min="5145" max="5157" width="0" style="676" hidden="1" customWidth="1"/>
    <col min="5158" max="5376" width="8.88671875" style="676"/>
    <col min="5377" max="5377" width="5.44140625" style="676" customWidth="1"/>
    <col min="5378" max="5378" width="4.44140625" style="676" customWidth="1"/>
    <col min="5379" max="5379" width="8.33203125" style="676" customWidth="1"/>
    <col min="5380" max="5380" width="7.109375" style="676" customWidth="1"/>
    <col min="5381" max="5381" width="9.33203125" style="676" customWidth="1"/>
    <col min="5382" max="5382" width="7.109375" style="676" customWidth="1"/>
    <col min="5383" max="5383" width="9.33203125" style="676" customWidth="1"/>
    <col min="5384" max="5384" width="7.109375" style="676" customWidth="1"/>
    <col min="5385" max="5385" width="9.33203125" style="676" customWidth="1"/>
    <col min="5386" max="5386" width="24.77734375" style="676" customWidth="1"/>
    <col min="5387" max="5389" width="8.5546875" style="676" customWidth="1"/>
    <col min="5390" max="5390" width="8.88671875" style="676"/>
    <col min="5391" max="5391" width="5.5546875" style="676" customWidth="1"/>
    <col min="5392" max="5392" width="4.5546875" style="676" customWidth="1"/>
    <col min="5393" max="5393" width="11.6640625" style="676" customWidth="1"/>
    <col min="5394" max="5400" width="8.88671875" style="676"/>
    <col min="5401" max="5413" width="0" style="676" hidden="1" customWidth="1"/>
    <col min="5414" max="5632" width="8.88671875" style="676"/>
    <col min="5633" max="5633" width="5.44140625" style="676" customWidth="1"/>
    <col min="5634" max="5634" width="4.44140625" style="676" customWidth="1"/>
    <col min="5635" max="5635" width="8.33203125" style="676" customWidth="1"/>
    <col min="5636" max="5636" width="7.109375" style="676" customWidth="1"/>
    <col min="5637" max="5637" width="9.33203125" style="676" customWidth="1"/>
    <col min="5638" max="5638" width="7.109375" style="676" customWidth="1"/>
    <col min="5639" max="5639" width="9.33203125" style="676" customWidth="1"/>
    <col min="5640" max="5640" width="7.109375" style="676" customWidth="1"/>
    <col min="5641" max="5641" width="9.33203125" style="676" customWidth="1"/>
    <col min="5642" max="5642" width="24.77734375" style="676" customWidth="1"/>
    <col min="5643" max="5645" width="8.5546875" style="676" customWidth="1"/>
    <col min="5646" max="5646" width="8.88671875" style="676"/>
    <col min="5647" max="5647" width="5.5546875" style="676" customWidth="1"/>
    <col min="5648" max="5648" width="4.5546875" style="676" customWidth="1"/>
    <col min="5649" max="5649" width="11.6640625" style="676" customWidth="1"/>
    <col min="5650" max="5656" width="8.88671875" style="676"/>
    <col min="5657" max="5669" width="0" style="676" hidden="1" customWidth="1"/>
    <col min="5670" max="5888" width="8.88671875" style="676"/>
    <col min="5889" max="5889" width="5.44140625" style="676" customWidth="1"/>
    <col min="5890" max="5890" width="4.44140625" style="676" customWidth="1"/>
    <col min="5891" max="5891" width="8.33203125" style="676" customWidth="1"/>
    <col min="5892" max="5892" width="7.109375" style="676" customWidth="1"/>
    <col min="5893" max="5893" width="9.33203125" style="676" customWidth="1"/>
    <col min="5894" max="5894" width="7.109375" style="676" customWidth="1"/>
    <col min="5895" max="5895" width="9.33203125" style="676" customWidth="1"/>
    <col min="5896" max="5896" width="7.109375" style="676" customWidth="1"/>
    <col min="5897" max="5897" width="9.33203125" style="676" customWidth="1"/>
    <col min="5898" max="5898" width="24.77734375" style="676" customWidth="1"/>
    <col min="5899" max="5901" width="8.5546875" style="676" customWidth="1"/>
    <col min="5902" max="5902" width="8.88671875" style="676"/>
    <col min="5903" max="5903" width="5.5546875" style="676" customWidth="1"/>
    <col min="5904" max="5904" width="4.5546875" style="676" customWidth="1"/>
    <col min="5905" max="5905" width="11.6640625" style="676" customWidth="1"/>
    <col min="5906" max="5912" width="8.88671875" style="676"/>
    <col min="5913" max="5925" width="0" style="676" hidden="1" customWidth="1"/>
    <col min="5926" max="6144" width="8.88671875" style="676"/>
    <col min="6145" max="6145" width="5.44140625" style="676" customWidth="1"/>
    <col min="6146" max="6146" width="4.44140625" style="676" customWidth="1"/>
    <col min="6147" max="6147" width="8.33203125" style="676" customWidth="1"/>
    <col min="6148" max="6148" width="7.109375" style="676" customWidth="1"/>
    <col min="6149" max="6149" width="9.33203125" style="676" customWidth="1"/>
    <col min="6150" max="6150" width="7.109375" style="676" customWidth="1"/>
    <col min="6151" max="6151" width="9.33203125" style="676" customWidth="1"/>
    <col min="6152" max="6152" width="7.109375" style="676" customWidth="1"/>
    <col min="6153" max="6153" width="9.33203125" style="676" customWidth="1"/>
    <col min="6154" max="6154" width="24.77734375" style="676" customWidth="1"/>
    <col min="6155" max="6157" width="8.5546875" style="676" customWidth="1"/>
    <col min="6158" max="6158" width="8.88671875" style="676"/>
    <col min="6159" max="6159" width="5.5546875" style="676" customWidth="1"/>
    <col min="6160" max="6160" width="4.5546875" style="676" customWidth="1"/>
    <col min="6161" max="6161" width="11.6640625" style="676" customWidth="1"/>
    <col min="6162" max="6168" width="8.88671875" style="676"/>
    <col min="6169" max="6181" width="0" style="676" hidden="1" customWidth="1"/>
    <col min="6182" max="6400" width="8.88671875" style="676"/>
    <col min="6401" max="6401" width="5.44140625" style="676" customWidth="1"/>
    <col min="6402" max="6402" width="4.44140625" style="676" customWidth="1"/>
    <col min="6403" max="6403" width="8.33203125" style="676" customWidth="1"/>
    <col min="6404" max="6404" width="7.109375" style="676" customWidth="1"/>
    <col min="6405" max="6405" width="9.33203125" style="676" customWidth="1"/>
    <col min="6406" max="6406" width="7.109375" style="676" customWidth="1"/>
    <col min="6407" max="6407" width="9.33203125" style="676" customWidth="1"/>
    <col min="6408" max="6408" width="7.109375" style="676" customWidth="1"/>
    <col min="6409" max="6409" width="9.33203125" style="676" customWidth="1"/>
    <col min="6410" max="6410" width="24.77734375" style="676" customWidth="1"/>
    <col min="6411" max="6413" width="8.5546875" style="676" customWidth="1"/>
    <col min="6414" max="6414" width="8.88671875" style="676"/>
    <col min="6415" max="6415" width="5.5546875" style="676" customWidth="1"/>
    <col min="6416" max="6416" width="4.5546875" style="676" customWidth="1"/>
    <col min="6417" max="6417" width="11.6640625" style="676" customWidth="1"/>
    <col min="6418" max="6424" width="8.88671875" style="676"/>
    <col min="6425" max="6437" width="0" style="676" hidden="1" customWidth="1"/>
    <col min="6438" max="6656" width="8.88671875" style="676"/>
    <col min="6657" max="6657" width="5.44140625" style="676" customWidth="1"/>
    <col min="6658" max="6658" width="4.44140625" style="676" customWidth="1"/>
    <col min="6659" max="6659" width="8.33203125" style="676" customWidth="1"/>
    <col min="6660" max="6660" width="7.109375" style="676" customWidth="1"/>
    <col min="6661" max="6661" width="9.33203125" style="676" customWidth="1"/>
    <col min="6662" max="6662" width="7.109375" style="676" customWidth="1"/>
    <col min="6663" max="6663" width="9.33203125" style="676" customWidth="1"/>
    <col min="6664" max="6664" width="7.109375" style="676" customWidth="1"/>
    <col min="6665" max="6665" width="9.33203125" style="676" customWidth="1"/>
    <col min="6666" max="6666" width="24.77734375" style="676" customWidth="1"/>
    <col min="6667" max="6669" width="8.5546875" style="676" customWidth="1"/>
    <col min="6670" max="6670" width="8.88671875" style="676"/>
    <col min="6671" max="6671" width="5.5546875" style="676" customWidth="1"/>
    <col min="6672" max="6672" width="4.5546875" style="676" customWidth="1"/>
    <col min="6673" max="6673" width="11.6640625" style="676" customWidth="1"/>
    <col min="6674" max="6680" width="8.88671875" style="676"/>
    <col min="6681" max="6693" width="0" style="676" hidden="1" customWidth="1"/>
    <col min="6694" max="6912" width="8.88671875" style="676"/>
    <col min="6913" max="6913" width="5.44140625" style="676" customWidth="1"/>
    <col min="6914" max="6914" width="4.44140625" style="676" customWidth="1"/>
    <col min="6915" max="6915" width="8.33203125" style="676" customWidth="1"/>
    <col min="6916" max="6916" width="7.109375" style="676" customWidth="1"/>
    <col min="6917" max="6917" width="9.33203125" style="676" customWidth="1"/>
    <col min="6918" max="6918" width="7.109375" style="676" customWidth="1"/>
    <col min="6919" max="6919" width="9.33203125" style="676" customWidth="1"/>
    <col min="6920" max="6920" width="7.109375" style="676" customWidth="1"/>
    <col min="6921" max="6921" width="9.33203125" style="676" customWidth="1"/>
    <col min="6922" max="6922" width="24.77734375" style="676" customWidth="1"/>
    <col min="6923" max="6925" width="8.5546875" style="676" customWidth="1"/>
    <col min="6926" max="6926" width="8.88671875" style="676"/>
    <col min="6927" max="6927" width="5.5546875" style="676" customWidth="1"/>
    <col min="6928" max="6928" width="4.5546875" style="676" customWidth="1"/>
    <col min="6929" max="6929" width="11.6640625" style="676" customWidth="1"/>
    <col min="6930" max="6936" width="8.88671875" style="676"/>
    <col min="6937" max="6949" width="0" style="676" hidden="1" customWidth="1"/>
    <col min="6950" max="7168" width="8.88671875" style="676"/>
    <col min="7169" max="7169" width="5.44140625" style="676" customWidth="1"/>
    <col min="7170" max="7170" width="4.44140625" style="676" customWidth="1"/>
    <col min="7171" max="7171" width="8.33203125" style="676" customWidth="1"/>
    <col min="7172" max="7172" width="7.109375" style="676" customWidth="1"/>
    <col min="7173" max="7173" width="9.33203125" style="676" customWidth="1"/>
    <col min="7174" max="7174" width="7.109375" style="676" customWidth="1"/>
    <col min="7175" max="7175" width="9.33203125" style="676" customWidth="1"/>
    <col min="7176" max="7176" width="7.109375" style="676" customWidth="1"/>
    <col min="7177" max="7177" width="9.33203125" style="676" customWidth="1"/>
    <col min="7178" max="7178" width="24.77734375" style="676" customWidth="1"/>
    <col min="7179" max="7181" width="8.5546875" style="676" customWidth="1"/>
    <col min="7182" max="7182" width="8.88671875" style="676"/>
    <col min="7183" max="7183" width="5.5546875" style="676" customWidth="1"/>
    <col min="7184" max="7184" width="4.5546875" style="676" customWidth="1"/>
    <col min="7185" max="7185" width="11.6640625" style="676" customWidth="1"/>
    <col min="7186" max="7192" width="8.88671875" style="676"/>
    <col min="7193" max="7205" width="0" style="676" hidden="1" customWidth="1"/>
    <col min="7206" max="7424" width="8.88671875" style="676"/>
    <col min="7425" max="7425" width="5.44140625" style="676" customWidth="1"/>
    <col min="7426" max="7426" width="4.44140625" style="676" customWidth="1"/>
    <col min="7427" max="7427" width="8.33203125" style="676" customWidth="1"/>
    <col min="7428" max="7428" width="7.109375" style="676" customWidth="1"/>
    <col min="7429" max="7429" width="9.33203125" style="676" customWidth="1"/>
    <col min="7430" max="7430" width="7.109375" style="676" customWidth="1"/>
    <col min="7431" max="7431" width="9.33203125" style="676" customWidth="1"/>
    <col min="7432" max="7432" width="7.109375" style="676" customWidth="1"/>
    <col min="7433" max="7433" width="9.33203125" style="676" customWidth="1"/>
    <col min="7434" max="7434" width="24.77734375" style="676" customWidth="1"/>
    <col min="7435" max="7437" width="8.5546875" style="676" customWidth="1"/>
    <col min="7438" max="7438" width="8.88671875" style="676"/>
    <col min="7439" max="7439" width="5.5546875" style="676" customWidth="1"/>
    <col min="7440" max="7440" width="4.5546875" style="676" customWidth="1"/>
    <col min="7441" max="7441" width="11.6640625" style="676" customWidth="1"/>
    <col min="7442" max="7448" width="8.88671875" style="676"/>
    <col min="7449" max="7461" width="0" style="676" hidden="1" customWidth="1"/>
    <col min="7462" max="7680" width="8.88671875" style="676"/>
    <col min="7681" max="7681" width="5.44140625" style="676" customWidth="1"/>
    <col min="7682" max="7682" width="4.44140625" style="676" customWidth="1"/>
    <col min="7683" max="7683" width="8.33203125" style="676" customWidth="1"/>
    <col min="7684" max="7684" width="7.109375" style="676" customWidth="1"/>
    <col min="7685" max="7685" width="9.33203125" style="676" customWidth="1"/>
    <col min="7686" max="7686" width="7.109375" style="676" customWidth="1"/>
    <col min="7687" max="7687" width="9.33203125" style="676" customWidth="1"/>
    <col min="7688" max="7688" width="7.109375" style="676" customWidth="1"/>
    <col min="7689" max="7689" width="9.33203125" style="676" customWidth="1"/>
    <col min="7690" max="7690" width="24.77734375" style="676" customWidth="1"/>
    <col min="7691" max="7693" width="8.5546875" style="676" customWidth="1"/>
    <col min="7694" max="7694" width="8.88671875" style="676"/>
    <col min="7695" max="7695" width="5.5546875" style="676" customWidth="1"/>
    <col min="7696" max="7696" width="4.5546875" style="676" customWidth="1"/>
    <col min="7697" max="7697" width="11.6640625" style="676" customWidth="1"/>
    <col min="7698" max="7704" width="8.88671875" style="676"/>
    <col min="7705" max="7717" width="0" style="676" hidden="1" customWidth="1"/>
    <col min="7718" max="7936" width="8.88671875" style="676"/>
    <col min="7937" max="7937" width="5.44140625" style="676" customWidth="1"/>
    <col min="7938" max="7938" width="4.44140625" style="676" customWidth="1"/>
    <col min="7939" max="7939" width="8.33203125" style="676" customWidth="1"/>
    <col min="7940" max="7940" width="7.109375" style="676" customWidth="1"/>
    <col min="7941" max="7941" width="9.33203125" style="676" customWidth="1"/>
    <col min="7942" max="7942" width="7.109375" style="676" customWidth="1"/>
    <col min="7943" max="7943" width="9.33203125" style="676" customWidth="1"/>
    <col min="7944" max="7944" width="7.109375" style="676" customWidth="1"/>
    <col min="7945" max="7945" width="9.33203125" style="676" customWidth="1"/>
    <col min="7946" max="7946" width="24.77734375" style="676" customWidth="1"/>
    <col min="7947" max="7949" width="8.5546875" style="676" customWidth="1"/>
    <col min="7950" max="7950" width="8.88671875" style="676"/>
    <col min="7951" max="7951" width="5.5546875" style="676" customWidth="1"/>
    <col min="7952" max="7952" width="4.5546875" style="676" customWidth="1"/>
    <col min="7953" max="7953" width="11.6640625" style="676" customWidth="1"/>
    <col min="7954" max="7960" width="8.88671875" style="676"/>
    <col min="7961" max="7973" width="0" style="676" hidden="1" customWidth="1"/>
    <col min="7974" max="8192" width="8.88671875" style="676"/>
    <col min="8193" max="8193" width="5.44140625" style="676" customWidth="1"/>
    <col min="8194" max="8194" width="4.44140625" style="676" customWidth="1"/>
    <col min="8195" max="8195" width="8.33203125" style="676" customWidth="1"/>
    <col min="8196" max="8196" width="7.109375" style="676" customWidth="1"/>
    <col min="8197" max="8197" width="9.33203125" style="676" customWidth="1"/>
    <col min="8198" max="8198" width="7.109375" style="676" customWidth="1"/>
    <col min="8199" max="8199" width="9.33203125" style="676" customWidth="1"/>
    <col min="8200" max="8200" width="7.109375" style="676" customWidth="1"/>
    <col min="8201" max="8201" width="9.33203125" style="676" customWidth="1"/>
    <col min="8202" max="8202" width="24.77734375" style="676" customWidth="1"/>
    <col min="8203" max="8205" width="8.5546875" style="676" customWidth="1"/>
    <col min="8206" max="8206" width="8.88671875" style="676"/>
    <col min="8207" max="8207" width="5.5546875" style="676" customWidth="1"/>
    <col min="8208" max="8208" width="4.5546875" style="676" customWidth="1"/>
    <col min="8209" max="8209" width="11.6640625" style="676" customWidth="1"/>
    <col min="8210" max="8216" width="8.88671875" style="676"/>
    <col min="8217" max="8229" width="0" style="676" hidden="1" customWidth="1"/>
    <col min="8230" max="8448" width="8.88671875" style="676"/>
    <col min="8449" max="8449" width="5.44140625" style="676" customWidth="1"/>
    <col min="8450" max="8450" width="4.44140625" style="676" customWidth="1"/>
    <col min="8451" max="8451" width="8.33203125" style="676" customWidth="1"/>
    <col min="8452" max="8452" width="7.109375" style="676" customWidth="1"/>
    <col min="8453" max="8453" width="9.33203125" style="676" customWidth="1"/>
    <col min="8454" max="8454" width="7.109375" style="676" customWidth="1"/>
    <col min="8455" max="8455" width="9.33203125" style="676" customWidth="1"/>
    <col min="8456" max="8456" width="7.109375" style="676" customWidth="1"/>
    <col min="8457" max="8457" width="9.33203125" style="676" customWidth="1"/>
    <col min="8458" max="8458" width="24.77734375" style="676" customWidth="1"/>
    <col min="8459" max="8461" width="8.5546875" style="676" customWidth="1"/>
    <col min="8462" max="8462" width="8.88671875" style="676"/>
    <col min="8463" max="8463" width="5.5546875" style="676" customWidth="1"/>
    <col min="8464" max="8464" width="4.5546875" style="676" customWidth="1"/>
    <col min="8465" max="8465" width="11.6640625" style="676" customWidth="1"/>
    <col min="8466" max="8472" width="8.88671875" style="676"/>
    <col min="8473" max="8485" width="0" style="676" hidden="1" customWidth="1"/>
    <col min="8486" max="8704" width="8.88671875" style="676"/>
    <col min="8705" max="8705" width="5.44140625" style="676" customWidth="1"/>
    <col min="8706" max="8706" width="4.44140625" style="676" customWidth="1"/>
    <col min="8707" max="8707" width="8.33203125" style="676" customWidth="1"/>
    <col min="8708" max="8708" width="7.109375" style="676" customWidth="1"/>
    <col min="8709" max="8709" width="9.33203125" style="676" customWidth="1"/>
    <col min="8710" max="8710" width="7.109375" style="676" customWidth="1"/>
    <col min="8711" max="8711" width="9.33203125" style="676" customWidth="1"/>
    <col min="8712" max="8712" width="7.109375" style="676" customWidth="1"/>
    <col min="8713" max="8713" width="9.33203125" style="676" customWidth="1"/>
    <col min="8714" max="8714" width="24.77734375" style="676" customWidth="1"/>
    <col min="8715" max="8717" width="8.5546875" style="676" customWidth="1"/>
    <col min="8718" max="8718" width="8.88671875" style="676"/>
    <col min="8719" max="8719" width="5.5546875" style="676" customWidth="1"/>
    <col min="8720" max="8720" width="4.5546875" style="676" customWidth="1"/>
    <col min="8721" max="8721" width="11.6640625" style="676" customWidth="1"/>
    <col min="8722" max="8728" width="8.88671875" style="676"/>
    <col min="8729" max="8741" width="0" style="676" hidden="1" customWidth="1"/>
    <col min="8742" max="8960" width="8.88671875" style="676"/>
    <col min="8961" max="8961" width="5.44140625" style="676" customWidth="1"/>
    <col min="8962" max="8962" width="4.44140625" style="676" customWidth="1"/>
    <col min="8963" max="8963" width="8.33203125" style="676" customWidth="1"/>
    <col min="8964" max="8964" width="7.109375" style="676" customWidth="1"/>
    <col min="8965" max="8965" width="9.33203125" style="676" customWidth="1"/>
    <col min="8966" max="8966" width="7.109375" style="676" customWidth="1"/>
    <col min="8967" max="8967" width="9.33203125" style="676" customWidth="1"/>
    <col min="8968" max="8968" width="7.109375" style="676" customWidth="1"/>
    <col min="8969" max="8969" width="9.33203125" style="676" customWidth="1"/>
    <col min="8970" max="8970" width="24.77734375" style="676" customWidth="1"/>
    <col min="8971" max="8973" width="8.5546875" style="676" customWidth="1"/>
    <col min="8974" max="8974" width="8.88671875" style="676"/>
    <col min="8975" max="8975" width="5.5546875" style="676" customWidth="1"/>
    <col min="8976" max="8976" width="4.5546875" style="676" customWidth="1"/>
    <col min="8977" max="8977" width="11.6640625" style="676" customWidth="1"/>
    <col min="8978" max="8984" width="8.88671875" style="676"/>
    <col min="8985" max="8997" width="0" style="676" hidden="1" customWidth="1"/>
    <col min="8998" max="9216" width="8.88671875" style="676"/>
    <col min="9217" max="9217" width="5.44140625" style="676" customWidth="1"/>
    <col min="9218" max="9218" width="4.44140625" style="676" customWidth="1"/>
    <col min="9219" max="9219" width="8.33203125" style="676" customWidth="1"/>
    <col min="9220" max="9220" width="7.109375" style="676" customWidth="1"/>
    <col min="9221" max="9221" width="9.33203125" style="676" customWidth="1"/>
    <col min="9222" max="9222" width="7.109375" style="676" customWidth="1"/>
    <col min="9223" max="9223" width="9.33203125" style="676" customWidth="1"/>
    <col min="9224" max="9224" width="7.109375" style="676" customWidth="1"/>
    <col min="9225" max="9225" width="9.33203125" style="676" customWidth="1"/>
    <col min="9226" max="9226" width="24.77734375" style="676" customWidth="1"/>
    <col min="9227" max="9229" width="8.5546875" style="676" customWidth="1"/>
    <col min="9230" max="9230" width="8.88671875" style="676"/>
    <col min="9231" max="9231" width="5.5546875" style="676" customWidth="1"/>
    <col min="9232" max="9232" width="4.5546875" style="676" customWidth="1"/>
    <col min="9233" max="9233" width="11.6640625" style="676" customWidth="1"/>
    <col min="9234" max="9240" width="8.88671875" style="676"/>
    <col min="9241" max="9253" width="0" style="676" hidden="1" customWidth="1"/>
    <col min="9254" max="9472" width="8.88671875" style="676"/>
    <col min="9473" max="9473" width="5.44140625" style="676" customWidth="1"/>
    <col min="9474" max="9474" width="4.44140625" style="676" customWidth="1"/>
    <col min="9475" max="9475" width="8.33203125" style="676" customWidth="1"/>
    <col min="9476" max="9476" width="7.109375" style="676" customWidth="1"/>
    <col min="9477" max="9477" width="9.33203125" style="676" customWidth="1"/>
    <col min="9478" max="9478" width="7.109375" style="676" customWidth="1"/>
    <col min="9479" max="9479" width="9.33203125" style="676" customWidth="1"/>
    <col min="9480" max="9480" width="7.109375" style="676" customWidth="1"/>
    <col min="9481" max="9481" width="9.33203125" style="676" customWidth="1"/>
    <col min="9482" max="9482" width="24.77734375" style="676" customWidth="1"/>
    <col min="9483" max="9485" width="8.5546875" style="676" customWidth="1"/>
    <col min="9486" max="9486" width="8.88671875" style="676"/>
    <col min="9487" max="9487" width="5.5546875" style="676" customWidth="1"/>
    <col min="9488" max="9488" width="4.5546875" style="676" customWidth="1"/>
    <col min="9489" max="9489" width="11.6640625" style="676" customWidth="1"/>
    <col min="9490" max="9496" width="8.88671875" style="676"/>
    <col min="9497" max="9509" width="0" style="676" hidden="1" customWidth="1"/>
    <col min="9510" max="9728" width="8.88671875" style="676"/>
    <col min="9729" max="9729" width="5.44140625" style="676" customWidth="1"/>
    <col min="9730" max="9730" width="4.44140625" style="676" customWidth="1"/>
    <col min="9731" max="9731" width="8.33203125" style="676" customWidth="1"/>
    <col min="9732" max="9732" width="7.109375" style="676" customWidth="1"/>
    <col min="9733" max="9733" width="9.33203125" style="676" customWidth="1"/>
    <col min="9734" max="9734" width="7.109375" style="676" customWidth="1"/>
    <col min="9735" max="9735" width="9.33203125" style="676" customWidth="1"/>
    <col min="9736" max="9736" width="7.109375" style="676" customWidth="1"/>
    <col min="9737" max="9737" width="9.33203125" style="676" customWidth="1"/>
    <col min="9738" max="9738" width="24.77734375" style="676" customWidth="1"/>
    <col min="9739" max="9741" width="8.5546875" style="676" customWidth="1"/>
    <col min="9742" max="9742" width="8.88671875" style="676"/>
    <col min="9743" max="9743" width="5.5546875" style="676" customWidth="1"/>
    <col min="9744" max="9744" width="4.5546875" style="676" customWidth="1"/>
    <col min="9745" max="9745" width="11.6640625" style="676" customWidth="1"/>
    <col min="9746" max="9752" width="8.88671875" style="676"/>
    <col min="9753" max="9765" width="0" style="676" hidden="1" customWidth="1"/>
    <col min="9766" max="9984" width="8.88671875" style="676"/>
    <col min="9985" max="9985" width="5.44140625" style="676" customWidth="1"/>
    <col min="9986" max="9986" width="4.44140625" style="676" customWidth="1"/>
    <col min="9987" max="9987" width="8.33203125" style="676" customWidth="1"/>
    <col min="9988" max="9988" width="7.109375" style="676" customWidth="1"/>
    <col min="9989" max="9989" width="9.33203125" style="676" customWidth="1"/>
    <col min="9990" max="9990" width="7.109375" style="676" customWidth="1"/>
    <col min="9991" max="9991" width="9.33203125" style="676" customWidth="1"/>
    <col min="9992" max="9992" width="7.109375" style="676" customWidth="1"/>
    <col min="9993" max="9993" width="9.33203125" style="676" customWidth="1"/>
    <col min="9994" max="9994" width="24.77734375" style="676" customWidth="1"/>
    <col min="9995" max="9997" width="8.5546875" style="676" customWidth="1"/>
    <col min="9998" max="9998" width="8.88671875" style="676"/>
    <col min="9999" max="9999" width="5.5546875" style="676" customWidth="1"/>
    <col min="10000" max="10000" width="4.5546875" style="676" customWidth="1"/>
    <col min="10001" max="10001" width="11.6640625" style="676" customWidth="1"/>
    <col min="10002" max="10008" width="8.88671875" style="676"/>
    <col min="10009" max="10021" width="0" style="676" hidden="1" customWidth="1"/>
    <col min="10022" max="10240" width="8.88671875" style="676"/>
    <col min="10241" max="10241" width="5.44140625" style="676" customWidth="1"/>
    <col min="10242" max="10242" width="4.44140625" style="676" customWidth="1"/>
    <col min="10243" max="10243" width="8.33203125" style="676" customWidth="1"/>
    <col min="10244" max="10244" width="7.109375" style="676" customWidth="1"/>
    <col min="10245" max="10245" width="9.33203125" style="676" customWidth="1"/>
    <col min="10246" max="10246" width="7.109375" style="676" customWidth="1"/>
    <col min="10247" max="10247" width="9.33203125" style="676" customWidth="1"/>
    <col min="10248" max="10248" width="7.109375" style="676" customWidth="1"/>
    <col min="10249" max="10249" width="9.33203125" style="676" customWidth="1"/>
    <col min="10250" max="10250" width="24.77734375" style="676" customWidth="1"/>
    <col min="10251" max="10253" width="8.5546875" style="676" customWidth="1"/>
    <col min="10254" max="10254" width="8.88671875" style="676"/>
    <col min="10255" max="10255" width="5.5546875" style="676" customWidth="1"/>
    <col min="10256" max="10256" width="4.5546875" style="676" customWidth="1"/>
    <col min="10257" max="10257" width="11.6640625" style="676" customWidth="1"/>
    <col min="10258" max="10264" width="8.88671875" style="676"/>
    <col min="10265" max="10277" width="0" style="676" hidden="1" customWidth="1"/>
    <col min="10278" max="10496" width="8.88671875" style="676"/>
    <col min="10497" max="10497" width="5.44140625" style="676" customWidth="1"/>
    <col min="10498" max="10498" width="4.44140625" style="676" customWidth="1"/>
    <col min="10499" max="10499" width="8.33203125" style="676" customWidth="1"/>
    <col min="10500" max="10500" width="7.109375" style="676" customWidth="1"/>
    <col min="10501" max="10501" width="9.33203125" style="676" customWidth="1"/>
    <col min="10502" max="10502" width="7.109375" style="676" customWidth="1"/>
    <col min="10503" max="10503" width="9.33203125" style="676" customWidth="1"/>
    <col min="10504" max="10504" width="7.109375" style="676" customWidth="1"/>
    <col min="10505" max="10505" width="9.33203125" style="676" customWidth="1"/>
    <col min="10506" max="10506" width="24.77734375" style="676" customWidth="1"/>
    <col min="10507" max="10509" width="8.5546875" style="676" customWidth="1"/>
    <col min="10510" max="10510" width="8.88671875" style="676"/>
    <col min="10511" max="10511" width="5.5546875" style="676" customWidth="1"/>
    <col min="10512" max="10512" width="4.5546875" style="676" customWidth="1"/>
    <col min="10513" max="10513" width="11.6640625" style="676" customWidth="1"/>
    <col min="10514" max="10520" width="8.88671875" style="676"/>
    <col min="10521" max="10533" width="0" style="676" hidden="1" customWidth="1"/>
    <col min="10534" max="10752" width="8.88671875" style="676"/>
    <col min="10753" max="10753" width="5.44140625" style="676" customWidth="1"/>
    <col min="10754" max="10754" width="4.44140625" style="676" customWidth="1"/>
    <col min="10755" max="10755" width="8.33203125" style="676" customWidth="1"/>
    <col min="10756" max="10756" width="7.109375" style="676" customWidth="1"/>
    <col min="10757" max="10757" width="9.33203125" style="676" customWidth="1"/>
    <col min="10758" max="10758" width="7.109375" style="676" customWidth="1"/>
    <col min="10759" max="10759" width="9.33203125" style="676" customWidth="1"/>
    <col min="10760" max="10760" width="7.109375" style="676" customWidth="1"/>
    <col min="10761" max="10761" width="9.33203125" style="676" customWidth="1"/>
    <col min="10762" max="10762" width="24.77734375" style="676" customWidth="1"/>
    <col min="10763" max="10765" width="8.5546875" style="676" customWidth="1"/>
    <col min="10766" max="10766" width="8.88671875" style="676"/>
    <col min="10767" max="10767" width="5.5546875" style="676" customWidth="1"/>
    <col min="10768" max="10768" width="4.5546875" style="676" customWidth="1"/>
    <col min="10769" max="10769" width="11.6640625" style="676" customWidth="1"/>
    <col min="10770" max="10776" width="8.88671875" style="676"/>
    <col min="10777" max="10789" width="0" style="676" hidden="1" customWidth="1"/>
    <col min="10790" max="11008" width="8.88671875" style="676"/>
    <col min="11009" max="11009" width="5.44140625" style="676" customWidth="1"/>
    <col min="11010" max="11010" width="4.44140625" style="676" customWidth="1"/>
    <col min="11011" max="11011" width="8.33203125" style="676" customWidth="1"/>
    <col min="11012" max="11012" width="7.109375" style="676" customWidth="1"/>
    <col min="11013" max="11013" width="9.33203125" style="676" customWidth="1"/>
    <col min="11014" max="11014" width="7.109375" style="676" customWidth="1"/>
    <col min="11015" max="11015" width="9.33203125" style="676" customWidth="1"/>
    <col min="11016" max="11016" width="7.109375" style="676" customWidth="1"/>
    <col min="11017" max="11017" width="9.33203125" style="676" customWidth="1"/>
    <col min="11018" max="11018" width="24.77734375" style="676" customWidth="1"/>
    <col min="11019" max="11021" width="8.5546875" style="676" customWidth="1"/>
    <col min="11022" max="11022" width="8.88671875" style="676"/>
    <col min="11023" max="11023" width="5.5546875" style="676" customWidth="1"/>
    <col min="11024" max="11024" width="4.5546875" style="676" customWidth="1"/>
    <col min="11025" max="11025" width="11.6640625" style="676" customWidth="1"/>
    <col min="11026" max="11032" width="8.88671875" style="676"/>
    <col min="11033" max="11045" width="0" style="676" hidden="1" customWidth="1"/>
    <col min="11046" max="11264" width="8.88671875" style="676"/>
    <col min="11265" max="11265" width="5.44140625" style="676" customWidth="1"/>
    <col min="11266" max="11266" width="4.44140625" style="676" customWidth="1"/>
    <col min="11267" max="11267" width="8.33203125" style="676" customWidth="1"/>
    <col min="11268" max="11268" width="7.109375" style="676" customWidth="1"/>
    <col min="11269" max="11269" width="9.33203125" style="676" customWidth="1"/>
    <col min="11270" max="11270" width="7.109375" style="676" customWidth="1"/>
    <col min="11271" max="11271" width="9.33203125" style="676" customWidth="1"/>
    <col min="11272" max="11272" width="7.109375" style="676" customWidth="1"/>
    <col min="11273" max="11273" width="9.33203125" style="676" customWidth="1"/>
    <col min="11274" max="11274" width="24.77734375" style="676" customWidth="1"/>
    <col min="11275" max="11277" width="8.5546875" style="676" customWidth="1"/>
    <col min="11278" max="11278" width="8.88671875" style="676"/>
    <col min="11279" max="11279" width="5.5546875" style="676" customWidth="1"/>
    <col min="11280" max="11280" width="4.5546875" style="676" customWidth="1"/>
    <col min="11281" max="11281" width="11.6640625" style="676" customWidth="1"/>
    <col min="11282" max="11288" width="8.88671875" style="676"/>
    <col min="11289" max="11301" width="0" style="676" hidden="1" customWidth="1"/>
    <col min="11302" max="11520" width="8.88671875" style="676"/>
    <col min="11521" max="11521" width="5.44140625" style="676" customWidth="1"/>
    <col min="11522" max="11522" width="4.44140625" style="676" customWidth="1"/>
    <col min="11523" max="11523" width="8.33203125" style="676" customWidth="1"/>
    <col min="11524" max="11524" width="7.109375" style="676" customWidth="1"/>
    <col min="11525" max="11525" width="9.33203125" style="676" customWidth="1"/>
    <col min="11526" max="11526" width="7.109375" style="676" customWidth="1"/>
    <col min="11527" max="11527" width="9.33203125" style="676" customWidth="1"/>
    <col min="11528" max="11528" width="7.109375" style="676" customWidth="1"/>
    <col min="11529" max="11529" width="9.33203125" style="676" customWidth="1"/>
    <col min="11530" max="11530" width="24.77734375" style="676" customWidth="1"/>
    <col min="11531" max="11533" width="8.5546875" style="676" customWidth="1"/>
    <col min="11534" max="11534" width="8.88671875" style="676"/>
    <col min="11535" max="11535" width="5.5546875" style="676" customWidth="1"/>
    <col min="11536" max="11536" width="4.5546875" style="676" customWidth="1"/>
    <col min="11537" max="11537" width="11.6640625" style="676" customWidth="1"/>
    <col min="11538" max="11544" width="8.88671875" style="676"/>
    <col min="11545" max="11557" width="0" style="676" hidden="1" customWidth="1"/>
    <col min="11558" max="11776" width="8.88671875" style="676"/>
    <col min="11777" max="11777" width="5.44140625" style="676" customWidth="1"/>
    <col min="11778" max="11778" width="4.44140625" style="676" customWidth="1"/>
    <col min="11779" max="11779" width="8.33203125" style="676" customWidth="1"/>
    <col min="11780" max="11780" width="7.109375" style="676" customWidth="1"/>
    <col min="11781" max="11781" width="9.33203125" style="676" customWidth="1"/>
    <col min="11782" max="11782" width="7.109375" style="676" customWidth="1"/>
    <col min="11783" max="11783" width="9.33203125" style="676" customWidth="1"/>
    <col min="11784" max="11784" width="7.109375" style="676" customWidth="1"/>
    <col min="11785" max="11785" width="9.33203125" style="676" customWidth="1"/>
    <col min="11786" max="11786" width="24.77734375" style="676" customWidth="1"/>
    <col min="11787" max="11789" width="8.5546875" style="676" customWidth="1"/>
    <col min="11790" max="11790" width="8.88671875" style="676"/>
    <col min="11791" max="11791" width="5.5546875" style="676" customWidth="1"/>
    <col min="11792" max="11792" width="4.5546875" style="676" customWidth="1"/>
    <col min="11793" max="11793" width="11.6640625" style="676" customWidth="1"/>
    <col min="11794" max="11800" width="8.88671875" style="676"/>
    <col min="11801" max="11813" width="0" style="676" hidden="1" customWidth="1"/>
    <col min="11814" max="12032" width="8.88671875" style="676"/>
    <col min="12033" max="12033" width="5.44140625" style="676" customWidth="1"/>
    <col min="12034" max="12034" width="4.44140625" style="676" customWidth="1"/>
    <col min="12035" max="12035" width="8.33203125" style="676" customWidth="1"/>
    <col min="12036" max="12036" width="7.109375" style="676" customWidth="1"/>
    <col min="12037" max="12037" width="9.33203125" style="676" customWidth="1"/>
    <col min="12038" max="12038" width="7.109375" style="676" customWidth="1"/>
    <col min="12039" max="12039" width="9.33203125" style="676" customWidth="1"/>
    <col min="12040" max="12040" width="7.109375" style="676" customWidth="1"/>
    <col min="12041" max="12041" width="9.33203125" style="676" customWidth="1"/>
    <col min="12042" max="12042" width="24.77734375" style="676" customWidth="1"/>
    <col min="12043" max="12045" width="8.5546875" style="676" customWidth="1"/>
    <col min="12046" max="12046" width="8.88671875" style="676"/>
    <col min="12047" max="12047" width="5.5546875" style="676" customWidth="1"/>
    <col min="12048" max="12048" width="4.5546875" style="676" customWidth="1"/>
    <col min="12049" max="12049" width="11.6640625" style="676" customWidth="1"/>
    <col min="12050" max="12056" width="8.88671875" style="676"/>
    <col min="12057" max="12069" width="0" style="676" hidden="1" customWidth="1"/>
    <col min="12070" max="12288" width="8.88671875" style="676"/>
    <col min="12289" max="12289" width="5.44140625" style="676" customWidth="1"/>
    <col min="12290" max="12290" width="4.44140625" style="676" customWidth="1"/>
    <col min="12291" max="12291" width="8.33203125" style="676" customWidth="1"/>
    <col min="12292" max="12292" width="7.109375" style="676" customWidth="1"/>
    <col min="12293" max="12293" width="9.33203125" style="676" customWidth="1"/>
    <col min="12294" max="12294" width="7.109375" style="676" customWidth="1"/>
    <col min="12295" max="12295" width="9.33203125" style="676" customWidth="1"/>
    <col min="12296" max="12296" width="7.109375" style="676" customWidth="1"/>
    <col min="12297" max="12297" width="9.33203125" style="676" customWidth="1"/>
    <col min="12298" max="12298" width="24.77734375" style="676" customWidth="1"/>
    <col min="12299" max="12301" width="8.5546875" style="676" customWidth="1"/>
    <col min="12302" max="12302" width="8.88671875" style="676"/>
    <col min="12303" max="12303" width="5.5546875" style="676" customWidth="1"/>
    <col min="12304" max="12304" width="4.5546875" style="676" customWidth="1"/>
    <col min="12305" max="12305" width="11.6640625" style="676" customWidth="1"/>
    <col min="12306" max="12312" width="8.88671875" style="676"/>
    <col min="12313" max="12325" width="0" style="676" hidden="1" customWidth="1"/>
    <col min="12326" max="12544" width="8.88671875" style="676"/>
    <col min="12545" max="12545" width="5.44140625" style="676" customWidth="1"/>
    <col min="12546" max="12546" width="4.44140625" style="676" customWidth="1"/>
    <col min="12547" max="12547" width="8.33203125" style="676" customWidth="1"/>
    <col min="12548" max="12548" width="7.109375" style="676" customWidth="1"/>
    <col min="12549" max="12549" width="9.33203125" style="676" customWidth="1"/>
    <col min="12550" max="12550" width="7.109375" style="676" customWidth="1"/>
    <col min="12551" max="12551" width="9.33203125" style="676" customWidth="1"/>
    <col min="12552" max="12552" width="7.109375" style="676" customWidth="1"/>
    <col min="12553" max="12553" width="9.33203125" style="676" customWidth="1"/>
    <col min="12554" max="12554" width="24.77734375" style="676" customWidth="1"/>
    <col min="12555" max="12557" width="8.5546875" style="676" customWidth="1"/>
    <col min="12558" max="12558" width="8.88671875" style="676"/>
    <col min="12559" max="12559" width="5.5546875" style="676" customWidth="1"/>
    <col min="12560" max="12560" width="4.5546875" style="676" customWidth="1"/>
    <col min="12561" max="12561" width="11.6640625" style="676" customWidth="1"/>
    <col min="12562" max="12568" width="8.88671875" style="676"/>
    <col min="12569" max="12581" width="0" style="676" hidden="1" customWidth="1"/>
    <col min="12582" max="12800" width="8.88671875" style="676"/>
    <col min="12801" max="12801" width="5.44140625" style="676" customWidth="1"/>
    <col min="12802" max="12802" width="4.44140625" style="676" customWidth="1"/>
    <col min="12803" max="12803" width="8.33203125" style="676" customWidth="1"/>
    <col min="12804" max="12804" width="7.109375" style="676" customWidth="1"/>
    <col min="12805" max="12805" width="9.33203125" style="676" customWidth="1"/>
    <col min="12806" max="12806" width="7.109375" style="676" customWidth="1"/>
    <col min="12807" max="12807" width="9.33203125" style="676" customWidth="1"/>
    <col min="12808" max="12808" width="7.109375" style="676" customWidth="1"/>
    <col min="12809" max="12809" width="9.33203125" style="676" customWidth="1"/>
    <col min="12810" max="12810" width="24.77734375" style="676" customWidth="1"/>
    <col min="12811" max="12813" width="8.5546875" style="676" customWidth="1"/>
    <col min="12814" max="12814" width="8.88671875" style="676"/>
    <col min="12815" max="12815" width="5.5546875" style="676" customWidth="1"/>
    <col min="12816" max="12816" width="4.5546875" style="676" customWidth="1"/>
    <col min="12817" max="12817" width="11.6640625" style="676" customWidth="1"/>
    <col min="12818" max="12824" width="8.88671875" style="676"/>
    <col min="12825" max="12837" width="0" style="676" hidden="1" customWidth="1"/>
    <col min="12838" max="13056" width="8.88671875" style="676"/>
    <col min="13057" max="13057" width="5.44140625" style="676" customWidth="1"/>
    <col min="13058" max="13058" width="4.44140625" style="676" customWidth="1"/>
    <col min="13059" max="13059" width="8.33203125" style="676" customWidth="1"/>
    <col min="13060" max="13060" width="7.109375" style="676" customWidth="1"/>
    <col min="13061" max="13061" width="9.33203125" style="676" customWidth="1"/>
    <col min="13062" max="13062" width="7.109375" style="676" customWidth="1"/>
    <col min="13063" max="13063" width="9.33203125" style="676" customWidth="1"/>
    <col min="13064" max="13064" width="7.109375" style="676" customWidth="1"/>
    <col min="13065" max="13065" width="9.33203125" style="676" customWidth="1"/>
    <col min="13066" max="13066" width="24.77734375" style="676" customWidth="1"/>
    <col min="13067" max="13069" width="8.5546875" style="676" customWidth="1"/>
    <col min="13070" max="13070" width="8.88671875" style="676"/>
    <col min="13071" max="13071" width="5.5546875" style="676" customWidth="1"/>
    <col min="13072" max="13072" width="4.5546875" style="676" customWidth="1"/>
    <col min="13073" max="13073" width="11.6640625" style="676" customWidth="1"/>
    <col min="13074" max="13080" width="8.88671875" style="676"/>
    <col min="13081" max="13093" width="0" style="676" hidden="1" customWidth="1"/>
    <col min="13094" max="13312" width="8.88671875" style="676"/>
    <col min="13313" max="13313" width="5.44140625" style="676" customWidth="1"/>
    <col min="13314" max="13314" width="4.44140625" style="676" customWidth="1"/>
    <col min="13315" max="13315" width="8.33203125" style="676" customWidth="1"/>
    <col min="13316" max="13316" width="7.109375" style="676" customWidth="1"/>
    <col min="13317" max="13317" width="9.33203125" style="676" customWidth="1"/>
    <col min="13318" max="13318" width="7.109375" style="676" customWidth="1"/>
    <col min="13319" max="13319" width="9.33203125" style="676" customWidth="1"/>
    <col min="13320" max="13320" width="7.109375" style="676" customWidth="1"/>
    <col min="13321" max="13321" width="9.33203125" style="676" customWidth="1"/>
    <col min="13322" max="13322" width="24.77734375" style="676" customWidth="1"/>
    <col min="13323" max="13325" width="8.5546875" style="676" customWidth="1"/>
    <col min="13326" max="13326" width="8.88671875" style="676"/>
    <col min="13327" max="13327" width="5.5546875" style="676" customWidth="1"/>
    <col min="13328" max="13328" width="4.5546875" style="676" customWidth="1"/>
    <col min="13329" max="13329" width="11.6640625" style="676" customWidth="1"/>
    <col min="13330" max="13336" width="8.88671875" style="676"/>
    <col min="13337" max="13349" width="0" style="676" hidden="1" customWidth="1"/>
    <col min="13350" max="13568" width="8.88671875" style="676"/>
    <col min="13569" max="13569" width="5.44140625" style="676" customWidth="1"/>
    <col min="13570" max="13570" width="4.44140625" style="676" customWidth="1"/>
    <col min="13571" max="13571" width="8.33203125" style="676" customWidth="1"/>
    <col min="13572" max="13572" width="7.109375" style="676" customWidth="1"/>
    <col min="13573" max="13573" width="9.33203125" style="676" customWidth="1"/>
    <col min="13574" max="13574" width="7.109375" style="676" customWidth="1"/>
    <col min="13575" max="13575" width="9.33203125" style="676" customWidth="1"/>
    <col min="13576" max="13576" width="7.109375" style="676" customWidth="1"/>
    <col min="13577" max="13577" width="9.33203125" style="676" customWidth="1"/>
    <col min="13578" max="13578" width="24.77734375" style="676" customWidth="1"/>
    <col min="13579" max="13581" width="8.5546875" style="676" customWidth="1"/>
    <col min="13582" max="13582" width="8.88671875" style="676"/>
    <col min="13583" max="13583" width="5.5546875" style="676" customWidth="1"/>
    <col min="13584" max="13584" width="4.5546875" style="676" customWidth="1"/>
    <col min="13585" max="13585" width="11.6640625" style="676" customWidth="1"/>
    <col min="13586" max="13592" width="8.88671875" style="676"/>
    <col min="13593" max="13605" width="0" style="676" hidden="1" customWidth="1"/>
    <col min="13606" max="13824" width="8.88671875" style="676"/>
    <col min="13825" max="13825" width="5.44140625" style="676" customWidth="1"/>
    <col min="13826" max="13826" width="4.44140625" style="676" customWidth="1"/>
    <col min="13827" max="13827" width="8.33203125" style="676" customWidth="1"/>
    <col min="13828" max="13828" width="7.109375" style="676" customWidth="1"/>
    <col min="13829" max="13829" width="9.33203125" style="676" customWidth="1"/>
    <col min="13830" max="13830" width="7.109375" style="676" customWidth="1"/>
    <col min="13831" max="13831" width="9.33203125" style="676" customWidth="1"/>
    <col min="13832" max="13832" width="7.109375" style="676" customWidth="1"/>
    <col min="13833" max="13833" width="9.33203125" style="676" customWidth="1"/>
    <col min="13834" max="13834" width="24.77734375" style="676" customWidth="1"/>
    <col min="13835" max="13837" width="8.5546875" style="676" customWidth="1"/>
    <col min="13838" max="13838" width="8.88671875" style="676"/>
    <col min="13839" max="13839" width="5.5546875" style="676" customWidth="1"/>
    <col min="13840" max="13840" width="4.5546875" style="676" customWidth="1"/>
    <col min="13841" max="13841" width="11.6640625" style="676" customWidth="1"/>
    <col min="13842" max="13848" width="8.88671875" style="676"/>
    <col min="13849" max="13861" width="0" style="676" hidden="1" customWidth="1"/>
    <col min="13862" max="14080" width="8.88671875" style="676"/>
    <col min="14081" max="14081" width="5.44140625" style="676" customWidth="1"/>
    <col min="14082" max="14082" width="4.44140625" style="676" customWidth="1"/>
    <col min="14083" max="14083" width="8.33203125" style="676" customWidth="1"/>
    <col min="14084" max="14084" width="7.109375" style="676" customWidth="1"/>
    <col min="14085" max="14085" width="9.33203125" style="676" customWidth="1"/>
    <col min="14086" max="14086" width="7.109375" style="676" customWidth="1"/>
    <col min="14087" max="14087" width="9.33203125" style="676" customWidth="1"/>
    <col min="14088" max="14088" width="7.109375" style="676" customWidth="1"/>
    <col min="14089" max="14089" width="9.33203125" style="676" customWidth="1"/>
    <col min="14090" max="14090" width="24.77734375" style="676" customWidth="1"/>
    <col min="14091" max="14093" width="8.5546875" style="676" customWidth="1"/>
    <col min="14094" max="14094" width="8.88671875" style="676"/>
    <col min="14095" max="14095" width="5.5546875" style="676" customWidth="1"/>
    <col min="14096" max="14096" width="4.5546875" style="676" customWidth="1"/>
    <col min="14097" max="14097" width="11.6640625" style="676" customWidth="1"/>
    <col min="14098" max="14104" width="8.88671875" style="676"/>
    <col min="14105" max="14117" width="0" style="676" hidden="1" customWidth="1"/>
    <col min="14118" max="14336" width="8.88671875" style="676"/>
    <col min="14337" max="14337" width="5.44140625" style="676" customWidth="1"/>
    <col min="14338" max="14338" width="4.44140625" style="676" customWidth="1"/>
    <col min="14339" max="14339" width="8.33203125" style="676" customWidth="1"/>
    <col min="14340" max="14340" width="7.109375" style="676" customWidth="1"/>
    <col min="14341" max="14341" width="9.33203125" style="676" customWidth="1"/>
    <col min="14342" max="14342" width="7.109375" style="676" customWidth="1"/>
    <col min="14343" max="14343" width="9.33203125" style="676" customWidth="1"/>
    <col min="14344" max="14344" width="7.109375" style="676" customWidth="1"/>
    <col min="14345" max="14345" width="9.33203125" style="676" customWidth="1"/>
    <col min="14346" max="14346" width="24.77734375" style="676" customWidth="1"/>
    <col min="14347" max="14349" width="8.5546875" style="676" customWidth="1"/>
    <col min="14350" max="14350" width="8.88671875" style="676"/>
    <col min="14351" max="14351" width="5.5546875" style="676" customWidth="1"/>
    <col min="14352" max="14352" width="4.5546875" style="676" customWidth="1"/>
    <col min="14353" max="14353" width="11.6640625" style="676" customWidth="1"/>
    <col min="14354" max="14360" width="8.88671875" style="676"/>
    <col min="14361" max="14373" width="0" style="676" hidden="1" customWidth="1"/>
    <col min="14374" max="14592" width="8.88671875" style="676"/>
    <col min="14593" max="14593" width="5.44140625" style="676" customWidth="1"/>
    <col min="14594" max="14594" width="4.44140625" style="676" customWidth="1"/>
    <col min="14595" max="14595" width="8.33203125" style="676" customWidth="1"/>
    <col min="14596" max="14596" width="7.109375" style="676" customWidth="1"/>
    <col min="14597" max="14597" width="9.33203125" style="676" customWidth="1"/>
    <col min="14598" max="14598" width="7.109375" style="676" customWidth="1"/>
    <col min="14599" max="14599" width="9.33203125" style="676" customWidth="1"/>
    <col min="14600" max="14600" width="7.109375" style="676" customWidth="1"/>
    <col min="14601" max="14601" width="9.33203125" style="676" customWidth="1"/>
    <col min="14602" max="14602" width="24.77734375" style="676" customWidth="1"/>
    <col min="14603" max="14605" width="8.5546875" style="676" customWidth="1"/>
    <col min="14606" max="14606" width="8.88671875" style="676"/>
    <col min="14607" max="14607" width="5.5546875" style="676" customWidth="1"/>
    <col min="14608" max="14608" width="4.5546875" style="676" customWidth="1"/>
    <col min="14609" max="14609" width="11.6640625" style="676" customWidth="1"/>
    <col min="14610" max="14616" width="8.88671875" style="676"/>
    <col min="14617" max="14629" width="0" style="676" hidden="1" customWidth="1"/>
    <col min="14630" max="14848" width="8.88671875" style="676"/>
    <col min="14849" max="14849" width="5.44140625" style="676" customWidth="1"/>
    <col min="14850" max="14850" width="4.44140625" style="676" customWidth="1"/>
    <col min="14851" max="14851" width="8.33203125" style="676" customWidth="1"/>
    <col min="14852" max="14852" width="7.109375" style="676" customWidth="1"/>
    <col min="14853" max="14853" width="9.33203125" style="676" customWidth="1"/>
    <col min="14854" max="14854" width="7.109375" style="676" customWidth="1"/>
    <col min="14855" max="14855" width="9.33203125" style="676" customWidth="1"/>
    <col min="14856" max="14856" width="7.109375" style="676" customWidth="1"/>
    <col min="14857" max="14857" width="9.33203125" style="676" customWidth="1"/>
    <col min="14858" max="14858" width="24.77734375" style="676" customWidth="1"/>
    <col min="14859" max="14861" width="8.5546875" style="676" customWidth="1"/>
    <col min="14862" max="14862" width="8.88671875" style="676"/>
    <col min="14863" max="14863" width="5.5546875" style="676" customWidth="1"/>
    <col min="14864" max="14864" width="4.5546875" style="676" customWidth="1"/>
    <col min="14865" max="14865" width="11.6640625" style="676" customWidth="1"/>
    <col min="14866" max="14872" width="8.88671875" style="676"/>
    <col min="14873" max="14885" width="0" style="676" hidden="1" customWidth="1"/>
    <col min="14886" max="15104" width="8.88671875" style="676"/>
    <col min="15105" max="15105" width="5.44140625" style="676" customWidth="1"/>
    <col min="15106" max="15106" width="4.44140625" style="676" customWidth="1"/>
    <col min="15107" max="15107" width="8.33203125" style="676" customWidth="1"/>
    <col min="15108" max="15108" width="7.109375" style="676" customWidth="1"/>
    <col min="15109" max="15109" width="9.33203125" style="676" customWidth="1"/>
    <col min="15110" max="15110" width="7.109375" style="676" customWidth="1"/>
    <col min="15111" max="15111" width="9.33203125" style="676" customWidth="1"/>
    <col min="15112" max="15112" width="7.109375" style="676" customWidth="1"/>
    <col min="15113" max="15113" width="9.33203125" style="676" customWidth="1"/>
    <col min="15114" max="15114" width="24.77734375" style="676" customWidth="1"/>
    <col min="15115" max="15117" width="8.5546875" style="676" customWidth="1"/>
    <col min="15118" max="15118" width="8.88671875" style="676"/>
    <col min="15119" max="15119" width="5.5546875" style="676" customWidth="1"/>
    <col min="15120" max="15120" width="4.5546875" style="676" customWidth="1"/>
    <col min="15121" max="15121" width="11.6640625" style="676" customWidth="1"/>
    <col min="15122" max="15128" width="8.88671875" style="676"/>
    <col min="15129" max="15141" width="0" style="676" hidden="1" customWidth="1"/>
    <col min="15142" max="15360" width="8.88671875" style="676"/>
    <col min="15361" max="15361" width="5.44140625" style="676" customWidth="1"/>
    <col min="15362" max="15362" width="4.44140625" style="676" customWidth="1"/>
    <col min="15363" max="15363" width="8.33203125" style="676" customWidth="1"/>
    <col min="15364" max="15364" width="7.109375" style="676" customWidth="1"/>
    <col min="15365" max="15365" width="9.33203125" style="676" customWidth="1"/>
    <col min="15366" max="15366" width="7.109375" style="676" customWidth="1"/>
    <col min="15367" max="15367" width="9.33203125" style="676" customWidth="1"/>
    <col min="15368" max="15368" width="7.109375" style="676" customWidth="1"/>
    <col min="15369" max="15369" width="9.33203125" style="676" customWidth="1"/>
    <col min="15370" max="15370" width="24.77734375" style="676" customWidth="1"/>
    <col min="15371" max="15373" width="8.5546875" style="676" customWidth="1"/>
    <col min="15374" max="15374" width="8.88671875" style="676"/>
    <col min="15375" max="15375" width="5.5546875" style="676" customWidth="1"/>
    <col min="15376" max="15376" width="4.5546875" style="676" customWidth="1"/>
    <col min="15377" max="15377" width="11.6640625" style="676" customWidth="1"/>
    <col min="15378" max="15384" width="8.88671875" style="676"/>
    <col min="15385" max="15397" width="0" style="676" hidden="1" customWidth="1"/>
    <col min="15398" max="15616" width="8.88671875" style="676"/>
    <col min="15617" max="15617" width="5.44140625" style="676" customWidth="1"/>
    <col min="15618" max="15618" width="4.44140625" style="676" customWidth="1"/>
    <col min="15619" max="15619" width="8.33203125" style="676" customWidth="1"/>
    <col min="15620" max="15620" width="7.109375" style="676" customWidth="1"/>
    <col min="15621" max="15621" width="9.33203125" style="676" customWidth="1"/>
    <col min="15622" max="15622" width="7.109375" style="676" customWidth="1"/>
    <col min="15623" max="15623" width="9.33203125" style="676" customWidth="1"/>
    <col min="15624" max="15624" width="7.109375" style="676" customWidth="1"/>
    <col min="15625" max="15625" width="9.33203125" style="676" customWidth="1"/>
    <col min="15626" max="15626" width="24.77734375" style="676" customWidth="1"/>
    <col min="15627" max="15629" width="8.5546875" style="676" customWidth="1"/>
    <col min="15630" max="15630" width="8.88671875" style="676"/>
    <col min="15631" max="15631" width="5.5546875" style="676" customWidth="1"/>
    <col min="15632" max="15632" width="4.5546875" style="676" customWidth="1"/>
    <col min="15633" max="15633" width="11.6640625" style="676" customWidth="1"/>
    <col min="15634" max="15640" width="8.88671875" style="676"/>
    <col min="15641" max="15653" width="0" style="676" hidden="1" customWidth="1"/>
    <col min="15654" max="15872" width="8.88671875" style="676"/>
    <col min="15873" max="15873" width="5.44140625" style="676" customWidth="1"/>
    <col min="15874" max="15874" width="4.44140625" style="676" customWidth="1"/>
    <col min="15875" max="15875" width="8.33203125" style="676" customWidth="1"/>
    <col min="15876" max="15876" width="7.109375" style="676" customWidth="1"/>
    <col min="15877" max="15877" width="9.33203125" style="676" customWidth="1"/>
    <col min="15878" max="15878" width="7.109375" style="676" customWidth="1"/>
    <col min="15879" max="15879" width="9.33203125" style="676" customWidth="1"/>
    <col min="15880" max="15880" width="7.109375" style="676" customWidth="1"/>
    <col min="15881" max="15881" width="9.33203125" style="676" customWidth="1"/>
    <col min="15882" max="15882" width="24.77734375" style="676" customWidth="1"/>
    <col min="15883" max="15885" width="8.5546875" style="676" customWidth="1"/>
    <col min="15886" max="15886" width="8.88671875" style="676"/>
    <col min="15887" max="15887" width="5.5546875" style="676" customWidth="1"/>
    <col min="15888" max="15888" width="4.5546875" style="676" customWidth="1"/>
    <col min="15889" max="15889" width="11.6640625" style="676" customWidth="1"/>
    <col min="15890" max="15896" width="8.88671875" style="676"/>
    <col min="15897" max="15909" width="0" style="676" hidden="1" customWidth="1"/>
    <col min="15910" max="16128" width="8.88671875" style="676"/>
    <col min="16129" max="16129" width="5.44140625" style="676" customWidth="1"/>
    <col min="16130" max="16130" width="4.44140625" style="676" customWidth="1"/>
    <col min="16131" max="16131" width="8.33203125" style="676" customWidth="1"/>
    <col min="16132" max="16132" width="7.109375" style="676" customWidth="1"/>
    <col min="16133" max="16133" width="9.33203125" style="676" customWidth="1"/>
    <col min="16134" max="16134" width="7.109375" style="676" customWidth="1"/>
    <col min="16135" max="16135" width="9.33203125" style="676" customWidth="1"/>
    <col min="16136" max="16136" width="7.109375" style="676" customWidth="1"/>
    <col min="16137" max="16137" width="9.33203125" style="676" customWidth="1"/>
    <col min="16138" max="16138" width="24.77734375" style="676" customWidth="1"/>
    <col min="16139" max="16141" width="8.5546875" style="676" customWidth="1"/>
    <col min="16142" max="16142" width="8.88671875" style="676"/>
    <col min="16143" max="16143" width="5.5546875" style="676" customWidth="1"/>
    <col min="16144" max="16144" width="4.5546875" style="676" customWidth="1"/>
    <col min="16145" max="16145" width="11.6640625" style="676" customWidth="1"/>
    <col min="16146" max="16152" width="8.88671875" style="676"/>
    <col min="16153" max="16165" width="0" style="676" hidden="1" customWidth="1"/>
    <col min="16166" max="16384" width="8.88671875" style="676"/>
  </cols>
  <sheetData>
    <row r="1" spans="1:37" ht="24.6" x14ac:dyDescent="0.25">
      <c r="A1" s="1067" t="e">
        <f>[4]Altalanos!$A$6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e">
        <f>[4]Altalanos!$B$8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[4]Altalanos!$A$10</f>
        <v>#REF!</v>
      </c>
      <c r="B4" s="1068"/>
      <c r="C4" s="1068"/>
      <c r="D4" s="775"/>
      <c r="E4" s="776" t="e">
        <f>[4]Altalanos!$C$10</f>
        <v>#REF!</v>
      </c>
      <c r="F4" s="776"/>
      <c r="G4" s="776"/>
      <c r="H4" s="566"/>
      <c r="I4" s="776"/>
      <c r="J4" s="777"/>
      <c r="K4" s="566"/>
      <c r="L4" s="779" t="e">
        <f>[4]Altalanos!$E$10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IF(OR([4]Altalanos!$A$8="F1",[4]Altalanos!$A$8="F2",[4]Altalanos!$A$8="N1",[4]Altalanos!$A$8="N2"),1,2)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856" t="str">
        <f>IF($B7="","",VLOOKUP($B7,'B-VI.kcs-U16-L elo'!$A$7:$O$22,5))</f>
        <v>100609</v>
      </c>
      <c r="D7" s="856">
        <f>IF($B7="","",VLOOKUP($B7,'B-VI.kcs-U16-L elo'!$A$7:$O$22,15))</f>
        <v>0</v>
      </c>
      <c r="E7" s="857" t="str">
        <f>UPPER(IF($B7="","",VLOOKUP($B7,'B-VI.kcs-U16-L elo'!$A$7:$O$22,2)))</f>
        <v>CSERVENKA</v>
      </c>
      <c r="F7" s="796"/>
      <c r="G7" s="857" t="str">
        <f>IF($B7="","",VLOOKUP($B7,'B-VI.kcs-U16-L elo'!$A$7:$O$22,3))</f>
        <v>Luca</v>
      </c>
      <c r="H7" s="796"/>
      <c r="I7" s="857" t="str">
        <f>IF($B7="","",VLOOKUP($B7,'B-VI.kcs-U16-L elo'!$A$7:$O$22,4))</f>
        <v>PTE Gyakorló Ált.Isk.,Gimn. és Óvoda</v>
      </c>
      <c r="J7" s="784"/>
      <c r="K7" s="788" t="s">
        <v>573</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856" t="str">
        <f>IF($B9="","",VLOOKUP($B9,'B-VI.kcs-U16-L elo'!$A$7:$O$22,5))</f>
        <v>100126</v>
      </c>
      <c r="D9" s="856">
        <f>IF($B9="","",VLOOKUP($B9,'B-VI.kcs-U16-L elo'!$A$7:$O$22,15))</f>
        <v>0</v>
      </c>
      <c r="E9" s="857" t="str">
        <f>UPPER(IF($B9="","",VLOOKUP($B9,'B-VI.kcs-U16-L elo'!$A$7:$O$22,2)))</f>
        <v>PÉTER</v>
      </c>
      <c r="F9" s="796"/>
      <c r="G9" s="857" t="str">
        <f>IF($B9="","",VLOOKUP($B9,'B-VI.kcs-U16-L elo'!$A$7:$O$22,3))</f>
        <v>Nóra</v>
      </c>
      <c r="H9" s="796"/>
      <c r="I9" s="1047" t="str">
        <f>IF($B9="","",VLOOKUP($B9,'B-VI.kcs-U16-L elo'!$A$7:$O$22,4))</f>
        <v>Pécsi Ref.Koll.Gimn.,Techn.,Szakképző Isk., Ált.Isk.,Óvodája,AMI</v>
      </c>
      <c r="J9" s="784"/>
      <c r="K9" s="788" t="s">
        <v>574</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c r="C11" s="856" t="str">
        <f>IF($B11="","",VLOOKUP($B11,'B-VI.kcs-U16-L elo'!$A$7:$O$22,5))</f>
        <v/>
      </c>
      <c r="D11" s="856" t="str">
        <f>IF($B11="","",VLOOKUP($B11,'B-VI.kcs-U16-L elo'!$A$7:$O$22,15))</f>
        <v/>
      </c>
      <c r="E11" s="857" t="str">
        <f>UPPER(IF($B11="","",VLOOKUP($B11,'B-VI.kcs-U16-L elo'!$A$7:$O$22,2)))</f>
        <v/>
      </c>
      <c r="F11" s="796"/>
      <c r="G11" s="857" t="str">
        <f>IF($B11="","",VLOOKUP($B11,'B-VI.kcs-U16-L elo'!$A$7:$O$22,3))</f>
        <v/>
      </c>
      <c r="H11" s="796"/>
      <c r="I11" s="857" t="str">
        <f>IF($B11="","",VLOOKUP($B11,'B-VI.kcs-U16-L elo'!$A$7:$O$22,4))</f>
        <v/>
      </c>
      <c r="J11" s="784"/>
      <c r="K11" s="788"/>
      <c r="L11" s="789" t="str">
        <f>IF(K11="","",CONCATENATE(VLOOKUP($Y$3,$AB$1:$AK$1,K11)," pont"))</f>
        <v/>
      </c>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CSERVENKA</v>
      </c>
      <c r="E18" s="1066"/>
      <c r="F18" s="1066" t="str">
        <f>E9</f>
        <v>PÉTER</v>
      </c>
      <c r="G18" s="1066"/>
      <c r="H18" s="1066" t="str">
        <f>E11</f>
        <v/>
      </c>
      <c r="I18" s="1066"/>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CSERVENKA</v>
      </c>
      <c r="C19" s="1071"/>
      <c r="D19" s="1072"/>
      <c r="E19" s="1072"/>
      <c r="F19" s="1073" t="s">
        <v>626</v>
      </c>
      <c r="G19" s="1073"/>
      <c r="H19" s="1073"/>
      <c r="I19" s="1073"/>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PÉTER</v>
      </c>
      <c r="C20" s="1071"/>
      <c r="D20" s="1115" t="s">
        <v>627</v>
      </c>
      <c r="E20" s="1115"/>
      <c r="F20" s="1072"/>
      <c r="G20" s="1072"/>
      <c r="H20" s="1073"/>
      <c r="I20" s="1073"/>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
      </c>
      <c r="C21" s="1071"/>
      <c r="D21" s="1073"/>
      <c r="E21" s="1073"/>
      <c r="F21" s="1073"/>
      <c r="G21" s="1073"/>
      <c r="H21" s="1072"/>
      <c r="I21" s="1072"/>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35" priority="2" stopIfTrue="1" operator="equal">
      <formula>"Bye"</formula>
    </cfRule>
  </conditionalFormatting>
  <conditionalFormatting sqref="R41">
    <cfRule type="expression" dxfId="34"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A414-0EC8-4B65-A661-5688FC384E78}">
  <sheetPr codeName="Sheet27">
    <tabColor indexed="42"/>
  </sheetPr>
  <dimension ref="A1:Q156"/>
  <sheetViews>
    <sheetView showGridLines="0" showZeros="0"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6.5546875" style="676" customWidth="1"/>
    <col min="3" max="3" width="14" style="676" customWidth="1"/>
    <col min="4" max="4" width="35.88671875" style="749" bestFit="1" customWidth="1"/>
    <col min="5" max="5" width="12.109375" style="750" customWidth="1"/>
    <col min="6" max="6" width="6.109375" style="751" hidden="1" customWidth="1"/>
    <col min="7" max="7" width="29.8867187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256" width="8.88671875" style="676"/>
    <col min="257" max="257" width="3.88671875" style="676" customWidth="1"/>
    <col min="258" max="258" width="16.5546875" style="676" customWidth="1"/>
    <col min="259" max="259" width="14" style="676" customWidth="1"/>
    <col min="260" max="260" width="35.88671875" style="676" bestFit="1" customWidth="1"/>
    <col min="261" max="261" width="12.109375" style="676" customWidth="1"/>
    <col min="262" max="262" width="0" style="676" hidden="1" customWidth="1"/>
    <col min="263" max="263" width="29.88671875" style="676" customWidth="1"/>
    <col min="264" max="264" width="7.6640625" style="676" customWidth="1"/>
    <col min="265" max="269" width="0" style="676" hidden="1" customWidth="1"/>
    <col min="270" max="271" width="7.44140625" style="676" customWidth="1"/>
    <col min="272" max="272" width="0" style="676" hidden="1" customWidth="1"/>
    <col min="273" max="273" width="7.44140625" style="676" customWidth="1"/>
    <col min="274" max="512" width="8.88671875" style="676"/>
    <col min="513" max="513" width="3.88671875" style="676" customWidth="1"/>
    <col min="514" max="514" width="16.5546875" style="676" customWidth="1"/>
    <col min="515" max="515" width="14" style="676" customWidth="1"/>
    <col min="516" max="516" width="35.88671875" style="676" bestFit="1" customWidth="1"/>
    <col min="517" max="517" width="12.109375" style="676" customWidth="1"/>
    <col min="518" max="518" width="0" style="676" hidden="1" customWidth="1"/>
    <col min="519" max="519" width="29.88671875" style="676" customWidth="1"/>
    <col min="520" max="520" width="7.6640625" style="676" customWidth="1"/>
    <col min="521" max="525" width="0" style="676" hidden="1" customWidth="1"/>
    <col min="526" max="527" width="7.44140625" style="676" customWidth="1"/>
    <col min="528" max="528" width="0" style="676" hidden="1" customWidth="1"/>
    <col min="529" max="529" width="7.44140625" style="676" customWidth="1"/>
    <col min="530" max="768" width="8.88671875" style="676"/>
    <col min="769" max="769" width="3.88671875" style="676" customWidth="1"/>
    <col min="770" max="770" width="16.5546875" style="676" customWidth="1"/>
    <col min="771" max="771" width="14" style="676" customWidth="1"/>
    <col min="772" max="772" width="35.88671875" style="676" bestFit="1" customWidth="1"/>
    <col min="773" max="773" width="12.109375" style="676" customWidth="1"/>
    <col min="774" max="774" width="0" style="676" hidden="1" customWidth="1"/>
    <col min="775" max="775" width="29.88671875" style="676" customWidth="1"/>
    <col min="776" max="776" width="7.6640625" style="676" customWidth="1"/>
    <col min="777" max="781" width="0" style="676" hidden="1" customWidth="1"/>
    <col min="782" max="783" width="7.44140625" style="676" customWidth="1"/>
    <col min="784" max="784" width="0" style="676" hidden="1" customWidth="1"/>
    <col min="785" max="785" width="7.44140625" style="676" customWidth="1"/>
    <col min="786" max="1024" width="8.88671875" style="676"/>
    <col min="1025" max="1025" width="3.88671875" style="676" customWidth="1"/>
    <col min="1026" max="1026" width="16.5546875" style="676" customWidth="1"/>
    <col min="1027" max="1027" width="14" style="676" customWidth="1"/>
    <col min="1028" max="1028" width="35.88671875" style="676" bestFit="1" customWidth="1"/>
    <col min="1029" max="1029" width="12.109375" style="676" customWidth="1"/>
    <col min="1030" max="1030" width="0" style="676" hidden="1" customWidth="1"/>
    <col min="1031" max="1031" width="29.88671875" style="676" customWidth="1"/>
    <col min="1032" max="1032" width="7.6640625" style="676" customWidth="1"/>
    <col min="1033" max="1037" width="0" style="676" hidden="1" customWidth="1"/>
    <col min="1038" max="1039" width="7.44140625" style="676" customWidth="1"/>
    <col min="1040" max="1040" width="0" style="676" hidden="1" customWidth="1"/>
    <col min="1041" max="1041" width="7.44140625" style="676" customWidth="1"/>
    <col min="1042" max="1280" width="8.88671875" style="676"/>
    <col min="1281" max="1281" width="3.88671875" style="676" customWidth="1"/>
    <col min="1282" max="1282" width="16.5546875" style="676" customWidth="1"/>
    <col min="1283" max="1283" width="14" style="676" customWidth="1"/>
    <col min="1284" max="1284" width="35.88671875" style="676" bestFit="1" customWidth="1"/>
    <col min="1285" max="1285" width="12.109375" style="676" customWidth="1"/>
    <col min="1286" max="1286" width="0" style="676" hidden="1" customWidth="1"/>
    <col min="1287" max="1287" width="29.88671875" style="676" customWidth="1"/>
    <col min="1288" max="1288" width="7.6640625" style="676" customWidth="1"/>
    <col min="1289" max="1293" width="0" style="676" hidden="1" customWidth="1"/>
    <col min="1294" max="1295" width="7.44140625" style="676" customWidth="1"/>
    <col min="1296" max="1296" width="0" style="676" hidden="1" customWidth="1"/>
    <col min="1297" max="1297" width="7.44140625" style="676" customWidth="1"/>
    <col min="1298" max="1536" width="8.88671875" style="676"/>
    <col min="1537" max="1537" width="3.88671875" style="676" customWidth="1"/>
    <col min="1538" max="1538" width="16.5546875" style="676" customWidth="1"/>
    <col min="1539" max="1539" width="14" style="676" customWidth="1"/>
    <col min="1540" max="1540" width="35.88671875" style="676" bestFit="1" customWidth="1"/>
    <col min="1541" max="1541" width="12.109375" style="676" customWidth="1"/>
    <col min="1542" max="1542" width="0" style="676" hidden="1" customWidth="1"/>
    <col min="1543" max="1543" width="29.88671875" style="676" customWidth="1"/>
    <col min="1544" max="1544" width="7.6640625" style="676" customWidth="1"/>
    <col min="1545" max="1549" width="0" style="676" hidden="1" customWidth="1"/>
    <col min="1550" max="1551" width="7.44140625" style="676" customWidth="1"/>
    <col min="1552" max="1552" width="0" style="676" hidden="1" customWidth="1"/>
    <col min="1553" max="1553" width="7.44140625" style="676" customWidth="1"/>
    <col min="1554" max="1792" width="8.88671875" style="676"/>
    <col min="1793" max="1793" width="3.88671875" style="676" customWidth="1"/>
    <col min="1794" max="1794" width="16.5546875" style="676" customWidth="1"/>
    <col min="1795" max="1795" width="14" style="676" customWidth="1"/>
    <col min="1796" max="1796" width="35.88671875" style="676" bestFit="1" customWidth="1"/>
    <col min="1797" max="1797" width="12.109375" style="676" customWidth="1"/>
    <col min="1798" max="1798" width="0" style="676" hidden="1" customWidth="1"/>
    <col min="1799" max="1799" width="29.88671875" style="676" customWidth="1"/>
    <col min="1800" max="1800" width="7.6640625" style="676" customWidth="1"/>
    <col min="1801" max="1805" width="0" style="676" hidden="1" customWidth="1"/>
    <col min="1806" max="1807" width="7.44140625" style="676" customWidth="1"/>
    <col min="1808" max="1808" width="0" style="676" hidden="1" customWidth="1"/>
    <col min="1809" max="1809" width="7.44140625" style="676" customWidth="1"/>
    <col min="1810" max="2048" width="8.88671875" style="676"/>
    <col min="2049" max="2049" width="3.88671875" style="676" customWidth="1"/>
    <col min="2050" max="2050" width="16.5546875" style="676" customWidth="1"/>
    <col min="2051" max="2051" width="14" style="676" customWidth="1"/>
    <col min="2052" max="2052" width="35.88671875" style="676" bestFit="1" customWidth="1"/>
    <col min="2053" max="2053" width="12.109375" style="676" customWidth="1"/>
    <col min="2054" max="2054" width="0" style="676" hidden="1" customWidth="1"/>
    <col min="2055" max="2055" width="29.88671875" style="676" customWidth="1"/>
    <col min="2056" max="2056" width="7.6640625" style="676" customWidth="1"/>
    <col min="2057" max="2061" width="0" style="676" hidden="1" customWidth="1"/>
    <col min="2062" max="2063" width="7.44140625" style="676" customWidth="1"/>
    <col min="2064" max="2064" width="0" style="676" hidden="1" customWidth="1"/>
    <col min="2065" max="2065" width="7.44140625" style="676" customWidth="1"/>
    <col min="2066" max="2304" width="8.88671875" style="676"/>
    <col min="2305" max="2305" width="3.88671875" style="676" customWidth="1"/>
    <col min="2306" max="2306" width="16.5546875" style="676" customWidth="1"/>
    <col min="2307" max="2307" width="14" style="676" customWidth="1"/>
    <col min="2308" max="2308" width="35.88671875" style="676" bestFit="1" customWidth="1"/>
    <col min="2309" max="2309" width="12.109375" style="676" customWidth="1"/>
    <col min="2310" max="2310" width="0" style="676" hidden="1" customWidth="1"/>
    <col min="2311" max="2311" width="29.88671875" style="676" customWidth="1"/>
    <col min="2312" max="2312" width="7.6640625" style="676" customWidth="1"/>
    <col min="2313" max="2317" width="0" style="676" hidden="1" customWidth="1"/>
    <col min="2318" max="2319" width="7.44140625" style="676" customWidth="1"/>
    <col min="2320" max="2320" width="0" style="676" hidden="1" customWidth="1"/>
    <col min="2321" max="2321" width="7.44140625" style="676" customWidth="1"/>
    <col min="2322" max="2560" width="8.88671875" style="676"/>
    <col min="2561" max="2561" width="3.88671875" style="676" customWidth="1"/>
    <col min="2562" max="2562" width="16.5546875" style="676" customWidth="1"/>
    <col min="2563" max="2563" width="14" style="676" customWidth="1"/>
    <col min="2564" max="2564" width="35.88671875" style="676" bestFit="1" customWidth="1"/>
    <col min="2565" max="2565" width="12.109375" style="676" customWidth="1"/>
    <col min="2566" max="2566" width="0" style="676" hidden="1" customWidth="1"/>
    <col min="2567" max="2567" width="29.88671875" style="676" customWidth="1"/>
    <col min="2568" max="2568" width="7.6640625" style="676" customWidth="1"/>
    <col min="2569" max="2573" width="0" style="676" hidden="1" customWidth="1"/>
    <col min="2574" max="2575" width="7.44140625" style="676" customWidth="1"/>
    <col min="2576" max="2576" width="0" style="676" hidden="1" customWidth="1"/>
    <col min="2577" max="2577" width="7.44140625" style="676" customWidth="1"/>
    <col min="2578" max="2816" width="8.88671875" style="676"/>
    <col min="2817" max="2817" width="3.88671875" style="676" customWidth="1"/>
    <col min="2818" max="2818" width="16.5546875" style="676" customWidth="1"/>
    <col min="2819" max="2819" width="14" style="676" customWidth="1"/>
    <col min="2820" max="2820" width="35.88671875" style="676" bestFit="1" customWidth="1"/>
    <col min="2821" max="2821" width="12.109375" style="676" customWidth="1"/>
    <col min="2822" max="2822" width="0" style="676" hidden="1" customWidth="1"/>
    <col min="2823" max="2823" width="29.88671875" style="676" customWidth="1"/>
    <col min="2824" max="2824" width="7.6640625" style="676" customWidth="1"/>
    <col min="2825" max="2829" width="0" style="676" hidden="1" customWidth="1"/>
    <col min="2830" max="2831" width="7.44140625" style="676" customWidth="1"/>
    <col min="2832" max="2832" width="0" style="676" hidden="1" customWidth="1"/>
    <col min="2833" max="2833" width="7.44140625" style="676" customWidth="1"/>
    <col min="2834" max="3072" width="8.88671875" style="676"/>
    <col min="3073" max="3073" width="3.88671875" style="676" customWidth="1"/>
    <col min="3074" max="3074" width="16.5546875" style="676" customWidth="1"/>
    <col min="3075" max="3075" width="14" style="676" customWidth="1"/>
    <col min="3076" max="3076" width="35.88671875" style="676" bestFit="1" customWidth="1"/>
    <col min="3077" max="3077" width="12.109375" style="676" customWidth="1"/>
    <col min="3078" max="3078" width="0" style="676" hidden="1" customWidth="1"/>
    <col min="3079" max="3079" width="29.88671875" style="676" customWidth="1"/>
    <col min="3080" max="3080" width="7.6640625" style="676" customWidth="1"/>
    <col min="3081" max="3085" width="0" style="676" hidden="1" customWidth="1"/>
    <col min="3086" max="3087" width="7.44140625" style="676" customWidth="1"/>
    <col min="3088" max="3088" width="0" style="676" hidden="1" customWidth="1"/>
    <col min="3089" max="3089" width="7.44140625" style="676" customWidth="1"/>
    <col min="3090" max="3328" width="8.88671875" style="676"/>
    <col min="3329" max="3329" width="3.88671875" style="676" customWidth="1"/>
    <col min="3330" max="3330" width="16.5546875" style="676" customWidth="1"/>
    <col min="3331" max="3331" width="14" style="676" customWidth="1"/>
    <col min="3332" max="3332" width="35.88671875" style="676" bestFit="1" customWidth="1"/>
    <col min="3333" max="3333" width="12.109375" style="676" customWidth="1"/>
    <col min="3334" max="3334" width="0" style="676" hidden="1" customWidth="1"/>
    <col min="3335" max="3335" width="29.88671875" style="676" customWidth="1"/>
    <col min="3336" max="3336" width="7.6640625" style="676" customWidth="1"/>
    <col min="3337" max="3341" width="0" style="676" hidden="1" customWidth="1"/>
    <col min="3342" max="3343" width="7.44140625" style="676" customWidth="1"/>
    <col min="3344" max="3344" width="0" style="676" hidden="1" customWidth="1"/>
    <col min="3345" max="3345" width="7.44140625" style="676" customWidth="1"/>
    <col min="3346" max="3584" width="8.88671875" style="676"/>
    <col min="3585" max="3585" width="3.88671875" style="676" customWidth="1"/>
    <col min="3586" max="3586" width="16.5546875" style="676" customWidth="1"/>
    <col min="3587" max="3587" width="14" style="676" customWidth="1"/>
    <col min="3588" max="3588" width="35.88671875" style="676" bestFit="1" customWidth="1"/>
    <col min="3589" max="3589" width="12.109375" style="676" customWidth="1"/>
    <col min="3590" max="3590" width="0" style="676" hidden="1" customWidth="1"/>
    <col min="3591" max="3591" width="29.88671875" style="676" customWidth="1"/>
    <col min="3592" max="3592" width="7.6640625" style="676" customWidth="1"/>
    <col min="3593" max="3597" width="0" style="676" hidden="1" customWidth="1"/>
    <col min="3598" max="3599" width="7.44140625" style="676" customWidth="1"/>
    <col min="3600" max="3600" width="0" style="676" hidden="1" customWidth="1"/>
    <col min="3601" max="3601" width="7.44140625" style="676" customWidth="1"/>
    <col min="3602" max="3840" width="8.88671875" style="676"/>
    <col min="3841" max="3841" width="3.88671875" style="676" customWidth="1"/>
    <col min="3842" max="3842" width="16.5546875" style="676" customWidth="1"/>
    <col min="3843" max="3843" width="14" style="676" customWidth="1"/>
    <col min="3844" max="3844" width="35.88671875" style="676" bestFit="1" customWidth="1"/>
    <col min="3845" max="3845" width="12.109375" style="676" customWidth="1"/>
    <col min="3846" max="3846" width="0" style="676" hidden="1" customWidth="1"/>
    <col min="3847" max="3847" width="29.88671875" style="676" customWidth="1"/>
    <col min="3848" max="3848" width="7.6640625" style="676" customWidth="1"/>
    <col min="3849" max="3853" width="0" style="676" hidden="1" customWidth="1"/>
    <col min="3854" max="3855" width="7.44140625" style="676" customWidth="1"/>
    <col min="3856" max="3856" width="0" style="676" hidden="1" customWidth="1"/>
    <col min="3857" max="3857" width="7.44140625" style="676" customWidth="1"/>
    <col min="3858" max="4096" width="8.88671875" style="676"/>
    <col min="4097" max="4097" width="3.88671875" style="676" customWidth="1"/>
    <col min="4098" max="4098" width="16.5546875" style="676" customWidth="1"/>
    <col min="4099" max="4099" width="14" style="676" customWidth="1"/>
    <col min="4100" max="4100" width="35.88671875" style="676" bestFit="1" customWidth="1"/>
    <col min="4101" max="4101" width="12.109375" style="676" customWidth="1"/>
    <col min="4102" max="4102" width="0" style="676" hidden="1" customWidth="1"/>
    <col min="4103" max="4103" width="29.88671875" style="676" customWidth="1"/>
    <col min="4104" max="4104" width="7.6640625" style="676" customWidth="1"/>
    <col min="4105" max="4109" width="0" style="676" hidden="1" customWidth="1"/>
    <col min="4110" max="4111" width="7.44140625" style="676" customWidth="1"/>
    <col min="4112" max="4112" width="0" style="676" hidden="1" customWidth="1"/>
    <col min="4113" max="4113" width="7.44140625" style="676" customWidth="1"/>
    <col min="4114" max="4352" width="8.88671875" style="676"/>
    <col min="4353" max="4353" width="3.88671875" style="676" customWidth="1"/>
    <col min="4354" max="4354" width="16.5546875" style="676" customWidth="1"/>
    <col min="4355" max="4355" width="14" style="676" customWidth="1"/>
    <col min="4356" max="4356" width="35.88671875" style="676" bestFit="1" customWidth="1"/>
    <col min="4357" max="4357" width="12.109375" style="676" customWidth="1"/>
    <col min="4358" max="4358" width="0" style="676" hidden="1" customWidth="1"/>
    <col min="4359" max="4359" width="29.88671875" style="676" customWidth="1"/>
    <col min="4360" max="4360" width="7.6640625" style="676" customWidth="1"/>
    <col min="4361" max="4365" width="0" style="676" hidden="1" customWidth="1"/>
    <col min="4366" max="4367" width="7.44140625" style="676" customWidth="1"/>
    <col min="4368" max="4368" width="0" style="676" hidden="1" customWidth="1"/>
    <col min="4369" max="4369" width="7.44140625" style="676" customWidth="1"/>
    <col min="4370" max="4608" width="8.88671875" style="676"/>
    <col min="4609" max="4609" width="3.88671875" style="676" customWidth="1"/>
    <col min="4610" max="4610" width="16.5546875" style="676" customWidth="1"/>
    <col min="4611" max="4611" width="14" style="676" customWidth="1"/>
    <col min="4612" max="4612" width="35.88671875" style="676" bestFit="1" customWidth="1"/>
    <col min="4613" max="4613" width="12.109375" style="676" customWidth="1"/>
    <col min="4614" max="4614" width="0" style="676" hidden="1" customWidth="1"/>
    <col min="4615" max="4615" width="29.88671875" style="676" customWidth="1"/>
    <col min="4616" max="4616" width="7.6640625" style="676" customWidth="1"/>
    <col min="4617" max="4621" width="0" style="676" hidden="1" customWidth="1"/>
    <col min="4622" max="4623" width="7.44140625" style="676" customWidth="1"/>
    <col min="4624" max="4624" width="0" style="676" hidden="1" customWidth="1"/>
    <col min="4625" max="4625" width="7.44140625" style="676" customWidth="1"/>
    <col min="4626" max="4864" width="8.88671875" style="676"/>
    <col min="4865" max="4865" width="3.88671875" style="676" customWidth="1"/>
    <col min="4866" max="4866" width="16.5546875" style="676" customWidth="1"/>
    <col min="4867" max="4867" width="14" style="676" customWidth="1"/>
    <col min="4868" max="4868" width="35.88671875" style="676" bestFit="1" customWidth="1"/>
    <col min="4869" max="4869" width="12.109375" style="676" customWidth="1"/>
    <col min="4870" max="4870" width="0" style="676" hidden="1" customWidth="1"/>
    <col min="4871" max="4871" width="29.88671875" style="676" customWidth="1"/>
    <col min="4872" max="4872" width="7.6640625" style="676" customWidth="1"/>
    <col min="4873" max="4877" width="0" style="676" hidden="1" customWidth="1"/>
    <col min="4878" max="4879" width="7.44140625" style="676" customWidth="1"/>
    <col min="4880" max="4880" width="0" style="676" hidden="1" customWidth="1"/>
    <col min="4881" max="4881" width="7.44140625" style="676" customWidth="1"/>
    <col min="4882" max="5120" width="8.88671875" style="676"/>
    <col min="5121" max="5121" width="3.88671875" style="676" customWidth="1"/>
    <col min="5122" max="5122" width="16.5546875" style="676" customWidth="1"/>
    <col min="5123" max="5123" width="14" style="676" customWidth="1"/>
    <col min="5124" max="5124" width="35.88671875" style="676" bestFit="1" customWidth="1"/>
    <col min="5125" max="5125" width="12.109375" style="676" customWidth="1"/>
    <col min="5126" max="5126" width="0" style="676" hidden="1" customWidth="1"/>
    <col min="5127" max="5127" width="29.88671875" style="676" customWidth="1"/>
    <col min="5128" max="5128" width="7.6640625" style="676" customWidth="1"/>
    <col min="5129" max="5133" width="0" style="676" hidden="1" customWidth="1"/>
    <col min="5134" max="5135" width="7.44140625" style="676" customWidth="1"/>
    <col min="5136" max="5136" width="0" style="676" hidden="1" customWidth="1"/>
    <col min="5137" max="5137" width="7.44140625" style="676" customWidth="1"/>
    <col min="5138" max="5376" width="8.88671875" style="676"/>
    <col min="5377" max="5377" width="3.88671875" style="676" customWidth="1"/>
    <col min="5378" max="5378" width="16.5546875" style="676" customWidth="1"/>
    <col min="5379" max="5379" width="14" style="676" customWidth="1"/>
    <col min="5380" max="5380" width="35.88671875" style="676" bestFit="1" customWidth="1"/>
    <col min="5381" max="5381" width="12.109375" style="676" customWidth="1"/>
    <col min="5382" max="5382" width="0" style="676" hidden="1" customWidth="1"/>
    <col min="5383" max="5383" width="29.88671875" style="676" customWidth="1"/>
    <col min="5384" max="5384" width="7.6640625" style="676" customWidth="1"/>
    <col min="5385" max="5389" width="0" style="676" hidden="1" customWidth="1"/>
    <col min="5390" max="5391" width="7.44140625" style="676" customWidth="1"/>
    <col min="5392" max="5392" width="0" style="676" hidden="1" customWidth="1"/>
    <col min="5393" max="5393" width="7.44140625" style="676" customWidth="1"/>
    <col min="5394" max="5632" width="8.88671875" style="676"/>
    <col min="5633" max="5633" width="3.88671875" style="676" customWidth="1"/>
    <col min="5634" max="5634" width="16.5546875" style="676" customWidth="1"/>
    <col min="5635" max="5635" width="14" style="676" customWidth="1"/>
    <col min="5636" max="5636" width="35.88671875" style="676" bestFit="1" customWidth="1"/>
    <col min="5637" max="5637" width="12.109375" style="676" customWidth="1"/>
    <col min="5638" max="5638" width="0" style="676" hidden="1" customWidth="1"/>
    <col min="5639" max="5639" width="29.88671875" style="676" customWidth="1"/>
    <col min="5640" max="5640" width="7.6640625" style="676" customWidth="1"/>
    <col min="5641" max="5645" width="0" style="676" hidden="1" customWidth="1"/>
    <col min="5646" max="5647" width="7.44140625" style="676" customWidth="1"/>
    <col min="5648" max="5648" width="0" style="676" hidden="1" customWidth="1"/>
    <col min="5649" max="5649" width="7.44140625" style="676" customWidth="1"/>
    <col min="5650" max="5888" width="8.88671875" style="676"/>
    <col min="5889" max="5889" width="3.88671875" style="676" customWidth="1"/>
    <col min="5890" max="5890" width="16.5546875" style="676" customWidth="1"/>
    <col min="5891" max="5891" width="14" style="676" customWidth="1"/>
    <col min="5892" max="5892" width="35.88671875" style="676" bestFit="1" customWidth="1"/>
    <col min="5893" max="5893" width="12.109375" style="676" customWidth="1"/>
    <col min="5894" max="5894" width="0" style="676" hidden="1" customWidth="1"/>
    <col min="5895" max="5895" width="29.88671875" style="676" customWidth="1"/>
    <col min="5896" max="5896" width="7.6640625" style="676" customWidth="1"/>
    <col min="5897" max="5901" width="0" style="676" hidden="1" customWidth="1"/>
    <col min="5902" max="5903" width="7.44140625" style="676" customWidth="1"/>
    <col min="5904" max="5904" width="0" style="676" hidden="1" customWidth="1"/>
    <col min="5905" max="5905" width="7.44140625" style="676" customWidth="1"/>
    <col min="5906" max="6144" width="8.88671875" style="676"/>
    <col min="6145" max="6145" width="3.88671875" style="676" customWidth="1"/>
    <col min="6146" max="6146" width="16.5546875" style="676" customWidth="1"/>
    <col min="6147" max="6147" width="14" style="676" customWidth="1"/>
    <col min="6148" max="6148" width="35.88671875" style="676" bestFit="1" customWidth="1"/>
    <col min="6149" max="6149" width="12.109375" style="676" customWidth="1"/>
    <col min="6150" max="6150" width="0" style="676" hidden="1" customWidth="1"/>
    <col min="6151" max="6151" width="29.88671875" style="676" customWidth="1"/>
    <col min="6152" max="6152" width="7.6640625" style="676" customWidth="1"/>
    <col min="6153" max="6157" width="0" style="676" hidden="1" customWidth="1"/>
    <col min="6158" max="6159" width="7.44140625" style="676" customWidth="1"/>
    <col min="6160" max="6160" width="0" style="676" hidden="1" customWidth="1"/>
    <col min="6161" max="6161" width="7.44140625" style="676" customWidth="1"/>
    <col min="6162" max="6400" width="8.88671875" style="676"/>
    <col min="6401" max="6401" width="3.88671875" style="676" customWidth="1"/>
    <col min="6402" max="6402" width="16.5546875" style="676" customWidth="1"/>
    <col min="6403" max="6403" width="14" style="676" customWidth="1"/>
    <col min="6404" max="6404" width="35.88671875" style="676" bestFit="1" customWidth="1"/>
    <col min="6405" max="6405" width="12.109375" style="676" customWidth="1"/>
    <col min="6406" max="6406" width="0" style="676" hidden="1" customWidth="1"/>
    <col min="6407" max="6407" width="29.88671875" style="676" customWidth="1"/>
    <col min="6408" max="6408" width="7.6640625" style="676" customWidth="1"/>
    <col min="6409" max="6413" width="0" style="676" hidden="1" customWidth="1"/>
    <col min="6414" max="6415" width="7.44140625" style="676" customWidth="1"/>
    <col min="6416" max="6416" width="0" style="676" hidden="1" customWidth="1"/>
    <col min="6417" max="6417" width="7.44140625" style="676" customWidth="1"/>
    <col min="6418" max="6656" width="8.88671875" style="676"/>
    <col min="6657" max="6657" width="3.88671875" style="676" customWidth="1"/>
    <col min="6658" max="6658" width="16.5546875" style="676" customWidth="1"/>
    <col min="6659" max="6659" width="14" style="676" customWidth="1"/>
    <col min="6660" max="6660" width="35.88671875" style="676" bestFit="1" customWidth="1"/>
    <col min="6661" max="6661" width="12.109375" style="676" customWidth="1"/>
    <col min="6662" max="6662" width="0" style="676" hidden="1" customWidth="1"/>
    <col min="6663" max="6663" width="29.88671875" style="676" customWidth="1"/>
    <col min="6664" max="6664" width="7.6640625" style="676" customWidth="1"/>
    <col min="6665" max="6669" width="0" style="676" hidden="1" customWidth="1"/>
    <col min="6670" max="6671" width="7.44140625" style="676" customWidth="1"/>
    <col min="6672" max="6672" width="0" style="676" hidden="1" customWidth="1"/>
    <col min="6673" max="6673" width="7.44140625" style="676" customWidth="1"/>
    <col min="6674" max="6912" width="8.88671875" style="676"/>
    <col min="6913" max="6913" width="3.88671875" style="676" customWidth="1"/>
    <col min="6914" max="6914" width="16.5546875" style="676" customWidth="1"/>
    <col min="6915" max="6915" width="14" style="676" customWidth="1"/>
    <col min="6916" max="6916" width="35.88671875" style="676" bestFit="1" customWidth="1"/>
    <col min="6917" max="6917" width="12.109375" style="676" customWidth="1"/>
    <col min="6918" max="6918" width="0" style="676" hidden="1" customWidth="1"/>
    <col min="6919" max="6919" width="29.88671875" style="676" customWidth="1"/>
    <col min="6920" max="6920" width="7.6640625" style="676" customWidth="1"/>
    <col min="6921" max="6925" width="0" style="676" hidden="1" customWidth="1"/>
    <col min="6926" max="6927" width="7.44140625" style="676" customWidth="1"/>
    <col min="6928" max="6928" width="0" style="676" hidden="1" customWidth="1"/>
    <col min="6929" max="6929" width="7.44140625" style="676" customWidth="1"/>
    <col min="6930" max="7168" width="8.88671875" style="676"/>
    <col min="7169" max="7169" width="3.88671875" style="676" customWidth="1"/>
    <col min="7170" max="7170" width="16.5546875" style="676" customWidth="1"/>
    <col min="7171" max="7171" width="14" style="676" customWidth="1"/>
    <col min="7172" max="7172" width="35.88671875" style="676" bestFit="1" customWidth="1"/>
    <col min="7173" max="7173" width="12.109375" style="676" customWidth="1"/>
    <col min="7174" max="7174" width="0" style="676" hidden="1" customWidth="1"/>
    <col min="7175" max="7175" width="29.88671875" style="676" customWidth="1"/>
    <col min="7176" max="7176" width="7.6640625" style="676" customWidth="1"/>
    <col min="7177" max="7181" width="0" style="676" hidden="1" customWidth="1"/>
    <col min="7182" max="7183" width="7.44140625" style="676" customWidth="1"/>
    <col min="7184" max="7184" width="0" style="676" hidden="1" customWidth="1"/>
    <col min="7185" max="7185" width="7.44140625" style="676" customWidth="1"/>
    <col min="7186" max="7424" width="8.88671875" style="676"/>
    <col min="7425" max="7425" width="3.88671875" style="676" customWidth="1"/>
    <col min="7426" max="7426" width="16.5546875" style="676" customWidth="1"/>
    <col min="7427" max="7427" width="14" style="676" customWidth="1"/>
    <col min="7428" max="7428" width="35.88671875" style="676" bestFit="1" customWidth="1"/>
    <col min="7429" max="7429" width="12.109375" style="676" customWidth="1"/>
    <col min="7430" max="7430" width="0" style="676" hidden="1" customWidth="1"/>
    <col min="7431" max="7431" width="29.88671875" style="676" customWidth="1"/>
    <col min="7432" max="7432" width="7.6640625" style="676" customWidth="1"/>
    <col min="7433" max="7437" width="0" style="676" hidden="1" customWidth="1"/>
    <col min="7438" max="7439" width="7.44140625" style="676" customWidth="1"/>
    <col min="7440" max="7440" width="0" style="676" hidden="1" customWidth="1"/>
    <col min="7441" max="7441" width="7.44140625" style="676" customWidth="1"/>
    <col min="7442" max="7680" width="8.88671875" style="676"/>
    <col min="7681" max="7681" width="3.88671875" style="676" customWidth="1"/>
    <col min="7682" max="7682" width="16.5546875" style="676" customWidth="1"/>
    <col min="7683" max="7683" width="14" style="676" customWidth="1"/>
    <col min="7684" max="7684" width="35.88671875" style="676" bestFit="1" customWidth="1"/>
    <col min="7685" max="7685" width="12.109375" style="676" customWidth="1"/>
    <col min="7686" max="7686" width="0" style="676" hidden="1" customWidth="1"/>
    <col min="7687" max="7687" width="29.88671875" style="676" customWidth="1"/>
    <col min="7688" max="7688" width="7.6640625" style="676" customWidth="1"/>
    <col min="7689" max="7693" width="0" style="676" hidden="1" customWidth="1"/>
    <col min="7694" max="7695" width="7.44140625" style="676" customWidth="1"/>
    <col min="7696" max="7696" width="0" style="676" hidden="1" customWidth="1"/>
    <col min="7697" max="7697" width="7.44140625" style="676" customWidth="1"/>
    <col min="7698" max="7936" width="8.88671875" style="676"/>
    <col min="7937" max="7937" width="3.88671875" style="676" customWidth="1"/>
    <col min="7938" max="7938" width="16.5546875" style="676" customWidth="1"/>
    <col min="7939" max="7939" width="14" style="676" customWidth="1"/>
    <col min="7940" max="7940" width="35.88671875" style="676" bestFit="1" customWidth="1"/>
    <col min="7941" max="7941" width="12.109375" style="676" customWidth="1"/>
    <col min="7942" max="7942" width="0" style="676" hidden="1" customWidth="1"/>
    <col min="7943" max="7943" width="29.88671875" style="676" customWidth="1"/>
    <col min="7944" max="7944" width="7.6640625" style="676" customWidth="1"/>
    <col min="7945" max="7949" width="0" style="676" hidden="1" customWidth="1"/>
    <col min="7950" max="7951" width="7.44140625" style="676" customWidth="1"/>
    <col min="7952" max="7952" width="0" style="676" hidden="1" customWidth="1"/>
    <col min="7953" max="7953" width="7.44140625" style="676" customWidth="1"/>
    <col min="7954" max="8192" width="8.88671875" style="676"/>
    <col min="8193" max="8193" width="3.88671875" style="676" customWidth="1"/>
    <col min="8194" max="8194" width="16.5546875" style="676" customWidth="1"/>
    <col min="8195" max="8195" width="14" style="676" customWidth="1"/>
    <col min="8196" max="8196" width="35.88671875" style="676" bestFit="1" customWidth="1"/>
    <col min="8197" max="8197" width="12.109375" style="676" customWidth="1"/>
    <col min="8198" max="8198" width="0" style="676" hidden="1" customWidth="1"/>
    <col min="8199" max="8199" width="29.88671875" style="676" customWidth="1"/>
    <col min="8200" max="8200" width="7.6640625" style="676" customWidth="1"/>
    <col min="8201" max="8205" width="0" style="676" hidden="1" customWidth="1"/>
    <col min="8206" max="8207" width="7.44140625" style="676" customWidth="1"/>
    <col min="8208" max="8208" width="0" style="676" hidden="1" customWidth="1"/>
    <col min="8209" max="8209" width="7.44140625" style="676" customWidth="1"/>
    <col min="8210" max="8448" width="8.88671875" style="676"/>
    <col min="8449" max="8449" width="3.88671875" style="676" customWidth="1"/>
    <col min="8450" max="8450" width="16.5546875" style="676" customWidth="1"/>
    <col min="8451" max="8451" width="14" style="676" customWidth="1"/>
    <col min="8452" max="8452" width="35.88671875" style="676" bestFit="1" customWidth="1"/>
    <col min="8453" max="8453" width="12.109375" style="676" customWidth="1"/>
    <col min="8454" max="8454" width="0" style="676" hidden="1" customWidth="1"/>
    <col min="8455" max="8455" width="29.88671875" style="676" customWidth="1"/>
    <col min="8456" max="8456" width="7.6640625" style="676" customWidth="1"/>
    <col min="8457" max="8461" width="0" style="676" hidden="1" customWidth="1"/>
    <col min="8462" max="8463" width="7.44140625" style="676" customWidth="1"/>
    <col min="8464" max="8464" width="0" style="676" hidden="1" customWidth="1"/>
    <col min="8465" max="8465" width="7.44140625" style="676" customWidth="1"/>
    <col min="8466" max="8704" width="8.88671875" style="676"/>
    <col min="8705" max="8705" width="3.88671875" style="676" customWidth="1"/>
    <col min="8706" max="8706" width="16.5546875" style="676" customWidth="1"/>
    <col min="8707" max="8707" width="14" style="676" customWidth="1"/>
    <col min="8708" max="8708" width="35.88671875" style="676" bestFit="1" customWidth="1"/>
    <col min="8709" max="8709" width="12.109375" style="676" customWidth="1"/>
    <col min="8710" max="8710" width="0" style="676" hidden="1" customWidth="1"/>
    <col min="8711" max="8711" width="29.88671875" style="676" customWidth="1"/>
    <col min="8712" max="8712" width="7.6640625" style="676" customWidth="1"/>
    <col min="8713" max="8717" width="0" style="676" hidden="1" customWidth="1"/>
    <col min="8718" max="8719" width="7.44140625" style="676" customWidth="1"/>
    <col min="8720" max="8720" width="0" style="676" hidden="1" customWidth="1"/>
    <col min="8721" max="8721" width="7.44140625" style="676" customWidth="1"/>
    <col min="8722" max="8960" width="8.88671875" style="676"/>
    <col min="8961" max="8961" width="3.88671875" style="676" customWidth="1"/>
    <col min="8962" max="8962" width="16.5546875" style="676" customWidth="1"/>
    <col min="8963" max="8963" width="14" style="676" customWidth="1"/>
    <col min="8964" max="8964" width="35.88671875" style="676" bestFit="1" customWidth="1"/>
    <col min="8965" max="8965" width="12.109375" style="676" customWidth="1"/>
    <col min="8966" max="8966" width="0" style="676" hidden="1" customWidth="1"/>
    <col min="8967" max="8967" width="29.88671875" style="676" customWidth="1"/>
    <col min="8968" max="8968" width="7.6640625" style="676" customWidth="1"/>
    <col min="8969" max="8973" width="0" style="676" hidden="1" customWidth="1"/>
    <col min="8974" max="8975" width="7.44140625" style="676" customWidth="1"/>
    <col min="8976" max="8976" width="0" style="676" hidden="1" customWidth="1"/>
    <col min="8977" max="8977" width="7.44140625" style="676" customWidth="1"/>
    <col min="8978" max="9216" width="8.88671875" style="676"/>
    <col min="9217" max="9217" width="3.88671875" style="676" customWidth="1"/>
    <col min="9218" max="9218" width="16.5546875" style="676" customWidth="1"/>
    <col min="9219" max="9219" width="14" style="676" customWidth="1"/>
    <col min="9220" max="9220" width="35.88671875" style="676" bestFit="1" customWidth="1"/>
    <col min="9221" max="9221" width="12.109375" style="676" customWidth="1"/>
    <col min="9222" max="9222" width="0" style="676" hidden="1" customWidth="1"/>
    <col min="9223" max="9223" width="29.88671875" style="676" customWidth="1"/>
    <col min="9224" max="9224" width="7.6640625" style="676" customWidth="1"/>
    <col min="9225" max="9229" width="0" style="676" hidden="1" customWidth="1"/>
    <col min="9230" max="9231" width="7.44140625" style="676" customWidth="1"/>
    <col min="9232" max="9232" width="0" style="676" hidden="1" customWidth="1"/>
    <col min="9233" max="9233" width="7.44140625" style="676" customWidth="1"/>
    <col min="9234" max="9472" width="8.88671875" style="676"/>
    <col min="9473" max="9473" width="3.88671875" style="676" customWidth="1"/>
    <col min="9474" max="9474" width="16.5546875" style="676" customWidth="1"/>
    <col min="9475" max="9475" width="14" style="676" customWidth="1"/>
    <col min="9476" max="9476" width="35.88671875" style="676" bestFit="1" customWidth="1"/>
    <col min="9477" max="9477" width="12.109375" style="676" customWidth="1"/>
    <col min="9478" max="9478" width="0" style="676" hidden="1" customWidth="1"/>
    <col min="9479" max="9479" width="29.88671875" style="676" customWidth="1"/>
    <col min="9480" max="9480" width="7.6640625" style="676" customWidth="1"/>
    <col min="9481" max="9485" width="0" style="676" hidden="1" customWidth="1"/>
    <col min="9486" max="9487" width="7.44140625" style="676" customWidth="1"/>
    <col min="9488" max="9488" width="0" style="676" hidden="1" customWidth="1"/>
    <col min="9489" max="9489" width="7.44140625" style="676" customWidth="1"/>
    <col min="9490" max="9728" width="8.88671875" style="676"/>
    <col min="9729" max="9729" width="3.88671875" style="676" customWidth="1"/>
    <col min="9730" max="9730" width="16.5546875" style="676" customWidth="1"/>
    <col min="9731" max="9731" width="14" style="676" customWidth="1"/>
    <col min="9732" max="9732" width="35.88671875" style="676" bestFit="1" customWidth="1"/>
    <col min="9733" max="9733" width="12.109375" style="676" customWidth="1"/>
    <col min="9734" max="9734" width="0" style="676" hidden="1" customWidth="1"/>
    <col min="9735" max="9735" width="29.88671875" style="676" customWidth="1"/>
    <col min="9736" max="9736" width="7.6640625" style="676" customWidth="1"/>
    <col min="9737" max="9741" width="0" style="676" hidden="1" customWidth="1"/>
    <col min="9742" max="9743" width="7.44140625" style="676" customWidth="1"/>
    <col min="9744" max="9744" width="0" style="676" hidden="1" customWidth="1"/>
    <col min="9745" max="9745" width="7.44140625" style="676" customWidth="1"/>
    <col min="9746" max="9984" width="8.88671875" style="676"/>
    <col min="9985" max="9985" width="3.88671875" style="676" customWidth="1"/>
    <col min="9986" max="9986" width="16.5546875" style="676" customWidth="1"/>
    <col min="9987" max="9987" width="14" style="676" customWidth="1"/>
    <col min="9988" max="9988" width="35.88671875" style="676" bestFit="1" customWidth="1"/>
    <col min="9989" max="9989" width="12.109375" style="676" customWidth="1"/>
    <col min="9990" max="9990" width="0" style="676" hidden="1" customWidth="1"/>
    <col min="9991" max="9991" width="29.88671875" style="676" customWidth="1"/>
    <col min="9992" max="9992" width="7.6640625" style="676" customWidth="1"/>
    <col min="9993" max="9997" width="0" style="676" hidden="1" customWidth="1"/>
    <col min="9998" max="9999" width="7.44140625" style="676" customWidth="1"/>
    <col min="10000" max="10000" width="0" style="676" hidden="1" customWidth="1"/>
    <col min="10001" max="10001" width="7.44140625" style="676" customWidth="1"/>
    <col min="10002" max="10240" width="8.88671875" style="676"/>
    <col min="10241" max="10241" width="3.88671875" style="676" customWidth="1"/>
    <col min="10242" max="10242" width="16.5546875" style="676" customWidth="1"/>
    <col min="10243" max="10243" width="14" style="676" customWidth="1"/>
    <col min="10244" max="10244" width="35.88671875" style="676" bestFit="1" customWidth="1"/>
    <col min="10245" max="10245" width="12.109375" style="676" customWidth="1"/>
    <col min="10246" max="10246" width="0" style="676" hidden="1" customWidth="1"/>
    <col min="10247" max="10247" width="29.88671875" style="676" customWidth="1"/>
    <col min="10248" max="10248" width="7.6640625" style="676" customWidth="1"/>
    <col min="10249" max="10253" width="0" style="676" hidden="1" customWidth="1"/>
    <col min="10254" max="10255" width="7.44140625" style="676" customWidth="1"/>
    <col min="10256" max="10256" width="0" style="676" hidden="1" customWidth="1"/>
    <col min="10257" max="10257" width="7.44140625" style="676" customWidth="1"/>
    <col min="10258" max="10496" width="8.88671875" style="676"/>
    <col min="10497" max="10497" width="3.88671875" style="676" customWidth="1"/>
    <col min="10498" max="10498" width="16.5546875" style="676" customWidth="1"/>
    <col min="10499" max="10499" width="14" style="676" customWidth="1"/>
    <col min="10500" max="10500" width="35.88671875" style="676" bestFit="1" customWidth="1"/>
    <col min="10501" max="10501" width="12.109375" style="676" customWidth="1"/>
    <col min="10502" max="10502" width="0" style="676" hidden="1" customWidth="1"/>
    <col min="10503" max="10503" width="29.88671875" style="676" customWidth="1"/>
    <col min="10504" max="10504" width="7.6640625" style="676" customWidth="1"/>
    <col min="10505" max="10509" width="0" style="676" hidden="1" customWidth="1"/>
    <col min="10510" max="10511" width="7.44140625" style="676" customWidth="1"/>
    <col min="10512" max="10512" width="0" style="676" hidden="1" customWidth="1"/>
    <col min="10513" max="10513" width="7.44140625" style="676" customWidth="1"/>
    <col min="10514" max="10752" width="8.88671875" style="676"/>
    <col min="10753" max="10753" width="3.88671875" style="676" customWidth="1"/>
    <col min="10754" max="10754" width="16.5546875" style="676" customWidth="1"/>
    <col min="10755" max="10755" width="14" style="676" customWidth="1"/>
    <col min="10756" max="10756" width="35.88671875" style="676" bestFit="1" customWidth="1"/>
    <col min="10757" max="10757" width="12.109375" style="676" customWidth="1"/>
    <col min="10758" max="10758" width="0" style="676" hidden="1" customWidth="1"/>
    <col min="10759" max="10759" width="29.88671875" style="676" customWidth="1"/>
    <col min="10760" max="10760" width="7.6640625" style="676" customWidth="1"/>
    <col min="10761" max="10765" width="0" style="676" hidden="1" customWidth="1"/>
    <col min="10766" max="10767" width="7.44140625" style="676" customWidth="1"/>
    <col min="10768" max="10768" width="0" style="676" hidden="1" customWidth="1"/>
    <col min="10769" max="10769" width="7.44140625" style="676" customWidth="1"/>
    <col min="10770" max="11008" width="8.88671875" style="676"/>
    <col min="11009" max="11009" width="3.88671875" style="676" customWidth="1"/>
    <col min="11010" max="11010" width="16.5546875" style="676" customWidth="1"/>
    <col min="11011" max="11011" width="14" style="676" customWidth="1"/>
    <col min="11012" max="11012" width="35.88671875" style="676" bestFit="1" customWidth="1"/>
    <col min="11013" max="11013" width="12.109375" style="676" customWidth="1"/>
    <col min="11014" max="11014" width="0" style="676" hidden="1" customWidth="1"/>
    <col min="11015" max="11015" width="29.88671875" style="676" customWidth="1"/>
    <col min="11016" max="11016" width="7.6640625" style="676" customWidth="1"/>
    <col min="11017" max="11021" width="0" style="676" hidden="1" customWidth="1"/>
    <col min="11022" max="11023" width="7.44140625" style="676" customWidth="1"/>
    <col min="11024" max="11024" width="0" style="676" hidden="1" customWidth="1"/>
    <col min="11025" max="11025" width="7.44140625" style="676" customWidth="1"/>
    <col min="11026" max="11264" width="8.88671875" style="676"/>
    <col min="11265" max="11265" width="3.88671875" style="676" customWidth="1"/>
    <col min="11266" max="11266" width="16.5546875" style="676" customWidth="1"/>
    <col min="11267" max="11267" width="14" style="676" customWidth="1"/>
    <col min="11268" max="11268" width="35.88671875" style="676" bestFit="1" customWidth="1"/>
    <col min="11269" max="11269" width="12.109375" style="676" customWidth="1"/>
    <col min="11270" max="11270" width="0" style="676" hidden="1" customWidth="1"/>
    <col min="11271" max="11271" width="29.88671875" style="676" customWidth="1"/>
    <col min="11272" max="11272" width="7.6640625" style="676" customWidth="1"/>
    <col min="11273" max="11277" width="0" style="676" hidden="1" customWidth="1"/>
    <col min="11278" max="11279" width="7.44140625" style="676" customWidth="1"/>
    <col min="11280" max="11280" width="0" style="676" hidden="1" customWidth="1"/>
    <col min="11281" max="11281" width="7.44140625" style="676" customWidth="1"/>
    <col min="11282" max="11520" width="8.88671875" style="676"/>
    <col min="11521" max="11521" width="3.88671875" style="676" customWidth="1"/>
    <col min="11522" max="11522" width="16.5546875" style="676" customWidth="1"/>
    <col min="11523" max="11523" width="14" style="676" customWidth="1"/>
    <col min="11524" max="11524" width="35.88671875" style="676" bestFit="1" customWidth="1"/>
    <col min="11525" max="11525" width="12.109375" style="676" customWidth="1"/>
    <col min="11526" max="11526" width="0" style="676" hidden="1" customWidth="1"/>
    <col min="11527" max="11527" width="29.88671875" style="676" customWidth="1"/>
    <col min="11528" max="11528" width="7.6640625" style="676" customWidth="1"/>
    <col min="11529" max="11533" width="0" style="676" hidden="1" customWidth="1"/>
    <col min="11534" max="11535" width="7.44140625" style="676" customWidth="1"/>
    <col min="11536" max="11536" width="0" style="676" hidden="1" customWidth="1"/>
    <col min="11537" max="11537" width="7.44140625" style="676" customWidth="1"/>
    <col min="11538" max="11776" width="8.88671875" style="676"/>
    <col min="11777" max="11777" width="3.88671875" style="676" customWidth="1"/>
    <col min="11778" max="11778" width="16.5546875" style="676" customWidth="1"/>
    <col min="11779" max="11779" width="14" style="676" customWidth="1"/>
    <col min="11780" max="11780" width="35.88671875" style="676" bestFit="1" customWidth="1"/>
    <col min="11781" max="11781" width="12.109375" style="676" customWidth="1"/>
    <col min="11782" max="11782" width="0" style="676" hidden="1" customWidth="1"/>
    <col min="11783" max="11783" width="29.88671875" style="676" customWidth="1"/>
    <col min="11784" max="11784" width="7.6640625" style="676" customWidth="1"/>
    <col min="11785" max="11789" width="0" style="676" hidden="1" customWidth="1"/>
    <col min="11790" max="11791" width="7.44140625" style="676" customWidth="1"/>
    <col min="11792" max="11792" width="0" style="676" hidden="1" customWidth="1"/>
    <col min="11793" max="11793" width="7.44140625" style="676" customWidth="1"/>
    <col min="11794" max="12032" width="8.88671875" style="676"/>
    <col min="12033" max="12033" width="3.88671875" style="676" customWidth="1"/>
    <col min="12034" max="12034" width="16.5546875" style="676" customWidth="1"/>
    <col min="12035" max="12035" width="14" style="676" customWidth="1"/>
    <col min="12036" max="12036" width="35.88671875" style="676" bestFit="1" customWidth="1"/>
    <col min="12037" max="12037" width="12.109375" style="676" customWidth="1"/>
    <col min="12038" max="12038" width="0" style="676" hidden="1" customWidth="1"/>
    <col min="12039" max="12039" width="29.88671875" style="676" customWidth="1"/>
    <col min="12040" max="12040" width="7.6640625" style="676" customWidth="1"/>
    <col min="12041" max="12045" width="0" style="676" hidden="1" customWidth="1"/>
    <col min="12046" max="12047" width="7.44140625" style="676" customWidth="1"/>
    <col min="12048" max="12048" width="0" style="676" hidden="1" customWidth="1"/>
    <col min="12049" max="12049" width="7.44140625" style="676" customWidth="1"/>
    <col min="12050" max="12288" width="8.88671875" style="676"/>
    <col min="12289" max="12289" width="3.88671875" style="676" customWidth="1"/>
    <col min="12290" max="12290" width="16.5546875" style="676" customWidth="1"/>
    <col min="12291" max="12291" width="14" style="676" customWidth="1"/>
    <col min="12292" max="12292" width="35.88671875" style="676" bestFit="1" customWidth="1"/>
    <col min="12293" max="12293" width="12.109375" style="676" customWidth="1"/>
    <col min="12294" max="12294" width="0" style="676" hidden="1" customWidth="1"/>
    <col min="12295" max="12295" width="29.88671875" style="676" customWidth="1"/>
    <col min="12296" max="12296" width="7.6640625" style="676" customWidth="1"/>
    <col min="12297" max="12301" width="0" style="676" hidden="1" customWidth="1"/>
    <col min="12302" max="12303" width="7.44140625" style="676" customWidth="1"/>
    <col min="12304" max="12304" width="0" style="676" hidden="1" customWidth="1"/>
    <col min="12305" max="12305" width="7.44140625" style="676" customWidth="1"/>
    <col min="12306" max="12544" width="8.88671875" style="676"/>
    <col min="12545" max="12545" width="3.88671875" style="676" customWidth="1"/>
    <col min="12546" max="12546" width="16.5546875" style="676" customWidth="1"/>
    <col min="12547" max="12547" width="14" style="676" customWidth="1"/>
    <col min="12548" max="12548" width="35.88671875" style="676" bestFit="1" customWidth="1"/>
    <col min="12549" max="12549" width="12.109375" style="676" customWidth="1"/>
    <col min="12550" max="12550" width="0" style="676" hidden="1" customWidth="1"/>
    <col min="12551" max="12551" width="29.88671875" style="676" customWidth="1"/>
    <col min="12552" max="12552" width="7.6640625" style="676" customWidth="1"/>
    <col min="12553" max="12557" width="0" style="676" hidden="1" customWidth="1"/>
    <col min="12558" max="12559" width="7.44140625" style="676" customWidth="1"/>
    <col min="12560" max="12560" width="0" style="676" hidden="1" customWidth="1"/>
    <col min="12561" max="12561" width="7.44140625" style="676" customWidth="1"/>
    <col min="12562" max="12800" width="8.88671875" style="676"/>
    <col min="12801" max="12801" width="3.88671875" style="676" customWidth="1"/>
    <col min="12802" max="12802" width="16.5546875" style="676" customWidth="1"/>
    <col min="12803" max="12803" width="14" style="676" customWidth="1"/>
    <col min="12804" max="12804" width="35.88671875" style="676" bestFit="1" customWidth="1"/>
    <col min="12805" max="12805" width="12.109375" style="676" customWidth="1"/>
    <col min="12806" max="12806" width="0" style="676" hidden="1" customWidth="1"/>
    <col min="12807" max="12807" width="29.88671875" style="676" customWidth="1"/>
    <col min="12808" max="12808" width="7.6640625" style="676" customWidth="1"/>
    <col min="12809" max="12813" width="0" style="676" hidden="1" customWidth="1"/>
    <col min="12814" max="12815" width="7.44140625" style="676" customWidth="1"/>
    <col min="12816" max="12816" width="0" style="676" hidden="1" customWidth="1"/>
    <col min="12817" max="12817" width="7.44140625" style="676" customWidth="1"/>
    <col min="12818" max="13056" width="8.88671875" style="676"/>
    <col min="13057" max="13057" width="3.88671875" style="676" customWidth="1"/>
    <col min="13058" max="13058" width="16.5546875" style="676" customWidth="1"/>
    <col min="13059" max="13059" width="14" style="676" customWidth="1"/>
    <col min="13060" max="13060" width="35.88671875" style="676" bestFit="1" customWidth="1"/>
    <col min="13061" max="13061" width="12.109375" style="676" customWidth="1"/>
    <col min="13062" max="13062" width="0" style="676" hidden="1" customWidth="1"/>
    <col min="13063" max="13063" width="29.88671875" style="676" customWidth="1"/>
    <col min="13064" max="13064" width="7.6640625" style="676" customWidth="1"/>
    <col min="13065" max="13069" width="0" style="676" hidden="1" customWidth="1"/>
    <col min="13070" max="13071" width="7.44140625" style="676" customWidth="1"/>
    <col min="13072" max="13072" width="0" style="676" hidden="1" customWidth="1"/>
    <col min="13073" max="13073" width="7.44140625" style="676" customWidth="1"/>
    <col min="13074" max="13312" width="8.88671875" style="676"/>
    <col min="13313" max="13313" width="3.88671875" style="676" customWidth="1"/>
    <col min="13314" max="13314" width="16.5546875" style="676" customWidth="1"/>
    <col min="13315" max="13315" width="14" style="676" customWidth="1"/>
    <col min="13316" max="13316" width="35.88671875" style="676" bestFit="1" customWidth="1"/>
    <col min="13317" max="13317" width="12.109375" style="676" customWidth="1"/>
    <col min="13318" max="13318" width="0" style="676" hidden="1" customWidth="1"/>
    <col min="13319" max="13319" width="29.88671875" style="676" customWidth="1"/>
    <col min="13320" max="13320" width="7.6640625" style="676" customWidth="1"/>
    <col min="13321" max="13325" width="0" style="676" hidden="1" customWidth="1"/>
    <col min="13326" max="13327" width="7.44140625" style="676" customWidth="1"/>
    <col min="13328" max="13328" width="0" style="676" hidden="1" customWidth="1"/>
    <col min="13329" max="13329" width="7.44140625" style="676" customWidth="1"/>
    <col min="13330" max="13568" width="8.88671875" style="676"/>
    <col min="13569" max="13569" width="3.88671875" style="676" customWidth="1"/>
    <col min="13570" max="13570" width="16.5546875" style="676" customWidth="1"/>
    <col min="13571" max="13571" width="14" style="676" customWidth="1"/>
    <col min="13572" max="13572" width="35.88671875" style="676" bestFit="1" customWidth="1"/>
    <col min="13573" max="13573" width="12.109375" style="676" customWidth="1"/>
    <col min="13574" max="13574" width="0" style="676" hidden="1" customWidth="1"/>
    <col min="13575" max="13575" width="29.88671875" style="676" customWidth="1"/>
    <col min="13576" max="13576" width="7.6640625" style="676" customWidth="1"/>
    <col min="13577" max="13581" width="0" style="676" hidden="1" customWidth="1"/>
    <col min="13582" max="13583" width="7.44140625" style="676" customWidth="1"/>
    <col min="13584" max="13584" width="0" style="676" hidden="1" customWidth="1"/>
    <col min="13585" max="13585" width="7.44140625" style="676" customWidth="1"/>
    <col min="13586" max="13824" width="8.88671875" style="676"/>
    <col min="13825" max="13825" width="3.88671875" style="676" customWidth="1"/>
    <col min="13826" max="13826" width="16.5546875" style="676" customWidth="1"/>
    <col min="13827" max="13827" width="14" style="676" customWidth="1"/>
    <col min="13828" max="13828" width="35.88671875" style="676" bestFit="1" customWidth="1"/>
    <col min="13829" max="13829" width="12.109375" style="676" customWidth="1"/>
    <col min="13830" max="13830" width="0" style="676" hidden="1" customWidth="1"/>
    <col min="13831" max="13831" width="29.88671875" style="676" customWidth="1"/>
    <col min="13832" max="13832" width="7.6640625" style="676" customWidth="1"/>
    <col min="13833" max="13837" width="0" style="676" hidden="1" customWidth="1"/>
    <col min="13838" max="13839" width="7.44140625" style="676" customWidth="1"/>
    <col min="13840" max="13840" width="0" style="676" hidden="1" customWidth="1"/>
    <col min="13841" max="13841" width="7.44140625" style="676" customWidth="1"/>
    <col min="13842" max="14080" width="8.88671875" style="676"/>
    <col min="14081" max="14081" width="3.88671875" style="676" customWidth="1"/>
    <col min="14082" max="14082" width="16.5546875" style="676" customWidth="1"/>
    <col min="14083" max="14083" width="14" style="676" customWidth="1"/>
    <col min="14084" max="14084" width="35.88671875" style="676" bestFit="1" customWidth="1"/>
    <col min="14085" max="14085" width="12.109375" style="676" customWidth="1"/>
    <col min="14086" max="14086" width="0" style="676" hidden="1" customWidth="1"/>
    <col min="14087" max="14087" width="29.88671875" style="676" customWidth="1"/>
    <col min="14088" max="14088" width="7.6640625" style="676" customWidth="1"/>
    <col min="14089" max="14093" width="0" style="676" hidden="1" customWidth="1"/>
    <col min="14094" max="14095" width="7.44140625" style="676" customWidth="1"/>
    <col min="14096" max="14096" width="0" style="676" hidden="1" customWidth="1"/>
    <col min="14097" max="14097" width="7.44140625" style="676" customWidth="1"/>
    <col min="14098" max="14336" width="8.88671875" style="676"/>
    <col min="14337" max="14337" width="3.88671875" style="676" customWidth="1"/>
    <col min="14338" max="14338" width="16.5546875" style="676" customWidth="1"/>
    <col min="14339" max="14339" width="14" style="676" customWidth="1"/>
    <col min="14340" max="14340" width="35.88671875" style="676" bestFit="1" customWidth="1"/>
    <col min="14341" max="14341" width="12.109375" style="676" customWidth="1"/>
    <col min="14342" max="14342" width="0" style="676" hidden="1" customWidth="1"/>
    <col min="14343" max="14343" width="29.88671875" style="676" customWidth="1"/>
    <col min="14344" max="14344" width="7.6640625" style="676" customWidth="1"/>
    <col min="14345" max="14349" width="0" style="676" hidden="1" customWidth="1"/>
    <col min="14350" max="14351" width="7.44140625" style="676" customWidth="1"/>
    <col min="14352" max="14352" width="0" style="676" hidden="1" customWidth="1"/>
    <col min="14353" max="14353" width="7.44140625" style="676" customWidth="1"/>
    <col min="14354" max="14592" width="8.88671875" style="676"/>
    <col min="14593" max="14593" width="3.88671875" style="676" customWidth="1"/>
    <col min="14594" max="14594" width="16.5546875" style="676" customWidth="1"/>
    <col min="14595" max="14595" width="14" style="676" customWidth="1"/>
    <col min="14596" max="14596" width="35.88671875" style="676" bestFit="1" customWidth="1"/>
    <col min="14597" max="14597" width="12.109375" style="676" customWidth="1"/>
    <col min="14598" max="14598" width="0" style="676" hidden="1" customWidth="1"/>
    <col min="14599" max="14599" width="29.88671875" style="676" customWidth="1"/>
    <col min="14600" max="14600" width="7.6640625" style="676" customWidth="1"/>
    <col min="14601" max="14605" width="0" style="676" hidden="1" customWidth="1"/>
    <col min="14606" max="14607" width="7.44140625" style="676" customWidth="1"/>
    <col min="14608" max="14608" width="0" style="676" hidden="1" customWidth="1"/>
    <col min="14609" max="14609" width="7.44140625" style="676" customWidth="1"/>
    <col min="14610" max="14848" width="8.88671875" style="676"/>
    <col min="14849" max="14849" width="3.88671875" style="676" customWidth="1"/>
    <col min="14850" max="14850" width="16.5546875" style="676" customWidth="1"/>
    <col min="14851" max="14851" width="14" style="676" customWidth="1"/>
    <col min="14852" max="14852" width="35.88671875" style="676" bestFit="1" customWidth="1"/>
    <col min="14853" max="14853" width="12.109375" style="676" customWidth="1"/>
    <col min="14854" max="14854" width="0" style="676" hidden="1" customWidth="1"/>
    <col min="14855" max="14855" width="29.88671875" style="676" customWidth="1"/>
    <col min="14856" max="14856" width="7.6640625" style="676" customWidth="1"/>
    <col min="14857" max="14861" width="0" style="676" hidden="1" customWidth="1"/>
    <col min="14862" max="14863" width="7.44140625" style="676" customWidth="1"/>
    <col min="14864" max="14864" width="0" style="676" hidden="1" customWidth="1"/>
    <col min="14865" max="14865" width="7.44140625" style="676" customWidth="1"/>
    <col min="14866" max="15104" width="8.88671875" style="676"/>
    <col min="15105" max="15105" width="3.88671875" style="676" customWidth="1"/>
    <col min="15106" max="15106" width="16.5546875" style="676" customWidth="1"/>
    <col min="15107" max="15107" width="14" style="676" customWidth="1"/>
    <col min="15108" max="15108" width="35.88671875" style="676" bestFit="1" customWidth="1"/>
    <col min="15109" max="15109" width="12.109375" style="676" customWidth="1"/>
    <col min="15110" max="15110" width="0" style="676" hidden="1" customWidth="1"/>
    <col min="15111" max="15111" width="29.88671875" style="676" customWidth="1"/>
    <col min="15112" max="15112" width="7.6640625" style="676" customWidth="1"/>
    <col min="15113" max="15117" width="0" style="676" hidden="1" customWidth="1"/>
    <col min="15118" max="15119" width="7.44140625" style="676" customWidth="1"/>
    <col min="15120" max="15120" width="0" style="676" hidden="1" customWidth="1"/>
    <col min="15121" max="15121" width="7.44140625" style="676" customWidth="1"/>
    <col min="15122" max="15360" width="8.88671875" style="676"/>
    <col min="15361" max="15361" width="3.88671875" style="676" customWidth="1"/>
    <col min="15362" max="15362" width="16.5546875" style="676" customWidth="1"/>
    <col min="15363" max="15363" width="14" style="676" customWidth="1"/>
    <col min="15364" max="15364" width="35.88671875" style="676" bestFit="1" customWidth="1"/>
    <col min="15365" max="15365" width="12.109375" style="676" customWidth="1"/>
    <col min="15366" max="15366" width="0" style="676" hidden="1" customWidth="1"/>
    <col min="15367" max="15367" width="29.88671875" style="676" customWidth="1"/>
    <col min="15368" max="15368" width="7.6640625" style="676" customWidth="1"/>
    <col min="15369" max="15373" width="0" style="676" hidden="1" customWidth="1"/>
    <col min="15374" max="15375" width="7.44140625" style="676" customWidth="1"/>
    <col min="15376" max="15376" width="0" style="676" hidden="1" customWidth="1"/>
    <col min="15377" max="15377" width="7.44140625" style="676" customWidth="1"/>
    <col min="15378" max="15616" width="8.88671875" style="676"/>
    <col min="15617" max="15617" width="3.88671875" style="676" customWidth="1"/>
    <col min="15618" max="15618" width="16.5546875" style="676" customWidth="1"/>
    <col min="15619" max="15619" width="14" style="676" customWidth="1"/>
    <col min="15620" max="15620" width="35.88671875" style="676" bestFit="1" customWidth="1"/>
    <col min="15621" max="15621" width="12.109375" style="676" customWidth="1"/>
    <col min="15622" max="15622" width="0" style="676" hidden="1" customWidth="1"/>
    <col min="15623" max="15623" width="29.88671875" style="676" customWidth="1"/>
    <col min="15624" max="15624" width="7.6640625" style="676" customWidth="1"/>
    <col min="15625" max="15629" width="0" style="676" hidden="1" customWidth="1"/>
    <col min="15630" max="15631" width="7.44140625" style="676" customWidth="1"/>
    <col min="15632" max="15632" width="0" style="676" hidden="1" customWidth="1"/>
    <col min="15633" max="15633" width="7.44140625" style="676" customWidth="1"/>
    <col min="15634" max="15872" width="8.88671875" style="676"/>
    <col min="15873" max="15873" width="3.88671875" style="676" customWidth="1"/>
    <col min="15874" max="15874" width="16.5546875" style="676" customWidth="1"/>
    <col min="15875" max="15875" width="14" style="676" customWidth="1"/>
    <col min="15876" max="15876" width="35.88671875" style="676" bestFit="1" customWidth="1"/>
    <col min="15877" max="15877" width="12.109375" style="676" customWidth="1"/>
    <col min="15878" max="15878" width="0" style="676" hidden="1" customWidth="1"/>
    <col min="15879" max="15879" width="29.88671875" style="676" customWidth="1"/>
    <col min="15880" max="15880" width="7.6640625" style="676" customWidth="1"/>
    <col min="15881" max="15885" width="0" style="676" hidden="1" customWidth="1"/>
    <col min="15886" max="15887" width="7.44140625" style="676" customWidth="1"/>
    <col min="15888" max="15888" width="0" style="676" hidden="1" customWidth="1"/>
    <col min="15889" max="15889" width="7.44140625" style="676" customWidth="1"/>
    <col min="15890" max="16128" width="8.88671875" style="676"/>
    <col min="16129" max="16129" width="3.88671875" style="676" customWidth="1"/>
    <col min="16130" max="16130" width="16.5546875" style="676" customWidth="1"/>
    <col min="16131" max="16131" width="14" style="676" customWidth="1"/>
    <col min="16132" max="16132" width="35.88671875" style="676" bestFit="1" customWidth="1"/>
    <col min="16133" max="16133" width="12.109375" style="676" customWidth="1"/>
    <col min="16134" max="16134" width="0" style="676" hidden="1" customWidth="1"/>
    <col min="16135" max="16135" width="29.88671875" style="676" customWidth="1"/>
    <col min="16136" max="16136" width="7.6640625" style="676" customWidth="1"/>
    <col min="16137" max="16141" width="0" style="676" hidden="1" customWidth="1"/>
    <col min="16142" max="16143" width="7.44140625" style="676" customWidth="1"/>
    <col min="16144" max="16144" width="0" style="676" hidden="1" customWidth="1"/>
    <col min="16145" max="16145" width="7.44140625" style="676" customWidth="1"/>
    <col min="16146" max="16384" width="8.88671875" style="676"/>
  </cols>
  <sheetData>
    <row r="1" spans="1:17" ht="24.6" x14ac:dyDescent="0.4">
      <c r="A1" s="667" t="e">
        <f>[4]Altalanos!$A$6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[4]Altalanos!$C$8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[4]Altalanos!$A$10</f>
        <v>#REF!</v>
      </c>
      <c r="B5" s="703"/>
      <c r="C5" s="704" t="e">
        <f>[4]Altalanos!$C$10</f>
        <v>#REF!</v>
      </c>
      <c r="D5" s="705" t="e">
        <f>[4]Altalanos!$D$10</f>
        <v>#REF!</v>
      </c>
      <c r="E5" s="705"/>
      <c r="F5" s="705"/>
      <c r="G5" s="705"/>
      <c r="H5" s="706" t="e">
        <f>[4]Altalanos!$E$10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434</v>
      </c>
      <c r="C7" s="724" t="s">
        <v>435</v>
      </c>
      <c r="D7" s="725" t="s">
        <v>424</v>
      </c>
      <c r="E7" s="726" t="s">
        <v>436</v>
      </c>
      <c r="F7" s="727"/>
      <c r="G7" s="728"/>
      <c r="H7" s="725"/>
      <c r="I7" s="725"/>
      <c r="J7" s="729"/>
      <c r="K7" s="730"/>
      <c r="L7" s="731"/>
      <c r="M7" s="730"/>
      <c r="N7" s="732"/>
      <c r="O7" s="725"/>
      <c r="P7" s="733"/>
      <c r="Q7" s="734"/>
    </row>
    <row r="8" spans="1:17" s="735" customFormat="1" ht="18.899999999999999" customHeight="1" x14ac:dyDescent="0.25">
      <c r="A8" s="723">
        <v>2</v>
      </c>
      <c r="B8" s="724" t="s">
        <v>437</v>
      </c>
      <c r="C8" s="724" t="s">
        <v>438</v>
      </c>
      <c r="D8" s="725" t="s">
        <v>342</v>
      </c>
      <c r="E8" s="726" t="s">
        <v>439</v>
      </c>
      <c r="F8" s="736"/>
      <c r="G8" s="737"/>
      <c r="H8" s="725"/>
      <c r="I8" s="725"/>
      <c r="J8" s="729"/>
      <c r="K8" s="730"/>
      <c r="L8" s="731"/>
      <c r="M8" s="730"/>
      <c r="N8" s="732"/>
      <c r="O8" s="725"/>
      <c r="P8" s="733"/>
      <c r="Q8" s="734"/>
    </row>
    <row r="9" spans="1:17" s="735" customFormat="1" ht="18.899999999999999" customHeight="1" x14ac:dyDescent="0.25">
      <c r="A9" s="723">
        <v>3</v>
      </c>
      <c r="B9" s="724" t="s">
        <v>440</v>
      </c>
      <c r="C9" s="724" t="s">
        <v>441</v>
      </c>
      <c r="D9" s="725" t="s">
        <v>342</v>
      </c>
      <c r="E9" s="726" t="s">
        <v>442</v>
      </c>
      <c r="F9" s="736"/>
      <c r="G9" s="737"/>
      <c r="H9" s="725"/>
      <c r="I9" s="725"/>
      <c r="J9" s="729"/>
      <c r="K9" s="730"/>
      <c r="L9" s="731"/>
      <c r="M9" s="730"/>
      <c r="N9" s="732"/>
      <c r="O9" s="725"/>
      <c r="P9" s="738"/>
      <c r="Q9" s="739"/>
    </row>
    <row r="10" spans="1:17" s="735" customFormat="1" ht="18.899999999999999" customHeight="1" x14ac:dyDescent="0.25">
      <c r="A10" s="723">
        <v>4</v>
      </c>
      <c r="B10" s="724" t="s">
        <v>443</v>
      </c>
      <c r="C10" s="724" t="s">
        <v>408</v>
      </c>
      <c r="D10" s="725" t="s">
        <v>424</v>
      </c>
      <c r="E10" s="726" t="s">
        <v>444</v>
      </c>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33" priority="14" stopIfTrue="1">
      <formula>$Q7&gt;=1</formula>
    </cfRule>
  </conditionalFormatting>
  <conditionalFormatting sqref="B7:D37">
    <cfRule type="expression" dxfId="32" priority="1" stopIfTrue="1">
      <formula>$Q7&gt;=1</formula>
    </cfRule>
  </conditionalFormatting>
  <conditionalFormatting sqref="E7:E14">
    <cfRule type="expression" dxfId="31" priority="6" stopIfTrue="1">
      <formula>AND(ROUNDDOWN(($A$4-E7)/365.25,0)&lt;=13,G7&lt;&gt;"OK")</formula>
    </cfRule>
    <cfRule type="expression" dxfId="30" priority="7" stopIfTrue="1">
      <formula>AND(ROUNDDOWN(($A$4-E7)/365.25,0)&lt;=14,G7&lt;&gt;"OK")</formula>
    </cfRule>
    <cfRule type="expression" dxfId="29" priority="8" stopIfTrue="1">
      <formula>AND(ROUNDDOWN(($A$4-E7)/365.25,0)&lt;=17,G7&lt;&gt;"OK")</formula>
    </cfRule>
    <cfRule type="expression" dxfId="28" priority="11" stopIfTrue="1">
      <formula>AND(ROUNDDOWN(($A$4-E7)/365.25,0)&lt;=13,G7&lt;&gt;"OK")</formula>
    </cfRule>
    <cfRule type="expression" dxfId="27" priority="12" stopIfTrue="1">
      <formula>AND(ROUNDDOWN(($A$4-E7)/365.25,0)&lt;=14,G7&lt;&gt;"OK")</formula>
    </cfRule>
    <cfRule type="expression" dxfId="26" priority="13" stopIfTrue="1">
      <formula>AND(ROUNDDOWN(($A$4-E7)/365.25,0)&lt;=17,G7&lt;&gt;"OK")</formula>
    </cfRule>
  </conditionalFormatting>
  <conditionalFormatting sqref="E7:E27 E29:E37">
    <cfRule type="expression" dxfId="25" priority="2" stopIfTrue="1">
      <formula>AND(ROUNDDOWN(($A$4-E7)/365.25,0)&lt;=13,G7&lt;&gt;"OK")</formula>
    </cfRule>
    <cfRule type="expression" dxfId="24" priority="3" stopIfTrue="1">
      <formula>AND(ROUNDDOWN(($A$4-E7)/365.25,0)&lt;=14,G7&lt;&gt;"OK")</formula>
    </cfRule>
    <cfRule type="expression" dxfId="23" priority="4" stopIfTrue="1">
      <formula>AND(ROUNDDOWN(($A$4-E7)/365.25,0)&lt;=17,G7&lt;&gt;"OK")</formula>
    </cfRule>
  </conditionalFormatting>
  <conditionalFormatting sqref="E7:E156">
    <cfRule type="expression" dxfId="22" priority="16" stopIfTrue="1">
      <formula>AND(ROUNDDOWN(($A$4-E7)/365.25,0)&lt;=13,G7&lt;&gt;"OK")</formula>
    </cfRule>
    <cfRule type="expression" dxfId="21" priority="17" stopIfTrue="1">
      <formula>AND(ROUNDDOWN(($A$4-E7)/365.25,0)&lt;=14,G7&lt;&gt;"OK")</formula>
    </cfRule>
    <cfRule type="expression" dxfId="20" priority="18" stopIfTrue="1">
      <formula>AND(ROUNDDOWN(($A$4-E7)/365.25,0)&lt;=17,G7&lt;&gt;"OK")</formula>
    </cfRule>
  </conditionalFormatting>
  <conditionalFormatting sqref="J7:J156">
    <cfRule type="cellIs" dxfId="19"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05889" r:id="rId4" name="Button 1">
              <controlPr defaultSize="0" print="0" autoFill="0" autoPict="0" macro="[4]!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111E-E18D-4D37-8734-1572870CCDDE}">
  <sheetPr codeName="Munka24">
    <tabColor indexed="11"/>
  </sheetPr>
  <dimension ref="A1:AK41"/>
  <sheetViews>
    <sheetView topLeftCell="A4" zoomScale="98" zoomScaleNormal="98" workbookViewId="0">
      <selection activeCell="L18" sqref="L18"/>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11.44140625" style="676" customWidth="1"/>
    <col min="10" max="10" width="10.109375" style="676" customWidth="1"/>
    <col min="11" max="12" width="8.5546875" style="676" customWidth="1"/>
    <col min="13" max="13" width="7.88671875" style="676" customWidth="1"/>
    <col min="14" max="14" width="8.88671875" style="676"/>
    <col min="15" max="16" width="4.44140625" style="676" customWidth="1"/>
    <col min="17" max="17" width="12.109375" style="676" customWidth="1"/>
    <col min="18" max="18" width="7.88671875" style="676" customWidth="1"/>
    <col min="19" max="19" width="7.44140625" style="676" customWidth="1"/>
    <col min="20" max="24" width="8.88671875" style="676"/>
    <col min="25" max="37" width="0" style="676" hidden="1" customWidth="1"/>
    <col min="38" max="256" width="8.88671875" style="676"/>
    <col min="257" max="257" width="5.44140625" style="676" customWidth="1"/>
    <col min="258" max="258" width="4.44140625" style="676" customWidth="1"/>
    <col min="259" max="259" width="8.33203125" style="676" customWidth="1"/>
    <col min="260" max="260" width="7.109375" style="676" customWidth="1"/>
    <col min="261" max="261" width="9.33203125" style="676" customWidth="1"/>
    <col min="262" max="262" width="7.109375" style="676" customWidth="1"/>
    <col min="263" max="263" width="9.33203125" style="676" customWidth="1"/>
    <col min="264" max="264" width="7.109375" style="676" customWidth="1"/>
    <col min="265" max="265" width="11.44140625" style="676" customWidth="1"/>
    <col min="266" max="266" width="10.109375" style="676" customWidth="1"/>
    <col min="267" max="268" width="8.5546875" style="676" customWidth="1"/>
    <col min="269" max="269" width="7.88671875" style="676" customWidth="1"/>
    <col min="270" max="270" width="8.88671875" style="676"/>
    <col min="271" max="272" width="4.44140625" style="676" customWidth="1"/>
    <col min="273" max="273" width="12.109375" style="676" customWidth="1"/>
    <col min="274" max="274" width="7.88671875" style="676" customWidth="1"/>
    <col min="275" max="275" width="7.44140625" style="676" customWidth="1"/>
    <col min="276" max="280" width="8.88671875" style="676"/>
    <col min="281" max="293" width="0" style="676" hidden="1" customWidth="1"/>
    <col min="294" max="512" width="8.88671875" style="676"/>
    <col min="513" max="513" width="5.44140625" style="676" customWidth="1"/>
    <col min="514" max="514" width="4.44140625" style="676" customWidth="1"/>
    <col min="515" max="515" width="8.33203125" style="676" customWidth="1"/>
    <col min="516" max="516" width="7.109375" style="676" customWidth="1"/>
    <col min="517" max="517" width="9.33203125" style="676" customWidth="1"/>
    <col min="518" max="518" width="7.109375" style="676" customWidth="1"/>
    <col min="519" max="519" width="9.33203125" style="676" customWidth="1"/>
    <col min="520" max="520" width="7.109375" style="676" customWidth="1"/>
    <col min="521" max="521" width="11.44140625" style="676" customWidth="1"/>
    <col min="522" max="522" width="10.109375" style="676" customWidth="1"/>
    <col min="523" max="524" width="8.5546875" style="676" customWidth="1"/>
    <col min="525" max="525" width="7.88671875" style="676" customWidth="1"/>
    <col min="526" max="526" width="8.88671875" style="676"/>
    <col min="527" max="528" width="4.44140625" style="676" customWidth="1"/>
    <col min="529" max="529" width="12.109375" style="676" customWidth="1"/>
    <col min="530" max="530" width="7.88671875" style="676" customWidth="1"/>
    <col min="531" max="531" width="7.44140625" style="676" customWidth="1"/>
    <col min="532" max="536" width="8.88671875" style="676"/>
    <col min="537" max="549" width="0" style="676" hidden="1" customWidth="1"/>
    <col min="550" max="768" width="8.88671875" style="676"/>
    <col min="769" max="769" width="5.44140625" style="676" customWidth="1"/>
    <col min="770" max="770" width="4.44140625" style="676" customWidth="1"/>
    <col min="771" max="771" width="8.33203125" style="676" customWidth="1"/>
    <col min="772" max="772" width="7.109375" style="676" customWidth="1"/>
    <col min="773" max="773" width="9.33203125" style="676" customWidth="1"/>
    <col min="774" max="774" width="7.109375" style="676" customWidth="1"/>
    <col min="775" max="775" width="9.33203125" style="676" customWidth="1"/>
    <col min="776" max="776" width="7.109375" style="676" customWidth="1"/>
    <col min="777" max="777" width="11.44140625" style="676" customWidth="1"/>
    <col min="778" max="778" width="10.109375" style="676" customWidth="1"/>
    <col min="779" max="780" width="8.5546875" style="676" customWidth="1"/>
    <col min="781" max="781" width="7.88671875" style="676" customWidth="1"/>
    <col min="782" max="782" width="8.88671875" style="676"/>
    <col min="783" max="784" width="4.44140625" style="676" customWidth="1"/>
    <col min="785" max="785" width="12.109375" style="676" customWidth="1"/>
    <col min="786" max="786" width="7.88671875" style="676" customWidth="1"/>
    <col min="787" max="787" width="7.44140625" style="676" customWidth="1"/>
    <col min="788" max="792" width="8.88671875" style="676"/>
    <col min="793" max="805" width="0" style="676" hidden="1" customWidth="1"/>
    <col min="806" max="1024" width="8.88671875" style="676"/>
    <col min="1025" max="1025" width="5.44140625" style="676" customWidth="1"/>
    <col min="1026" max="1026" width="4.44140625" style="676" customWidth="1"/>
    <col min="1027" max="1027" width="8.33203125" style="676" customWidth="1"/>
    <col min="1028" max="1028" width="7.109375" style="676" customWidth="1"/>
    <col min="1029" max="1029" width="9.33203125" style="676" customWidth="1"/>
    <col min="1030" max="1030" width="7.109375" style="676" customWidth="1"/>
    <col min="1031" max="1031" width="9.33203125" style="676" customWidth="1"/>
    <col min="1032" max="1032" width="7.109375" style="676" customWidth="1"/>
    <col min="1033" max="1033" width="11.44140625" style="676" customWidth="1"/>
    <col min="1034" max="1034" width="10.109375" style="676" customWidth="1"/>
    <col min="1035" max="1036" width="8.5546875" style="676" customWidth="1"/>
    <col min="1037" max="1037" width="7.88671875" style="676" customWidth="1"/>
    <col min="1038" max="1038" width="8.88671875" style="676"/>
    <col min="1039" max="1040" width="4.44140625" style="676" customWidth="1"/>
    <col min="1041" max="1041" width="12.109375" style="676" customWidth="1"/>
    <col min="1042" max="1042" width="7.88671875" style="676" customWidth="1"/>
    <col min="1043" max="1043" width="7.44140625" style="676" customWidth="1"/>
    <col min="1044" max="1048" width="8.88671875" style="676"/>
    <col min="1049" max="1061" width="0" style="676" hidden="1" customWidth="1"/>
    <col min="1062" max="1280" width="8.88671875" style="676"/>
    <col min="1281" max="1281" width="5.44140625" style="676" customWidth="1"/>
    <col min="1282" max="1282" width="4.44140625" style="676" customWidth="1"/>
    <col min="1283" max="1283" width="8.33203125" style="676" customWidth="1"/>
    <col min="1284" max="1284" width="7.109375" style="676" customWidth="1"/>
    <col min="1285" max="1285" width="9.33203125" style="676" customWidth="1"/>
    <col min="1286" max="1286" width="7.109375" style="676" customWidth="1"/>
    <col min="1287" max="1287" width="9.33203125" style="676" customWidth="1"/>
    <col min="1288" max="1288" width="7.109375" style="676" customWidth="1"/>
    <col min="1289" max="1289" width="11.44140625" style="676" customWidth="1"/>
    <col min="1290" max="1290" width="10.109375" style="676" customWidth="1"/>
    <col min="1291" max="1292" width="8.5546875" style="676" customWidth="1"/>
    <col min="1293" max="1293" width="7.88671875" style="676" customWidth="1"/>
    <col min="1294" max="1294" width="8.88671875" style="676"/>
    <col min="1295" max="1296" width="4.44140625" style="676" customWidth="1"/>
    <col min="1297" max="1297" width="12.109375" style="676" customWidth="1"/>
    <col min="1298" max="1298" width="7.88671875" style="676" customWidth="1"/>
    <col min="1299" max="1299" width="7.44140625" style="676" customWidth="1"/>
    <col min="1300" max="1304" width="8.88671875" style="676"/>
    <col min="1305" max="1317" width="0" style="676" hidden="1" customWidth="1"/>
    <col min="1318" max="1536" width="8.88671875" style="676"/>
    <col min="1537" max="1537" width="5.44140625" style="676" customWidth="1"/>
    <col min="1538" max="1538" width="4.44140625" style="676" customWidth="1"/>
    <col min="1539" max="1539" width="8.33203125" style="676" customWidth="1"/>
    <col min="1540" max="1540" width="7.109375" style="676" customWidth="1"/>
    <col min="1541" max="1541" width="9.33203125" style="676" customWidth="1"/>
    <col min="1542" max="1542" width="7.109375" style="676" customWidth="1"/>
    <col min="1543" max="1543" width="9.33203125" style="676" customWidth="1"/>
    <col min="1544" max="1544" width="7.109375" style="676" customWidth="1"/>
    <col min="1545" max="1545" width="11.44140625" style="676" customWidth="1"/>
    <col min="1546" max="1546" width="10.109375" style="676" customWidth="1"/>
    <col min="1547" max="1548" width="8.5546875" style="676" customWidth="1"/>
    <col min="1549" max="1549" width="7.88671875" style="676" customWidth="1"/>
    <col min="1550" max="1550" width="8.88671875" style="676"/>
    <col min="1551" max="1552" width="4.44140625" style="676" customWidth="1"/>
    <col min="1553" max="1553" width="12.109375" style="676" customWidth="1"/>
    <col min="1554" max="1554" width="7.88671875" style="676" customWidth="1"/>
    <col min="1555" max="1555" width="7.44140625" style="676" customWidth="1"/>
    <col min="1556" max="1560" width="8.88671875" style="676"/>
    <col min="1561" max="1573" width="0" style="676" hidden="1" customWidth="1"/>
    <col min="1574" max="1792" width="8.88671875" style="676"/>
    <col min="1793" max="1793" width="5.44140625" style="676" customWidth="1"/>
    <col min="1794" max="1794" width="4.44140625" style="676" customWidth="1"/>
    <col min="1795" max="1795" width="8.33203125" style="676" customWidth="1"/>
    <col min="1796" max="1796" width="7.109375" style="676" customWidth="1"/>
    <col min="1797" max="1797" width="9.33203125" style="676" customWidth="1"/>
    <col min="1798" max="1798" width="7.109375" style="676" customWidth="1"/>
    <col min="1799" max="1799" width="9.33203125" style="676" customWidth="1"/>
    <col min="1800" max="1800" width="7.109375" style="676" customWidth="1"/>
    <col min="1801" max="1801" width="11.44140625" style="676" customWidth="1"/>
    <col min="1802" max="1802" width="10.109375" style="676" customWidth="1"/>
    <col min="1803" max="1804" width="8.5546875" style="676" customWidth="1"/>
    <col min="1805" max="1805" width="7.88671875" style="676" customWidth="1"/>
    <col min="1806" max="1806" width="8.88671875" style="676"/>
    <col min="1807" max="1808" width="4.44140625" style="676" customWidth="1"/>
    <col min="1809" max="1809" width="12.109375" style="676" customWidth="1"/>
    <col min="1810" max="1810" width="7.88671875" style="676" customWidth="1"/>
    <col min="1811" max="1811" width="7.44140625" style="676" customWidth="1"/>
    <col min="1812" max="1816" width="8.88671875" style="676"/>
    <col min="1817" max="1829" width="0" style="676" hidden="1" customWidth="1"/>
    <col min="1830" max="2048" width="8.88671875" style="676"/>
    <col min="2049" max="2049" width="5.44140625" style="676" customWidth="1"/>
    <col min="2050" max="2050" width="4.44140625" style="676" customWidth="1"/>
    <col min="2051" max="2051" width="8.33203125" style="676" customWidth="1"/>
    <col min="2052" max="2052" width="7.109375" style="676" customWidth="1"/>
    <col min="2053" max="2053" width="9.33203125" style="676" customWidth="1"/>
    <col min="2054" max="2054" width="7.109375" style="676" customWidth="1"/>
    <col min="2055" max="2055" width="9.33203125" style="676" customWidth="1"/>
    <col min="2056" max="2056" width="7.109375" style="676" customWidth="1"/>
    <col min="2057" max="2057" width="11.44140625" style="676" customWidth="1"/>
    <col min="2058" max="2058" width="10.109375" style="676" customWidth="1"/>
    <col min="2059" max="2060" width="8.5546875" style="676" customWidth="1"/>
    <col min="2061" max="2061" width="7.88671875" style="676" customWidth="1"/>
    <col min="2062" max="2062" width="8.88671875" style="676"/>
    <col min="2063" max="2064" width="4.44140625" style="676" customWidth="1"/>
    <col min="2065" max="2065" width="12.109375" style="676" customWidth="1"/>
    <col min="2066" max="2066" width="7.88671875" style="676" customWidth="1"/>
    <col min="2067" max="2067" width="7.44140625" style="676" customWidth="1"/>
    <col min="2068" max="2072" width="8.88671875" style="676"/>
    <col min="2073" max="2085" width="0" style="676" hidden="1" customWidth="1"/>
    <col min="2086" max="2304" width="8.88671875" style="676"/>
    <col min="2305" max="2305" width="5.44140625" style="676" customWidth="1"/>
    <col min="2306" max="2306" width="4.44140625" style="676" customWidth="1"/>
    <col min="2307" max="2307" width="8.33203125" style="676" customWidth="1"/>
    <col min="2308" max="2308" width="7.109375" style="676" customWidth="1"/>
    <col min="2309" max="2309" width="9.33203125" style="676" customWidth="1"/>
    <col min="2310" max="2310" width="7.109375" style="676" customWidth="1"/>
    <col min="2311" max="2311" width="9.33203125" style="676" customWidth="1"/>
    <col min="2312" max="2312" width="7.109375" style="676" customWidth="1"/>
    <col min="2313" max="2313" width="11.44140625" style="676" customWidth="1"/>
    <col min="2314" max="2314" width="10.109375" style="676" customWidth="1"/>
    <col min="2315" max="2316" width="8.5546875" style="676" customWidth="1"/>
    <col min="2317" max="2317" width="7.88671875" style="676" customWidth="1"/>
    <col min="2318" max="2318" width="8.88671875" style="676"/>
    <col min="2319" max="2320" width="4.44140625" style="676" customWidth="1"/>
    <col min="2321" max="2321" width="12.109375" style="676" customWidth="1"/>
    <col min="2322" max="2322" width="7.88671875" style="676" customWidth="1"/>
    <col min="2323" max="2323" width="7.44140625" style="676" customWidth="1"/>
    <col min="2324" max="2328" width="8.88671875" style="676"/>
    <col min="2329" max="2341" width="0" style="676" hidden="1" customWidth="1"/>
    <col min="2342" max="2560" width="8.88671875" style="676"/>
    <col min="2561" max="2561" width="5.44140625" style="676" customWidth="1"/>
    <col min="2562" max="2562" width="4.44140625" style="676" customWidth="1"/>
    <col min="2563" max="2563" width="8.33203125" style="676" customWidth="1"/>
    <col min="2564" max="2564" width="7.109375" style="676" customWidth="1"/>
    <col min="2565" max="2565" width="9.33203125" style="676" customWidth="1"/>
    <col min="2566" max="2566" width="7.109375" style="676" customWidth="1"/>
    <col min="2567" max="2567" width="9.33203125" style="676" customWidth="1"/>
    <col min="2568" max="2568" width="7.109375" style="676" customWidth="1"/>
    <col min="2569" max="2569" width="11.44140625" style="676" customWidth="1"/>
    <col min="2570" max="2570" width="10.109375" style="676" customWidth="1"/>
    <col min="2571" max="2572" width="8.5546875" style="676" customWidth="1"/>
    <col min="2573" max="2573" width="7.88671875" style="676" customWidth="1"/>
    <col min="2574" max="2574" width="8.88671875" style="676"/>
    <col min="2575" max="2576" width="4.44140625" style="676" customWidth="1"/>
    <col min="2577" max="2577" width="12.109375" style="676" customWidth="1"/>
    <col min="2578" max="2578" width="7.88671875" style="676" customWidth="1"/>
    <col min="2579" max="2579" width="7.44140625" style="676" customWidth="1"/>
    <col min="2580" max="2584" width="8.88671875" style="676"/>
    <col min="2585" max="2597" width="0" style="676" hidden="1" customWidth="1"/>
    <col min="2598" max="2816" width="8.88671875" style="676"/>
    <col min="2817" max="2817" width="5.44140625" style="676" customWidth="1"/>
    <col min="2818" max="2818" width="4.44140625" style="676" customWidth="1"/>
    <col min="2819" max="2819" width="8.33203125" style="676" customWidth="1"/>
    <col min="2820" max="2820" width="7.109375" style="676" customWidth="1"/>
    <col min="2821" max="2821" width="9.33203125" style="676" customWidth="1"/>
    <col min="2822" max="2822" width="7.109375" style="676" customWidth="1"/>
    <col min="2823" max="2823" width="9.33203125" style="676" customWidth="1"/>
    <col min="2824" max="2824" width="7.109375" style="676" customWidth="1"/>
    <col min="2825" max="2825" width="11.44140625" style="676" customWidth="1"/>
    <col min="2826" max="2826" width="10.109375" style="676" customWidth="1"/>
    <col min="2827" max="2828" width="8.5546875" style="676" customWidth="1"/>
    <col min="2829" max="2829" width="7.88671875" style="676" customWidth="1"/>
    <col min="2830" max="2830" width="8.88671875" style="676"/>
    <col min="2831" max="2832" width="4.44140625" style="676" customWidth="1"/>
    <col min="2833" max="2833" width="12.109375" style="676" customWidth="1"/>
    <col min="2834" max="2834" width="7.88671875" style="676" customWidth="1"/>
    <col min="2835" max="2835" width="7.44140625" style="676" customWidth="1"/>
    <col min="2836" max="2840" width="8.88671875" style="676"/>
    <col min="2841" max="2853" width="0" style="676" hidden="1" customWidth="1"/>
    <col min="2854" max="3072" width="8.88671875" style="676"/>
    <col min="3073" max="3073" width="5.44140625" style="676" customWidth="1"/>
    <col min="3074" max="3074" width="4.44140625" style="676" customWidth="1"/>
    <col min="3075" max="3075" width="8.33203125" style="676" customWidth="1"/>
    <col min="3076" max="3076" width="7.109375" style="676" customWidth="1"/>
    <col min="3077" max="3077" width="9.33203125" style="676" customWidth="1"/>
    <col min="3078" max="3078" width="7.109375" style="676" customWidth="1"/>
    <col min="3079" max="3079" width="9.33203125" style="676" customWidth="1"/>
    <col min="3080" max="3080" width="7.109375" style="676" customWidth="1"/>
    <col min="3081" max="3081" width="11.44140625" style="676" customWidth="1"/>
    <col min="3082" max="3082" width="10.109375" style="676" customWidth="1"/>
    <col min="3083" max="3084" width="8.5546875" style="676" customWidth="1"/>
    <col min="3085" max="3085" width="7.88671875" style="676" customWidth="1"/>
    <col min="3086" max="3086" width="8.88671875" style="676"/>
    <col min="3087" max="3088" width="4.44140625" style="676" customWidth="1"/>
    <col min="3089" max="3089" width="12.109375" style="676" customWidth="1"/>
    <col min="3090" max="3090" width="7.88671875" style="676" customWidth="1"/>
    <col min="3091" max="3091" width="7.44140625" style="676" customWidth="1"/>
    <col min="3092" max="3096" width="8.88671875" style="676"/>
    <col min="3097" max="3109" width="0" style="676" hidden="1" customWidth="1"/>
    <col min="3110" max="3328" width="8.88671875" style="676"/>
    <col min="3329" max="3329" width="5.44140625" style="676" customWidth="1"/>
    <col min="3330" max="3330" width="4.44140625" style="676" customWidth="1"/>
    <col min="3331" max="3331" width="8.33203125" style="676" customWidth="1"/>
    <col min="3332" max="3332" width="7.109375" style="676" customWidth="1"/>
    <col min="3333" max="3333" width="9.33203125" style="676" customWidth="1"/>
    <col min="3334" max="3334" width="7.109375" style="676" customWidth="1"/>
    <col min="3335" max="3335" width="9.33203125" style="676" customWidth="1"/>
    <col min="3336" max="3336" width="7.109375" style="676" customWidth="1"/>
    <col min="3337" max="3337" width="11.44140625" style="676" customWidth="1"/>
    <col min="3338" max="3338" width="10.109375" style="676" customWidth="1"/>
    <col min="3339" max="3340" width="8.5546875" style="676" customWidth="1"/>
    <col min="3341" max="3341" width="7.88671875" style="676" customWidth="1"/>
    <col min="3342" max="3342" width="8.88671875" style="676"/>
    <col min="3343" max="3344" width="4.44140625" style="676" customWidth="1"/>
    <col min="3345" max="3345" width="12.109375" style="676" customWidth="1"/>
    <col min="3346" max="3346" width="7.88671875" style="676" customWidth="1"/>
    <col min="3347" max="3347" width="7.44140625" style="676" customWidth="1"/>
    <col min="3348" max="3352" width="8.88671875" style="676"/>
    <col min="3353" max="3365" width="0" style="676" hidden="1" customWidth="1"/>
    <col min="3366" max="3584" width="8.88671875" style="676"/>
    <col min="3585" max="3585" width="5.44140625" style="676" customWidth="1"/>
    <col min="3586" max="3586" width="4.44140625" style="676" customWidth="1"/>
    <col min="3587" max="3587" width="8.33203125" style="676" customWidth="1"/>
    <col min="3588" max="3588" width="7.109375" style="676" customWidth="1"/>
    <col min="3589" max="3589" width="9.33203125" style="676" customWidth="1"/>
    <col min="3590" max="3590" width="7.109375" style="676" customWidth="1"/>
    <col min="3591" max="3591" width="9.33203125" style="676" customWidth="1"/>
    <col min="3592" max="3592" width="7.109375" style="676" customWidth="1"/>
    <col min="3593" max="3593" width="11.44140625" style="676" customWidth="1"/>
    <col min="3594" max="3594" width="10.109375" style="676" customWidth="1"/>
    <col min="3595" max="3596" width="8.5546875" style="676" customWidth="1"/>
    <col min="3597" max="3597" width="7.88671875" style="676" customWidth="1"/>
    <col min="3598" max="3598" width="8.88671875" style="676"/>
    <col min="3599" max="3600" width="4.44140625" style="676" customWidth="1"/>
    <col min="3601" max="3601" width="12.109375" style="676" customWidth="1"/>
    <col min="3602" max="3602" width="7.88671875" style="676" customWidth="1"/>
    <col min="3603" max="3603" width="7.44140625" style="676" customWidth="1"/>
    <col min="3604" max="3608" width="8.88671875" style="676"/>
    <col min="3609" max="3621" width="0" style="676" hidden="1" customWidth="1"/>
    <col min="3622" max="3840" width="8.88671875" style="676"/>
    <col min="3841" max="3841" width="5.44140625" style="676" customWidth="1"/>
    <col min="3842" max="3842" width="4.44140625" style="676" customWidth="1"/>
    <col min="3843" max="3843" width="8.33203125" style="676" customWidth="1"/>
    <col min="3844" max="3844" width="7.109375" style="676" customWidth="1"/>
    <col min="3845" max="3845" width="9.33203125" style="676" customWidth="1"/>
    <col min="3846" max="3846" width="7.109375" style="676" customWidth="1"/>
    <col min="3847" max="3847" width="9.33203125" style="676" customWidth="1"/>
    <col min="3848" max="3848" width="7.109375" style="676" customWidth="1"/>
    <col min="3849" max="3849" width="11.44140625" style="676" customWidth="1"/>
    <col min="3850" max="3850" width="10.109375" style="676" customWidth="1"/>
    <col min="3851" max="3852" width="8.5546875" style="676" customWidth="1"/>
    <col min="3853" max="3853" width="7.88671875" style="676" customWidth="1"/>
    <col min="3854" max="3854" width="8.88671875" style="676"/>
    <col min="3855" max="3856" width="4.44140625" style="676" customWidth="1"/>
    <col min="3857" max="3857" width="12.109375" style="676" customWidth="1"/>
    <col min="3858" max="3858" width="7.88671875" style="676" customWidth="1"/>
    <col min="3859" max="3859" width="7.44140625" style="676" customWidth="1"/>
    <col min="3860" max="3864" width="8.88671875" style="676"/>
    <col min="3865" max="3877" width="0" style="676" hidden="1" customWidth="1"/>
    <col min="3878" max="4096" width="8.88671875" style="676"/>
    <col min="4097" max="4097" width="5.44140625" style="676" customWidth="1"/>
    <col min="4098" max="4098" width="4.44140625" style="676" customWidth="1"/>
    <col min="4099" max="4099" width="8.33203125" style="676" customWidth="1"/>
    <col min="4100" max="4100" width="7.109375" style="676" customWidth="1"/>
    <col min="4101" max="4101" width="9.33203125" style="676" customWidth="1"/>
    <col min="4102" max="4102" width="7.109375" style="676" customWidth="1"/>
    <col min="4103" max="4103" width="9.33203125" style="676" customWidth="1"/>
    <col min="4104" max="4104" width="7.109375" style="676" customWidth="1"/>
    <col min="4105" max="4105" width="11.44140625" style="676" customWidth="1"/>
    <col min="4106" max="4106" width="10.109375" style="676" customWidth="1"/>
    <col min="4107" max="4108" width="8.5546875" style="676" customWidth="1"/>
    <col min="4109" max="4109" width="7.88671875" style="676" customWidth="1"/>
    <col min="4110" max="4110" width="8.88671875" style="676"/>
    <col min="4111" max="4112" width="4.44140625" style="676" customWidth="1"/>
    <col min="4113" max="4113" width="12.109375" style="676" customWidth="1"/>
    <col min="4114" max="4114" width="7.88671875" style="676" customWidth="1"/>
    <col min="4115" max="4115" width="7.44140625" style="676" customWidth="1"/>
    <col min="4116" max="4120" width="8.88671875" style="676"/>
    <col min="4121" max="4133" width="0" style="676" hidden="1" customWidth="1"/>
    <col min="4134" max="4352" width="8.88671875" style="676"/>
    <col min="4353" max="4353" width="5.44140625" style="676" customWidth="1"/>
    <col min="4354" max="4354" width="4.44140625" style="676" customWidth="1"/>
    <col min="4355" max="4355" width="8.33203125" style="676" customWidth="1"/>
    <col min="4356" max="4356" width="7.109375" style="676" customWidth="1"/>
    <col min="4357" max="4357" width="9.33203125" style="676" customWidth="1"/>
    <col min="4358" max="4358" width="7.109375" style="676" customWidth="1"/>
    <col min="4359" max="4359" width="9.33203125" style="676" customWidth="1"/>
    <col min="4360" max="4360" width="7.109375" style="676" customWidth="1"/>
    <col min="4361" max="4361" width="11.44140625" style="676" customWidth="1"/>
    <col min="4362" max="4362" width="10.109375" style="676" customWidth="1"/>
    <col min="4363" max="4364" width="8.5546875" style="676" customWidth="1"/>
    <col min="4365" max="4365" width="7.88671875" style="676" customWidth="1"/>
    <col min="4366" max="4366" width="8.88671875" style="676"/>
    <col min="4367" max="4368" width="4.44140625" style="676" customWidth="1"/>
    <col min="4369" max="4369" width="12.109375" style="676" customWidth="1"/>
    <col min="4370" max="4370" width="7.88671875" style="676" customWidth="1"/>
    <col min="4371" max="4371" width="7.44140625" style="676" customWidth="1"/>
    <col min="4372" max="4376" width="8.88671875" style="676"/>
    <col min="4377" max="4389" width="0" style="676" hidden="1" customWidth="1"/>
    <col min="4390" max="4608" width="8.88671875" style="676"/>
    <col min="4609" max="4609" width="5.44140625" style="676" customWidth="1"/>
    <col min="4610" max="4610" width="4.44140625" style="676" customWidth="1"/>
    <col min="4611" max="4611" width="8.33203125" style="676" customWidth="1"/>
    <col min="4612" max="4612" width="7.109375" style="676" customWidth="1"/>
    <col min="4613" max="4613" width="9.33203125" style="676" customWidth="1"/>
    <col min="4614" max="4614" width="7.109375" style="676" customWidth="1"/>
    <col min="4615" max="4615" width="9.33203125" style="676" customWidth="1"/>
    <col min="4616" max="4616" width="7.109375" style="676" customWidth="1"/>
    <col min="4617" max="4617" width="11.44140625" style="676" customWidth="1"/>
    <col min="4618" max="4618" width="10.109375" style="676" customWidth="1"/>
    <col min="4619" max="4620" width="8.5546875" style="676" customWidth="1"/>
    <col min="4621" max="4621" width="7.88671875" style="676" customWidth="1"/>
    <col min="4622" max="4622" width="8.88671875" style="676"/>
    <col min="4623" max="4624" width="4.44140625" style="676" customWidth="1"/>
    <col min="4625" max="4625" width="12.109375" style="676" customWidth="1"/>
    <col min="4626" max="4626" width="7.88671875" style="676" customWidth="1"/>
    <col min="4627" max="4627" width="7.44140625" style="676" customWidth="1"/>
    <col min="4628" max="4632" width="8.88671875" style="676"/>
    <col min="4633" max="4645" width="0" style="676" hidden="1" customWidth="1"/>
    <col min="4646" max="4864" width="8.88671875" style="676"/>
    <col min="4865" max="4865" width="5.44140625" style="676" customWidth="1"/>
    <col min="4866" max="4866" width="4.44140625" style="676" customWidth="1"/>
    <col min="4867" max="4867" width="8.33203125" style="676" customWidth="1"/>
    <col min="4868" max="4868" width="7.109375" style="676" customWidth="1"/>
    <col min="4869" max="4869" width="9.33203125" style="676" customWidth="1"/>
    <col min="4870" max="4870" width="7.109375" style="676" customWidth="1"/>
    <col min="4871" max="4871" width="9.33203125" style="676" customWidth="1"/>
    <col min="4872" max="4872" width="7.109375" style="676" customWidth="1"/>
    <col min="4873" max="4873" width="11.44140625" style="676" customWidth="1"/>
    <col min="4874" max="4874" width="10.109375" style="676" customWidth="1"/>
    <col min="4875" max="4876" width="8.5546875" style="676" customWidth="1"/>
    <col min="4877" max="4877" width="7.88671875" style="676" customWidth="1"/>
    <col min="4878" max="4878" width="8.88671875" style="676"/>
    <col min="4879" max="4880" width="4.44140625" style="676" customWidth="1"/>
    <col min="4881" max="4881" width="12.109375" style="676" customWidth="1"/>
    <col min="4882" max="4882" width="7.88671875" style="676" customWidth="1"/>
    <col min="4883" max="4883" width="7.44140625" style="676" customWidth="1"/>
    <col min="4884" max="4888" width="8.88671875" style="676"/>
    <col min="4889" max="4901" width="0" style="676" hidden="1" customWidth="1"/>
    <col min="4902" max="5120" width="8.88671875" style="676"/>
    <col min="5121" max="5121" width="5.44140625" style="676" customWidth="1"/>
    <col min="5122" max="5122" width="4.44140625" style="676" customWidth="1"/>
    <col min="5123" max="5123" width="8.33203125" style="676" customWidth="1"/>
    <col min="5124" max="5124" width="7.109375" style="676" customWidth="1"/>
    <col min="5125" max="5125" width="9.33203125" style="676" customWidth="1"/>
    <col min="5126" max="5126" width="7.109375" style="676" customWidth="1"/>
    <col min="5127" max="5127" width="9.33203125" style="676" customWidth="1"/>
    <col min="5128" max="5128" width="7.109375" style="676" customWidth="1"/>
    <col min="5129" max="5129" width="11.44140625" style="676" customWidth="1"/>
    <col min="5130" max="5130" width="10.109375" style="676" customWidth="1"/>
    <col min="5131" max="5132" width="8.5546875" style="676" customWidth="1"/>
    <col min="5133" max="5133" width="7.88671875" style="676" customWidth="1"/>
    <col min="5134" max="5134" width="8.88671875" style="676"/>
    <col min="5135" max="5136" width="4.44140625" style="676" customWidth="1"/>
    <col min="5137" max="5137" width="12.109375" style="676" customWidth="1"/>
    <col min="5138" max="5138" width="7.88671875" style="676" customWidth="1"/>
    <col min="5139" max="5139" width="7.44140625" style="676" customWidth="1"/>
    <col min="5140" max="5144" width="8.88671875" style="676"/>
    <col min="5145" max="5157" width="0" style="676" hidden="1" customWidth="1"/>
    <col min="5158" max="5376" width="8.88671875" style="676"/>
    <col min="5377" max="5377" width="5.44140625" style="676" customWidth="1"/>
    <col min="5378" max="5378" width="4.44140625" style="676" customWidth="1"/>
    <col min="5379" max="5379" width="8.33203125" style="676" customWidth="1"/>
    <col min="5380" max="5380" width="7.109375" style="676" customWidth="1"/>
    <col min="5381" max="5381" width="9.33203125" style="676" customWidth="1"/>
    <col min="5382" max="5382" width="7.109375" style="676" customWidth="1"/>
    <col min="5383" max="5383" width="9.33203125" style="676" customWidth="1"/>
    <col min="5384" max="5384" width="7.109375" style="676" customWidth="1"/>
    <col min="5385" max="5385" width="11.44140625" style="676" customWidth="1"/>
    <col min="5386" max="5386" width="10.109375" style="676" customWidth="1"/>
    <col min="5387" max="5388" width="8.5546875" style="676" customWidth="1"/>
    <col min="5389" max="5389" width="7.88671875" style="676" customWidth="1"/>
    <col min="5390" max="5390" width="8.88671875" style="676"/>
    <col min="5391" max="5392" width="4.44140625" style="676" customWidth="1"/>
    <col min="5393" max="5393" width="12.109375" style="676" customWidth="1"/>
    <col min="5394" max="5394" width="7.88671875" style="676" customWidth="1"/>
    <col min="5395" max="5395" width="7.44140625" style="676" customWidth="1"/>
    <col min="5396" max="5400" width="8.88671875" style="676"/>
    <col min="5401" max="5413" width="0" style="676" hidden="1" customWidth="1"/>
    <col min="5414" max="5632" width="8.88671875" style="676"/>
    <col min="5633" max="5633" width="5.44140625" style="676" customWidth="1"/>
    <col min="5634" max="5634" width="4.44140625" style="676" customWidth="1"/>
    <col min="5635" max="5635" width="8.33203125" style="676" customWidth="1"/>
    <col min="5636" max="5636" width="7.109375" style="676" customWidth="1"/>
    <col min="5637" max="5637" width="9.33203125" style="676" customWidth="1"/>
    <col min="5638" max="5638" width="7.109375" style="676" customWidth="1"/>
    <col min="5639" max="5639" width="9.33203125" style="676" customWidth="1"/>
    <col min="5640" max="5640" width="7.109375" style="676" customWidth="1"/>
    <col min="5641" max="5641" width="11.44140625" style="676" customWidth="1"/>
    <col min="5642" max="5642" width="10.109375" style="676" customWidth="1"/>
    <col min="5643" max="5644" width="8.5546875" style="676" customWidth="1"/>
    <col min="5645" max="5645" width="7.88671875" style="676" customWidth="1"/>
    <col min="5646" max="5646" width="8.88671875" style="676"/>
    <col min="5647" max="5648" width="4.44140625" style="676" customWidth="1"/>
    <col min="5649" max="5649" width="12.109375" style="676" customWidth="1"/>
    <col min="5650" max="5650" width="7.88671875" style="676" customWidth="1"/>
    <col min="5651" max="5651" width="7.44140625" style="676" customWidth="1"/>
    <col min="5652" max="5656" width="8.88671875" style="676"/>
    <col min="5657" max="5669" width="0" style="676" hidden="1" customWidth="1"/>
    <col min="5670" max="5888" width="8.88671875" style="676"/>
    <col min="5889" max="5889" width="5.44140625" style="676" customWidth="1"/>
    <col min="5890" max="5890" width="4.44140625" style="676" customWidth="1"/>
    <col min="5891" max="5891" width="8.33203125" style="676" customWidth="1"/>
    <col min="5892" max="5892" width="7.109375" style="676" customWidth="1"/>
    <col min="5893" max="5893" width="9.33203125" style="676" customWidth="1"/>
    <col min="5894" max="5894" width="7.109375" style="676" customWidth="1"/>
    <col min="5895" max="5895" width="9.33203125" style="676" customWidth="1"/>
    <col min="5896" max="5896" width="7.109375" style="676" customWidth="1"/>
    <col min="5897" max="5897" width="11.44140625" style="676" customWidth="1"/>
    <col min="5898" max="5898" width="10.109375" style="676" customWidth="1"/>
    <col min="5899" max="5900" width="8.5546875" style="676" customWidth="1"/>
    <col min="5901" max="5901" width="7.88671875" style="676" customWidth="1"/>
    <col min="5902" max="5902" width="8.88671875" style="676"/>
    <col min="5903" max="5904" width="4.44140625" style="676" customWidth="1"/>
    <col min="5905" max="5905" width="12.109375" style="676" customWidth="1"/>
    <col min="5906" max="5906" width="7.88671875" style="676" customWidth="1"/>
    <col min="5907" max="5907" width="7.44140625" style="676" customWidth="1"/>
    <col min="5908" max="5912" width="8.88671875" style="676"/>
    <col min="5913" max="5925" width="0" style="676" hidden="1" customWidth="1"/>
    <col min="5926" max="6144" width="8.88671875" style="676"/>
    <col min="6145" max="6145" width="5.44140625" style="676" customWidth="1"/>
    <col min="6146" max="6146" width="4.44140625" style="676" customWidth="1"/>
    <col min="6147" max="6147" width="8.33203125" style="676" customWidth="1"/>
    <col min="6148" max="6148" width="7.109375" style="676" customWidth="1"/>
    <col min="6149" max="6149" width="9.33203125" style="676" customWidth="1"/>
    <col min="6150" max="6150" width="7.109375" style="676" customWidth="1"/>
    <col min="6151" max="6151" width="9.33203125" style="676" customWidth="1"/>
    <col min="6152" max="6152" width="7.109375" style="676" customWidth="1"/>
    <col min="6153" max="6153" width="11.44140625" style="676" customWidth="1"/>
    <col min="6154" max="6154" width="10.109375" style="676" customWidth="1"/>
    <col min="6155" max="6156" width="8.5546875" style="676" customWidth="1"/>
    <col min="6157" max="6157" width="7.88671875" style="676" customWidth="1"/>
    <col min="6158" max="6158" width="8.88671875" style="676"/>
    <col min="6159" max="6160" width="4.44140625" style="676" customWidth="1"/>
    <col min="6161" max="6161" width="12.109375" style="676" customWidth="1"/>
    <col min="6162" max="6162" width="7.88671875" style="676" customWidth="1"/>
    <col min="6163" max="6163" width="7.44140625" style="676" customWidth="1"/>
    <col min="6164" max="6168" width="8.88671875" style="676"/>
    <col min="6169" max="6181" width="0" style="676" hidden="1" customWidth="1"/>
    <col min="6182" max="6400" width="8.88671875" style="676"/>
    <col min="6401" max="6401" width="5.44140625" style="676" customWidth="1"/>
    <col min="6402" max="6402" width="4.44140625" style="676" customWidth="1"/>
    <col min="6403" max="6403" width="8.33203125" style="676" customWidth="1"/>
    <col min="6404" max="6404" width="7.109375" style="676" customWidth="1"/>
    <col min="6405" max="6405" width="9.33203125" style="676" customWidth="1"/>
    <col min="6406" max="6406" width="7.109375" style="676" customWidth="1"/>
    <col min="6407" max="6407" width="9.33203125" style="676" customWidth="1"/>
    <col min="6408" max="6408" width="7.109375" style="676" customWidth="1"/>
    <col min="6409" max="6409" width="11.44140625" style="676" customWidth="1"/>
    <col min="6410" max="6410" width="10.109375" style="676" customWidth="1"/>
    <col min="6411" max="6412" width="8.5546875" style="676" customWidth="1"/>
    <col min="6413" max="6413" width="7.88671875" style="676" customWidth="1"/>
    <col min="6414" max="6414" width="8.88671875" style="676"/>
    <col min="6415" max="6416" width="4.44140625" style="676" customWidth="1"/>
    <col min="6417" max="6417" width="12.109375" style="676" customWidth="1"/>
    <col min="6418" max="6418" width="7.88671875" style="676" customWidth="1"/>
    <col min="6419" max="6419" width="7.44140625" style="676" customWidth="1"/>
    <col min="6420" max="6424" width="8.88671875" style="676"/>
    <col min="6425" max="6437" width="0" style="676" hidden="1" customWidth="1"/>
    <col min="6438" max="6656" width="8.88671875" style="676"/>
    <col min="6657" max="6657" width="5.44140625" style="676" customWidth="1"/>
    <col min="6658" max="6658" width="4.44140625" style="676" customWidth="1"/>
    <col min="6659" max="6659" width="8.33203125" style="676" customWidth="1"/>
    <col min="6660" max="6660" width="7.109375" style="676" customWidth="1"/>
    <col min="6661" max="6661" width="9.33203125" style="676" customWidth="1"/>
    <col min="6662" max="6662" width="7.109375" style="676" customWidth="1"/>
    <col min="6663" max="6663" width="9.33203125" style="676" customWidth="1"/>
    <col min="6664" max="6664" width="7.109375" style="676" customWidth="1"/>
    <col min="6665" max="6665" width="11.44140625" style="676" customWidth="1"/>
    <col min="6666" max="6666" width="10.109375" style="676" customWidth="1"/>
    <col min="6667" max="6668" width="8.5546875" style="676" customWidth="1"/>
    <col min="6669" max="6669" width="7.88671875" style="676" customWidth="1"/>
    <col min="6670" max="6670" width="8.88671875" style="676"/>
    <col min="6671" max="6672" width="4.44140625" style="676" customWidth="1"/>
    <col min="6673" max="6673" width="12.109375" style="676" customWidth="1"/>
    <col min="6674" max="6674" width="7.88671875" style="676" customWidth="1"/>
    <col min="6675" max="6675" width="7.44140625" style="676" customWidth="1"/>
    <col min="6676" max="6680" width="8.88671875" style="676"/>
    <col min="6681" max="6693" width="0" style="676" hidden="1" customWidth="1"/>
    <col min="6694" max="6912" width="8.88671875" style="676"/>
    <col min="6913" max="6913" width="5.44140625" style="676" customWidth="1"/>
    <col min="6914" max="6914" width="4.44140625" style="676" customWidth="1"/>
    <col min="6915" max="6915" width="8.33203125" style="676" customWidth="1"/>
    <col min="6916" max="6916" width="7.109375" style="676" customWidth="1"/>
    <col min="6917" max="6917" width="9.33203125" style="676" customWidth="1"/>
    <col min="6918" max="6918" width="7.109375" style="676" customWidth="1"/>
    <col min="6919" max="6919" width="9.33203125" style="676" customWidth="1"/>
    <col min="6920" max="6920" width="7.109375" style="676" customWidth="1"/>
    <col min="6921" max="6921" width="11.44140625" style="676" customWidth="1"/>
    <col min="6922" max="6922" width="10.109375" style="676" customWidth="1"/>
    <col min="6923" max="6924" width="8.5546875" style="676" customWidth="1"/>
    <col min="6925" max="6925" width="7.88671875" style="676" customWidth="1"/>
    <col min="6926" max="6926" width="8.88671875" style="676"/>
    <col min="6927" max="6928" width="4.44140625" style="676" customWidth="1"/>
    <col min="6929" max="6929" width="12.109375" style="676" customWidth="1"/>
    <col min="6930" max="6930" width="7.88671875" style="676" customWidth="1"/>
    <col min="6931" max="6931" width="7.44140625" style="676" customWidth="1"/>
    <col min="6932" max="6936" width="8.88671875" style="676"/>
    <col min="6937" max="6949" width="0" style="676" hidden="1" customWidth="1"/>
    <col min="6950" max="7168" width="8.88671875" style="676"/>
    <col min="7169" max="7169" width="5.44140625" style="676" customWidth="1"/>
    <col min="7170" max="7170" width="4.44140625" style="676" customWidth="1"/>
    <col min="7171" max="7171" width="8.33203125" style="676" customWidth="1"/>
    <col min="7172" max="7172" width="7.109375" style="676" customWidth="1"/>
    <col min="7173" max="7173" width="9.33203125" style="676" customWidth="1"/>
    <col min="7174" max="7174" width="7.109375" style="676" customWidth="1"/>
    <col min="7175" max="7175" width="9.33203125" style="676" customWidth="1"/>
    <col min="7176" max="7176" width="7.109375" style="676" customWidth="1"/>
    <col min="7177" max="7177" width="11.44140625" style="676" customWidth="1"/>
    <col min="7178" max="7178" width="10.109375" style="676" customWidth="1"/>
    <col min="7179" max="7180" width="8.5546875" style="676" customWidth="1"/>
    <col min="7181" max="7181" width="7.88671875" style="676" customWidth="1"/>
    <col min="7182" max="7182" width="8.88671875" style="676"/>
    <col min="7183" max="7184" width="4.44140625" style="676" customWidth="1"/>
    <col min="7185" max="7185" width="12.109375" style="676" customWidth="1"/>
    <col min="7186" max="7186" width="7.88671875" style="676" customWidth="1"/>
    <col min="7187" max="7187" width="7.44140625" style="676" customWidth="1"/>
    <col min="7188" max="7192" width="8.88671875" style="676"/>
    <col min="7193" max="7205" width="0" style="676" hidden="1" customWidth="1"/>
    <col min="7206" max="7424" width="8.88671875" style="676"/>
    <col min="7425" max="7425" width="5.44140625" style="676" customWidth="1"/>
    <col min="7426" max="7426" width="4.44140625" style="676" customWidth="1"/>
    <col min="7427" max="7427" width="8.33203125" style="676" customWidth="1"/>
    <col min="7428" max="7428" width="7.109375" style="676" customWidth="1"/>
    <col min="7429" max="7429" width="9.33203125" style="676" customWidth="1"/>
    <col min="7430" max="7430" width="7.109375" style="676" customWidth="1"/>
    <col min="7431" max="7431" width="9.33203125" style="676" customWidth="1"/>
    <col min="7432" max="7432" width="7.109375" style="676" customWidth="1"/>
    <col min="7433" max="7433" width="11.44140625" style="676" customWidth="1"/>
    <col min="7434" max="7434" width="10.109375" style="676" customWidth="1"/>
    <col min="7435" max="7436" width="8.5546875" style="676" customWidth="1"/>
    <col min="7437" max="7437" width="7.88671875" style="676" customWidth="1"/>
    <col min="7438" max="7438" width="8.88671875" style="676"/>
    <col min="7439" max="7440" width="4.44140625" style="676" customWidth="1"/>
    <col min="7441" max="7441" width="12.109375" style="676" customWidth="1"/>
    <col min="7442" max="7442" width="7.88671875" style="676" customWidth="1"/>
    <col min="7443" max="7443" width="7.44140625" style="676" customWidth="1"/>
    <col min="7444" max="7448" width="8.88671875" style="676"/>
    <col min="7449" max="7461" width="0" style="676" hidden="1" customWidth="1"/>
    <col min="7462" max="7680" width="8.88671875" style="676"/>
    <col min="7681" max="7681" width="5.44140625" style="676" customWidth="1"/>
    <col min="7682" max="7682" width="4.44140625" style="676" customWidth="1"/>
    <col min="7683" max="7683" width="8.33203125" style="676" customWidth="1"/>
    <col min="7684" max="7684" width="7.109375" style="676" customWidth="1"/>
    <col min="7685" max="7685" width="9.33203125" style="676" customWidth="1"/>
    <col min="7686" max="7686" width="7.109375" style="676" customWidth="1"/>
    <col min="7687" max="7687" width="9.33203125" style="676" customWidth="1"/>
    <col min="7688" max="7688" width="7.109375" style="676" customWidth="1"/>
    <col min="7689" max="7689" width="11.44140625" style="676" customWidth="1"/>
    <col min="7690" max="7690" width="10.109375" style="676" customWidth="1"/>
    <col min="7691" max="7692" width="8.5546875" style="676" customWidth="1"/>
    <col min="7693" max="7693" width="7.88671875" style="676" customWidth="1"/>
    <col min="7694" max="7694" width="8.88671875" style="676"/>
    <col min="7695" max="7696" width="4.44140625" style="676" customWidth="1"/>
    <col min="7697" max="7697" width="12.109375" style="676" customWidth="1"/>
    <col min="7698" max="7698" width="7.88671875" style="676" customWidth="1"/>
    <col min="7699" max="7699" width="7.44140625" style="676" customWidth="1"/>
    <col min="7700" max="7704" width="8.88671875" style="676"/>
    <col min="7705" max="7717" width="0" style="676" hidden="1" customWidth="1"/>
    <col min="7718" max="7936" width="8.88671875" style="676"/>
    <col min="7937" max="7937" width="5.44140625" style="676" customWidth="1"/>
    <col min="7938" max="7938" width="4.44140625" style="676" customWidth="1"/>
    <col min="7939" max="7939" width="8.33203125" style="676" customWidth="1"/>
    <col min="7940" max="7940" width="7.109375" style="676" customWidth="1"/>
    <col min="7941" max="7941" width="9.33203125" style="676" customWidth="1"/>
    <col min="7942" max="7942" width="7.109375" style="676" customWidth="1"/>
    <col min="7943" max="7943" width="9.33203125" style="676" customWidth="1"/>
    <col min="7944" max="7944" width="7.109375" style="676" customWidth="1"/>
    <col min="7945" max="7945" width="11.44140625" style="676" customWidth="1"/>
    <col min="7946" max="7946" width="10.109375" style="676" customWidth="1"/>
    <col min="7947" max="7948" width="8.5546875" style="676" customWidth="1"/>
    <col min="7949" max="7949" width="7.88671875" style="676" customWidth="1"/>
    <col min="7950" max="7950" width="8.88671875" style="676"/>
    <col min="7951" max="7952" width="4.44140625" style="676" customWidth="1"/>
    <col min="7953" max="7953" width="12.109375" style="676" customWidth="1"/>
    <col min="7954" max="7954" width="7.88671875" style="676" customWidth="1"/>
    <col min="7955" max="7955" width="7.44140625" style="676" customWidth="1"/>
    <col min="7956" max="7960" width="8.88671875" style="676"/>
    <col min="7961" max="7973" width="0" style="676" hidden="1" customWidth="1"/>
    <col min="7974" max="8192" width="8.88671875" style="676"/>
    <col min="8193" max="8193" width="5.44140625" style="676" customWidth="1"/>
    <col min="8194" max="8194" width="4.44140625" style="676" customWidth="1"/>
    <col min="8195" max="8195" width="8.33203125" style="676" customWidth="1"/>
    <col min="8196" max="8196" width="7.109375" style="676" customWidth="1"/>
    <col min="8197" max="8197" width="9.33203125" style="676" customWidth="1"/>
    <col min="8198" max="8198" width="7.109375" style="676" customWidth="1"/>
    <col min="8199" max="8199" width="9.33203125" style="676" customWidth="1"/>
    <col min="8200" max="8200" width="7.109375" style="676" customWidth="1"/>
    <col min="8201" max="8201" width="11.44140625" style="676" customWidth="1"/>
    <col min="8202" max="8202" width="10.109375" style="676" customWidth="1"/>
    <col min="8203" max="8204" width="8.5546875" style="676" customWidth="1"/>
    <col min="8205" max="8205" width="7.88671875" style="676" customWidth="1"/>
    <col min="8206" max="8206" width="8.88671875" style="676"/>
    <col min="8207" max="8208" width="4.44140625" style="676" customWidth="1"/>
    <col min="8209" max="8209" width="12.109375" style="676" customWidth="1"/>
    <col min="8210" max="8210" width="7.88671875" style="676" customWidth="1"/>
    <col min="8211" max="8211" width="7.44140625" style="676" customWidth="1"/>
    <col min="8212" max="8216" width="8.88671875" style="676"/>
    <col min="8217" max="8229" width="0" style="676" hidden="1" customWidth="1"/>
    <col min="8230" max="8448" width="8.88671875" style="676"/>
    <col min="8449" max="8449" width="5.44140625" style="676" customWidth="1"/>
    <col min="8450" max="8450" width="4.44140625" style="676" customWidth="1"/>
    <col min="8451" max="8451" width="8.33203125" style="676" customWidth="1"/>
    <col min="8452" max="8452" width="7.109375" style="676" customWidth="1"/>
    <col min="8453" max="8453" width="9.33203125" style="676" customWidth="1"/>
    <col min="8454" max="8454" width="7.109375" style="676" customWidth="1"/>
    <col min="8455" max="8455" width="9.33203125" style="676" customWidth="1"/>
    <col min="8456" max="8456" width="7.109375" style="676" customWidth="1"/>
    <col min="8457" max="8457" width="11.44140625" style="676" customWidth="1"/>
    <col min="8458" max="8458" width="10.109375" style="676" customWidth="1"/>
    <col min="8459" max="8460" width="8.5546875" style="676" customWidth="1"/>
    <col min="8461" max="8461" width="7.88671875" style="676" customWidth="1"/>
    <col min="8462" max="8462" width="8.88671875" style="676"/>
    <col min="8463" max="8464" width="4.44140625" style="676" customWidth="1"/>
    <col min="8465" max="8465" width="12.109375" style="676" customWidth="1"/>
    <col min="8466" max="8466" width="7.88671875" style="676" customWidth="1"/>
    <col min="8467" max="8467" width="7.44140625" style="676" customWidth="1"/>
    <col min="8468" max="8472" width="8.88671875" style="676"/>
    <col min="8473" max="8485" width="0" style="676" hidden="1" customWidth="1"/>
    <col min="8486" max="8704" width="8.88671875" style="676"/>
    <col min="8705" max="8705" width="5.44140625" style="676" customWidth="1"/>
    <col min="8706" max="8706" width="4.44140625" style="676" customWidth="1"/>
    <col min="8707" max="8707" width="8.33203125" style="676" customWidth="1"/>
    <col min="8708" max="8708" width="7.109375" style="676" customWidth="1"/>
    <col min="8709" max="8709" width="9.33203125" style="676" customWidth="1"/>
    <col min="8710" max="8710" width="7.109375" style="676" customWidth="1"/>
    <col min="8711" max="8711" width="9.33203125" style="676" customWidth="1"/>
    <col min="8712" max="8712" width="7.109375" style="676" customWidth="1"/>
    <col min="8713" max="8713" width="11.44140625" style="676" customWidth="1"/>
    <col min="8714" max="8714" width="10.109375" style="676" customWidth="1"/>
    <col min="8715" max="8716" width="8.5546875" style="676" customWidth="1"/>
    <col min="8717" max="8717" width="7.88671875" style="676" customWidth="1"/>
    <col min="8718" max="8718" width="8.88671875" style="676"/>
    <col min="8719" max="8720" width="4.44140625" style="676" customWidth="1"/>
    <col min="8721" max="8721" width="12.109375" style="676" customWidth="1"/>
    <col min="8722" max="8722" width="7.88671875" style="676" customWidth="1"/>
    <col min="8723" max="8723" width="7.44140625" style="676" customWidth="1"/>
    <col min="8724" max="8728" width="8.88671875" style="676"/>
    <col min="8729" max="8741" width="0" style="676" hidden="1" customWidth="1"/>
    <col min="8742" max="8960" width="8.88671875" style="676"/>
    <col min="8961" max="8961" width="5.44140625" style="676" customWidth="1"/>
    <col min="8962" max="8962" width="4.44140625" style="676" customWidth="1"/>
    <col min="8963" max="8963" width="8.33203125" style="676" customWidth="1"/>
    <col min="8964" max="8964" width="7.109375" style="676" customWidth="1"/>
    <col min="8965" max="8965" width="9.33203125" style="676" customWidth="1"/>
    <col min="8966" max="8966" width="7.109375" style="676" customWidth="1"/>
    <col min="8967" max="8967" width="9.33203125" style="676" customWidth="1"/>
    <col min="8968" max="8968" width="7.109375" style="676" customWidth="1"/>
    <col min="8969" max="8969" width="11.44140625" style="676" customWidth="1"/>
    <col min="8970" max="8970" width="10.109375" style="676" customWidth="1"/>
    <col min="8971" max="8972" width="8.5546875" style="676" customWidth="1"/>
    <col min="8973" max="8973" width="7.88671875" style="676" customWidth="1"/>
    <col min="8974" max="8974" width="8.88671875" style="676"/>
    <col min="8975" max="8976" width="4.44140625" style="676" customWidth="1"/>
    <col min="8977" max="8977" width="12.109375" style="676" customWidth="1"/>
    <col min="8978" max="8978" width="7.88671875" style="676" customWidth="1"/>
    <col min="8979" max="8979" width="7.44140625" style="676" customWidth="1"/>
    <col min="8980" max="8984" width="8.88671875" style="676"/>
    <col min="8985" max="8997" width="0" style="676" hidden="1" customWidth="1"/>
    <col min="8998" max="9216" width="8.88671875" style="676"/>
    <col min="9217" max="9217" width="5.44140625" style="676" customWidth="1"/>
    <col min="9218" max="9218" width="4.44140625" style="676" customWidth="1"/>
    <col min="9219" max="9219" width="8.33203125" style="676" customWidth="1"/>
    <col min="9220" max="9220" width="7.109375" style="676" customWidth="1"/>
    <col min="9221" max="9221" width="9.33203125" style="676" customWidth="1"/>
    <col min="9222" max="9222" width="7.109375" style="676" customWidth="1"/>
    <col min="9223" max="9223" width="9.33203125" style="676" customWidth="1"/>
    <col min="9224" max="9224" width="7.109375" style="676" customWidth="1"/>
    <col min="9225" max="9225" width="11.44140625" style="676" customWidth="1"/>
    <col min="9226" max="9226" width="10.109375" style="676" customWidth="1"/>
    <col min="9227" max="9228" width="8.5546875" style="676" customWidth="1"/>
    <col min="9229" max="9229" width="7.88671875" style="676" customWidth="1"/>
    <col min="9230" max="9230" width="8.88671875" style="676"/>
    <col min="9231" max="9232" width="4.44140625" style="676" customWidth="1"/>
    <col min="9233" max="9233" width="12.109375" style="676" customWidth="1"/>
    <col min="9234" max="9234" width="7.88671875" style="676" customWidth="1"/>
    <col min="9235" max="9235" width="7.44140625" style="676" customWidth="1"/>
    <col min="9236" max="9240" width="8.88671875" style="676"/>
    <col min="9241" max="9253" width="0" style="676" hidden="1" customWidth="1"/>
    <col min="9254" max="9472" width="8.88671875" style="676"/>
    <col min="9473" max="9473" width="5.44140625" style="676" customWidth="1"/>
    <col min="9474" max="9474" width="4.44140625" style="676" customWidth="1"/>
    <col min="9475" max="9475" width="8.33203125" style="676" customWidth="1"/>
    <col min="9476" max="9476" width="7.109375" style="676" customWidth="1"/>
    <col min="9477" max="9477" width="9.33203125" style="676" customWidth="1"/>
    <col min="9478" max="9478" width="7.109375" style="676" customWidth="1"/>
    <col min="9479" max="9479" width="9.33203125" style="676" customWidth="1"/>
    <col min="9480" max="9480" width="7.109375" style="676" customWidth="1"/>
    <col min="9481" max="9481" width="11.44140625" style="676" customWidth="1"/>
    <col min="9482" max="9482" width="10.109375" style="676" customWidth="1"/>
    <col min="9483" max="9484" width="8.5546875" style="676" customWidth="1"/>
    <col min="9485" max="9485" width="7.88671875" style="676" customWidth="1"/>
    <col min="9486" max="9486" width="8.88671875" style="676"/>
    <col min="9487" max="9488" width="4.44140625" style="676" customWidth="1"/>
    <col min="9489" max="9489" width="12.109375" style="676" customWidth="1"/>
    <col min="9490" max="9490" width="7.88671875" style="676" customWidth="1"/>
    <col min="9491" max="9491" width="7.44140625" style="676" customWidth="1"/>
    <col min="9492" max="9496" width="8.88671875" style="676"/>
    <col min="9497" max="9509" width="0" style="676" hidden="1" customWidth="1"/>
    <col min="9510" max="9728" width="8.88671875" style="676"/>
    <col min="9729" max="9729" width="5.44140625" style="676" customWidth="1"/>
    <col min="9730" max="9730" width="4.44140625" style="676" customWidth="1"/>
    <col min="9731" max="9731" width="8.33203125" style="676" customWidth="1"/>
    <col min="9732" max="9732" width="7.109375" style="676" customWidth="1"/>
    <col min="9733" max="9733" width="9.33203125" style="676" customWidth="1"/>
    <col min="9734" max="9734" width="7.109375" style="676" customWidth="1"/>
    <col min="9735" max="9735" width="9.33203125" style="676" customWidth="1"/>
    <col min="9736" max="9736" width="7.109375" style="676" customWidth="1"/>
    <col min="9737" max="9737" width="11.44140625" style="676" customWidth="1"/>
    <col min="9738" max="9738" width="10.109375" style="676" customWidth="1"/>
    <col min="9739" max="9740" width="8.5546875" style="676" customWidth="1"/>
    <col min="9741" max="9741" width="7.88671875" style="676" customWidth="1"/>
    <col min="9742" max="9742" width="8.88671875" style="676"/>
    <col min="9743" max="9744" width="4.44140625" style="676" customWidth="1"/>
    <col min="9745" max="9745" width="12.109375" style="676" customWidth="1"/>
    <col min="9746" max="9746" width="7.88671875" style="676" customWidth="1"/>
    <col min="9747" max="9747" width="7.44140625" style="676" customWidth="1"/>
    <col min="9748" max="9752" width="8.88671875" style="676"/>
    <col min="9753" max="9765" width="0" style="676" hidden="1" customWidth="1"/>
    <col min="9766" max="9984" width="8.88671875" style="676"/>
    <col min="9985" max="9985" width="5.44140625" style="676" customWidth="1"/>
    <col min="9986" max="9986" width="4.44140625" style="676" customWidth="1"/>
    <col min="9987" max="9987" width="8.33203125" style="676" customWidth="1"/>
    <col min="9988" max="9988" width="7.109375" style="676" customWidth="1"/>
    <col min="9989" max="9989" width="9.33203125" style="676" customWidth="1"/>
    <col min="9990" max="9990" width="7.109375" style="676" customWidth="1"/>
    <col min="9991" max="9991" width="9.33203125" style="676" customWidth="1"/>
    <col min="9992" max="9992" width="7.109375" style="676" customWidth="1"/>
    <col min="9993" max="9993" width="11.44140625" style="676" customWidth="1"/>
    <col min="9994" max="9994" width="10.109375" style="676" customWidth="1"/>
    <col min="9995" max="9996" width="8.5546875" style="676" customWidth="1"/>
    <col min="9997" max="9997" width="7.88671875" style="676" customWidth="1"/>
    <col min="9998" max="9998" width="8.88671875" style="676"/>
    <col min="9999" max="10000" width="4.44140625" style="676" customWidth="1"/>
    <col min="10001" max="10001" width="12.109375" style="676" customWidth="1"/>
    <col min="10002" max="10002" width="7.88671875" style="676" customWidth="1"/>
    <col min="10003" max="10003" width="7.44140625" style="676" customWidth="1"/>
    <col min="10004" max="10008" width="8.88671875" style="676"/>
    <col min="10009" max="10021" width="0" style="676" hidden="1" customWidth="1"/>
    <col min="10022" max="10240" width="8.88671875" style="676"/>
    <col min="10241" max="10241" width="5.44140625" style="676" customWidth="1"/>
    <col min="10242" max="10242" width="4.44140625" style="676" customWidth="1"/>
    <col min="10243" max="10243" width="8.33203125" style="676" customWidth="1"/>
    <col min="10244" max="10244" width="7.109375" style="676" customWidth="1"/>
    <col min="10245" max="10245" width="9.33203125" style="676" customWidth="1"/>
    <col min="10246" max="10246" width="7.109375" style="676" customWidth="1"/>
    <col min="10247" max="10247" width="9.33203125" style="676" customWidth="1"/>
    <col min="10248" max="10248" width="7.109375" style="676" customWidth="1"/>
    <col min="10249" max="10249" width="11.44140625" style="676" customWidth="1"/>
    <col min="10250" max="10250" width="10.109375" style="676" customWidth="1"/>
    <col min="10251" max="10252" width="8.5546875" style="676" customWidth="1"/>
    <col min="10253" max="10253" width="7.88671875" style="676" customWidth="1"/>
    <col min="10254" max="10254" width="8.88671875" style="676"/>
    <col min="10255" max="10256" width="4.44140625" style="676" customWidth="1"/>
    <col min="10257" max="10257" width="12.109375" style="676" customWidth="1"/>
    <col min="10258" max="10258" width="7.88671875" style="676" customWidth="1"/>
    <col min="10259" max="10259" width="7.44140625" style="676" customWidth="1"/>
    <col min="10260" max="10264" width="8.88671875" style="676"/>
    <col min="10265" max="10277" width="0" style="676" hidden="1" customWidth="1"/>
    <col min="10278" max="10496" width="8.88671875" style="676"/>
    <col min="10497" max="10497" width="5.44140625" style="676" customWidth="1"/>
    <col min="10498" max="10498" width="4.44140625" style="676" customWidth="1"/>
    <col min="10499" max="10499" width="8.33203125" style="676" customWidth="1"/>
    <col min="10500" max="10500" width="7.109375" style="676" customWidth="1"/>
    <col min="10501" max="10501" width="9.33203125" style="676" customWidth="1"/>
    <col min="10502" max="10502" width="7.109375" style="676" customWidth="1"/>
    <col min="10503" max="10503" width="9.33203125" style="676" customWidth="1"/>
    <col min="10504" max="10504" width="7.109375" style="676" customWidth="1"/>
    <col min="10505" max="10505" width="11.44140625" style="676" customWidth="1"/>
    <col min="10506" max="10506" width="10.109375" style="676" customWidth="1"/>
    <col min="10507" max="10508" width="8.5546875" style="676" customWidth="1"/>
    <col min="10509" max="10509" width="7.88671875" style="676" customWidth="1"/>
    <col min="10510" max="10510" width="8.88671875" style="676"/>
    <col min="10511" max="10512" width="4.44140625" style="676" customWidth="1"/>
    <col min="10513" max="10513" width="12.109375" style="676" customWidth="1"/>
    <col min="10514" max="10514" width="7.88671875" style="676" customWidth="1"/>
    <col min="10515" max="10515" width="7.44140625" style="676" customWidth="1"/>
    <col min="10516" max="10520" width="8.88671875" style="676"/>
    <col min="10521" max="10533" width="0" style="676" hidden="1" customWidth="1"/>
    <col min="10534" max="10752" width="8.88671875" style="676"/>
    <col min="10753" max="10753" width="5.44140625" style="676" customWidth="1"/>
    <col min="10754" max="10754" width="4.44140625" style="676" customWidth="1"/>
    <col min="10755" max="10755" width="8.33203125" style="676" customWidth="1"/>
    <col min="10756" max="10756" width="7.109375" style="676" customWidth="1"/>
    <col min="10757" max="10757" width="9.33203125" style="676" customWidth="1"/>
    <col min="10758" max="10758" width="7.109375" style="676" customWidth="1"/>
    <col min="10759" max="10759" width="9.33203125" style="676" customWidth="1"/>
    <col min="10760" max="10760" width="7.109375" style="676" customWidth="1"/>
    <col min="10761" max="10761" width="11.44140625" style="676" customWidth="1"/>
    <col min="10762" max="10762" width="10.109375" style="676" customWidth="1"/>
    <col min="10763" max="10764" width="8.5546875" style="676" customWidth="1"/>
    <col min="10765" max="10765" width="7.88671875" style="676" customWidth="1"/>
    <col min="10766" max="10766" width="8.88671875" style="676"/>
    <col min="10767" max="10768" width="4.44140625" style="676" customWidth="1"/>
    <col min="10769" max="10769" width="12.109375" style="676" customWidth="1"/>
    <col min="10770" max="10770" width="7.88671875" style="676" customWidth="1"/>
    <col min="10771" max="10771" width="7.44140625" style="676" customWidth="1"/>
    <col min="10772" max="10776" width="8.88671875" style="676"/>
    <col min="10777" max="10789" width="0" style="676" hidden="1" customWidth="1"/>
    <col min="10790" max="11008" width="8.88671875" style="676"/>
    <col min="11009" max="11009" width="5.44140625" style="676" customWidth="1"/>
    <col min="11010" max="11010" width="4.44140625" style="676" customWidth="1"/>
    <col min="11011" max="11011" width="8.33203125" style="676" customWidth="1"/>
    <col min="11012" max="11012" width="7.109375" style="676" customWidth="1"/>
    <col min="11013" max="11013" width="9.33203125" style="676" customWidth="1"/>
    <col min="11014" max="11014" width="7.109375" style="676" customWidth="1"/>
    <col min="11015" max="11015" width="9.33203125" style="676" customWidth="1"/>
    <col min="11016" max="11016" width="7.109375" style="676" customWidth="1"/>
    <col min="11017" max="11017" width="11.44140625" style="676" customWidth="1"/>
    <col min="11018" max="11018" width="10.109375" style="676" customWidth="1"/>
    <col min="11019" max="11020" width="8.5546875" style="676" customWidth="1"/>
    <col min="11021" max="11021" width="7.88671875" style="676" customWidth="1"/>
    <col min="11022" max="11022" width="8.88671875" style="676"/>
    <col min="11023" max="11024" width="4.44140625" style="676" customWidth="1"/>
    <col min="11025" max="11025" width="12.109375" style="676" customWidth="1"/>
    <col min="11026" max="11026" width="7.88671875" style="676" customWidth="1"/>
    <col min="11027" max="11027" width="7.44140625" style="676" customWidth="1"/>
    <col min="11028" max="11032" width="8.88671875" style="676"/>
    <col min="11033" max="11045" width="0" style="676" hidden="1" customWidth="1"/>
    <col min="11046" max="11264" width="8.88671875" style="676"/>
    <col min="11265" max="11265" width="5.44140625" style="676" customWidth="1"/>
    <col min="11266" max="11266" width="4.44140625" style="676" customWidth="1"/>
    <col min="11267" max="11267" width="8.33203125" style="676" customWidth="1"/>
    <col min="11268" max="11268" width="7.109375" style="676" customWidth="1"/>
    <col min="11269" max="11269" width="9.33203125" style="676" customWidth="1"/>
    <col min="11270" max="11270" width="7.109375" style="676" customWidth="1"/>
    <col min="11271" max="11271" width="9.33203125" style="676" customWidth="1"/>
    <col min="11272" max="11272" width="7.109375" style="676" customWidth="1"/>
    <col min="11273" max="11273" width="11.44140625" style="676" customWidth="1"/>
    <col min="11274" max="11274" width="10.109375" style="676" customWidth="1"/>
    <col min="11275" max="11276" width="8.5546875" style="676" customWidth="1"/>
    <col min="11277" max="11277" width="7.88671875" style="676" customWidth="1"/>
    <col min="11278" max="11278" width="8.88671875" style="676"/>
    <col min="11279" max="11280" width="4.44140625" style="676" customWidth="1"/>
    <col min="11281" max="11281" width="12.109375" style="676" customWidth="1"/>
    <col min="11282" max="11282" width="7.88671875" style="676" customWidth="1"/>
    <col min="11283" max="11283" width="7.44140625" style="676" customWidth="1"/>
    <col min="11284" max="11288" width="8.88671875" style="676"/>
    <col min="11289" max="11301" width="0" style="676" hidden="1" customWidth="1"/>
    <col min="11302" max="11520" width="8.88671875" style="676"/>
    <col min="11521" max="11521" width="5.44140625" style="676" customWidth="1"/>
    <col min="11522" max="11522" width="4.44140625" style="676" customWidth="1"/>
    <col min="11523" max="11523" width="8.33203125" style="676" customWidth="1"/>
    <col min="11524" max="11524" width="7.109375" style="676" customWidth="1"/>
    <col min="11525" max="11525" width="9.33203125" style="676" customWidth="1"/>
    <col min="11526" max="11526" width="7.109375" style="676" customWidth="1"/>
    <col min="11527" max="11527" width="9.33203125" style="676" customWidth="1"/>
    <col min="11528" max="11528" width="7.109375" style="676" customWidth="1"/>
    <col min="11529" max="11529" width="11.44140625" style="676" customWidth="1"/>
    <col min="11530" max="11530" width="10.109375" style="676" customWidth="1"/>
    <col min="11531" max="11532" width="8.5546875" style="676" customWidth="1"/>
    <col min="11533" max="11533" width="7.88671875" style="676" customWidth="1"/>
    <col min="11534" max="11534" width="8.88671875" style="676"/>
    <col min="11535" max="11536" width="4.44140625" style="676" customWidth="1"/>
    <col min="11537" max="11537" width="12.109375" style="676" customWidth="1"/>
    <col min="11538" max="11538" width="7.88671875" style="676" customWidth="1"/>
    <col min="11539" max="11539" width="7.44140625" style="676" customWidth="1"/>
    <col min="11540" max="11544" width="8.88671875" style="676"/>
    <col min="11545" max="11557" width="0" style="676" hidden="1" customWidth="1"/>
    <col min="11558" max="11776" width="8.88671875" style="676"/>
    <col min="11777" max="11777" width="5.44140625" style="676" customWidth="1"/>
    <col min="11778" max="11778" width="4.44140625" style="676" customWidth="1"/>
    <col min="11779" max="11779" width="8.33203125" style="676" customWidth="1"/>
    <col min="11780" max="11780" width="7.109375" style="676" customWidth="1"/>
    <col min="11781" max="11781" width="9.33203125" style="676" customWidth="1"/>
    <col min="11782" max="11782" width="7.109375" style="676" customWidth="1"/>
    <col min="11783" max="11783" width="9.33203125" style="676" customWidth="1"/>
    <col min="11784" max="11784" width="7.109375" style="676" customWidth="1"/>
    <col min="11785" max="11785" width="11.44140625" style="676" customWidth="1"/>
    <col min="11786" max="11786" width="10.109375" style="676" customWidth="1"/>
    <col min="11787" max="11788" width="8.5546875" style="676" customWidth="1"/>
    <col min="11789" max="11789" width="7.88671875" style="676" customWidth="1"/>
    <col min="11790" max="11790" width="8.88671875" style="676"/>
    <col min="11791" max="11792" width="4.44140625" style="676" customWidth="1"/>
    <col min="11793" max="11793" width="12.109375" style="676" customWidth="1"/>
    <col min="11794" max="11794" width="7.88671875" style="676" customWidth="1"/>
    <col min="11795" max="11795" width="7.44140625" style="676" customWidth="1"/>
    <col min="11796" max="11800" width="8.88671875" style="676"/>
    <col min="11801" max="11813" width="0" style="676" hidden="1" customWidth="1"/>
    <col min="11814" max="12032" width="8.88671875" style="676"/>
    <col min="12033" max="12033" width="5.44140625" style="676" customWidth="1"/>
    <col min="12034" max="12034" width="4.44140625" style="676" customWidth="1"/>
    <col min="12035" max="12035" width="8.33203125" style="676" customWidth="1"/>
    <col min="12036" max="12036" width="7.109375" style="676" customWidth="1"/>
    <col min="12037" max="12037" width="9.33203125" style="676" customWidth="1"/>
    <col min="12038" max="12038" width="7.109375" style="676" customWidth="1"/>
    <col min="12039" max="12039" width="9.33203125" style="676" customWidth="1"/>
    <col min="12040" max="12040" width="7.109375" style="676" customWidth="1"/>
    <col min="12041" max="12041" width="11.44140625" style="676" customWidth="1"/>
    <col min="12042" max="12042" width="10.109375" style="676" customWidth="1"/>
    <col min="12043" max="12044" width="8.5546875" style="676" customWidth="1"/>
    <col min="12045" max="12045" width="7.88671875" style="676" customWidth="1"/>
    <col min="12046" max="12046" width="8.88671875" style="676"/>
    <col min="12047" max="12048" width="4.44140625" style="676" customWidth="1"/>
    <col min="12049" max="12049" width="12.109375" style="676" customWidth="1"/>
    <col min="12050" max="12050" width="7.88671875" style="676" customWidth="1"/>
    <col min="12051" max="12051" width="7.44140625" style="676" customWidth="1"/>
    <col min="12052" max="12056" width="8.88671875" style="676"/>
    <col min="12057" max="12069" width="0" style="676" hidden="1" customWidth="1"/>
    <col min="12070" max="12288" width="8.88671875" style="676"/>
    <col min="12289" max="12289" width="5.44140625" style="676" customWidth="1"/>
    <col min="12290" max="12290" width="4.44140625" style="676" customWidth="1"/>
    <col min="12291" max="12291" width="8.33203125" style="676" customWidth="1"/>
    <col min="12292" max="12292" width="7.109375" style="676" customWidth="1"/>
    <col min="12293" max="12293" width="9.33203125" style="676" customWidth="1"/>
    <col min="12294" max="12294" width="7.109375" style="676" customWidth="1"/>
    <col min="12295" max="12295" width="9.33203125" style="676" customWidth="1"/>
    <col min="12296" max="12296" width="7.109375" style="676" customWidth="1"/>
    <col min="12297" max="12297" width="11.44140625" style="676" customWidth="1"/>
    <col min="12298" max="12298" width="10.109375" style="676" customWidth="1"/>
    <col min="12299" max="12300" width="8.5546875" style="676" customWidth="1"/>
    <col min="12301" max="12301" width="7.88671875" style="676" customWidth="1"/>
    <col min="12302" max="12302" width="8.88671875" style="676"/>
    <col min="12303" max="12304" width="4.44140625" style="676" customWidth="1"/>
    <col min="12305" max="12305" width="12.109375" style="676" customWidth="1"/>
    <col min="12306" max="12306" width="7.88671875" style="676" customWidth="1"/>
    <col min="12307" max="12307" width="7.44140625" style="676" customWidth="1"/>
    <col min="12308" max="12312" width="8.88671875" style="676"/>
    <col min="12313" max="12325" width="0" style="676" hidden="1" customWidth="1"/>
    <col min="12326" max="12544" width="8.88671875" style="676"/>
    <col min="12545" max="12545" width="5.44140625" style="676" customWidth="1"/>
    <col min="12546" max="12546" width="4.44140625" style="676" customWidth="1"/>
    <col min="12547" max="12547" width="8.33203125" style="676" customWidth="1"/>
    <col min="12548" max="12548" width="7.109375" style="676" customWidth="1"/>
    <col min="12549" max="12549" width="9.33203125" style="676" customWidth="1"/>
    <col min="12550" max="12550" width="7.109375" style="676" customWidth="1"/>
    <col min="12551" max="12551" width="9.33203125" style="676" customWidth="1"/>
    <col min="12552" max="12552" width="7.109375" style="676" customWidth="1"/>
    <col min="12553" max="12553" width="11.44140625" style="676" customWidth="1"/>
    <col min="12554" max="12554" width="10.109375" style="676" customWidth="1"/>
    <col min="12555" max="12556" width="8.5546875" style="676" customWidth="1"/>
    <col min="12557" max="12557" width="7.88671875" style="676" customWidth="1"/>
    <col min="12558" max="12558" width="8.88671875" style="676"/>
    <col min="12559" max="12560" width="4.44140625" style="676" customWidth="1"/>
    <col min="12561" max="12561" width="12.109375" style="676" customWidth="1"/>
    <col min="12562" max="12562" width="7.88671875" style="676" customWidth="1"/>
    <col min="12563" max="12563" width="7.44140625" style="676" customWidth="1"/>
    <col min="12564" max="12568" width="8.88671875" style="676"/>
    <col min="12569" max="12581" width="0" style="676" hidden="1" customWidth="1"/>
    <col min="12582" max="12800" width="8.88671875" style="676"/>
    <col min="12801" max="12801" width="5.44140625" style="676" customWidth="1"/>
    <col min="12802" max="12802" width="4.44140625" style="676" customWidth="1"/>
    <col min="12803" max="12803" width="8.33203125" style="676" customWidth="1"/>
    <col min="12804" max="12804" width="7.109375" style="676" customWidth="1"/>
    <col min="12805" max="12805" width="9.33203125" style="676" customWidth="1"/>
    <col min="12806" max="12806" width="7.109375" style="676" customWidth="1"/>
    <col min="12807" max="12807" width="9.33203125" style="676" customWidth="1"/>
    <col min="12808" max="12808" width="7.109375" style="676" customWidth="1"/>
    <col min="12809" max="12809" width="11.44140625" style="676" customWidth="1"/>
    <col min="12810" max="12810" width="10.109375" style="676" customWidth="1"/>
    <col min="12811" max="12812" width="8.5546875" style="676" customWidth="1"/>
    <col min="12813" max="12813" width="7.88671875" style="676" customWidth="1"/>
    <col min="12814" max="12814" width="8.88671875" style="676"/>
    <col min="12815" max="12816" width="4.44140625" style="676" customWidth="1"/>
    <col min="12817" max="12817" width="12.109375" style="676" customWidth="1"/>
    <col min="12818" max="12818" width="7.88671875" style="676" customWidth="1"/>
    <col min="12819" max="12819" width="7.44140625" style="676" customWidth="1"/>
    <col min="12820" max="12824" width="8.88671875" style="676"/>
    <col min="12825" max="12837" width="0" style="676" hidden="1" customWidth="1"/>
    <col min="12838" max="13056" width="8.88671875" style="676"/>
    <col min="13057" max="13057" width="5.44140625" style="676" customWidth="1"/>
    <col min="13058" max="13058" width="4.44140625" style="676" customWidth="1"/>
    <col min="13059" max="13059" width="8.33203125" style="676" customWidth="1"/>
    <col min="13060" max="13060" width="7.109375" style="676" customWidth="1"/>
    <col min="13061" max="13061" width="9.33203125" style="676" customWidth="1"/>
    <col min="13062" max="13062" width="7.109375" style="676" customWidth="1"/>
    <col min="13063" max="13063" width="9.33203125" style="676" customWidth="1"/>
    <col min="13064" max="13064" width="7.109375" style="676" customWidth="1"/>
    <col min="13065" max="13065" width="11.44140625" style="676" customWidth="1"/>
    <col min="13066" max="13066" width="10.109375" style="676" customWidth="1"/>
    <col min="13067" max="13068" width="8.5546875" style="676" customWidth="1"/>
    <col min="13069" max="13069" width="7.88671875" style="676" customWidth="1"/>
    <col min="13070" max="13070" width="8.88671875" style="676"/>
    <col min="13071" max="13072" width="4.44140625" style="676" customWidth="1"/>
    <col min="13073" max="13073" width="12.109375" style="676" customWidth="1"/>
    <col min="13074" max="13074" width="7.88671875" style="676" customWidth="1"/>
    <col min="13075" max="13075" width="7.44140625" style="676" customWidth="1"/>
    <col min="13076" max="13080" width="8.88671875" style="676"/>
    <col min="13081" max="13093" width="0" style="676" hidden="1" customWidth="1"/>
    <col min="13094" max="13312" width="8.88671875" style="676"/>
    <col min="13313" max="13313" width="5.44140625" style="676" customWidth="1"/>
    <col min="13314" max="13314" width="4.44140625" style="676" customWidth="1"/>
    <col min="13315" max="13315" width="8.33203125" style="676" customWidth="1"/>
    <col min="13316" max="13316" width="7.109375" style="676" customWidth="1"/>
    <col min="13317" max="13317" width="9.33203125" style="676" customWidth="1"/>
    <col min="13318" max="13318" width="7.109375" style="676" customWidth="1"/>
    <col min="13319" max="13319" width="9.33203125" style="676" customWidth="1"/>
    <col min="13320" max="13320" width="7.109375" style="676" customWidth="1"/>
    <col min="13321" max="13321" width="11.44140625" style="676" customWidth="1"/>
    <col min="13322" max="13322" width="10.109375" style="676" customWidth="1"/>
    <col min="13323" max="13324" width="8.5546875" style="676" customWidth="1"/>
    <col min="13325" max="13325" width="7.88671875" style="676" customWidth="1"/>
    <col min="13326" max="13326" width="8.88671875" style="676"/>
    <col min="13327" max="13328" width="4.44140625" style="676" customWidth="1"/>
    <col min="13329" max="13329" width="12.109375" style="676" customWidth="1"/>
    <col min="13330" max="13330" width="7.88671875" style="676" customWidth="1"/>
    <col min="13331" max="13331" width="7.44140625" style="676" customWidth="1"/>
    <col min="13332" max="13336" width="8.88671875" style="676"/>
    <col min="13337" max="13349" width="0" style="676" hidden="1" customWidth="1"/>
    <col min="13350" max="13568" width="8.88671875" style="676"/>
    <col min="13569" max="13569" width="5.44140625" style="676" customWidth="1"/>
    <col min="13570" max="13570" width="4.44140625" style="676" customWidth="1"/>
    <col min="13571" max="13571" width="8.33203125" style="676" customWidth="1"/>
    <col min="13572" max="13572" width="7.109375" style="676" customWidth="1"/>
    <col min="13573" max="13573" width="9.33203125" style="676" customWidth="1"/>
    <col min="13574" max="13574" width="7.109375" style="676" customWidth="1"/>
    <col min="13575" max="13575" width="9.33203125" style="676" customWidth="1"/>
    <col min="13576" max="13576" width="7.109375" style="676" customWidth="1"/>
    <col min="13577" max="13577" width="11.44140625" style="676" customWidth="1"/>
    <col min="13578" max="13578" width="10.109375" style="676" customWidth="1"/>
    <col min="13579" max="13580" width="8.5546875" style="676" customWidth="1"/>
    <col min="13581" max="13581" width="7.88671875" style="676" customWidth="1"/>
    <col min="13582" max="13582" width="8.88671875" style="676"/>
    <col min="13583" max="13584" width="4.44140625" style="676" customWidth="1"/>
    <col min="13585" max="13585" width="12.109375" style="676" customWidth="1"/>
    <col min="13586" max="13586" width="7.88671875" style="676" customWidth="1"/>
    <col min="13587" max="13587" width="7.44140625" style="676" customWidth="1"/>
    <col min="13588" max="13592" width="8.88671875" style="676"/>
    <col min="13593" max="13605" width="0" style="676" hidden="1" customWidth="1"/>
    <col min="13606" max="13824" width="8.88671875" style="676"/>
    <col min="13825" max="13825" width="5.44140625" style="676" customWidth="1"/>
    <col min="13826" max="13826" width="4.44140625" style="676" customWidth="1"/>
    <col min="13827" max="13827" width="8.33203125" style="676" customWidth="1"/>
    <col min="13828" max="13828" width="7.109375" style="676" customWidth="1"/>
    <col min="13829" max="13829" width="9.33203125" style="676" customWidth="1"/>
    <col min="13830" max="13830" width="7.109375" style="676" customWidth="1"/>
    <col min="13831" max="13831" width="9.33203125" style="676" customWidth="1"/>
    <col min="13832" max="13832" width="7.109375" style="676" customWidth="1"/>
    <col min="13833" max="13833" width="11.44140625" style="676" customWidth="1"/>
    <col min="13834" max="13834" width="10.109375" style="676" customWidth="1"/>
    <col min="13835" max="13836" width="8.5546875" style="676" customWidth="1"/>
    <col min="13837" max="13837" width="7.88671875" style="676" customWidth="1"/>
    <col min="13838" max="13838" width="8.88671875" style="676"/>
    <col min="13839" max="13840" width="4.44140625" style="676" customWidth="1"/>
    <col min="13841" max="13841" width="12.109375" style="676" customWidth="1"/>
    <col min="13842" max="13842" width="7.88671875" style="676" customWidth="1"/>
    <col min="13843" max="13843" width="7.44140625" style="676" customWidth="1"/>
    <col min="13844" max="13848" width="8.88671875" style="676"/>
    <col min="13849" max="13861" width="0" style="676" hidden="1" customWidth="1"/>
    <col min="13862" max="14080" width="8.88671875" style="676"/>
    <col min="14081" max="14081" width="5.44140625" style="676" customWidth="1"/>
    <col min="14082" max="14082" width="4.44140625" style="676" customWidth="1"/>
    <col min="14083" max="14083" width="8.33203125" style="676" customWidth="1"/>
    <col min="14084" max="14084" width="7.109375" style="676" customWidth="1"/>
    <col min="14085" max="14085" width="9.33203125" style="676" customWidth="1"/>
    <col min="14086" max="14086" width="7.109375" style="676" customWidth="1"/>
    <col min="14087" max="14087" width="9.33203125" style="676" customWidth="1"/>
    <col min="14088" max="14088" width="7.109375" style="676" customWidth="1"/>
    <col min="14089" max="14089" width="11.44140625" style="676" customWidth="1"/>
    <col min="14090" max="14090" width="10.109375" style="676" customWidth="1"/>
    <col min="14091" max="14092" width="8.5546875" style="676" customWidth="1"/>
    <col min="14093" max="14093" width="7.88671875" style="676" customWidth="1"/>
    <col min="14094" max="14094" width="8.88671875" style="676"/>
    <col min="14095" max="14096" width="4.44140625" style="676" customWidth="1"/>
    <col min="14097" max="14097" width="12.109375" style="676" customWidth="1"/>
    <col min="14098" max="14098" width="7.88671875" style="676" customWidth="1"/>
    <col min="14099" max="14099" width="7.44140625" style="676" customWidth="1"/>
    <col min="14100" max="14104" width="8.88671875" style="676"/>
    <col min="14105" max="14117" width="0" style="676" hidden="1" customWidth="1"/>
    <col min="14118" max="14336" width="8.88671875" style="676"/>
    <col min="14337" max="14337" width="5.44140625" style="676" customWidth="1"/>
    <col min="14338" max="14338" width="4.44140625" style="676" customWidth="1"/>
    <col min="14339" max="14339" width="8.33203125" style="676" customWidth="1"/>
    <col min="14340" max="14340" width="7.109375" style="676" customWidth="1"/>
    <col min="14341" max="14341" width="9.33203125" style="676" customWidth="1"/>
    <col min="14342" max="14342" width="7.109375" style="676" customWidth="1"/>
    <col min="14343" max="14343" width="9.33203125" style="676" customWidth="1"/>
    <col min="14344" max="14344" width="7.109375" style="676" customWidth="1"/>
    <col min="14345" max="14345" width="11.44140625" style="676" customWidth="1"/>
    <col min="14346" max="14346" width="10.109375" style="676" customWidth="1"/>
    <col min="14347" max="14348" width="8.5546875" style="676" customWidth="1"/>
    <col min="14349" max="14349" width="7.88671875" style="676" customWidth="1"/>
    <col min="14350" max="14350" width="8.88671875" style="676"/>
    <col min="14351" max="14352" width="4.44140625" style="676" customWidth="1"/>
    <col min="14353" max="14353" width="12.109375" style="676" customWidth="1"/>
    <col min="14354" max="14354" width="7.88671875" style="676" customWidth="1"/>
    <col min="14355" max="14355" width="7.44140625" style="676" customWidth="1"/>
    <col min="14356" max="14360" width="8.88671875" style="676"/>
    <col min="14361" max="14373" width="0" style="676" hidden="1" customWidth="1"/>
    <col min="14374" max="14592" width="8.88671875" style="676"/>
    <col min="14593" max="14593" width="5.44140625" style="676" customWidth="1"/>
    <col min="14594" max="14594" width="4.44140625" style="676" customWidth="1"/>
    <col min="14595" max="14595" width="8.33203125" style="676" customWidth="1"/>
    <col min="14596" max="14596" width="7.109375" style="676" customWidth="1"/>
    <col min="14597" max="14597" width="9.33203125" style="676" customWidth="1"/>
    <col min="14598" max="14598" width="7.109375" style="676" customWidth="1"/>
    <col min="14599" max="14599" width="9.33203125" style="676" customWidth="1"/>
    <col min="14600" max="14600" width="7.109375" style="676" customWidth="1"/>
    <col min="14601" max="14601" width="11.44140625" style="676" customWidth="1"/>
    <col min="14602" max="14602" width="10.109375" style="676" customWidth="1"/>
    <col min="14603" max="14604" width="8.5546875" style="676" customWidth="1"/>
    <col min="14605" max="14605" width="7.88671875" style="676" customWidth="1"/>
    <col min="14606" max="14606" width="8.88671875" style="676"/>
    <col min="14607" max="14608" width="4.44140625" style="676" customWidth="1"/>
    <col min="14609" max="14609" width="12.109375" style="676" customWidth="1"/>
    <col min="14610" max="14610" width="7.88671875" style="676" customWidth="1"/>
    <col min="14611" max="14611" width="7.44140625" style="676" customWidth="1"/>
    <col min="14612" max="14616" width="8.88671875" style="676"/>
    <col min="14617" max="14629" width="0" style="676" hidden="1" customWidth="1"/>
    <col min="14630" max="14848" width="8.88671875" style="676"/>
    <col min="14849" max="14849" width="5.44140625" style="676" customWidth="1"/>
    <col min="14850" max="14850" width="4.44140625" style="676" customWidth="1"/>
    <col min="14851" max="14851" width="8.33203125" style="676" customWidth="1"/>
    <col min="14852" max="14852" width="7.109375" style="676" customWidth="1"/>
    <col min="14853" max="14853" width="9.33203125" style="676" customWidth="1"/>
    <col min="14854" max="14854" width="7.109375" style="676" customWidth="1"/>
    <col min="14855" max="14855" width="9.33203125" style="676" customWidth="1"/>
    <col min="14856" max="14856" width="7.109375" style="676" customWidth="1"/>
    <col min="14857" max="14857" width="11.44140625" style="676" customWidth="1"/>
    <col min="14858" max="14858" width="10.109375" style="676" customWidth="1"/>
    <col min="14859" max="14860" width="8.5546875" style="676" customWidth="1"/>
    <col min="14861" max="14861" width="7.88671875" style="676" customWidth="1"/>
    <col min="14862" max="14862" width="8.88671875" style="676"/>
    <col min="14863" max="14864" width="4.44140625" style="676" customWidth="1"/>
    <col min="14865" max="14865" width="12.109375" style="676" customWidth="1"/>
    <col min="14866" max="14866" width="7.88671875" style="676" customWidth="1"/>
    <col min="14867" max="14867" width="7.44140625" style="676" customWidth="1"/>
    <col min="14868" max="14872" width="8.88671875" style="676"/>
    <col min="14873" max="14885" width="0" style="676" hidden="1" customWidth="1"/>
    <col min="14886" max="15104" width="8.88671875" style="676"/>
    <col min="15105" max="15105" width="5.44140625" style="676" customWidth="1"/>
    <col min="15106" max="15106" width="4.44140625" style="676" customWidth="1"/>
    <col min="15107" max="15107" width="8.33203125" style="676" customWidth="1"/>
    <col min="15108" max="15108" width="7.109375" style="676" customWidth="1"/>
    <col min="15109" max="15109" width="9.33203125" style="676" customWidth="1"/>
    <col min="15110" max="15110" width="7.109375" style="676" customWidth="1"/>
    <col min="15111" max="15111" width="9.33203125" style="676" customWidth="1"/>
    <col min="15112" max="15112" width="7.109375" style="676" customWidth="1"/>
    <col min="15113" max="15113" width="11.44140625" style="676" customWidth="1"/>
    <col min="15114" max="15114" width="10.109375" style="676" customWidth="1"/>
    <col min="15115" max="15116" width="8.5546875" style="676" customWidth="1"/>
    <col min="15117" max="15117" width="7.88671875" style="676" customWidth="1"/>
    <col min="15118" max="15118" width="8.88671875" style="676"/>
    <col min="15119" max="15120" width="4.44140625" style="676" customWidth="1"/>
    <col min="15121" max="15121" width="12.109375" style="676" customWidth="1"/>
    <col min="15122" max="15122" width="7.88671875" style="676" customWidth="1"/>
    <col min="15123" max="15123" width="7.44140625" style="676" customWidth="1"/>
    <col min="15124" max="15128" width="8.88671875" style="676"/>
    <col min="15129" max="15141" width="0" style="676" hidden="1" customWidth="1"/>
    <col min="15142" max="15360" width="8.88671875" style="676"/>
    <col min="15361" max="15361" width="5.44140625" style="676" customWidth="1"/>
    <col min="15362" max="15362" width="4.44140625" style="676" customWidth="1"/>
    <col min="15363" max="15363" width="8.33203125" style="676" customWidth="1"/>
    <col min="15364" max="15364" width="7.109375" style="676" customWidth="1"/>
    <col min="15365" max="15365" width="9.33203125" style="676" customWidth="1"/>
    <col min="15366" max="15366" width="7.109375" style="676" customWidth="1"/>
    <col min="15367" max="15367" width="9.33203125" style="676" customWidth="1"/>
    <col min="15368" max="15368" width="7.109375" style="676" customWidth="1"/>
    <col min="15369" max="15369" width="11.44140625" style="676" customWidth="1"/>
    <col min="15370" max="15370" width="10.109375" style="676" customWidth="1"/>
    <col min="15371" max="15372" width="8.5546875" style="676" customWidth="1"/>
    <col min="15373" max="15373" width="7.88671875" style="676" customWidth="1"/>
    <col min="15374" max="15374" width="8.88671875" style="676"/>
    <col min="15375" max="15376" width="4.44140625" style="676" customWidth="1"/>
    <col min="15377" max="15377" width="12.109375" style="676" customWidth="1"/>
    <col min="15378" max="15378" width="7.88671875" style="676" customWidth="1"/>
    <col min="15379" max="15379" width="7.44140625" style="676" customWidth="1"/>
    <col min="15380" max="15384" width="8.88671875" style="676"/>
    <col min="15385" max="15397" width="0" style="676" hidden="1" customWidth="1"/>
    <col min="15398" max="15616" width="8.88671875" style="676"/>
    <col min="15617" max="15617" width="5.44140625" style="676" customWidth="1"/>
    <col min="15618" max="15618" width="4.44140625" style="676" customWidth="1"/>
    <col min="15619" max="15619" width="8.33203125" style="676" customWidth="1"/>
    <col min="15620" max="15620" width="7.109375" style="676" customWidth="1"/>
    <col min="15621" max="15621" width="9.33203125" style="676" customWidth="1"/>
    <col min="15622" max="15622" width="7.109375" style="676" customWidth="1"/>
    <col min="15623" max="15623" width="9.33203125" style="676" customWidth="1"/>
    <col min="15624" max="15624" width="7.109375" style="676" customWidth="1"/>
    <col min="15625" max="15625" width="11.44140625" style="676" customWidth="1"/>
    <col min="15626" max="15626" width="10.109375" style="676" customWidth="1"/>
    <col min="15627" max="15628" width="8.5546875" style="676" customWidth="1"/>
    <col min="15629" max="15629" width="7.88671875" style="676" customWidth="1"/>
    <col min="15630" max="15630" width="8.88671875" style="676"/>
    <col min="15631" max="15632" width="4.44140625" style="676" customWidth="1"/>
    <col min="15633" max="15633" width="12.109375" style="676" customWidth="1"/>
    <col min="15634" max="15634" width="7.88671875" style="676" customWidth="1"/>
    <col min="15635" max="15635" width="7.44140625" style="676" customWidth="1"/>
    <col min="15636" max="15640" width="8.88671875" style="676"/>
    <col min="15641" max="15653" width="0" style="676" hidden="1" customWidth="1"/>
    <col min="15654" max="15872" width="8.88671875" style="676"/>
    <col min="15873" max="15873" width="5.44140625" style="676" customWidth="1"/>
    <col min="15874" max="15874" width="4.44140625" style="676" customWidth="1"/>
    <col min="15875" max="15875" width="8.33203125" style="676" customWidth="1"/>
    <col min="15876" max="15876" width="7.109375" style="676" customWidth="1"/>
    <col min="15877" max="15877" width="9.33203125" style="676" customWidth="1"/>
    <col min="15878" max="15878" width="7.109375" style="676" customWidth="1"/>
    <col min="15879" max="15879" width="9.33203125" style="676" customWidth="1"/>
    <col min="15880" max="15880" width="7.109375" style="676" customWidth="1"/>
    <col min="15881" max="15881" width="11.44140625" style="676" customWidth="1"/>
    <col min="15882" max="15882" width="10.109375" style="676" customWidth="1"/>
    <col min="15883" max="15884" width="8.5546875" style="676" customWidth="1"/>
    <col min="15885" max="15885" width="7.88671875" style="676" customWidth="1"/>
    <col min="15886" max="15886" width="8.88671875" style="676"/>
    <col min="15887" max="15888" width="4.44140625" style="676" customWidth="1"/>
    <col min="15889" max="15889" width="12.109375" style="676" customWidth="1"/>
    <col min="15890" max="15890" width="7.88671875" style="676" customWidth="1"/>
    <col min="15891" max="15891" width="7.44140625" style="676" customWidth="1"/>
    <col min="15892" max="15896" width="8.88671875" style="676"/>
    <col min="15897" max="15909" width="0" style="676" hidden="1" customWidth="1"/>
    <col min="15910" max="16128" width="8.88671875" style="676"/>
    <col min="16129" max="16129" width="5.44140625" style="676" customWidth="1"/>
    <col min="16130" max="16130" width="4.44140625" style="676" customWidth="1"/>
    <col min="16131" max="16131" width="8.33203125" style="676" customWidth="1"/>
    <col min="16132" max="16132" width="7.109375" style="676" customWidth="1"/>
    <col min="16133" max="16133" width="9.33203125" style="676" customWidth="1"/>
    <col min="16134" max="16134" width="7.109375" style="676" customWidth="1"/>
    <col min="16135" max="16135" width="9.33203125" style="676" customWidth="1"/>
    <col min="16136" max="16136" width="7.109375" style="676" customWidth="1"/>
    <col min="16137" max="16137" width="11.44140625" style="676" customWidth="1"/>
    <col min="16138" max="16138" width="10.109375" style="676" customWidth="1"/>
    <col min="16139" max="16140" width="8.5546875" style="676" customWidth="1"/>
    <col min="16141" max="16141" width="7.88671875" style="676" customWidth="1"/>
    <col min="16142" max="16142" width="8.88671875" style="676"/>
    <col min="16143" max="16144" width="4.44140625" style="676" customWidth="1"/>
    <col min="16145" max="16145" width="12.109375" style="676" customWidth="1"/>
    <col min="16146" max="16146" width="7.88671875" style="676" customWidth="1"/>
    <col min="16147" max="16147" width="7.44140625" style="676" customWidth="1"/>
    <col min="16148" max="16152" width="8.88671875" style="676"/>
    <col min="16153" max="16165" width="0" style="676" hidden="1" customWidth="1"/>
    <col min="16166" max="16384" width="8.88671875" style="676"/>
  </cols>
  <sheetData>
    <row r="1" spans="1:37" ht="24.6" x14ac:dyDescent="0.25">
      <c r="A1" s="1067" t="e">
        <f>[4]Altalanos!$A$6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e">
        <f>[4]Altalanos!$C$8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c r="M3" s="772" t="s">
        <v>25</v>
      </c>
      <c r="N3" s="773"/>
      <c r="O3" s="774"/>
      <c r="P3" s="773"/>
      <c r="Q3" s="654" t="s">
        <v>66</v>
      </c>
      <c r="R3" s="655" t="s">
        <v>72</v>
      </c>
      <c r="S3" s="655" t="s">
        <v>67</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[4]Altalanos!$A$10</f>
        <v>#REF!</v>
      </c>
      <c r="B4" s="1068"/>
      <c r="C4" s="1068"/>
      <c r="D4" s="775"/>
      <c r="E4" s="776" t="e">
        <f>[4]Altalanos!$C$10</f>
        <v>#REF!</v>
      </c>
      <c r="F4" s="776"/>
      <c r="G4" s="776"/>
      <c r="H4" s="566"/>
      <c r="I4" s="776"/>
      <c r="J4" s="777"/>
      <c r="K4" s="566"/>
      <c r="L4" s="778"/>
      <c r="M4" s="779" t="e">
        <f>[4]Altalanos!$E$10</f>
        <v>#REF!</v>
      </c>
      <c r="N4" s="780"/>
      <c r="O4" s="781"/>
      <c r="P4" s="780"/>
      <c r="Q4" s="657" t="s">
        <v>73</v>
      </c>
      <c r="R4" s="658" t="s">
        <v>68</v>
      </c>
      <c r="S4" s="658" t="s">
        <v>69</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S5" s="663" t="s">
        <v>71</v>
      </c>
      <c r="Y5" s="770" t="e">
        <f>IF(OR([4]Altalanos!$A$8="F1",[4]Altalanos!$A$8="F2",[4]Altalanos!$A$8="N1",[4]Altalanos!$A$8="N2"),1,2)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787" t="str">
        <f>IF($B7="","",VLOOKUP($B7,'B-VII.kcs-U18-F elo'!$A$7:$O$22,5))</f>
        <v>080807</v>
      </c>
      <c r="D7" s="787">
        <f>IF($B7="","",VLOOKUP($B7,'B-VII.kcs-U18-F elo'!$A$7:$O$22,15))</f>
        <v>0</v>
      </c>
      <c r="E7" s="1113" t="str">
        <f>UPPER(IF($B7="","",VLOOKUP($B7,'B-VII.kcs-U18-F elo'!$A$7:$O$22,2)))</f>
        <v>B. GARAI</v>
      </c>
      <c r="F7" s="1113"/>
      <c r="G7" s="1113" t="str">
        <f>IF($B7="","",VLOOKUP($B7,'B-VII.kcs-U18-F elo'!$A$7:$O$22,3))</f>
        <v>Lehel</v>
      </c>
      <c r="H7" s="1113"/>
      <c r="I7" s="1113" t="str">
        <f>IF($B7="","",VLOOKUP($B7,'B-VII.kcs-U18-F elo'!$A$7:$O$22,4))</f>
        <v>Szent Mór Kat. Óvoda,Ált.Isk.,AMI és Gim.</v>
      </c>
      <c r="J7" s="1113"/>
      <c r="K7" s="788" t="s">
        <v>602</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c r="C8" s="792"/>
      <c r="D8" s="792"/>
      <c r="E8" s="792"/>
      <c r="F8" s="792"/>
      <c r="G8" s="792"/>
      <c r="H8" s="792"/>
      <c r="I8" s="792"/>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787" t="str">
        <f>IF($B9="","",VLOOKUP($B9,'B-VII.kcs-U18-F elo'!$A$7:$O$22,5))</f>
        <v>090920</v>
      </c>
      <c r="D9" s="787">
        <f>IF($B9="","",VLOOKUP($B9,'B-VII.kcs-U18-F elo'!$A$7:$O$22,15))</f>
        <v>0</v>
      </c>
      <c r="E9" s="1113" t="str">
        <f>UPPER(IF($B9="","",VLOOKUP($B9,'B-VII.kcs-U18-F elo'!$A$7:$O$22,2)))</f>
        <v>SZÁNTÓ</v>
      </c>
      <c r="F9" s="1113"/>
      <c r="G9" s="1113" t="str">
        <f>IF($B9="","",VLOOKUP($B9,'B-VII.kcs-U18-F elo'!$A$7:$O$22,3))</f>
        <v>Péter Benedek</v>
      </c>
      <c r="H9" s="1113"/>
      <c r="I9" s="1113" t="str">
        <f>IF($B9="","",VLOOKUP($B9,'B-VII.kcs-U18-F elo'!$A$7:$O$22,4))</f>
        <v>Koch Valéria Gimn.,Ált.Isk.,Óvoda és Koll.</v>
      </c>
      <c r="J9" s="1113"/>
      <c r="K9" s="788" t="s">
        <v>574</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92"/>
      <c r="D10" s="792"/>
      <c r="E10" s="792"/>
      <c r="F10" s="792"/>
      <c r="G10" s="792"/>
      <c r="H10" s="792"/>
      <c r="I10" s="792"/>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3</v>
      </c>
      <c r="C11" s="787" t="str">
        <f>IF($B11="","",VLOOKUP($B11,'B-VII.kcs-U18-F elo'!$A$7:$O$22,5))</f>
        <v>091113</v>
      </c>
      <c r="D11" s="787">
        <f>IF($B11="","",VLOOKUP($B11,'B-VII.kcs-U18-F elo'!$A$7:$O$22,15))</f>
        <v>0</v>
      </c>
      <c r="E11" s="1113" t="str">
        <f>UPPER(IF($B11="","",VLOOKUP($B11,'B-VII.kcs-U18-F elo'!$A$7:$O$22,2)))</f>
        <v>TERNBACH</v>
      </c>
      <c r="F11" s="1113"/>
      <c r="G11" s="1113" t="str">
        <f>IF($B11="","",VLOOKUP($B11,'B-VII.kcs-U18-F elo'!$A$7:$O$22,3))</f>
        <v>Albert</v>
      </c>
      <c r="H11" s="1113"/>
      <c r="I11" s="1113" t="str">
        <f>IF($B11="","",VLOOKUP($B11,'B-VII.kcs-U18-F elo'!$A$7:$O$22,4))</f>
        <v>Koch Valéria Gimn.,Ált.Isk.,Óvoda és Koll.</v>
      </c>
      <c r="J11" s="1113"/>
      <c r="K11" s="788" t="s">
        <v>575</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5"/>
      <c r="B12" s="791"/>
      <c r="C12" s="792"/>
      <c r="D12" s="792"/>
      <c r="E12" s="792"/>
      <c r="F12" s="792"/>
      <c r="G12" s="792"/>
      <c r="H12" s="792"/>
      <c r="I12" s="792"/>
      <c r="J12" s="784"/>
      <c r="K12" s="784"/>
      <c r="L12" s="784"/>
      <c r="M12" s="793"/>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5" t="s">
        <v>60</v>
      </c>
      <c r="B13" s="786">
        <v>4</v>
      </c>
      <c r="C13" s="787" t="str">
        <f>IF($B13="","",VLOOKUP($B13,'B-VII.kcs-U18-F elo'!$A$7:$O$22,5))</f>
        <v>080618</v>
      </c>
      <c r="D13" s="787">
        <f>IF($B13="","",VLOOKUP($B13,'B-VII.kcs-U18-F elo'!$A$7:$O$22,15))</f>
        <v>0</v>
      </c>
      <c r="E13" s="1113" t="str">
        <f>UPPER(IF($B13="","",VLOOKUP($B13,'B-VII.kcs-U18-F elo'!$A$7:$O$22,2)))</f>
        <v>VASS</v>
      </c>
      <c r="F13" s="1113"/>
      <c r="G13" s="1113" t="str">
        <f>IF($B13="","",VLOOKUP($B13,'B-VII.kcs-U18-F elo'!$A$7:$O$22,3))</f>
        <v>Bertalan</v>
      </c>
      <c r="H13" s="1113"/>
      <c r="I13" s="1113" t="str">
        <f>IF($B13="","",VLOOKUP($B13,'B-VII.kcs-U18-F elo'!$A$7:$O$22,4))</f>
        <v>Szent Mór Kat. Óvoda,Ált.Isk.,AMI és Gim.</v>
      </c>
      <c r="J13" s="1113"/>
      <c r="K13" s="788" t="s">
        <v>573</v>
      </c>
      <c r="L13" s="789"/>
      <c r="M13" s="790"/>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B. GARAI</v>
      </c>
      <c r="E18" s="1066"/>
      <c r="F18" s="1066" t="str">
        <f>E9</f>
        <v>SZÁNTÓ</v>
      </c>
      <c r="G18" s="1066"/>
      <c r="H18" s="1066" t="str">
        <f>E11</f>
        <v>TERNBACH</v>
      </c>
      <c r="I18" s="1066"/>
      <c r="J18" s="1066" t="str">
        <f>E13</f>
        <v>VASS</v>
      </c>
      <c r="K18" s="1066"/>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B. GARAI</v>
      </c>
      <c r="C19" s="1071"/>
      <c r="D19" s="1072"/>
      <c r="E19" s="1072"/>
      <c r="F19" s="1073" t="s">
        <v>126</v>
      </c>
      <c r="G19" s="1073"/>
      <c r="H19" s="1073" t="s">
        <v>676</v>
      </c>
      <c r="I19" s="1073"/>
      <c r="J19" s="1066" t="s">
        <v>638</v>
      </c>
      <c r="K19" s="1066"/>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SZÁNTÓ</v>
      </c>
      <c r="C20" s="1071"/>
      <c r="D20" s="1073" t="s">
        <v>578</v>
      </c>
      <c r="E20" s="1073"/>
      <c r="F20" s="1072"/>
      <c r="G20" s="1072"/>
      <c r="H20" s="1073" t="s">
        <v>650</v>
      </c>
      <c r="I20" s="1073"/>
      <c r="J20" s="1073" t="s">
        <v>657</v>
      </c>
      <c r="K20" s="1073"/>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TERNBACH</v>
      </c>
      <c r="C21" s="1071"/>
      <c r="D21" s="1073" t="s">
        <v>677</v>
      </c>
      <c r="E21" s="1073"/>
      <c r="F21" s="1073" t="s">
        <v>651</v>
      </c>
      <c r="G21" s="1073"/>
      <c r="H21" s="1072"/>
      <c r="I21" s="1072"/>
      <c r="J21" s="1073" t="s">
        <v>679</v>
      </c>
      <c r="K21" s="1073"/>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ht="18.75" customHeight="1" x14ac:dyDescent="0.25">
      <c r="A22" s="795" t="s">
        <v>60</v>
      </c>
      <c r="B22" s="1071" t="str">
        <f>E13</f>
        <v>VASS</v>
      </c>
      <c r="C22" s="1071"/>
      <c r="D22" s="1073" t="s">
        <v>637</v>
      </c>
      <c r="E22" s="1073"/>
      <c r="F22" s="1073" t="s">
        <v>658</v>
      </c>
      <c r="G22" s="1073"/>
      <c r="H22" s="1066" t="s">
        <v>678</v>
      </c>
      <c r="I22" s="1066"/>
      <c r="J22" s="1072"/>
      <c r="K22" s="1072"/>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84"/>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84"/>
    </row>
    <row r="33" spans="1:18" x14ac:dyDescent="0.25">
      <c r="A33" s="797" t="s">
        <v>35</v>
      </c>
      <c r="B33" s="798"/>
      <c r="C33" s="799"/>
      <c r="D33" s="800" t="s">
        <v>2</v>
      </c>
      <c r="E33" s="801" t="s">
        <v>37</v>
      </c>
      <c r="F33" s="802"/>
      <c r="G33" s="800" t="s">
        <v>2</v>
      </c>
      <c r="H33" s="801" t="s">
        <v>46</v>
      </c>
      <c r="I33" s="803"/>
      <c r="J33" s="801" t="s">
        <v>47</v>
      </c>
      <c r="K33" s="804" t="s">
        <v>48</v>
      </c>
      <c r="L33" s="782"/>
      <c r="M33" s="802"/>
      <c r="P33" s="805"/>
      <c r="Q33" s="805"/>
      <c r="R33" s="806"/>
    </row>
    <row r="34" spans="1:18" x14ac:dyDescent="0.25">
      <c r="A34" s="807" t="s">
        <v>36</v>
      </c>
      <c r="B34" s="808"/>
      <c r="C34" s="809"/>
      <c r="D34" s="810"/>
      <c r="E34" s="1074"/>
      <c r="F34" s="1074"/>
      <c r="G34" s="811" t="s">
        <v>3</v>
      </c>
      <c r="H34" s="808"/>
      <c r="I34" s="812"/>
      <c r="J34" s="813"/>
      <c r="K34" s="814" t="s">
        <v>38</v>
      </c>
      <c r="L34" s="815"/>
      <c r="M34" s="816"/>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M4</f>
        <v>#REF!</v>
      </c>
      <c r="L41" s="796"/>
      <c r="M41" s="828"/>
      <c r="P41" s="818"/>
      <c r="Q41" s="829"/>
      <c r="R41" s="853"/>
    </row>
  </sheetData>
  <mergeCells count="41">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B18:C18"/>
    <mergeCell ref="D18:E18"/>
    <mergeCell ref="F18:G18"/>
    <mergeCell ref="H18:I18"/>
    <mergeCell ref="J18:K18"/>
    <mergeCell ref="B19:C19"/>
    <mergeCell ref="D19:E19"/>
    <mergeCell ref="F19:G19"/>
    <mergeCell ref="H19:I19"/>
    <mergeCell ref="J19:K19"/>
    <mergeCell ref="E11:F11"/>
    <mergeCell ref="G11:H11"/>
    <mergeCell ref="I11:J11"/>
    <mergeCell ref="E13:F13"/>
    <mergeCell ref="G13:H13"/>
    <mergeCell ref="I13:J13"/>
    <mergeCell ref="E9:F9"/>
    <mergeCell ref="G9:H9"/>
    <mergeCell ref="I9:J9"/>
    <mergeCell ref="A1:F1"/>
    <mergeCell ref="A4:C4"/>
    <mergeCell ref="E7:F7"/>
    <mergeCell ref="G7:H7"/>
    <mergeCell ref="I7:J7"/>
  </mergeCells>
  <conditionalFormatting sqref="E7 E9 E11 E13">
    <cfRule type="cellIs" dxfId="18" priority="2" stopIfTrue="1" operator="equal">
      <formula>"Bye"</formula>
    </cfRule>
  </conditionalFormatting>
  <conditionalFormatting sqref="R41">
    <cfRule type="expression" dxfId="17"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784A-0254-44B1-9FC8-C37977840695}">
  <sheetPr codeName="Sheet28">
    <tabColor indexed="42"/>
  </sheetPr>
  <dimension ref="A1:Q156"/>
  <sheetViews>
    <sheetView showGridLines="0" showZeros="0" zoomScale="115" zoomScaleNormal="115" workbookViewId="0">
      <pane ySplit="6" topLeftCell="A7" activePane="bottomLeft" state="frozen"/>
      <selection activeCell="C9" sqref="C9"/>
      <selection pane="bottomLeft" activeCell="C9" sqref="C9"/>
    </sheetView>
  </sheetViews>
  <sheetFormatPr defaultRowHeight="13.2" x14ac:dyDescent="0.25"/>
  <cols>
    <col min="1" max="1" width="3.88671875" style="676" customWidth="1"/>
    <col min="2" max="2" width="14" style="676" customWidth="1"/>
    <col min="3" max="3" width="12.44140625" style="676" customWidth="1"/>
    <col min="4" max="4" width="51.109375" style="749" bestFit="1" customWidth="1"/>
    <col min="5" max="5" width="12.109375" style="750" customWidth="1"/>
    <col min="6" max="6" width="6.109375" style="751" hidden="1" customWidth="1"/>
    <col min="7" max="7" width="31.44140625" style="751" customWidth="1"/>
    <col min="8" max="8" width="7.6640625" style="749" customWidth="1"/>
    <col min="9" max="13" width="7.44140625" style="749" hidden="1" customWidth="1"/>
    <col min="14" max="15" width="7.44140625" style="749" customWidth="1"/>
    <col min="16" max="16" width="7.44140625" style="749" hidden="1" customWidth="1"/>
    <col min="17" max="17" width="7.44140625" style="749" customWidth="1"/>
    <col min="18" max="256" width="8.88671875" style="676"/>
    <col min="257" max="257" width="3.88671875" style="676" customWidth="1"/>
    <col min="258" max="258" width="14" style="676" customWidth="1"/>
    <col min="259" max="259" width="12.44140625" style="676" customWidth="1"/>
    <col min="260" max="260" width="51.109375" style="676" bestFit="1" customWidth="1"/>
    <col min="261" max="261" width="12.109375" style="676" customWidth="1"/>
    <col min="262" max="262" width="0" style="676" hidden="1" customWidth="1"/>
    <col min="263" max="263" width="31.44140625" style="676" customWidth="1"/>
    <col min="264" max="264" width="7.6640625" style="676" customWidth="1"/>
    <col min="265" max="269" width="0" style="676" hidden="1" customWidth="1"/>
    <col min="270" max="271" width="7.44140625" style="676" customWidth="1"/>
    <col min="272" max="272" width="0" style="676" hidden="1" customWidth="1"/>
    <col min="273" max="273" width="7.44140625" style="676" customWidth="1"/>
    <col min="274" max="512" width="8.88671875" style="676"/>
    <col min="513" max="513" width="3.88671875" style="676" customWidth="1"/>
    <col min="514" max="514" width="14" style="676" customWidth="1"/>
    <col min="515" max="515" width="12.44140625" style="676" customWidth="1"/>
    <col min="516" max="516" width="51.109375" style="676" bestFit="1" customWidth="1"/>
    <col min="517" max="517" width="12.109375" style="676" customWidth="1"/>
    <col min="518" max="518" width="0" style="676" hidden="1" customWidth="1"/>
    <col min="519" max="519" width="31.44140625" style="676" customWidth="1"/>
    <col min="520" max="520" width="7.6640625" style="676" customWidth="1"/>
    <col min="521" max="525" width="0" style="676" hidden="1" customWidth="1"/>
    <col min="526" max="527" width="7.44140625" style="676" customWidth="1"/>
    <col min="528" max="528" width="0" style="676" hidden="1" customWidth="1"/>
    <col min="529" max="529" width="7.44140625" style="676" customWidth="1"/>
    <col min="530" max="768" width="8.88671875" style="676"/>
    <col min="769" max="769" width="3.88671875" style="676" customWidth="1"/>
    <col min="770" max="770" width="14" style="676" customWidth="1"/>
    <col min="771" max="771" width="12.44140625" style="676" customWidth="1"/>
    <col min="772" max="772" width="51.109375" style="676" bestFit="1" customWidth="1"/>
    <col min="773" max="773" width="12.109375" style="676" customWidth="1"/>
    <col min="774" max="774" width="0" style="676" hidden="1" customWidth="1"/>
    <col min="775" max="775" width="31.44140625" style="676" customWidth="1"/>
    <col min="776" max="776" width="7.6640625" style="676" customWidth="1"/>
    <col min="777" max="781" width="0" style="676" hidden="1" customWidth="1"/>
    <col min="782" max="783" width="7.44140625" style="676" customWidth="1"/>
    <col min="784" max="784" width="0" style="676" hidden="1" customWidth="1"/>
    <col min="785" max="785" width="7.44140625" style="676" customWidth="1"/>
    <col min="786" max="1024" width="8.88671875" style="676"/>
    <col min="1025" max="1025" width="3.88671875" style="676" customWidth="1"/>
    <col min="1026" max="1026" width="14" style="676" customWidth="1"/>
    <col min="1027" max="1027" width="12.44140625" style="676" customWidth="1"/>
    <col min="1028" max="1028" width="51.109375" style="676" bestFit="1" customWidth="1"/>
    <col min="1029" max="1029" width="12.109375" style="676" customWidth="1"/>
    <col min="1030" max="1030" width="0" style="676" hidden="1" customWidth="1"/>
    <col min="1031" max="1031" width="31.44140625" style="676" customWidth="1"/>
    <col min="1032" max="1032" width="7.6640625" style="676" customWidth="1"/>
    <col min="1033" max="1037" width="0" style="676" hidden="1" customWidth="1"/>
    <col min="1038" max="1039" width="7.44140625" style="676" customWidth="1"/>
    <col min="1040" max="1040" width="0" style="676" hidden="1" customWidth="1"/>
    <col min="1041" max="1041" width="7.44140625" style="676" customWidth="1"/>
    <col min="1042" max="1280" width="8.88671875" style="676"/>
    <col min="1281" max="1281" width="3.88671875" style="676" customWidth="1"/>
    <col min="1282" max="1282" width="14" style="676" customWidth="1"/>
    <col min="1283" max="1283" width="12.44140625" style="676" customWidth="1"/>
    <col min="1284" max="1284" width="51.109375" style="676" bestFit="1" customWidth="1"/>
    <col min="1285" max="1285" width="12.109375" style="676" customWidth="1"/>
    <col min="1286" max="1286" width="0" style="676" hidden="1" customWidth="1"/>
    <col min="1287" max="1287" width="31.44140625" style="676" customWidth="1"/>
    <col min="1288" max="1288" width="7.6640625" style="676" customWidth="1"/>
    <col min="1289" max="1293" width="0" style="676" hidden="1" customWidth="1"/>
    <col min="1294" max="1295" width="7.44140625" style="676" customWidth="1"/>
    <col min="1296" max="1296" width="0" style="676" hidden="1" customWidth="1"/>
    <col min="1297" max="1297" width="7.44140625" style="676" customWidth="1"/>
    <col min="1298" max="1536" width="8.88671875" style="676"/>
    <col min="1537" max="1537" width="3.88671875" style="676" customWidth="1"/>
    <col min="1538" max="1538" width="14" style="676" customWidth="1"/>
    <col min="1539" max="1539" width="12.44140625" style="676" customWidth="1"/>
    <col min="1540" max="1540" width="51.109375" style="676" bestFit="1" customWidth="1"/>
    <col min="1541" max="1541" width="12.109375" style="676" customWidth="1"/>
    <col min="1542" max="1542" width="0" style="676" hidden="1" customWidth="1"/>
    <col min="1543" max="1543" width="31.44140625" style="676" customWidth="1"/>
    <col min="1544" max="1544" width="7.6640625" style="676" customWidth="1"/>
    <col min="1545" max="1549" width="0" style="676" hidden="1" customWidth="1"/>
    <col min="1550" max="1551" width="7.44140625" style="676" customWidth="1"/>
    <col min="1552" max="1552" width="0" style="676" hidden="1" customWidth="1"/>
    <col min="1553" max="1553" width="7.44140625" style="676" customWidth="1"/>
    <col min="1554" max="1792" width="8.88671875" style="676"/>
    <col min="1793" max="1793" width="3.88671875" style="676" customWidth="1"/>
    <col min="1794" max="1794" width="14" style="676" customWidth="1"/>
    <col min="1795" max="1795" width="12.44140625" style="676" customWidth="1"/>
    <col min="1796" max="1796" width="51.109375" style="676" bestFit="1" customWidth="1"/>
    <col min="1797" max="1797" width="12.109375" style="676" customWidth="1"/>
    <col min="1798" max="1798" width="0" style="676" hidden="1" customWidth="1"/>
    <col min="1799" max="1799" width="31.44140625" style="676" customWidth="1"/>
    <col min="1800" max="1800" width="7.6640625" style="676" customWidth="1"/>
    <col min="1801" max="1805" width="0" style="676" hidden="1" customWidth="1"/>
    <col min="1806" max="1807" width="7.44140625" style="676" customWidth="1"/>
    <col min="1808" max="1808" width="0" style="676" hidden="1" customWidth="1"/>
    <col min="1809" max="1809" width="7.44140625" style="676" customWidth="1"/>
    <col min="1810" max="2048" width="8.88671875" style="676"/>
    <col min="2049" max="2049" width="3.88671875" style="676" customWidth="1"/>
    <col min="2050" max="2050" width="14" style="676" customWidth="1"/>
    <col min="2051" max="2051" width="12.44140625" style="676" customWidth="1"/>
    <col min="2052" max="2052" width="51.109375" style="676" bestFit="1" customWidth="1"/>
    <col min="2053" max="2053" width="12.109375" style="676" customWidth="1"/>
    <col min="2054" max="2054" width="0" style="676" hidden="1" customWidth="1"/>
    <col min="2055" max="2055" width="31.44140625" style="676" customWidth="1"/>
    <col min="2056" max="2056" width="7.6640625" style="676" customWidth="1"/>
    <col min="2057" max="2061" width="0" style="676" hidden="1" customWidth="1"/>
    <col min="2062" max="2063" width="7.44140625" style="676" customWidth="1"/>
    <col min="2064" max="2064" width="0" style="676" hidden="1" customWidth="1"/>
    <col min="2065" max="2065" width="7.44140625" style="676" customWidth="1"/>
    <col min="2066" max="2304" width="8.88671875" style="676"/>
    <col min="2305" max="2305" width="3.88671875" style="676" customWidth="1"/>
    <col min="2306" max="2306" width="14" style="676" customWidth="1"/>
    <col min="2307" max="2307" width="12.44140625" style="676" customWidth="1"/>
    <col min="2308" max="2308" width="51.109375" style="676" bestFit="1" customWidth="1"/>
    <col min="2309" max="2309" width="12.109375" style="676" customWidth="1"/>
    <col min="2310" max="2310" width="0" style="676" hidden="1" customWidth="1"/>
    <col min="2311" max="2311" width="31.44140625" style="676" customWidth="1"/>
    <col min="2312" max="2312" width="7.6640625" style="676" customWidth="1"/>
    <col min="2313" max="2317" width="0" style="676" hidden="1" customWidth="1"/>
    <col min="2318" max="2319" width="7.44140625" style="676" customWidth="1"/>
    <col min="2320" max="2320" width="0" style="676" hidden="1" customWidth="1"/>
    <col min="2321" max="2321" width="7.44140625" style="676" customWidth="1"/>
    <col min="2322" max="2560" width="8.88671875" style="676"/>
    <col min="2561" max="2561" width="3.88671875" style="676" customWidth="1"/>
    <col min="2562" max="2562" width="14" style="676" customWidth="1"/>
    <col min="2563" max="2563" width="12.44140625" style="676" customWidth="1"/>
    <col min="2564" max="2564" width="51.109375" style="676" bestFit="1" customWidth="1"/>
    <col min="2565" max="2565" width="12.109375" style="676" customWidth="1"/>
    <col min="2566" max="2566" width="0" style="676" hidden="1" customWidth="1"/>
    <col min="2567" max="2567" width="31.44140625" style="676" customWidth="1"/>
    <col min="2568" max="2568" width="7.6640625" style="676" customWidth="1"/>
    <col min="2569" max="2573" width="0" style="676" hidden="1" customWidth="1"/>
    <col min="2574" max="2575" width="7.44140625" style="676" customWidth="1"/>
    <col min="2576" max="2576" width="0" style="676" hidden="1" customWidth="1"/>
    <col min="2577" max="2577" width="7.44140625" style="676" customWidth="1"/>
    <col min="2578" max="2816" width="8.88671875" style="676"/>
    <col min="2817" max="2817" width="3.88671875" style="676" customWidth="1"/>
    <col min="2818" max="2818" width="14" style="676" customWidth="1"/>
    <col min="2819" max="2819" width="12.44140625" style="676" customWidth="1"/>
    <col min="2820" max="2820" width="51.109375" style="676" bestFit="1" customWidth="1"/>
    <col min="2821" max="2821" width="12.109375" style="676" customWidth="1"/>
    <col min="2822" max="2822" width="0" style="676" hidden="1" customWidth="1"/>
    <col min="2823" max="2823" width="31.44140625" style="676" customWidth="1"/>
    <col min="2824" max="2824" width="7.6640625" style="676" customWidth="1"/>
    <col min="2825" max="2829" width="0" style="676" hidden="1" customWidth="1"/>
    <col min="2830" max="2831" width="7.44140625" style="676" customWidth="1"/>
    <col min="2832" max="2832" width="0" style="676" hidden="1" customWidth="1"/>
    <col min="2833" max="2833" width="7.44140625" style="676" customWidth="1"/>
    <col min="2834" max="3072" width="8.88671875" style="676"/>
    <col min="3073" max="3073" width="3.88671875" style="676" customWidth="1"/>
    <col min="3074" max="3074" width="14" style="676" customWidth="1"/>
    <col min="3075" max="3075" width="12.44140625" style="676" customWidth="1"/>
    <col min="3076" max="3076" width="51.109375" style="676" bestFit="1" customWidth="1"/>
    <col min="3077" max="3077" width="12.109375" style="676" customWidth="1"/>
    <col min="3078" max="3078" width="0" style="676" hidden="1" customWidth="1"/>
    <col min="3079" max="3079" width="31.44140625" style="676" customWidth="1"/>
    <col min="3080" max="3080" width="7.6640625" style="676" customWidth="1"/>
    <col min="3081" max="3085" width="0" style="676" hidden="1" customWidth="1"/>
    <col min="3086" max="3087" width="7.44140625" style="676" customWidth="1"/>
    <col min="3088" max="3088" width="0" style="676" hidden="1" customWidth="1"/>
    <col min="3089" max="3089" width="7.44140625" style="676" customWidth="1"/>
    <col min="3090" max="3328" width="8.88671875" style="676"/>
    <col min="3329" max="3329" width="3.88671875" style="676" customWidth="1"/>
    <col min="3330" max="3330" width="14" style="676" customWidth="1"/>
    <col min="3331" max="3331" width="12.44140625" style="676" customWidth="1"/>
    <col min="3332" max="3332" width="51.109375" style="676" bestFit="1" customWidth="1"/>
    <col min="3333" max="3333" width="12.109375" style="676" customWidth="1"/>
    <col min="3334" max="3334" width="0" style="676" hidden="1" customWidth="1"/>
    <col min="3335" max="3335" width="31.44140625" style="676" customWidth="1"/>
    <col min="3336" max="3336" width="7.6640625" style="676" customWidth="1"/>
    <col min="3337" max="3341" width="0" style="676" hidden="1" customWidth="1"/>
    <col min="3342" max="3343" width="7.44140625" style="676" customWidth="1"/>
    <col min="3344" max="3344" width="0" style="676" hidden="1" customWidth="1"/>
    <col min="3345" max="3345" width="7.44140625" style="676" customWidth="1"/>
    <col min="3346" max="3584" width="8.88671875" style="676"/>
    <col min="3585" max="3585" width="3.88671875" style="676" customWidth="1"/>
    <col min="3586" max="3586" width="14" style="676" customWidth="1"/>
    <col min="3587" max="3587" width="12.44140625" style="676" customWidth="1"/>
    <col min="3588" max="3588" width="51.109375" style="676" bestFit="1" customWidth="1"/>
    <col min="3589" max="3589" width="12.109375" style="676" customWidth="1"/>
    <col min="3590" max="3590" width="0" style="676" hidden="1" customWidth="1"/>
    <col min="3591" max="3591" width="31.44140625" style="676" customWidth="1"/>
    <col min="3592" max="3592" width="7.6640625" style="676" customWidth="1"/>
    <col min="3593" max="3597" width="0" style="676" hidden="1" customWidth="1"/>
    <col min="3598" max="3599" width="7.44140625" style="676" customWidth="1"/>
    <col min="3600" max="3600" width="0" style="676" hidden="1" customWidth="1"/>
    <col min="3601" max="3601" width="7.44140625" style="676" customWidth="1"/>
    <col min="3602" max="3840" width="8.88671875" style="676"/>
    <col min="3841" max="3841" width="3.88671875" style="676" customWidth="1"/>
    <col min="3842" max="3842" width="14" style="676" customWidth="1"/>
    <col min="3843" max="3843" width="12.44140625" style="676" customWidth="1"/>
    <col min="3844" max="3844" width="51.109375" style="676" bestFit="1" customWidth="1"/>
    <col min="3845" max="3845" width="12.109375" style="676" customWidth="1"/>
    <col min="3846" max="3846" width="0" style="676" hidden="1" customWidth="1"/>
    <col min="3847" max="3847" width="31.44140625" style="676" customWidth="1"/>
    <col min="3848" max="3848" width="7.6640625" style="676" customWidth="1"/>
    <col min="3849" max="3853" width="0" style="676" hidden="1" customWidth="1"/>
    <col min="3854" max="3855" width="7.44140625" style="676" customWidth="1"/>
    <col min="3856" max="3856" width="0" style="676" hidden="1" customWidth="1"/>
    <col min="3857" max="3857" width="7.44140625" style="676" customWidth="1"/>
    <col min="3858" max="4096" width="8.88671875" style="676"/>
    <col min="4097" max="4097" width="3.88671875" style="676" customWidth="1"/>
    <col min="4098" max="4098" width="14" style="676" customWidth="1"/>
    <col min="4099" max="4099" width="12.44140625" style="676" customWidth="1"/>
    <col min="4100" max="4100" width="51.109375" style="676" bestFit="1" customWidth="1"/>
    <col min="4101" max="4101" width="12.109375" style="676" customWidth="1"/>
    <col min="4102" max="4102" width="0" style="676" hidden="1" customWidth="1"/>
    <col min="4103" max="4103" width="31.44140625" style="676" customWidth="1"/>
    <col min="4104" max="4104" width="7.6640625" style="676" customWidth="1"/>
    <col min="4105" max="4109" width="0" style="676" hidden="1" customWidth="1"/>
    <col min="4110" max="4111" width="7.44140625" style="676" customWidth="1"/>
    <col min="4112" max="4112" width="0" style="676" hidden="1" customWidth="1"/>
    <col min="4113" max="4113" width="7.44140625" style="676" customWidth="1"/>
    <col min="4114" max="4352" width="8.88671875" style="676"/>
    <col min="4353" max="4353" width="3.88671875" style="676" customWidth="1"/>
    <col min="4354" max="4354" width="14" style="676" customWidth="1"/>
    <col min="4355" max="4355" width="12.44140625" style="676" customWidth="1"/>
    <col min="4356" max="4356" width="51.109375" style="676" bestFit="1" customWidth="1"/>
    <col min="4357" max="4357" width="12.109375" style="676" customWidth="1"/>
    <col min="4358" max="4358" width="0" style="676" hidden="1" customWidth="1"/>
    <col min="4359" max="4359" width="31.44140625" style="676" customWidth="1"/>
    <col min="4360" max="4360" width="7.6640625" style="676" customWidth="1"/>
    <col min="4361" max="4365" width="0" style="676" hidden="1" customWidth="1"/>
    <col min="4366" max="4367" width="7.44140625" style="676" customWidth="1"/>
    <col min="4368" max="4368" width="0" style="676" hidden="1" customWidth="1"/>
    <col min="4369" max="4369" width="7.44140625" style="676" customWidth="1"/>
    <col min="4370" max="4608" width="8.88671875" style="676"/>
    <col min="4609" max="4609" width="3.88671875" style="676" customWidth="1"/>
    <col min="4610" max="4610" width="14" style="676" customWidth="1"/>
    <col min="4611" max="4611" width="12.44140625" style="676" customWidth="1"/>
    <col min="4612" max="4612" width="51.109375" style="676" bestFit="1" customWidth="1"/>
    <col min="4613" max="4613" width="12.109375" style="676" customWidth="1"/>
    <col min="4614" max="4614" width="0" style="676" hidden="1" customWidth="1"/>
    <col min="4615" max="4615" width="31.44140625" style="676" customWidth="1"/>
    <col min="4616" max="4616" width="7.6640625" style="676" customWidth="1"/>
    <col min="4617" max="4621" width="0" style="676" hidden="1" customWidth="1"/>
    <col min="4622" max="4623" width="7.44140625" style="676" customWidth="1"/>
    <col min="4624" max="4624" width="0" style="676" hidden="1" customWidth="1"/>
    <col min="4625" max="4625" width="7.44140625" style="676" customWidth="1"/>
    <col min="4626" max="4864" width="8.88671875" style="676"/>
    <col min="4865" max="4865" width="3.88671875" style="676" customWidth="1"/>
    <col min="4866" max="4866" width="14" style="676" customWidth="1"/>
    <col min="4867" max="4867" width="12.44140625" style="676" customWidth="1"/>
    <col min="4868" max="4868" width="51.109375" style="676" bestFit="1" customWidth="1"/>
    <col min="4869" max="4869" width="12.109375" style="676" customWidth="1"/>
    <col min="4870" max="4870" width="0" style="676" hidden="1" customWidth="1"/>
    <col min="4871" max="4871" width="31.44140625" style="676" customWidth="1"/>
    <col min="4872" max="4872" width="7.6640625" style="676" customWidth="1"/>
    <col min="4873" max="4877" width="0" style="676" hidden="1" customWidth="1"/>
    <col min="4878" max="4879" width="7.44140625" style="676" customWidth="1"/>
    <col min="4880" max="4880" width="0" style="676" hidden="1" customWidth="1"/>
    <col min="4881" max="4881" width="7.44140625" style="676" customWidth="1"/>
    <col min="4882" max="5120" width="8.88671875" style="676"/>
    <col min="5121" max="5121" width="3.88671875" style="676" customWidth="1"/>
    <col min="5122" max="5122" width="14" style="676" customWidth="1"/>
    <col min="5123" max="5123" width="12.44140625" style="676" customWidth="1"/>
    <col min="5124" max="5124" width="51.109375" style="676" bestFit="1" customWidth="1"/>
    <col min="5125" max="5125" width="12.109375" style="676" customWidth="1"/>
    <col min="5126" max="5126" width="0" style="676" hidden="1" customWidth="1"/>
    <col min="5127" max="5127" width="31.44140625" style="676" customWidth="1"/>
    <col min="5128" max="5128" width="7.6640625" style="676" customWidth="1"/>
    <col min="5129" max="5133" width="0" style="676" hidden="1" customWidth="1"/>
    <col min="5134" max="5135" width="7.44140625" style="676" customWidth="1"/>
    <col min="5136" max="5136" width="0" style="676" hidden="1" customWidth="1"/>
    <col min="5137" max="5137" width="7.44140625" style="676" customWidth="1"/>
    <col min="5138" max="5376" width="8.88671875" style="676"/>
    <col min="5377" max="5377" width="3.88671875" style="676" customWidth="1"/>
    <col min="5378" max="5378" width="14" style="676" customWidth="1"/>
    <col min="5379" max="5379" width="12.44140625" style="676" customWidth="1"/>
    <col min="5380" max="5380" width="51.109375" style="676" bestFit="1" customWidth="1"/>
    <col min="5381" max="5381" width="12.109375" style="676" customWidth="1"/>
    <col min="5382" max="5382" width="0" style="676" hidden="1" customWidth="1"/>
    <col min="5383" max="5383" width="31.44140625" style="676" customWidth="1"/>
    <col min="5384" max="5384" width="7.6640625" style="676" customWidth="1"/>
    <col min="5385" max="5389" width="0" style="676" hidden="1" customWidth="1"/>
    <col min="5390" max="5391" width="7.44140625" style="676" customWidth="1"/>
    <col min="5392" max="5392" width="0" style="676" hidden="1" customWidth="1"/>
    <col min="5393" max="5393" width="7.44140625" style="676" customWidth="1"/>
    <col min="5394" max="5632" width="8.88671875" style="676"/>
    <col min="5633" max="5633" width="3.88671875" style="676" customWidth="1"/>
    <col min="5634" max="5634" width="14" style="676" customWidth="1"/>
    <col min="5635" max="5635" width="12.44140625" style="676" customWidth="1"/>
    <col min="5636" max="5636" width="51.109375" style="676" bestFit="1" customWidth="1"/>
    <col min="5637" max="5637" width="12.109375" style="676" customWidth="1"/>
    <col min="5638" max="5638" width="0" style="676" hidden="1" customWidth="1"/>
    <col min="5639" max="5639" width="31.44140625" style="676" customWidth="1"/>
    <col min="5640" max="5640" width="7.6640625" style="676" customWidth="1"/>
    <col min="5641" max="5645" width="0" style="676" hidden="1" customWidth="1"/>
    <col min="5646" max="5647" width="7.44140625" style="676" customWidth="1"/>
    <col min="5648" max="5648" width="0" style="676" hidden="1" customWidth="1"/>
    <col min="5649" max="5649" width="7.44140625" style="676" customWidth="1"/>
    <col min="5650" max="5888" width="8.88671875" style="676"/>
    <col min="5889" max="5889" width="3.88671875" style="676" customWidth="1"/>
    <col min="5890" max="5890" width="14" style="676" customWidth="1"/>
    <col min="5891" max="5891" width="12.44140625" style="676" customWidth="1"/>
    <col min="5892" max="5892" width="51.109375" style="676" bestFit="1" customWidth="1"/>
    <col min="5893" max="5893" width="12.109375" style="676" customWidth="1"/>
    <col min="5894" max="5894" width="0" style="676" hidden="1" customWidth="1"/>
    <col min="5895" max="5895" width="31.44140625" style="676" customWidth="1"/>
    <col min="5896" max="5896" width="7.6640625" style="676" customWidth="1"/>
    <col min="5897" max="5901" width="0" style="676" hidden="1" customWidth="1"/>
    <col min="5902" max="5903" width="7.44140625" style="676" customWidth="1"/>
    <col min="5904" max="5904" width="0" style="676" hidden="1" customWidth="1"/>
    <col min="5905" max="5905" width="7.44140625" style="676" customWidth="1"/>
    <col min="5906" max="6144" width="8.88671875" style="676"/>
    <col min="6145" max="6145" width="3.88671875" style="676" customWidth="1"/>
    <col min="6146" max="6146" width="14" style="676" customWidth="1"/>
    <col min="6147" max="6147" width="12.44140625" style="676" customWidth="1"/>
    <col min="6148" max="6148" width="51.109375" style="676" bestFit="1" customWidth="1"/>
    <col min="6149" max="6149" width="12.109375" style="676" customWidth="1"/>
    <col min="6150" max="6150" width="0" style="676" hidden="1" customWidth="1"/>
    <col min="6151" max="6151" width="31.44140625" style="676" customWidth="1"/>
    <col min="6152" max="6152" width="7.6640625" style="676" customWidth="1"/>
    <col min="6153" max="6157" width="0" style="676" hidden="1" customWidth="1"/>
    <col min="6158" max="6159" width="7.44140625" style="676" customWidth="1"/>
    <col min="6160" max="6160" width="0" style="676" hidden="1" customWidth="1"/>
    <col min="6161" max="6161" width="7.44140625" style="676" customWidth="1"/>
    <col min="6162" max="6400" width="8.88671875" style="676"/>
    <col min="6401" max="6401" width="3.88671875" style="676" customWidth="1"/>
    <col min="6402" max="6402" width="14" style="676" customWidth="1"/>
    <col min="6403" max="6403" width="12.44140625" style="676" customWidth="1"/>
    <col min="6404" max="6404" width="51.109375" style="676" bestFit="1" customWidth="1"/>
    <col min="6405" max="6405" width="12.109375" style="676" customWidth="1"/>
    <col min="6406" max="6406" width="0" style="676" hidden="1" customWidth="1"/>
    <col min="6407" max="6407" width="31.44140625" style="676" customWidth="1"/>
    <col min="6408" max="6408" width="7.6640625" style="676" customWidth="1"/>
    <col min="6409" max="6413" width="0" style="676" hidden="1" customWidth="1"/>
    <col min="6414" max="6415" width="7.44140625" style="676" customWidth="1"/>
    <col min="6416" max="6416" width="0" style="676" hidden="1" customWidth="1"/>
    <col min="6417" max="6417" width="7.44140625" style="676" customWidth="1"/>
    <col min="6418" max="6656" width="8.88671875" style="676"/>
    <col min="6657" max="6657" width="3.88671875" style="676" customWidth="1"/>
    <col min="6658" max="6658" width="14" style="676" customWidth="1"/>
    <col min="6659" max="6659" width="12.44140625" style="676" customWidth="1"/>
    <col min="6660" max="6660" width="51.109375" style="676" bestFit="1" customWidth="1"/>
    <col min="6661" max="6661" width="12.109375" style="676" customWidth="1"/>
    <col min="6662" max="6662" width="0" style="676" hidden="1" customWidth="1"/>
    <col min="6663" max="6663" width="31.44140625" style="676" customWidth="1"/>
    <col min="6664" max="6664" width="7.6640625" style="676" customWidth="1"/>
    <col min="6665" max="6669" width="0" style="676" hidden="1" customWidth="1"/>
    <col min="6670" max="6671" width="7.44140625" style="676" customWidth="1"/>
    <col min="6672" max="6672" width="0" style="676" hidden="1" customWidth="1"/>
    <col min="6673" max="6673" width="7.44140625" style="676" customWidth="1"/>
    <col min="6674" max="6912" width="8.88671875" style="676"/>
    <col min="6913" max="6913" width="3.88671875" style="676" customWidth="1"/>
    <col min="6914" max="6914" width="14" style="676" customWidth="1"/>
    <col min="6915" max="6915" width="12.44140625" style="676" customWidth="1"/>
    <col min="6916" max="6916" width="51.109375" style="676" bestFit="1" customWidth="1"/>
    <col min="6917" max="6917" width="12.109375" style="676" customWidth="1"/>
    <col min="6918" max="6918" width="0" style="676" hidden="1" customWidth="1"/>
    <col min="6919" max="6919" width="31.44140625" style="676" customWidth="1"/>
    <col min="6920" max="6920" width="7.6640625" style="676" customWidth="1"/>
    <col min="6921" max="6925" width="0" style="676" hidden="1" customWidth="1"/>
    <col min="6926" max="6927" width="7.44140625" style="676" customWidth="1"/>
    <col min="6928" max="6928" width="0" style="676" hidden="1" customWidth="1"/>
    <col min="6929" max="6929" width="7.44140625" style="676" customWidth="1"/>
    <col min="6930" max="7168" width="8.88671875" style="676"/>
    <col min="7169" max="7169" width="3.88671875" style="676" customWidth="1"/>
    <col min="7170" max="7170" width="14" style="676" customWidth="1"/>
    <col min="7171" max="7171" width="12.44140625" style="676" customWidth="1"/>
    <col min="7172" max="7172" width="51.109375" style="676" bestFit="1" customWidth="1"/>
    <col min="7173" max="7173" width="12.109375" style="676" customWidth="1"/>
    <col min="7174" max="7174" width="0" style="676" hidden="1" customWidth="1"/>
    <col min="7175" max="7175" width="31.44140625" style="676" customWidth="1"/>
    <col min="7176" max="7176" width="7.6640625" style="676" customWidth="1"/>
    <col min="7177" max="7181" width="0" style="676" hidden="1" customWidth="1"/>
    <col min="7182" max="7183" width="7.44140625" style="676" customWidth="1"/>
    <col min="7184" max="7184" width="0" style="676" hidden="1" customWidth="1"/>
    <col min="7185" max="7185" width="7.44140625" style="676" customWidth="1"/>
    <col min="7186" max="7424" width="8.88671875" style="676"/>
    <col min="7425" max="7425" width="3.88671875" style="676" customWidth="1"/>
    <col min="7426" max="7426" width="14" style="676" customWidth="1"/>
    <col min="7427" max="7427" width="12.44140625" style="676" customWidth="1"/>
    <col min="7428" max="7428" width="51.109375" style="676" bestFit="1" customWidth="1"/>
    <col min="7429" max="7429" width="12.109375" style="676" customWidth="1"/>
    <col min="7430" max="7430" width="0" style="676" hidden="1" customWidth="1"/>
    <col min="7431" max="7431" width="31.44140625" style="676" customWidth="1"/>
    <col min="7432" max="7432" width="7.6640625" style="676" customWidth="1"/>
    <col min="7433" max="7437" width="0" style="676" hidden="1" customWidth="1"/>
    <col min="7438" max="7439" width="7.44140625" style="676" customWidth="1"/>
    <col min="7440" max="7440" width="0" style="676" hidden="1" customWidth="1"/>
    <col min="7441" max="7441" width="7.44140625" style="676" customWidth="1"/>
    <col min="7442" max="7680" width="8.88671875" style="676"/>
    <col min="7681" max="7681" width="3.88671875" style="676" customWidth="1"/>
    <col min="7682" max="7682" width="14" style="676" customWidth="1"/>
    <col min="7683" max="7683" width="12.44140625" style="676" customWidth="1"/>
    <col min="7684" max="7684" width="51.109375" style="676" bestFit="1" customWidth="1"/>
    <col min="7685" max="7685" width="12.109375" style="676" customWidth="1"/>
    <col min="7686" max="7686" width="0" style="676" hidden="1" customWidth="1"/>
    <col min="7687" max="7687" width="31.44140625" style="676" customWidth="1"/>
    <col min="7688" max="7688" width="7.6640625" style="676" customWidth="1"/>
    <col min="7689" max="7693" width="0" style="676" hidden="1" customWidth="1"/>
    <col min="7694" max="7695" width="7.44140625" style="676" customWidth="1"/>
    <col min="7696" max="7696" width="0" style="676" hidden="1" customWidth="1"/>
    <col min="7697" max="7697" width="7.44140625" style="676" customWidth="1"/>
    <col min="7698" max="7936" width="8.88671875" style="676"/>
    <col min="7937" max="7937" width="3.88671875" style="676" customWidth="1"/>
    <col min="7938" max="7938" width="14" style="676" customWidth="1"/>
    <col min="7939" max="7939" width="12.44140625" style="676" customWidth="1"/>
    <col min="7940" max="7940" width="51.109375" style="676" bestFit="1" customWidth="1"/>
    <col min="7941" max="7941" width="12.109375" style="676" customWidth="1"/>
    <col min="7942" max="7942" width="0" style="676" hidden="1" customWidth="1"/>
    <col min="7943" max="7943" width="31.44140625" style="676" customWidth="1"/>
    <col min="7944" max="7944" width="7.6640625" style="676" customWidth="1"/>
    <col min="7945" max="7949" width="0" style="676" hidden="1" customWidth="1"/>
    <col min="7950" max="7951" width="7.44140625" style="676" customWidth="1"/>
    <col min="7952" max="7952" width="0" style="676" hidden="1" customWidth="1"/>
    <col min="7953" max="7953" width="7.44140625" style="676" customWidth="1"/>
    <col min="7954" max="8192" width="8.88671875" style="676"/>
    <col min="8193" max="8193" width="3.88671875" style="676" customWidth="1"/>
    <col min="8194" max="8194" width="14" style="676" customWidth="1"/>
    <col min="8195" max="8195" width="12.44140625" style="676" customWidth="1"/>
    <col min="8196" max="8196" width="51.109375" style="676" bestFit="1" customWidth="1"/>
    <col min="8197" max="8197" width="12.109375" style="676" customWidth="1"/>
    <col min="8198" max="8198" width="0" style="676" hidden="1" customWidth="1"/>
    <col min="8199" max="8199" width="31.44140625" style="676" customWidth="1"/>
    <col min="8200" max="8200" width="7.6640625" style="676" customWidth="1"/>
    <col min="8201" max="8205" width="0" style="676" hidden="1" customWidth="1"/>
    <col min="8206" max="8207" width="7.44140625" style="676" customWidth="1"/>
    <col min="8208" max="8208" width="0" style="676" hidden="1" customWidth="1"/>
    <col min="8209" max="8209" width="7.44140625" style="676" customWidth="1"/>
    <col min="8210" max="8448" width="8.88671875" style="676"/>
    <col min="8449" max="8449" width="3.88671875" style="676" customWidth="1"/>
    <col min="8450" max="8450" width="14" style="676" customWidth="1"/>
    <col min="8451" max="8451" width="12.44140625" style="676" customWidth="1"/>
    <col min="8452" max="8452" width="51.109375" style="676" bestFit="1" customWidth="1"/>
    <col min="8453" max="8453" width="12.109375" style="676" customWidth="1"/>
    <col min="8454" max="8454" width="0" style="676" hidden="1" customWidth="1"/>
    <col min="8455" max="8455" width="31.44140625" style="676" customWidth="1"/>
    <col min="8456" max="8456" width="7.6640625" style="676" customWidth="1"/>
    <col min="8457" max="8461" width="0" style="676" hidden="1" customWidth="1"/>
    <col min="8462" max="8463" width="7.44140625" style="676" customWidth="1"/>
    <col min="8464" max="8464" width="0" style="676" hidden="1" customWidth="1"/>
    <col min="8465" max="8465" width="7.44140625" style="676" customWidth="1"/>
    <col min="8466" max="8704" width="8.88671875" style="676"/>
    <col min="8705" max="8705" width="3.88671875" style="676" customWidth="1"/>
    <col min="8706" max="8706" width="14" style="676" customWidth="1"/>
    <col min="8707" max="8707" width="12.44140625" style="676" customWidth="1"/>
    <col min="8708" max="8708" width="51.109375" style="676" bestFit="1" customWidth="1"/>
    <col min="8709" max="8709" width="12.109375" style="676" customWidth="1"/>
    <col min="8710" max="8710" width="0" style="676" hidden="1" customWidth="1"/>
    <col min="8711" max="8711" width="31.44140625" style="676" customWidth="1"/>
    <col min="8712" max="8712" width="7.6640625" style="676" customWidth="1"/>
    <col min="8713" max="8717" width="0" style="676" hidden="1" customWidth="1"/>
    <col min="8718" max="8719" width="7.44140625" style="676" customWidth="1"/>
    <col min="8720" max="8720" width="0" style="676" hidden="1" customWidth="1"/>
    <col min="8721" max="8721" width="7.44140625" style="676" customWidth="1"/>
    <col min="8722" max="8960" width="8.88671875" style="676"/>
    <col min="8961" max="8961" width="3.88671875" style="676" customWidth="1"/>
    <col min="8962" max="8962" width="14" style="676" customWidth="1"/>
    <col min="8963" max="8963" width="12.44140625" style="676" customWidth="1"/>
    <col min="8964" max="8964" width="51.109375" style="676" bestFit="1" customWidth="1"/>
    <col min="8965" max="8965" width="12.109375" style="676" customWidth="1"/>
    <col min="8966" max="8966" width="0" style="676" hidden="1" customWidth="1"/>
    <col min="8967" max="8967" width="31.44140625" style="676" customWidth="1"/>
    <col min="8968" max="8968" width="7.6640625" style="676" customWidth="1"/>
    <col min="8969" max="8973" width="0" style="676" hidden="1" customWidth="1"/>
    <col min="8974" max="8975" width="7.44140625" style="676" customWidth="1"/>
    <col min="8976" max="8976" width="0" style="676" hidden="1" customWidth="1"/>
    <col min="8977" max="8977" width="7.44140625" style="676" customWidth="1"/>
    <col min="8978" max="9216" width="8.88671875" style="676"/>
    <col min="9217" max="9217" width="3.88671875" style="676" customWidth="1"/>
    <col min="9218" max="9218" width="14" style="676" customWidth="1"/>
    <col min="9219" max="9219" width="12.44140625" style="676" customWidth="1"/>
    <col min="9220" max="9220" width="51.109375" style="676" bestFit="1" customWidth="1"/>
    <col min="9221" max="9221" width="12.109375" style="676" customWidth="1"/>
    <col min="9222" max="9222" width="0" style="676" hidden="1" customWidth="1"/>
    <col min="9223" max="9223" width="31.44140625" style="676" customWidth="1"/>
    <col min="9224" max="9224" width="7.6640625" style="676" customWidth="1"/>
    <col min="9225" max="9229" width="0" style="676" hidden="1" customWidth="1"/>
    <col min="9230" max="9231" width="7.44140625" style="676" customWidth="1"/>
    <col min="9232" max="9232" width="0" style="676" hidden="1" customWidth="1"/>
    <col min="9233" max="9233" width="7.44140625" style="676" customWidth="1"/>
    <col min="9234" max="9472" width="8.88671875" style="676"/>
    <col min="9473" max="9473" width="3.88671875" style="676" customWidth="1"/>
    <col min="9474" max="9474" width="14" style="676" customWidth="1"/>
    <col min="9475" max="9475" width="12.44140625" style="676" customWidth="1"/>
    <col min="9476" max="9476" width="51.109375" style="676" bestFit="1" customWidth="1"/>
    <col min="9477" max="9477" width="12.109375" style="676" customWidth="1"/>
    <col min="9478" max="9478" width="0" style="676" hidden="1" customWidth="1"/>
    <col min="9479" max="9479" width="31.44140625" style="676" customWidth="1"/>
    <col min="9480" max="9480" width="7.6640625" style="676" customWidth="1"/>
    <col min="9481" max="9485" width="0" style="676" hidden="1" customWidth="1"/>
    <col min="9486" max="9487" width="7.44140625" style="676" customWidth="1"/>
    <col min="9488" max="9488" width="0" style="676" hidden="1" customWidth="1"/>
    <col min="9489" max="9489" width="7.44140625" style="676" customWidth="1"/>
    <col min="9490" max="9728" width="8.88671875" style="676"/>
    <col min="9729" max="9729" width="3.88671875" style="676" customWidth="1"/>
    <col min="9730" max="9730" width="14" style="676" customWidth="1"/>
    <col min="9731" max="9731" width="12.44140625" style="676" customWidth="1"/>
    <col min="9732" max="9732" width="51.109375" style="676" bestFit="1" customWidth="1"/>
    <col min="9733" max="9733" width="12.109375" style="676" customWidth="1"/>
    <col min="9734" max="9734" width="0" style="676" hidden="1" customWidth="1"/>
    <col min="9735" max="9735" width="31.44140625" style="676" customWidth="1"/>
    <col min="9736" max="9736" width="7.6640625" style="676" customWidth="1"/>
    <col min="9737" max="9741" width="0" style="676" hidden="1" customWidth="1"/>
    <col min="9742" max="9743" width="7.44140625" style="676" customWidth="1"/>
    <col min="9744" max="9744" width="0" style="676" hidden="1" customWidth="1"/>
    <col min="9745" max="9745" width="7.44140625" style="676" customWidth="1"/>
    <col min="9746" max="9984" width="8.88671875" style="676"/>
    <col min="9985" max="9985" width="3.88671875" style="676" customWidth="1"/>
    <col min="9986" max="9986" width="14" style="676" customWidth="1"/>
    <col min="9987" max="9987" width="12.44140625" style="676" customWidth="1"/>
    <col min="9988" max="9988" width="51.109375" style="676" bestFit="1" customWidth="1"/>
    <col min="9989" max="9989" width="12.109375" style="676" customWidth="1"/>
    <col min="9990" max="9990" width="0" style="676" hidden="1" customWidth="1"/>
    <col min="9991" max="9991" width="31.44140625" style="676" customWidth="1"/>
    <col min="9992" max="9992" width="7.6640625" style="676" customWidth="1"/>
    <col min="9993" max="9997" width="0" style="676" hidden="1" customWidth="1"/>
    <col min="9998" max="9999" width="7.44140625" style="676" customWidth="1"/>
    <col min="10000" max="10000" width="0" style="676" hidden="1" customWidth="1"/>
    <col min="10001" max="10001" width="7.44140625" style="676" customWidth="1"/>
    <col min="10002" max="10240" width="8.88671875" style="676"/>
    <col min="10241" max="10241" width="3.88671875" style="676" customWidth="1"/>
    <col min="10242" max="10242" width="14" style="676" customWidth="1"/>
    <col min="10243" max="10243" width="12.44140625" style="676" customWidth="1"/>
    <col min="10244" max="10244" width="51.109375" style="676" bestFit="1" customWidth="1"/>
    <col min="10245" max="10245" width="12.109375" style="676" customWidth="1"/>
    <col min="10246" max="10246" width="0" style="676" hidden="1" customWidth="1"/>
    <col min="10247" max="10247" width="31.44140625" style="676" customWidth="1"/>
    <col min="10248" max="10248" width="7.6640625" style="676" customWidth="1"/>
    <col min="10249" max="10253" width="0" style="676" hidden="1" customWidth="1"/>
    <col min="10254" max="10255" width="7.44140625" style="676" customWidth="1"/>
    <col min="10256" max="10256" width="0" style="676" hidden="1" customWidth="1"/>
    <col min="10257" max="10257" width="7.44140625" style="676" customWidth="1"/>
    <col min="10258" max="10496" width="8.88671875" style="676"/>
    <col min="10497" max="10497" width="3.88671875" style="676" customWidth="1"/>
    <col min="10498" max="10498" width="14" style="676" customWidth="1"/>
    <col min="10499" max="10499" width="12.44140625" style="676" customWidth="1"/>
    <col min="10500" max="10500" width="51.109375" style="676" bestFit="1" customWidth="1"/>
    <col min="10501" max="10501" width="12.109375" style="676" customWidth="1"/>
    <col min="10502" max="10502" width="0" style="676" hidden="1" customWidth="1"/>
    <col min="10503" max="10503" width="31.44140625" style="676" customWidth="1"/>
    <col min="10504" max="10504" width="7.6640625" style="676" customWidth="1"/>
    <col min="10505" max="10509" width="0" style="676" hidden="1" customWidth="1"/>
    <col min="10510" max="10511" width="7.44140625" style="676" customWidth="1"/>
    <col min="10512" max="10512" width="0" style="676" hidden="1" customWidth="1"/>
    <col min="10513" max="10513" width="7.44140625" style="676" customWidth="1"/>
    <col min="10514" max="10752" width="8.88671875" style="676"/>
    <col min="10753" max="10753" width="3.88671875" style="676" customWidth="1"/>
    <col min="10754" max="10754" width="14" style="676" customWidth="1"/>
    <col min="10755" max="10755" width="12.44140625" style="676" customWidth="1"/>
    <col min="10756" max="10756" width="51.109375" style="676" bestFit="1" customWidth="1"/>
    <col min="10757" max="10757" width="12.109375" style="676" customWidth="1"/>
    <col min="10758" max="10758" width="0" style="676" hidden="1" customWidth="1"/>
    <col min="10759" max="10759" width="31.44140625" style="676" customWidth="1"/>
    <col min="10760" max="10760" width="7.6640625" style="676" customWidth="1"/>
    <col min="10761" max="10765" width="0" style="676" hidden="1" customWidth="1"/>
    <col min="10766" max="10767" width="7.44140625" style="676" customWidth="1"/>
    <col min="10768" max="10768" width="0" style="676" hidden="1" customWidth="1"/>
    <col min="10769" max="10769" width="7.44140625" style="676" customWidth="1"/>
    <col min="10770" max="11008" width="8.88671875" style="676"/>
    <col min="11009" max="11009" width="3.88671875" style="676" customWidth="1"/>
    <col min="11010" max="11010" width="14" style="676" customWidth="1"/>
    <col min="11011" max="11011" width="12.44140625" style="676" customWidth="1"/>
    <col min="11012" max="11012" width="51.109375" style="676" bestFit="1" customWidth="1"/>
    <col min="11013" max="11013" width="12.109375" style="676" customWidth="1"/>
    <col min="11014" max="11014" width="0" style="676" hidden="1" customWidth="1"/>
    <col min="11015" max="11015" width="31.44140625" style="676" customWidth="1"/>
    <col min="11016" max="11016" width="7.6640625" style="676" customWidth="1"/>
    <col min="11017" max="11021" width="0" style="676" hidden="1" customWidth="1"/>
    <col min="11022" max="11023" width="7.44140625" style="676" customWidth="1"/>
    <col min="11024" max="11024" width="0" style="676" hidden="1" customWidth="1"/>
    <col min="11025" max="11025" width="7.44140625" style="676" customWidth="1"/>
    <col min="11026" max="11264" width="8.88671875" style="676"/>
    <col min="11265" max="11265" width="3.88671875" style="676" customWidth="1"/>
    <col min="11266" max="11266" width="14" style="676" customWidth="1"/>
    <col min="11267" max="11267" width="12.44140625" style="676" customWidth="1"/>
    <col min="11268" max="11268" width="51.109375" style="676" bestFit="1" customWidth="1"/>
    <col min="11269" max="11269" width="12.109375" style="676" customWidth="1"/>
    <col min="11270" max="11270" width="0" style="676" hidden="1" customWidth="1"/>
    <col min="11271" max="11271" width="31.44140625" style="676" customWidth="1"/>
    <col min="11272" max="11272" width="7.6640625" style="676" customWidth="1"/>
    <col min="11273" max="11277" width="0" style="676" hidden="1" customWidth="1"/>
    <col min="11278" max="11279" width="7.44140625" style="676" customWidth="1"/>
    <col min="11280" max="11280" width="0" style="676" hidden="1" customWidth="1"/>
    <col min="11281" max="11281" width="7.44140625" style="676" customWidth="1"/>
    <col min="11282" max="11520" width="8.88671875" style="676"/>
    <col min="11521" max="11521" width="3.88671875" style="676" customWidth="1"/>
    <col min="11522" max="11522" width="14" style="676" customWidth="1"/>
    <col min="11523" max="11523" width="12.44140625" style="676" customWidth="1"/>
    <col min="11524" max="11524" width="51.109375" style="676" bestFit="1" customWidth="1"/>
    <col min="11525" max="11525" width="12.109375" style="676" customWidth="1"/>
    <col min="11526" max="11526" width="0" style="676" hidden="1" customWidth="1"/>
    <col min="11527" max="11527" width="31.44140625" style="676" customWidth="1"/>
    <col min="11528" max="11528" width="7.6640625" style="676" customWidth="1"/>
    <col min="11529" max="11533" width="0" style="676" hidden="1" customWidth="1"/>
    <col min="11534" max="11535" width="7.44140625" style="676" customWidth="1"/>
    <col min="11536" max="11536" width="0" style="676" hidden="1" customWidth="1"/>
    <col min="11537" max="11537" width="7.44140625" style="676" customWidth="1"/>
    <col min="11538" max="11776" width="8.88671875" style="676"/>
    <col min="11777" max="11777" width="3.88671875" style="676" customWidth="1"/>
    <col min="11778" max="11778" width="14" style="676" customWidth="1"/>
    <col min="11779" max="11779" width="12.44140625" style="676" customWidth="1"/>
    <col min="11780" max="11780" width="51.109375" style="676" bestFit="1" customWidth="1"/>
    <col min="11781" max="11781" width="12.109375" style="676" customWidth="1"/>
    <col min="11782" max="11782" width="0" style="676" hidden="1" customWidth="1"/>
    <col min="11783" max="11783" width="31.44140625" style="676" customWidth="1"/>
    <col min="11784" max="11784" width="7.6640625" style="676" customWidth="1"/>
    <col min="11785" max="11789" width="0" style="676" hidden="1" customWidth="1"/>
    <col min="11790" max="11791" width="7.44140625" style="676" customWidth="1"/>
    <col min="11792" max="11792" width="0" style="676" hidden="1" customWidth="1"/>
    <col min="11793" max="11793" width="7.44140625" style="676" customWidth="1"/>
    <col min="11794" max="12032" width="8.88671875" style="676"/>
    <col min="12033" max="12033" width="3.88671875" style="676" customWidth="1"/>
    <col min="12034" max="12034" width="14" style="676" customWidth="1"/>
    <col min="12035" max="12035" width="12.44140625" style="676" customWidth="1"/>
    <col min="12036" max="12036" width="51.109375" style="676" bestFit="1" customWidth="1"/>
    <col min="12037" max="12037" width="12.109375" style="676" customWidth="1"/>
    <col min="12038" max="12038" width="0" style="676" hidden="1" customWidth="1"/>
    <col min="12039" max="12039" width="31.44140625" style="676" customWidth="1"/>
    <col min="12040" max="12040" width="7.6640625" style="676" customWidth="1"/>
    <col min="12041" max="12045" width="0" style="676" hidden="1" customWidth="1"/>
    <col min="12046" max="12047" width="7.44140625" style="676" customWidth="1"/>
    <col min="12048" max="12048" width="0" style="676" hidden="1" customWidth="1"/>
    <col min="12049" max="12049" width="7.44140625" style="676" customWidth="1"/>
    <col min="12050" max="12288" width="8.88671875" style="676"/>
    <col min="12289" max="12289" width="3.88671875" style="676" customWidth="1"/>
    <col min="12290" max="12290" width="14" style="676" customWidth="1"/>
    <col min="12291" max="12291" width="12.44140625" style="676" customWidth="1"/>
    <col min="12292" max="12292" width="51.109375" style="676" bestFit="1" customWidth="1"/>
    <col min="12293" max="12293" width="12.109375" style="676" customWidth="1"/>
    <col min="12294" max="12294" width="0" style="676" hidden="1" customWidth="1"/>
    <col min="12295" max="12295" width="31.44140625" style="676" customWidth="1"/>
    <col min="12296" max="12296" width="7.6640625" style="676" customWidth="1"/>
    <col min="12297" max="12301" width="0" style="676" hidden="1" customWidth="1"/>
    <col min="12302" max="12303" width="7.44140625" style="676" customWidth="1"/>
    <col min="12304" max="12304" width="0" style="676" hidden="1" customWidth="1"/>
    <col min="12305" max="12305" width="7.44140625" style="676" customWidth="1"/>
    <col min="12306" max="12544" width="8.88671875" style="676"/>
    <col min="12545" max="12545" width="3.88671875" style="676" customWidth="1"/>
    <col min="12546" max="12546" width="14" style="676" customWidth="1"/>
    <col min="12547" max="12547" width="12.44140625" style="676" customWidth="1"/>
    <col min="12548" max="12548" width="51.109375" style="676" bestFit="1" customWidth="1"/>
    <col min="12549" max="12549" width="12.109375" style="676" customWidth="1"/>
    <col min="12550" max="12550" width="0" style="676" hidden="1" customWidth="1"/>
    <col min="12551" max="12551" width="31.44140625" style="676" customWidth="1"/>
    <col min="12552" max="12552" width="7.6640625" style="676" customWidth="1"/>
    <col min="12553" max="12557" width="0" style="676" hidden="1" customWidth="1"/>
    <col min="12558" max="12559" width="7.44140625" style="676" customWidth="1"/>
    <col min="12560" max="12560" width="0" style="676" hidden="1" customWidth="1"/>
    <col min="12561" max="12561" width="7.44140625" style="676" customWidth="1"/>
    <col min="12562" max="12800" width="8.88671875" style="676"/>
    <col min="12801" max="12801" width="3.88671875" style="676" customWidth="1"/>
    <col min="12802" max="12802" width="14" style="676" customWidth="1"/>
    <col min="12803" max="12803" width="12.44140625" style="676" customWidth="1"/>
    <col min="12804" max="12804" width="51.109375" style="676" bestFit="1" customWidth="1"/>
    <col min="12805" max="12805" width="12.109375" style="676" customWidth="1"/>
    <col min="12806" max="12806" width="0" style="676" hidden="1" customWidth="1"/>
    <col min="12807" max="12807" width="31.44140625" style="676" customWidth="1"/>
    <col min="12808" max="12808" width="7.6640625" style="676" customWidth="1"/>
    <col min="12809" max="12813" width="0" style="676" hidden="1" customWidth="1"/>
    <col min="12814" max="12815" width="7.44140625" style="676" customWidth="1"/>
    <col min="12816" max="12816" width="0" style="676" hidden="1" customWidth="1"/>
    <col min="12817" max="12817" width="7.44140625" style="676" customWidth="1"/>
    <col min="12818" max="13056" width="8.88671875" style="676"/>
    <col min="13057" max="13057" width="3.88671875" style="676" customWidth="1"/>
    <col min="13058" max="13058" width="14" style="676" customWidth="1"/>
    <col min="13059" max="13059" width="12.44140625" style="676" customWidth="1"/>
    <col min="13060" max="13060" width="51.109375" style="676" bestFit="1" customWidth="1"/>
    <col min="13061" max="13061" width="12.109375" style="676" customWidth="1"/>
    <col min="13062" max="13062" width="0" style="676" hidden="1" customWidth="1"/>
    <col min="13063" max="13063" width="31.44140625" style="676" customWidth="1"/>
    <col min="13064" max="13064" width="7.6640625" style="676" customWidth="1"/>
    <col min="13065" max="13069" width="0" style="676" hidden="1" customWidth="1"/>
    <col min="13070" max="13071" width="7.44140625" style="676" customWidth="1"/>
    <col min="13072" max="13072" width="0" style="676" hidden="1" customWidth="1"/>
    <col min="13073" max="13073" width="7.44140625" style="676" customWidth="1"/>
    <col min="13074" max="13312" width="8.88671875" style="676"/>
    <col min="13313" max="13313" width="3.88671875" style="676" customWidth="1"/>
    <col min="13314" max="13314" width="14" style="676" customWidth="1"/>
    <col min="13315" max="13315" width="12.44140625" style="676" customWidth="1"/>
    <col min="13316" max="13316" width="51.109375" style="676" bestFit="1" customWidth="1"/>
    <col min="13317" max="13317" width="12.109375" style="676" customWidth="1"/>
    <col min="13318" max="13318" width="0" style="676" hidden="1" customWidth="1"/>
    <col min="13319" max="13319" width="31.44140625" style="676" customWidth="1"/>
    <col min="13320" max="13320" width="7.6640625" style="676" customWidth="1"/>
    <col min="13321" max="13325" width="0" style="676" hidden="1" customWidth="1"/>
    <col min="13326" max="13327" width="7.44140625" style="676" customWidth="1"/>
    <col min="13328" max="13328" width="0" style="676" hidden="1" customWidth="1"/>
    <col min="13329" max="13329" width="7.44140625" style="676" customWidth="1"/>
    <col min="13330" max="13568" width="8.88671875" style="676"/>
    <col min="13569" max="13569" width="3.88671875" style="676" customWidth="1"/>
    <col min="13570" max="13570" width="14" style="676" customWidth="1"/>
    <col min="13571" max="13571" width="12.44140625" style="676" customWidth="1"/>
    <col min="13572" max="13572" width="51.109375" style="676" bestFit="1" customWidth="1"/>
    <col min="13573" max="13573" width="12.109375" style="676" customWidth="1"/>
    <col min="13574" max="13574" width="0" style="676" hidden="1" customWidth="1"/>
    <col min="13575" max="13575" width="31.44140625" style="676" customWidth="1"/>
    <col min="13576" max="13576" width="7.6640625" style="676" customWidth="1"/>
    <col min="13577" max="13581" width="0" style="676" hidden="1" customWidth="1"/>
    <col min="13582" max="13583" width="7.44140625" style="676" customWidth="1"/>
    <col min="13584" max="13584" width="0" style="676" hidden="1" customWidth="1"/>
    <col min="13585" max="13585" width="7.44140625" style="676" customWidth="1"/>
    <col min="13586" max="13824" width="8.88671875" style="676"/>
    <col min="13825" max="13825" width="3.88671875" style="676" customWidth="1"/>
    <col min="13826" max="13826" width="14" style="676" customWidth="1"/>
    <col min="13827" max="13827" width="12.44140625" style="676" customWidth="1"/>
    <col min="13828" max="13828" width="51.109375" style="676" bestFit="1" customWidth="1"/>
    <col min="13829" max="13829" width="12.109375" style="676" customWidth="1"/>
    <col min="13830" max="13830" width="0" style="676" hidden="1" customWidth="1"/>
    <col min="13831" max="13831" width="31.44140625" style="676" customWidth="1"/>
    <col min="13832" max="13832" width="7.6640625" style="676" customWidth="1"/>
    <col min="13833" max="13837" width="0" style="676" hidden="1" customWidth="1"/>
    <col min="13838" max="13839" width="7.44140625" style="676" customWidth="1"/>
    <col min="13840" max="13840" width="0" style="676" hidden="1" customWidth="1"/>
    <col min="13841" max="13841" width="7.44140625" style="676" customWidth="1"/>
    <col min="13842" max="14080" width="8.88671875" style="676"/>
    <col min="14081" max="14081" width="3.88671875" style="676" customWidth="1"/>
    <col min="14082" max="14082" width="14" style="676" customWidth="1"/>
    <col min="14083" max="14083" width="12.44140625" style="676" customWidth="1"/>
    <col min="14084" max="14084" width="51.109375" style="676" bestFit="1" customWidth="1"/>
    <col min="14085" max="14085" width="12.109375" style="676" customWidth="1"/>
    <col min="14086" max="14086" width="0" style="676" hidden="1" customWidth="1"/>
    <col min="14087" max="14087" width="31.44140625" style="676" customWidth="1"/>
    <col min="14088" max="14088" width="7.6640625" style="676" customWidth="1"/>
    <col min="14089" max="14093" width="0" style="676" hidden="1" customWidth="1"/>
    <col min="14094" max="14095" width="7.44140625" style="676" customWidth="1"/>
    <col min="14096" max="14096" width="0" style="676" hidden="1" customWidth="1"/>
    <col min="14097" max="14097" width="7.44140625" style="676" customWidth="1"/>
    <col min="14098" max="14336" width="8.88671875" style="676"/>
    <col min="14337" max="14337" width="3.88671875" style="676" customWidth="1"/>
    <col min="14338" max="14338" width="14" style="676" customWidth="1"/>
    <col min="14339" max="14339" width="12.44140625" style="676" customWidth="1"/>
    <col min="14340" max="14340" width="51.109375" style="676" bestFit="1" customWidth="1"/>
    <col min="14341" max="14341" width="12.109375" style="676" customWidth="1"/>
    <col min="14342" max="14342" width="0" style="676" hidden="1" customWidth="1"/>
    <col min="14343" max="14343" width="31.44140625" style="676" customWidth="1"/>
    <col min="14344" max="14344" width="7.6640625" style="676" customWidth="1"/>
    <col min="14345" max="14349" width="0" style="676" hidden="1" customWidth="1"/>
    <col min="14350" max="14351" width="7.44140625" style="676" customWidth="1"/>
    <col min="14352" max="14352" width="0" style="676" hidden="1" customWidth="1"/>
    <col min="14353" max="14353" width="7.44140625" style="676" customWidth="1"/>
    <col min="14354" max="14592" width="8.88671875" style="676"/>
    <col min="14593" max="14593" width="3.88671875" style="676" customWidth="1"/>
    <col min="14594" max="14594" width="14" style="676" customWidth="1"/>
    <col min="14595" max="14595" width="12.44140625" style="676" customWidth="1"/>
    <col min="14596" max="14596" width="51.109375" style="676" bestFit="1" customWidth="1"/>
    <col min="14597" max="14597" width="12.109375" style="676" customWidth="1"/>
    <col min="14598" max="14598" width="0" style="676" hidden="1" customWidth="1"/>
    <col min="14599" max="14599" width="31.44140625" style="676" customWidth="1"/>
    <col min="14600" max="14600" width="7.6640625" style="676" customWidth="1"/>
    <col min="14601" max="14605" width="0" style="676" hidden="1" customWidth="1"/>
    <col min="14606" max="14607" width="7.44140625" style="676" customWidth="1"/>
    <col min="14608" max="14608" width="0" style="676" hidden="1" customWidth="1"/>
    <col min="14609" max="14609" width="7.44140625" style="676" customWidth="1"/>
    <col min="14610" max="14848" width="8.88671875" style="676"/>
    <col min="14849" max="14849" width="3.88671875" style="676" customWidth="1"/>
    <col min="14850" max="14850" width="14" style="676" customWidth="1"/>
    <col min="14851" max="14851" width="12.44140625" style="676" customWidth="1"/>
    <col min="14852" max="14852" width="51.109375" style="676" bestFit="1" customWidth="1"/>
    <col min="14853" max="14853" width="12.109375" style="676" customWidth="1"/>
    <col min="14854" max="14854" width="0" style="676" hidden="1" customWidth="1"/>
    <col min="14855" max="14855" width="31.44140625" style="676" customWidth="1"/>
    <col min="14856" max="14856" width="7.6640625" style="676" customWidth="1"/>
    <col min="14857" max="14861" width="0" style="676" hidden="1" customWidth="1"/>
    <col min="14862" max="14863" width="7.44140625" style="676" customWidth="1"/>
    <col min="14864" max="14864" width="0" style="676" hidden="1" customWidth="1"/>
    <col min="14865" max="14865" width="7.44140625" style="676" customWidth="1"/>
    <col min="14866" max="15104" width="8.88671875" style="676"/>
    <col min="15105" max="15105" width="3.88671875" style="676" customWidth="1"/>
    <col min="15106" max="15106" width="14" style="676" customWidth="1"/>
    <col min="15107" max="15107" width="12.44140625" style="676" customWidth="1"/>
    <col min="15108" max="15108" width="51.109375" style="676" bestFit="1" customWidth="1"/>
    <col min="15109" max="15109" width="12.109375" style="676" customWidth="1"/>
    <col min="15110" max="15110" width="0" style="676" hidden="1" customWidth="1"/>
    <col min="15111" max="15111" width="31.44140625" style="676" customWidth="1"/>
    <col min="15112" max="15112" width="7.6640625" style="676" customWidth="1"/>
    <col min="15113" max="15117" width="0" style="676" hidden="1" customWidth="1"/>
    <col min="15118" max="15119" width="7.44140625" style="676" customWidth="1"/>
    <col min="15120" max="15120" width="0" style="676" hidden="1" customWidth="1"/>
    <col min="15121" max="15121" width="7.44140625" style="676" customWidth="1"/>
    <col min="15122" max="15360" width="8.88671875" style="676"/>
    <col min="15361" max="15361" width="3.88671875" style="676" customWidth="1"/>
    <col min="15362" max="15362" width="14" style="676" customWidth="1"/>
    <col min="15363" max="15363" width="12.44140625" style="676" customWidth="1"/>
    <col min="15364" max="15364" width="51.109375" style="676" bestFit="1" customWidth="1"/>
    <col min="15365" max="15365" width="12.109375" style="676" customWidth="1"/>
    <col min="15366" max="15366" width="0" style="676" hidden="1" customWidth="1"/>
    <col min="15367" max="15367" width="31.44140625" style="676" customWidth="1"/>
    <col min="15368" max="15368" width="7.6640625" style="676" customWidth="1"/>
    <col min="15369" max="15373" width="0" style="676" hidden="1" customWidth="1"/>
    <col min="15374" max="15375" width="7.44140625" style="676" customWidth="1"/>
    <col min="15376" max="15376" width="0" style="676" hidden="1" customWidth="1"/>
    <col min="15377" max="15377" width="7.44140625" style="676" customWidth="1"/>
    <col min="15378" max="15616" width="8.88671875" style="676"/>
    <col min="15617" max="15617" width="3.88671875" style="676" customWidth="1"/>
    <col min="15618" max="15618" width="14" style="676" customWidth="1"/>
    <col min="15619" max="15619" width="12.44140625" style="676" customWidth="1"/>
    <col min="15620" max="15620" width="51.109375" style="676" bestFit="1" customWidth="1"/>
    <col min="15621" max="15621" width="12.109375" style="676" customWidth="1"/>
    <col min="15622" max="15622" width="0" style="676" hidden="1" customWidth="1"/>
    <col min="15623" max="15623" width="31.44140625" style="676" customWidth="1"/>
    <col min="15624" max="15624" width="7.6640625" style="676" customWidth="1"/>
    <col min="15625" max="15629" width="0" style="676" hidden="1" customWidth="1"/>
    <col min="15630" max="15631" width="7.44140625" style="676" customWidth="1"/>
    <col min="15632" max="15632" width="0" style="676" hidden="1" customWidth="1"/>
    <col min="15633" max="15633" width="7.44140625" style="676" customWidth="1"/>
    <col min="15634" max="15872" width="8.88671875" style="676"/>
    <col min="15873" max="15873" width="3.88671875" style="676" customWidth="1"/>
    <col min="15874" max="15874" width="14" style="676" customWidth="1"/>
    <col min="15875" max="15875" width="12.44140625" style="676" customWidth="1"/>
    <col min="15876" max="15876" width="51.109375" style="676" bestFit="1" customWidth="1"/>
    <col min="15877" max="15877" width="12.109375" style="676" customWidth="1"/>
    <col min="15878" max="15878" width="0" style="676" hidden="1" customWidth="1"/>
    <col min="15879" max="15879" width="31.44140625" style="676" customWidth="1"/>
    <col min="15880" max="15880" width="7.6640625" style="676" customWidth="1"/>
    <col min="15881" max="15885" width="0" style="676" hidden="1" customWidth="1"/>
    <col min="15886" max="15887" width="7.44140625" style="676" customWidth="1"/>
    <col min="15888" max="15888" width="0" style="676" hidden="1" customWidth="1"/>
    <col min="15889" max="15889" width="7.44140625" style="676" customWidth="1"/>
    <col min="15890" max="16128" width="8.88671875" style="676"/>
    <col min="16129" max="16129" width="3.88671875" style="676" customWidth="1"/>
    <col min="16130" max="16130" width="14" style="676" customWidth="1"/>
    <col min="16131" max="16131" width="12.44140625" style="676" customWidth="1"/>
    <col min="16132" max="16132" width="51.109375" style="676" bestFit="1" customWidth="1"/>
    <col min="16133" max="16133" width="12.109375" style="676" customWidth="1"/>
    <col min="16134" max="16134" width="0" style="676" hidden="1" customWidth="1"/>
    <col min="16135" max="16135" width="31.44140625" style="676" customWidth="1"/>
    <col min="16136" max="16136" width="7.6640625" style="676" customWidth="1"/>
    <col min="16137" max="16141" width="0" style="676" hidden="1" customWidth="1"/>
    <col min="16142" max="16143" width="7.44140625" style="676" customWidth="1"/>
    <col min="16144" max="16144" width="0" style="676" hidden="1" customWidth="1"/>
    <col min="16145" max="16145" width="7.44140625" style="676" customWidth="1"/>
    <col min="16146" max="16384" width="8.88671875" style="676"/>
  </cols>
  <sheetData>
    <row r="1" spans="1:17" ht="24.6" x14ac:dyDescent="0.4">
      <c r="A1" s="869" t="e">
        <f>[4]Altalanos!$A$6</f>
        <v>#REF!</v>
      </c>
      <c r="B1" s="668"/>
      <c r="C1" s="668"/>
      <c r="D1" s="669"/>
      <c r="E1" s="670" t="s">
        <v>44</v>
      </c>
      <c r="F1" s="671"/>
      <c r="G1" s="672"/>
      <c r="H1" s="673"/>
      <c r="I1" s="673"/>
      <c r="J1" s="674"/>
      <c r="K1" s="674"/>
      <c r="L1" s="674"/>
      <c r="M1" s="674"/>
      <c r="N1" s="674"/>
      <c r="O1" s="674"/>
      <c r="P1" s="674"/>
      <c r="Q1" s="675"/>
    </row>
    <row r="2" spans="1:17" ht="13.8" thickBot="1" x14ac:dyDescent="0.3">
      <c r="B2" s="677" t="s">
        <v>43</v>
      </c>
      <c r="C2" s="678" t="e">
        <f>[4]Altalanos!$D$8</f>
        <v>#REF!</v>
      </c>
      <c r="D2" s="671"/>
      <c r="E2" s="670" t="s">
        <v>29</v>
      </c>
      <c r="F2" s="679"/>
      <c r="G2" s="679"/>
      <c r="H2" s="680"/>
      <c r="I2" s="680"/>
      <c r="J2" s="673"/>
      <c r="K2" s="673"/>
      <c r="L2" s="673"/>
      <c r="M2" s="673"/>
      <c r="N2" s="681"/>
      <c r="O2" s="682"/>
      <c r="P2" s="682"/>
      <c r="Q2" s="681"/>
    </row>
    <row r="3" spans="1:17" s="692" customFormat="1" ht="13.8" thickBot="1" x14ac:dyDescent="0.3">
      <c r="A3" s="683" t="s">
        <v>42</v>
      </c>
      <c r="B3" s="684"/>
      <c r="C3" s="684"/>
      <c r="D3" s="684"/>
      <c r="E3" s="684"/>
      <c r="F3" s="684"/>
      <c r="G3" s="684"/>
      <c r="H3" s="684"/>
      <c r="I3" s="685"/>
      <c r="J3" s="686"/>
      <c r="K3" s="687"/>
      <c r="L3" s="687"/>
      <c r="M3" s="687"/>
      <c r="N3" s="688" t="s">
        <v>28</v>
      </c>
      <c r="O3" s="689"/>
      <c r="P3" s="690"/>
      <c r="Q3" s="691"/>
    </row>
    <row r="4" spans="1:17" s="692" customFormat="1" x14ac:dyDescent="0.25">
      <c r="A4" s="693" t="s">
        <v>21</v>
      </c>
      <c r="B4" s="693"/>
      <c r="C4" s="694" t="s">
        <v>19</v>
      </c>
      <c r="D4" s="693" t="s">
        <v>24</v>
      </c>
      <c r="E4" s="695"/>
      <c r="G4" s="696"/>
      <c r="H4" s="697" t="s">
        <v>25</v>
      </c>
      <c r="I4" s="698"/>
      <c r="J4" s="699"/>
      <c r="K4" s="700"/>
      <c r="L4" s="700"/>
      <c r="M4" s="700"/>
      <c r="N4" s="699"/>
      <c r="O4" s="701"/>
      <c r="P4" s="701"/>
      <c r="Q4" s="702"/>
    </row>
    <row r="5" spans="1:17" s="692" customFormat="1" ht="13.8" thickBot="1" x14ac:dyDescent="0.3">
      <c r="A5" s="703" t="e">
        <f>[4]Altalanos!$A$10</f>
        <v>#REF!</v>
      </c>
      <c r="B5" s="703"/>
      <c r="C5" s="704" t="e">
        <f>[4]Altalanos!$C$10</f>
        <v>#REF!</v>
      </c>
      <c r="D5" s="705" t="e">
        <f>[4]Altalanos!$D$10</f>
        <v>#REF!</v>
      </c>
      <c r="E5" s="705"/>
      <c r="F5" s="705"/>
      <c r="G5" s="705"/>
      <c r="H5" s="706" t="e">
        <f>[4]Altalanos!$E$10</f>
        <v>#REF!</v>
      </c>
      <c r="I5" s="707"/>
      <c r="J5" s="708"/>
      <c r="K5" s="709"/>
      <c r="L5" s="709"/>
      <c r="M5" s="709"/>
      <c r="N5" s="708"/>
      <c r="O5" s="705"/>
      <c r="P5" s="705"/>
      <c r="Q5" s="710"/>
    </row>
    <row r="6" spans="1:17" ht="30" customHeight="1" thickBot="1" x14ac:dyDescent="0.3">
      <c r="A6" s="711" t="s">
        <v>30</v>
      </c>
      <c r="B6" s="712" t="s">
        <v>22</v>
      </c>
      <c r="C6" s="712" t="s">
        <v>23</v>
      </c>
      <c r="D6" s="712" t="s">
        <v>26</v>
      </c>
      <c r="E6" s="713" t="s">
        <v>27</v>
      </c>
      <c r="F6" s="713" t="s">
        <v>31</v>
      </c>
      <c r="G6" s="713" t="s">
        <v>95</v>
      </c>
      <c r="H6" s="714" t="s">
        <v>32</v>
      </c>
      <c r="I6" s="715"/>
      <c r="J6" s="716" t="s">
        <v>14</v>
      </c>
      <c r="K6" s="717" t="s">
        <v>12</v>
      </c>
      <c r="L6" s="718" t="s">
        <v>0</v>
      </c>
      <c r="M6" s="719" t="s">
        <v>13</v>
      </c>
      <c r="N6" s="720" t="s">
        <v>40</v>
      </c>
      <c r="O6" s="721" t="s">
        <v>33</v>
      </c>
      <c r="P6" s="722" t="s">
        <v>1</v>
      </c>
      <c r="Q6" s="713" t="s">
        <v>34</v>
      </c>
    </row>
    <row r="7" spans="1:17" s="735" customFormat="1" ht="18.899999999999999" customHeight="1" x14ac:dyDescent="0.25">
      <c r="A7" s="723">
        <v>1</v>
      </c>
      <c r="B7" s="724" t="s">
        <v>445</v>
      </c>
      <c r="C7" s="724" t="s">
        <v>446</v>
      </c>
      <c r="D7" s="725" t="s">
        <v>447</v>
      </c>
      <c r="E7" s="726" t="s">
        <v>448</v>
      </c>
      <c r="F7" s="727"/>
      <c r="G7" s="728"/>
      <c r="H7" s="725"/>
      <c r="I7" s="725"/>
      <c r="J7" s="729"/>
      <c r="K7" s="730"/>
      <c r="L7" s="731"/>
      <c r="M7" s="730"/>
      <c r="N7" s="732"/>
      <c r="O7" s="725"/>
      <c r="P7" s="733"/>
      <c r="Q7" s="734"/>
    </row>
    <row r="8" spans="1:17" s="735" customFormat="1" ht="18.899999999999999" customHeight="1" x14ac:dyDescent="0.25">
      <c r="A8" s="723">
        <v>2</v>
      </c>
      <c r="B8" s="724" t="s">
        <v>449</v>
      </c>
      <c r="C8" s="724" t="s">
        <v>450</v>
      </c>
      <c r="D8" s="725" t="s">
        <v>295</v>
      </c>
      <c r="E8" s="726" t="s">
        <v>451</v>
      </c>
      <c r="F8" s="736"/>
      <c r="G8" s="737"/>
      <c r="H8" s="725"/>
      <c r="I8" s="725"/>
      <c r="J8" s="729"/>
      <c r="K8" s="730"/>
      <c r="L8" s="731"/>
      <c r="M8" s="730"/>
      <c r="N8" s="732"/>
      <c r="O8" s="725"/>
      <c r="P8" s="733"/>
      <c r="Q8" s="734"/>
    </row>
    <row r="9" spans="1:17" s="735" customFormat="1" ht="18.899999999999999" customHeight="1" x14ac:dyDescent="0.25">
      <c r="A9" s="723">
        <v>3</v>
      </c>
      <c r="B9" s="724" t="s">
        <v>452</v>
      </c>
      <c r="C9" s="724" t="s">
        <v>453</v>
      </c>
      <c r="D9" s="725" t="s">
        <v>454</v>
      </c>
      <c r="E9" s="726" t="s">
        <v>455</v>
      </c>
      <c r="F9" s="736"/>
      <c r="G9" s="737"/>
      <c r="H9" s="725"/>
      <c r="I9" s="725"/>
      <c r="J9" s="729"/>
      <c r="K9" s="730"/>
      <c r="L9" s="731"/>
      <c r="M9" s="730"/>
      <c r="N9" s="732"/>
      <c r="O9" s="725"/>
      <c r="P9" s="738"/>
      <c r="Q9" s="739"/>
    </row>
    <row r="10" spans="1:17" s="735" customFormat="1" ht="18.899999999999999" customHeight="1" x14ac:dyDescent="0.25">
      <c r="A10" s="723">
        <v>4</v>
      </c>
      <c r="B10" s="724"/>
      <c r="C10" s="724"/>
      <c r="D10" s="725"/>
      <c r="E10" s="726"/>
      <c r="F10" s="736"/>
      <c r="G10" s="737"/>
      <c r="H10" s="725"/>
      <c r="I10" s="725"/>
      <c r="J10" s="729"/>
      <c r="K10" s="730"/>
      <c r="L10" s="731"/>
      <c r="M10" s="730"/>
      <c r="N10" s="732"/>
      <c r="O10" s="725"/>
      <c r="P10" s="740"/>
      <c r="Q10" s="741"/>
    </row>
    <row r="11" spans="1:17" s="735" customFormat="1" ht="18.899999999999999" customHeight="1" x14ac:dyDescent="0.25">
      <c r="A11" s="723">
        <v>5</v>
      </c>
      <c r="B11" s="724"/>
      <c r="C11" s="724"/>
      <c r="D11" s="725"/>
      <c r="E11" s="726"/>
      <c r="F11" s="736"/>
      <c r="G11" s="737"/>
      <c r="H11" s="725"/>
      <c r="I11" s="725"/>
      <c r="J11" s="729"/>
      <c r="K11" s="730"/>
      <c r="L11" s="731"/>
      <c r="M11" s="730"/>
      <c r="N11" s="732"/>
      <c r="O11" s="725"/>
      <c r="P11" s="740"/>
      <c r="Q11" s="741"/>
    </row>
    <row r="12" spans="1:17" s="735" customFormat="1" ht="18.899999999999999" customHeight="1" x14ac:dyDescent="0.25">
      <c r="A12" s="723">
        <v>6</v>
      </c>
      <c r="B12" s="724"/>
      <c r="C12" s="724"/>
      <c r="D12" s="725"/>
      <c r="E12" s="726"/>
      <c r="F12" s="736"/>
      <c r="G12" s="737"/>
      <c r="H12" s="725"/>
      <c r="I12" s="725"/>
      <c r="J12" s="729"/>
      <c r="K12" s="730"/>
      <c r="L12" s="731"/>
      <c r="M12" s="730"/>
      <c r="N12" s="732"/>
      <c r="O12" s="725"/>
      <c r="P12" s="740"/>
      <c r="Q12" s="741"/>
    </row>
    <row r="13" spans="1:17" s="735" customFormat="1" ht="18.899999999999999" customHeight="1" x14ac:dyDescent="0.25">
      <c r="A13" s="723">
        <v>7</v>
      </c>
      <c r="B13" s="724"/>
      <c r="C13" s="724"/>
      <c r="D13" s="725"/>
      <c r="E13" s="726"/>
      <c r="F13" s="736"/>
      <c r="G13" s="737"/>
      <c r="H13" s="725"/>
      <c r="I13" s="725"/>
      <c r="J13" s="729"/>
      <c r="K13" s="730"/>
      <c r="L13" s="731"/>
      <c r="M13" s="730"/>
      <c r="N13" s="732"/>
      <c r="O13" s="725"/>
      <c r="P13" s="740"/>
      <c r="Q13" s="741"/>
    </row>
    <row r="14" spans="1:17" s="735" customFormat="1" ht="18.899999999999999" customHeight="1" x14ac:dyDescent="0.25">
      <c r="A14" s="723">
        <v>8</v>
      </c>
      <c r="B14" s="724"/>
      <c r="C14" s="724"/>
      <c r="D14" s="725"/>
      <c r="E14" s="726"/>
      <c r="F14" s="736"/>
      <c r="G14" s="737"/>
      <c r="H14" s="725"/>
      <c r="I14" s="725"/>
      <c r="J14" s="729"/>
      <c r="K14" s="730"/>
      <c r="L14" s="731"/>
      <c r="M14" s="730"/>
      <c r="N14" s="732"/>
      <c r="O14" s="725"/>
      <c r="P14" s="740"/>
      <c r="Q14" s="741"/>
    </row>
    <row r="15" spans="1:17" s="735" customFormat="1" ht="18.899999999999999" customHeight="1" x14ac:dyDescent="0.25">
      <c r="A15" s="723">
        <v>9</v>
      </c>
      <c r="B15" s="724"/>
      <c r="C15" s="724"/>
      <c r="D15" s="725"/>
      <c r="E15" s="726"/>
      <c r="F15" s="734"/>
      <c r="G15" s="734"/>
      <c r="H15" s="725"/>
      <c r="I15" s="725"/>
      <c r="J15" s="729"/>
      <c r="K15" s="730"/>
      <c r="L15" s="731"/>
      <c r="M15" s="742"/>
      <c r="N15" s="732"/>
      <c r="O15" s="725"/>
      <c r="P15" s="734"/>
      <c r="Q15" s="734"/>
    </row>
    <row r="16" spans="1:17" s="735" customFormat="1" ht="18.899999999999999" customHeight="1" x14ac:dyDescent="0.25">
      <c r="A16" s="723">
        <v>10</v>
      </c>
      <c r="B16" s="743"/>
      <c r="C16" s="724"/>
      <c r="D16" s="725"/>
      <c r="E16" s="726"/>
      <c r="F16" s="734"/>
      <c r="G16" s="734"/>
      <c r="H16" s="725"/>
      <c r="I16" s="725"/>
      <c r="J16" s="729"/>
      <c r="K16" s="730"/>
      <c r="L16" s="731"/>
      <c r="M16" s="742"/>
      <c r="N16" s="732"/>
      <c r="O16" s="725"/>
      <c r="P16" s="733"/>
      <c r="Q16" s="734"/>
    </row>
    <row r="17" spans="1:17" s="735" customFormat="1" ht="18.899999999999999" customHeight="1" x14ac:dyDescent="0.25">
      <c r="A17" s="723">
        <v>11</v>
      </c>
      <c r="B17" s="724"/>
      <c r="C17" s="724"/>
      <c r="D17" s="725"/>
      <c r="E17" s="726"/>
      <c r="F17" s="734"/>
      <c r="G17" s="734"/>
      <c r="H17" s="725"/>
      <c r="I17" s="725"/>
      <c r="J17" s="729"/>
      <c r="K17" s="730"/>
      <c r="L17" s="731"/>
      <c r="M17" s="742"/>
      <c r="N17" s="732"/>
      <c r="O17" s="725"/>
      <c r="P17" s="733"/>
      <c r="Q17" s="734"/>
    </row>
    <row r="18" spans="1:17" s="735" customFormat="1" ht="18.899999999999999" customHeight="1" x14ac:dyDescent="0.25">
      <c r="A18" s="723">
        <v>12</v>
      </c>
      <c r="B18" s="724"/>
      <c r="C18" s="724"/>
      <c r="D18" s="725"/>
      <c r="E18" s="726"/>
      <c r="F18" s="734"/>
      <c r="G18" s="734"/>
      <c r="H18" s="725"/>
      <c r="I18" s="725"/>
      <c r="J18" s="729"/>
      <c r="K18" s="730"/>
      <c r="L18" s="731"/>
      <c r="M18" s="742"/>
      <c r="N18" s="732"/>
      <c r="O18" s="725"/>
      <c r="P18" s="733"/>
      <c r="Q18" s="734"/>
    </row>
    <row r="19" spans="1:17" s="735" customFormat="1" ht="18.899999999999999" customHeight="1" x14ac:dyDescent="0.25">
      <c r="A19" s="723">
        <v>13</v>
      </c>
      <c r="B19" s="724"/>
      <c r="C19" s="724"/>
      <c r="D19" s="725"/>
      <c r="E19" s="726"/>
      <c r="F19" s="734"/>
      <c r="G19" s="734"/>
      <c r="H19" s="725"/>
      <c r="I19" s="725"/>
      <c r="J19" s="729"/>
      <c r="K19" s="730"/>
      <c r="L19" s="731"/>
      <c r="M19" s="742"/>
      <c r="N19" s="732"/>
      <c r="O19" s="725"/>
      <c r="P19" s="733"/>
      <c r="Q19" s="734"/>
    </row>
    <row r="20" spans="1:17" s="735" customFormat="1" ht="18.899999999999999" customHeight="1" x14ac:dyDescent="0.25">
      <c r="A20" s="723">
        <v>14</v>
      </c>
      <c r="B20" s="724"/>
      <c r="C20" s="724"/>
      <c r="D20" s="725"/>
      <c r="E20" s="726"/>
      <c r="F20" s="734"/>
      <c r="G20" s="734"/>
      <c r="H20" s="725"/>
      <c r="I20" s="725"/>
      <c r="J20" s="729"/>
      <c r="K20" s="730"/>
      <c r="L20" s="731"/>
      <c r="M20" s="742"/>
      <c r="N20" s="732"/>
      <c r="O20" s="725"/>
      <c r="P20" s="733"/>
      <c r="Q20" s="734"/>
    </row>
    <row r="21" spans="1:17" s="735" customFormat="1" ht="18.899999999999999" customHeight="1" x14ac:dyDescent="0.25">
      <c r="A21" s="723">
        <v>15</v>
      </c>
      <c r="B21" s="724"/>
      <c r="C21" s="724"/>
      <c r="D21" s="725"/>
      <c r="E21" s="726"/>
      <c r="F21" s="734"/>
      <c r="G21" s="734"/>
      <c r="H21" s="725"/>
      <c r="I21" s="725"/>
      <c r="J21" s="729"/>
      <c r="K21" s="730"/>
      <c r="L21" s="731"/>
      <c r="M21" s="742"/>
      <c r="N21" s="732"/>
      <c r="O21" s="725"/>
      <c r="P21" s="733"/>
      <c r="Q21" s="734"/>
    </row>
    <row r="22" spans="1:17" s="735" customFormat="1" ht="18.899999999999999" customHeight="1" x14ac:dyDescent="0.25">
      <c r="A22" s="723">
        <v>16</v>
      </c>
      <c r="B22" s="724"/>
      <c r="C22" s="724"/>
      <c r="D22" s="725"/>
      <c r="E22" s="726"/>
      <c r="F22" s="734"/>
      <c r="G22" s="734"/>
      <c r="H22" s="725"/>
      <c r="I22" s="725"/>
      <c r="J22" s="729"/>
      <c r="K22" s="730"/>
      <c r="L22" s="731"/>
      <c r="M22" s="742"/>
      <c r="N22" s="732"/>
      <c r="O22" s="725"/>
      <c r="P22" s="733"/>
      <c r="Q22" s="734"/>
    </row>
    <row r="23" spans="1:17" s="735" customFormat="1" ht="18.899999999999999" customHeight="1" x14ac:dyDescent="0.25">
      <c r="A23" s="723">
        <v>17</v>
      </c>
      <c r="B23" s="724"/>
      <c r="C23" s="724"/>
      <c r="D23" s="725"/>
      <c r="E23" s="726"/>
      <c r="F23" s="734"/>
      <c r="G23" s="734"/>
      <c r="H23" s="725"/>
      <c r="I23" s="725"/>
      <c r="J23" s="729"/>
      <c r="K23" s="730"/>
      <c r="L23" s="731"/>
      <c r="M23" s="742"/>
      <c r="N23" s="732"/>
      <c r="O23" s="725"/>
      <c r="P23" s="733"/>
      <c r="Q23" s="734"/>
    </row>
    <row r="24" spans="1:17" s="735" customFormat="1" ht="18.899999999999999" customHeight="1" x14ac:dyDescent="0.25">
      <c r="A24" s="723">
        <v>18</v>
      </c>
      <c r="B24" s="724"/>
      <c r="C24" s="724"/>
      <c r="D24" s="725"/>
      <c r="E24" s="726"/>
      <c r="F24" s="734"/>
      <c r="G24" s="734"/>
      <c r="H24" s="725"/>
      <c r="I24" s="725"/>
      <c r="J24" s="729"/>
      <c r="K24" s="730"/>
      <c r="L24" s="731"/>
      <c r="M24" s="742"/>
      <c r="N24" s="732"/>
      <c r="O24" s="725"/>
      <c r="P24" s="733"/>
      <c r="Q24" s="734"/>
    </row>
    <row r="25" spans="1:17" s="735" customFormat="1" ht="18.899999999999999" customHeight="1" x14ac:dyDescent="0.25">
      <c r="A25" s="723">
        <v>19</v>
      </c>
      <c r="B25" s="724"/>
      <c r="C25" s="724"/>
      <c r="D25" s="725"/>
      <c r="E25" s="726"/>
      <c r="F25" s="734"/>
      <c r="G25" s="734"/>
      <c r="H25" s="725"/>
      <c r="I25" s="725"/>
      <c r="J25" s="729"/>
      <c r="K25" s="730"/>
      <c r="L25" s="731"/>
      <c r="M25" s="742"/>
      <c r="N25" s="732"/>
      <c r="O25" s="725"/>
      <c r="P25" s="733"/>
      <c r="Q25" s="734"/>
    </row>
    <row r="26" spans="1:17" s="735" customFormat="1" ht="18.899999999999999" customHeight="1" x14ac:dyDescent="0.25">
      <c r="A26" s="723">
        <v>20</v>
      </c>
      <c r="B26" s="724"/>
      <c r="C26" s="724"/>
      <c r="D26" s="725"/>
      <c r="E26" s="726"/>
      <c r="F26" s="734"/>
      <c r="G26" s="734"/>
      <c r="H26" s="725"/>
      <c r="I26" s="725"/>
      <c r="J26" s="729"/>
      <c r="K26" s="730"/>
      <c r="L26" s="731"/>
      <c r="M26" s="742"/>
      <c r="N26" s="732"/>
      <c r="O26" s="725"/>
      <c r="P26" s="733"/>
      <c r="Q26" s="734"/>
    </row>
    <row r="27" spans="1:17" s="735" customFormat="1" ht="18.899999999999999" customHeight="1" x14ac:dyDescent="0.25">
      <c r="A27" s="723">
        <v>21</v>
      </c>
      <c r="B27" s="724"/>
      <c r="C27" s="724"/>
      <c r="D27" s="725"/>
      <c r="E27" s="726"/>
      <c r="F27" s="734"/>
      <c r="G27" s="734"/>
      <c r="H27" s="725"/>
      <c r="I27" s="725"/>
      <c r="J27" s="729"/>
      <c r="K27" s="730"/>
      <c r="L27" s="731"/>
      <c r="M27" s="742"/>
      <c r="N27" s="732"/>
      <c r="O27" s="725"/>
      <c r="P27" s="733"/>
      <c r="Q27" s="734"/>
    </row>
    <row r="28" spans="1:17" s="735" customFormat="1" ht="18.899999999999999" customHeight="1" x14ac:dyDescent="0.25">
      <c r="A28" s="723">
        <v>22</v>
      </c>
      <c r="B28" s="724"/>
      <c r="C28" s="724"/>
      <c r="D28" s="725"/>
      <c r="E28" s="744"/>
      <c r="F28" s="745"/>
      <c r="G28" s="739"/>
      <c r="H28" s="725"/>
      <c r="I28" s="725"/>
      <c r="J28" s="729"/>
      <c r="K28" s="730"/>
      <c r="L28" s="731"/>
      <c r="M28" s="742"/>
      <c r="N28" s="732"/>
      <c r="O28" s="725"/>
      <c r="P28" s="733"/>
      <c r="Q28" s="734"/>
    </row>
    <row r="29" spans="1:17" s="735" customFormat="1" ht="18.899999999999999" customHeight="1" x14ac:dyDescent="0.25">
      <c r="A29" s="723">
        <v>23</v>
      </c>
      <c r="B29" s="724"/>
      <c r="C29" s="724"/>
      <c r="D29" s="725"/>
      <c r="E29" s="746"/>
      <c r="F29" s="734"/>
      <c r="G29" s="734"/>
      <c r="H29" s="725"/>
      <c r="I29" s="725"/>
      <c r="J29" s="729"/>
      <c r="K29" s="730"/>
      <c r="L29" s="731"/>
      <c r="M29" s="742"/>
      <c r="N29" s="732"/>
      <c r="O29" s="725"/>
      <c r="P29" s="733"/>
      <c r="Q29" s="734"/>
    </row>
    <row r="30" spans="1:17" s="735" customFormat="1" ht="18.899999999999999" customHeight="1" x14ac:dyDescent="0.25">
      <c r="A30" s="723">
        <v>24</v>
      </c>
      <c r="B30" s="724"/>
      <c r="C30" s="724"/>
      <c r="D30" s="725"/>
      <c r="E30" s="726"/>
      <c r="F30" s="734"/>
      <c r="G30" s="734"/>
      <c r="H30" s="725"/>
      <c r="I30" s="725"/>
      <c r="J30" s="729"/>
      <c r="K30" s="730"/>
      <c r="L30" s="731"/>
      <c r="M30" s="742"/>
      <c r="N30" s="732"/>
      <c r="O30" s="725"/>
      <c r="P30" s="733"/>
      <c r="Q30" s="734"/>
    </row>
    <row r="31" spans="1:17" s="735" customFormat="1" ht="18.899999999999999" customHeight="1" x14ac:dyDescent="0.25">
      <c r="A31" s="723">
        <v>25</v>
      </c>
      <c r="B31" s="724"/>
      <c r="C31" s="724"/>
      <c r="D31" s="725"/>
      <c r="E31" s="726"/>
      <c r="F31" s="734"/>
      <c r="G31" s="734"/>
      <c r="H31" s="725"/>
      <c r="I31" s="725"/>
      <c r="J31" s="729"/>
      <c r="K31" s="730"/>
      <c r="L31" s="731"/>
      <c r="M31" s="742"/>
      <c r="N31" s="732"/>
      <c r="O31" s="725"/>
      <c r="P31" s="733"/>
      <c r="Q31" s="734"/>
    </row>
    <row r="32" spans="1:17" s="735" customFormat="1" ht="18.899999999999999" customHeight="1" x14ac:dyDescent="0.25">
      <c r="A32" s="723">
        <v>26</v>
      </c>
      <c r="B32" s="724"/>
      <c r="C32" s="724"/>
      <c r="D32" s="725"/>
      <c r="E32" s="747"/>
      <c r="F32" s="734"/>
      <c r="G32" s="734"/>
      <c r="H32" s="725"/>
      <c r="I32" s="725"/>
      <c r="J32" s="729"/>
      <c r="K32" s="730"/>
      <c r="L32" s="731"/>
      <c r="M32" s="742"/>
      <c r="N32" s="732"/>
      <c r="O32" s="725"/>
      <c r="P32" s="733"/>
      <c r="Q32" s="734"/>
    </row>
    <row r="33" spans="1:17" s="735" customFormat="1" ht="18.899999999999999" customHeight="1" x14ac:dyDescent="0.25">
      <c r="A33" s="723">
        <v>27</v>
      </c>
      <c r="B33" s="724"/>
      <c r="C33" s="724"/>
      <c r="D33" s="725"/>
      <c r="E33" s="726"/>
      <c r="F33" s="734"/>
      <c r="G33" s="734"/>
      <c r="H33" s="725"/>
      <c r="I33" s="725"/>
      <c r="J33" s="729"/>
      <c r="K33" s="730"/>
      <c r="L33" s="731"/>
      <c r="M33" s="742"/>
      <c r="N33" s="732"/>
      <c r="O33" s="725"/>
      <c r="P33" s="733"/>
      <c r="Q33" s="734"/>
    </row>
    <row r="34" spans="1:17" s="735" customFormat="1" ht="18.899999999999999" customHeight="1" x14ac:dyDescent="0.25">
      <c r="A34" s="723">
        <v>28</v>
      </c>
      <c r="B34" s="724"/>
      <c r="C34" s="724"/>
      <c r="D34" s="725"/>
      <c r="E34" s="726"/>
      <c r="F34" s="734"/>
      <c r="G34" s="734"/>
      <c r="H34" s="725"/>
      <c r="I34" s="725"/>
      <c r="J34" s="729"/>
      <c r="K34" s="730"/>
      <c r="L34" s="731"/>
      <c r="M34" s="742"/>
      <c r="N34" s="732"/>
      <c r="O34" s="725"/>
      <c r="P34" s="733"/>
      <c r="Q34" s="734"/>
    </row>
    <row r="35" spans="1:17" s="735" customFormat="1" ht="18.899999999999999" customHeight="1" x14ac:dyDescent="0.25">
      <c r="A35" s="723">
        <v>29</v>
      </c>
      <c r="B35" s="724"/>
      <c r="C35" s="724"/>
      <c r="D35" s="725"/>
      <c r="E35" s="726"/>
      <c r="F35" s="734"/>
      <c r="G35" s="734"/>
      <c r="H35" s="725"/>
      <c r="I35" s="725"/>
      <c r="J35" s="729"/>
      <c r="K35" s="730"/>
      <c r="L35" s="731"/>
      <c r="M35" s="742"/>
      <c r="N35" s="732"/>
      <c r="O35" s="725"/>
      <c r="P35" s="733"/>
      <c r="Q35" s="734"/>
    </row>
    <row r="36" spans="1:17" s="735" customFormat="1" ht="18.899999999999999" customHeight="1" x14ac:dyDescent="0.25">
      <c r="A36" s="723">
        <v>30</v>
      </c>
      <c r="B36" s="724"/>
      <c r="C36" s="724"/>
      <c r="D36" s="725"/>
      <c r="E36" s="726"/>
      <c r="F36" s="734"/>
      <c r="G36" s="734"/>
      <c r="H36" s="725"/>
      <c r="I36" s="725"/>
      <c r="J36" s="729"/>
      <c r="K36" s="730"/>
      <c r="L36" s="731"/>
      <c r="M36" s="742"/>
      <c r="N36" s="732"/>
      <c r="O36" s="725"/>
      <c r="P36" s="733"/>
      <c r="Q36" s="734"/>
    </row>
    <row r="37" spans="1:17" s="735" customFormat="1" ht="18.899999999999999" customHeight="1" x14ac:dyDescent="0.25">
      <c r="A37" s="723">
        <v>31</v>
      </c>
      <c r="B37" s="724"/>
      <c r="C37" s="724"/>
      <c r="D37" s="725"/>
      <c r="E37" s="726"/>
      <c r="F37" s="734"/>
      <c r="G37" s="734"/>
      <c r="H37" s="725"/>
      <c r="I37" s="725"/>
      <c r="J37" s="729"/>
      <c r="K37" s="730"/>
      <c r="L37" s="731"/>
      <c r="M37" s="742"/>
      <c r="N37" s="732"/>
      <c r="O37" s="725"/>
      <c r="P37" s="733"/>
      <c r="Q37" s="734"/>
    </row>
    <row r="38" spans="1:17" s="735" customFormat="1" ht="18.899999999999999" customHeight="1" x14ac:dyDescent="0.25">
      <c r="A38" s="723">
        <v>32</v>
      </c>
      <c r="B38" s="724"/>
      <c r="C38" s="724"/>
      <c r="D38" s="725"/>
      <c r="E38" s="726"/>
      <c r="F38" s="734"/>
      <c r="G38" s="734"/>
      <c r="H38" s="736"/>
      <c r="I38" s="737"/>
      <c r="J38" s="729"/>
      <c r="K38" s="730"/>
      <c r="L38" s="731"/>
      <c r="M38" s="742"/>
      <c r="N38" s="732"/>
      <c r="O38" s="734"/>
      <c r="P38" s="733"/>
      <c r="Q38" s="734"/>
    </row>
    <row r="39" spans="1:17" s="735" customFormat="1" ht="18.899999999999999" customHeight="1" x14ac:dyDescent="0.25">
      <c r="A39" s="723">
        <v>33</v>
      </c>
      <c r="B39" s="724"/>
      <c r="C39" s="724"/>
      <c r="D39" s="725"/>
      <c r="E39" s="726"/>
      <c r="F39" s="734"/>
      <c r="G39" s="734"/>
      <c r="H39" s="736"/>
      <c r="I39" s="737"/>
      <c r="J39" s="729"/>
      <c r="K39" s="730"/>
      <c r="L39" s="731"/>
      <c r="M39" s="742"/>
      <c r="N39" s="739"/>
      <c r="O39" s="734"/>
      <c r="P39" s="733"/>
      <c r="Q39" s="734"/>
    </row>
    <row r="40" spans="1:17" s="735" customFormat="1" ht="18.899999999999999" customHeight="1" x14ac:dyDescent="0.25">
      <c r="A40" s="723">
        <v>34</v>
      </c>
      <c r="B40" s="724"/>
      <c r="C40" s="724"/>
      <c r="D40" s="725"/>
      <c r="E40" s="726"/>
      <c r="F40" s="734"/>
      <c r="G40" s="734"/>
      <c r="H40" s="736"/>
      <c r="I40" s="737"/>
      <c r="J40" s="729" t="e">
        <f>IF(AND(Q40="",#REF!&gt;0,#REF!&lt;5),K40,)</f>
        <v>#REF!</v>
      </c>
      <c r="K40" s="730" t="str">
        <f>IF(D40="","ZZZ9",IF(AND(#REF!&gt;0,#REF!&lt;5),D40&amp;#REF!,D40&amp;"9"))</f>
        <v>ZZZ9</v>
      </c>
      <c r="L40" s="731">
        <f t="shared" ref="L40:L103" si="0">IF(Q40="",999,Q40)</f>
        <v>999</v>
      </c>
      <c r="M40" s="742">
        <f t="shared" ref="M40:M103" si="1">IF(P40=999,999,1)</f>
        <v>999</v>
      </c>
      <c r="N40" s="739"/>
      <c r="O40" s="734"/>
      <c r="P40" s="733">
        <f t="shared" ref="P40:P103" si="2">IF(N40="DA",1,IF(N40="WC",2,IF(N40="SE",3,IF(N40="Q",4,IF(N40="LL",5,999)))))</f>
        <v>999</v>
      </c>
      <c r="Q40" s="734"/>
    </row>
    <row r="41" spans="1:17" s="735" customFormat="1" ht="18.899999999999999" customHeight="1" x14ac:dyDescent="0.25">
      <c r="A41" s="723">
        <v>35</v>
      </c>
      <c r="B41" s="724"/>
      <c r="C41" s="724"/>
      <c r="D41" s="725"/>
      <c r="E41" s="726"/>
      <c r="F41" s="734"/>
      <c r="G41" s="734"/>
      <c r="H41" s="736"/>
      <c r="I41" s="737"/>
      <c r="J41" s="729" t="e">
        <f>IF(AND(Q41="",#REF!&gt;0,#REF!&lt;5),K41,)</f>
        <v>#REF!</v>
      </c>
      <c r="K41" s="730" t="str">
        <f>IF(D41="","ZZZ9",IF(AND(#REF!&gt;0,#REF!&lt;5),D41&amp;#REF!,D41&amp;"9"))</f>
        <v>ZZZ9</v>
      </c>
      <c r="L41" s="731">
        <f t="shared" si="0"/>
        <v>999</v>
      </c>
      <c r="M41" s="742">
        <f t="shared" si="1"/>
        <v>999</v>
      </c>
      <c r="N41" s="739"/>
      <c r="O41" s="734"/>
      <c r="P41" s="733">
        <f t="shared" si="2"/>
        <v>999</v>
      </c>
      <c r="Q41" s="734"/>
    </row>
    <row r="42" spans="1:17" s="735" customFormat="1" ht="18.899999999999999" customHeight="1" x14ac:dyDescent="0.25">
      <c r="A42" s="723">
        <v>36</v>
      </c>
      <c r="B42" s="724"/>
      <c r="C42" s="724"/>
      <c r="D42" s="725"/>
      <c r="E42" s="726"/>
      <c r="F42" s="734"/>
      <c r="G42" s="734"/>
      <c r="H42" s="736"/>
      <c r="I42" s="737"/>
      <c r="J42" s="729" t="e">
        <f>IF(AND(Q42="",#REF!&gt;0,#REF!&lt;5),K42,)</f>
        <v>#REF!</v>
      </c>
      <c r="K42" s="730" t="str">
        <f>IF(D42="","ZZZ9",IF(AND(#REF!&gt;0,#REF!&lt;5),D42&amp;#REF!,D42&amp;"9"))</f>
        <v>ZZZ9</v>
      </c>
      <c r="L42" s="731">
        <f t="shared" si="0"/>
        <v>999</v>
      </c>
      <c r="M42" s="742">
        <f t="shared" si="1"/>
        <v>999</v>
      </c>
      <c r="N42" s="739"/>
      <c r="O42" s="734"/>
      <c r="P42" s="733">
        <f t="shared" si="2"/>
        <v>999</v>
      </c>
      <c r="Q42" s="734"/>
    </row>
    <row r="43" spans="1:17" s="735" customFormat="1" ht="18.899999999999999" customHeight="1" x14ac:dyDescent="0.25">
      <c r="A43" s="723">
        <v>37</v>
      </c>
      <c r="B43" s="724"/>
      <c r="C43" s="724"/>
      <c r="D43" s="725"/>
      <c r="E43" s="726"/>
      <c r="F43" s="734"/>
      <c r="G43" s="734"/>
      <c r="H43" s="736"/>
      <c r="I43" s="737"/>
      <c r="J43" s="729" t="e">
        <f>IF(AND(Q43="",#REF!&gt;0,#REF!&lt;5),K43,)</f>
        <v>#REF!</v>
      </c>
      <c r="K43" s="730" t="str">
        <f>IF(D43="","ZZZ9",IF(AND(#REF!&gt;0,#REF!&lt;5),D43&amp;#REF!,D43&amp;"9"))</f>
        <v>ZZZ9</v>
      </c>
      <c r="L43" s="731">
        <f t="shared" si="0"/>
        <v>999</v>
      </c>
      <c r="M43" s="742">
        <f t="shared" si="1"/>
        <v>999</v>
      </c>
      <c r="N43" s="739"/>
      <c r="O43" s="734"/>
      <c r="P43" s="733">
        <f t="shared" si="2"/>
        <v>999</v>
      </c>
      <c r="Q43" s="734"/>
    </row>
    <row r="44" spans="1:17" s="735" customFormat="1" ht="18.899999999999999" customHeight="1" x14ac:dyDescent="0.25">
      <c r="A44" s="723">
        <v>38</v>
      </c>
      <c r="B44" s="724"/>
      <c r="C44" s="724"/>
      <c r="D44" s="725"/>
      <c r="E44" s="726"/>
      <c r="F44" s="734"/>
      <c r="G44" s="734"/>
      <c r="H44" s="736"/>
      <c r="I44" s="737"/>
      <c r="J44" s="729" t="e">
        <f>IF(AND(Q44="",#REF!&gt;0,#REF!&lt;5),K44,)</f>
        <v>#REF!</v>
      </c>
      <c r="K44" s="730" t="str">
        <f>IF(D44="","ZZZ9",IF(AND(#REF!&gt;0,#REF!&lt;5),D44&amp;#REF!,D44&amp;"9"))</f>
        <v>ZZZ9</v>
      </c>
      <c r="L44" s="731">
        <f t="shared" si="0"/>
        <v>999</v>
      </c>
      <c r="M44" s="742">
        <f t="shared" si="1"/>
        <v>999</v>
      </c>
      <c r="N44" s="739"/>
      <c r="O44" s="734"/>
      <c r="P44" s="733">
        <f t="shared" si="2"/>
        <v>999</v>
      </c>
      <c r="Q44" s="734"/>
    </row>
    <row r="45" spans="1:17" s="735" customFormat="1" ht="18.899999999999999" customHeight="1" x14ac:dyDescent="0.25">
      <c r="A45" s="723">
        <v>39</v>
      </c>
      <c r="B45" s="724"/>
      <c r="C45" s="724"/>
      <c r="D45" s="725"/>
      <c r="E45" s="726"/>
      <c r="F45" s="734"/>
      <c r="G45" s="734"/>
      <c r="H45" s="736"/>
      <c r="I45" s="737"/>
      <c r="J45" s="729" t="e">
        <f>IF(AND(Q45="",#REF!&gt;0,#REF!&lt;5),K45,)</f>
        <v>#REF!</v>
      </c>
      <c r="K45" s="730" t="str">
        <f>IF(D45="","ZZZ9",IF(AND(#REF!&gt;0,#REF!&lt;5),D45&amp;#REF!,D45&amp;"9"))</f>
        <v>ZZZ9</v>
      </c>
      <c r="L45" s="731">
        <f t="shared" si="0"/>
        <v>999</v>
      </c>
      <c r="M45" s="742">
        <f t="shared" si="1"/>
        <v>999</v>
      </c>
      <c r="N45" s="739"/>
      <c r="O45" s="734"/>
      <c r="P45" s="733">
        <f t="shared" si="2"/>
        <v>999</v>
      </c>
      <c r="Q45" s="734"/>
    </row>
    <row r="46" spans="1:17" s="735" customFormat="1" ht="18.899999999999999" customHeight="1" x14ac:dyDescent="0.25">
      <c r="A46" s="723">
        <v>40</v>
      </c>
      <c r="B46" s="724"/>
      <c r="C46" s="724"/>
      <c r="D46" s="725"/>
      <c r="E46" s="726"/>
      <c r="F46" s="734"/>
      <c r="G46" s="734"/>
      <c r="H46" s="736"/>
      <c r="I46" s="737"/>
      <c r="J46" s="729" t="e">
        <f>IF(AND(Q46="",#REF!&gt;0,#REF!&lt;5),K46,)</f>
        <v>#REF!</v>
      </c>
      <c r="K46" s="730" t="str">
        <f>IF(D46="","ZZZ9",IF(AND(#REF!&gt;0,#REF!&lt;5),D46&amp;#REF!,D46&amp;"9"))</f>
        <v>ZZZ9</v>
      </c>
      <c r="L46" s="731">
        <f t="shared" si="0"/>
        <v>999</v>
      </c>
      <c r="M46" s="742">
        <f t="shared" si="1"/>
        <v>999</v>
      </c>
      <c r="N46" s="739"/>
      <c r="O46" s="734"/>
      <c r="P46" s="733">
        <f t="shared" si="2"/>
        <v>999</v>
      </c>
      <c r="Q46" s="734"/>
    </row>
    <row r="47" spans="1:17" s="735" customFormat="1" ht="18.899999999999999" customHeight="1" x14ac:dyDescent="0.25">
      <c r="A47" s="723">
        <v>41</v>
      </c>
      <c r="B47" s="724"/>
      <c r="C47" s="724"/>
      <c r="D47" s="725"/>
      <c r="E47" s="726"/>
      <c r="F47" s="734"/>
      <c r="G47" s="734"/>
      <c r="H47" s="736"/>
      <c r="I47" s="737"/>
      <c r="J47" s="729" t="e">
        <f>IF(AND(Q47="",#REF!&gt;0,#REF!&lt;5),K47,)</f>
        <v>#REF!</v>
      </c>
      <c r="K47" s="730" t="str">
        <f>IF(D47="","ZZZ9",IF(AND(#REF!&gt;0,#REF!&lt;5),D47&amp;#REF!,D47&amp;"9"))</f>
        <v>ZZZ9</v>
      </c>
      <c r="L47" s="731">
        <f t="shared" si="0"/>
        <v>999</v>
      </c>
      <c r="M47" s="742">
        <f t="shared" si="1"/>
        <v>999</v>
      </c>
      <c r="N47" s="739"/>
      <c r="O47" s="734"/>
      <c r="P47" s="733">
        <f t="shared" si="2"/>
        <v>999</v>
      </c>
      <c r="Q47" s="734"/>
    </row>
    <row r="48" spans="1:17" s="735" customFormat="1" ht="18.899999999999999" customHeight="1" x14ac:dyDescent="0.25">
      <c r="A48" s="723">
        <v>42</v>
      </c>
      <c r="B48" s="724"/>
      <c r="C48" s="724"/>
      <c r="D48" s="725"/>
      <c r="E48" s="726"/>
      <c r="F48" s="734"/>
      <c r="G48" s="734"/>
      <c r="H48" s="736"/>
      <c r="I48" s="737"/>
      <c r="J48" s="729" t="e">
        <f>IF(AND(Q48="",#REF!&gt;0,#REF!&lt;5),K48,)</f>
        <v>#REF!</v>
      </c>
      <c r="K48" s="730" t="str">
        <f>IF(D48="","ZZZ9",IF(AND(#REF!&gt;0,#REF!&lt;5),D48&amp;#REF!,D48&amp;"9"))</f>
        <v>ZZZ9</v>
      </c>
      <c r="L48" s="731">
        <f t="shared" si="0"/>
        <v>999</v>
      </c>
      <c r="M48" s="742">
        <f t="shared" si="1"/>
        <v>999</v>
      </c>
      <c r="N48" s="739"/>
      <c r="O48" s="734"/>
      <c r="P48" s="733">
        <f t="shared" si="2"/>
        <v>999</v>
      </c>
      <c r="Q48" s="734"/>
    </row>
    <row r="49" spans="1:17" s="735" customFormat="1" ht="18.899999999999999" customHeight="1" x14ac:dyDescent="0.25">
      <c r="A49" s="723">
        <v>43</v>
      </c>
      <c r="B49" s="724"/>
      <c r="C49" s="724"/>
      <c r="D49" s="725"/>
      <c r="E49" s="726"/>
      <c r="F49" s="734"/>
      <c r="G49" s="734"/>
      <c r="H49" s="736"/>
      <c r="I49" s="737"/>
      <c r="J49" s="729" t="e">
        <f>IF(AND(Q49="",#REF!&gt;0,#REF!&lt;5),K49,)</f>
        <v>#REF!</v>
      </c>
      <c r="K49" s="730" t="str">
        <f>IF(D49="","ZZZ9",IF(AND(#REF!&gt;0,#REF!&lt;5),D49&amp;#REF!,D49&amp;"9"))</f>
        <v>ZZZ9</v>
      </c>
      <c r="L49" s="731">
        <f t="shared" si="0"/>
        <v>999</v>
      </c>
      <c r="M49" s="742">
        <f t="shared" si="1"/>
        <v>999</v>
      </c>
      <c r="N49" s="739"/>
      <c r="O49" s="734"/>
      <c r="P49" s="733">
        <f t="shared" si="2"/>
        <v>999</v>
      </c>
      <c r="Q49" s="734"/>
    </row>
    <row r="50" spans="1:17" s="735" customFormat="1" ht="18.899999999999999" customHeight="1" x14ac:dyDescent="0.25">
      <c r="A50" s="723">
        <v>44</v>
      </c>
      <c r="B50" s="724"/>
      <c r="C50" s="724"/>
      <c r="D50" s="725"/>
      <c r="E50" s="726"/>
      <c r="F50" s="734"/>
      <c r="G50" s="734"/>
      <c r="H50" s="736"/>
      <c r="I50" s="737"/>
      <c r="J50" s="729" t="e">
        <f>IF(AND(Q50="",#REF!&gt;0,#REF!&lt;5),K50,)</f>
        <v>#REF!</v>
      </c>
      <c r="K50" s="730" t="str">
        <f>IF(D50="","ZZZ9",IF(AND(#REF!&gt;0,#REF!&lt;5),D50&amp;#REF!,D50&amp;"9"))</f>
        <v>ZZZ9</v>
      </c>
      <c r="L50" s="731">
        <f t="shared" si="0"/>
        <v>999</v>
      </c>
      <c r="M50" s="742">
        <f t="shared" si="1"/>
        <v>999</v>
      </c>
      <c r="N50" s="739"/>
      <c r="O50" s="734"/>
      <c r="P50" s="733">
        <f t="shared" si="2"/>
        <v>999</v>
      </c>
      <c r="Q50" s="734"/>
    </row>
    <row r="51" spans="1:17" s="735" customFormat="1" ht="18.899999999999999" customHeight="1" x14ac:dyDescent="0.25">
      <c r="A51" s="723">
        <v>45</v>
      </c>
      <c r="B51" s="724"/>
      <c r="C51" s="724"/>
      <c r="D51" s="725"/>
      <c r="E51" s="726"/>
      <c r="F51" s="734"/>
      <c r="G51" s="734"/>
      <c r="H51" s="736"/>
      <c r="I51" s="737"/>
      <c r="J51" s="729" t="e">
        <f>IF(AND(Q51="",#REF!&gt;0,#REF!&lt;5),K51,)</f>
        <v>#REF!</v>
      </c>
      <c r="K51" s="730" t="str">
        <f>IF(D51="","ZZZ9",IF(AND(#REF!&gt;0,#REF!&lt;5),D51&amp;#REF!,D51&amp;"9"))</f>
        <v>ZZZ9</v>
      </c>
      <c r="L51" s="731">
        <f t="shared" si="0"/>
        <v>999</v>
      </c>
      <c r="M51" s="742">
        <f t="shared" si="1"/>
        <v>999</v>
      </c>
      <c r="N51" s="739"/>
      <c r="O51" s="734"/>
      <c r="P51" s="733">
        <f t="shared" si="2"/>
        <v>999</v>
      </c>
      <c r="Q51" s="734"/>
    </row>
    <row r="52" spans="1:17" s="735" customFormat="1" ht="18.899999999999999" customHeight="1" x14ac:dyDescent="0.25">
      <c r="A52" s="723">
        <v>46</v>
      </c>
      <c r="B52" s="724"/>
      <c r="C52" s="724"/>
      <c r="D52" s="725"/>
      <c r="E52" s="726"/>
      <c r="F52" s="734"/>
      <c r="G52" s="734"/>
      <c r="H52" s="736"/>
      <c r="I52" s="737"/>
      <c r="J52" s="729" t="e">
        <f>IF(AND(Q52="",#REF!&gt;0,#REF!&lt;5),K52,)</f>
        <v>#REF!</v>
      </c>
      <c r="K52" s="730" t="str">
        <f>IF(D52="","ZZZ9",IF(AND(#REF!&gt;0,#REF!&lt;5),D52&amp;#REF!,D52&amp;"9"))</f>
        <v>ZZZ9</v>
      </c>
      <c r="L52" s="731">
        <f t="shared" si="0"/>
        <v>999</v>
      </c>
      <c r="M52" s="742">
        <f t="shared" si="1"/>
        <v>999</v>
      </c>
      <c r="N52" s="739"/>
      <c r="O52" s="734"/>
      <c r="P52" s="733">
        <f t="shared" si="2"/>
        <v>999</v>
      </c>
      <c r="Q52" s="734"/>
    </row>
    <row r="53" spans="1:17" s="735" customFormat="1" ht="18.899999999999999" customHeight="1" x14ac:dyDescent="0.25">
      <c r="A53" s="723">
        <v>47</v>
      </c>
      <c r="B53" s="724"/>
      <c r="C53" s="724"/>
      <c r="D53" s="725"/>
      <c r="E53" s="726"/>
      <c r="F53" s="734"/>
      <c r="G53" s="734"/>
      <c r="H53" s="736"/>
      <c r="I53" s="737"/>
      <c r="J53" s="729" t="e">
        <f>IF(AND(Q53="",#REF!&gt;0,#REF!&lt;5),K53,)</f>
        <v>#REF!</v>
      </c>
      <c r="K53" s="730" t="str">
        <f>IF(D53="","ZZZ9",IF(AND(#REF!&gt;0,#REF!&lt;5),D53&amp;#REF!,D53&amp;"9"))</f>
        <v>ZZZ9</v>
      </c>
      <c r="L53" s="731">
        <f t="shared" si="0"/>
        <v>999</v>
      </c>
      <c r="M53" s="742">
        <f t="shared" si="1"/>
        <v>999</v>
      </c>
      <c r="N53" s="739"/>
      <c r="O53" s="734"/>
      <c r="P53" s="733">
        <f t="shared" si="2"/>
        <v>999</v>
      </c>
      <c r="Q53" s="734"/>
    </row>
    <row r="54" spans="1:17" s="735" customFormat="1" ht="18.899999999999999" customHeight="1" x14ac:dyDescent="0.25">
      <c r="A54" s="723">
        <v>48</v>
      </c>
      <c r="B54" s="724"/>
      <c r="C54" s="724"/>
      <c r="D54" s="725"/>
      <c r="E54" s="726"/>
      <c r="F54" s="734"/>
      <c r="G54" s="734"/>
      <c r="H54" s="736"/>
      <c r="I54" s="737"/>
      <c r="J54" s="729" t="e">
        <f>IF(AND(Q54="",#REF!&gt;0,#REF!&lt;5),K54,)</f>
        <v>#REF!</v>
      </c>
      <c r="K54" s="730" t="str">
        <f>IF(D54="","ZZZ9",IF(AND(#REF!&gt;0,#REF!&lt;5),D54&amp;#REF!,D54&amp;"9"))</f>
        <v>ZZZ9</v>
      </c>
      <c r="L54" s="731">
        <f t="shared" si="0"/>
        <v>999</v>
      </c>
      <c r="M54" s="742">
        <f t="shared" si="1"/>
        <v>999</v>
      </c>
      <c r="N54" s="739"/>
      <c r="O54" s="734"/>
      <c r="P54" s="733">
        <f t="shared" si="2"/>
        <v>999</v>
      </c>
      <c r="Q54" s="734"/>
    </row>
    <row r="55" spans="1:17" s="735" customFormat="1" ht="18.899999999999999" customHeight="1" x14ac:dyDescent="0.25">
      <c r="A55" s="723">
        <v>49</v>
      </c>
      <c r="B55" s="724"/>
      <c r="C55" s="724"/>
      <c r="D55" s="725"/>
      <c r="E55" s="726"/>
      <c r="F55" s="734"/>
      <c r="G55" s="734"/>
      <c r="H55" s="736"/>
      <c r="I55" s="737"/>
      <c r="J55" s="729" t="e">
        <f>IF(AND(Q55="",#REF!&gt;0,#REF!&lt;5),K55,)</f>
        <v>#REF!</v>
      </c>
      <c r="K55" s="730" t="str">
        <f>IF(D55="","ZZZ9",IF(AND(#REF!&gt;0,#REF!&lt;5),D55&amp;#REF!,D55&amp;"9"))</f>
        <v>ZZZ9</v>
      </c>
      <c r="L55" s="731">
        <f t="shared" si="0"/>
        <v>999</v>
      </c>
      <c r="M55" s="742">
        <f t="shared" si="1"/>
        <v>999</v>
      </c>
      <c r="N55" s="739"/>
      <c r="O55" s="734"/>
      <c r="P55" s="733">
        <f t="shared" si="2"/>
        <v>999</v>
      </c>
      <c r="Q55" s="734"/>
    </row>
    <row r="56" spans="1:17" s="735" customFormat="1" ht="18.899999999999999" customHeight="1" x14ac:dyDescent="0.25">
      <c r="A56" s="723">
        <v>50</v>
      </c>
      <c r="B56" s="724"/>
      <c r="C56" s="724"/>
      <c r="D56" s="725"/>
      <c r="E56" s="726"/>
      <c r="F56" s="734"/>
      <c r="G56" s="734"/>
      <c r="H56" s="736"/>
      <c r="I56" s="737"/>
      <c r="J56" s="729" t="e">
        <f>IF(AND(Q56="",#REF!&gt;0,#REF!&lt;5),K56,)</f>
        <v>#REF!</v>
      </c>
      <c r="K56" s="730" t="str">
        <f>IF(D56="","ZZZ9",IF(AND(#REF!&gt;0,#REF!&lt;5),D56&amp;#REF!,D56&amp;"9"))</f>
        <v>ZZZ9</v>
      </c>
      <c r="L56" s="731">
        <f t="shared" si="0"/>
        <v>999</v>
      </c>
      <c r="M56" s="742">
        <f t="shared" si="1"/>
        <v>999</v>
      </c>
      <c r="N56" s="739"/>
      <c r="O56" s="734"/>
      <c r="P56" s="733">
        <f t="shared" si="2"/>
        <v>999</v>
      </c>
      <c r="Q56" s="734"/>
    </row>
    <row r="57" spans="1:17" s="735" customFormat="1" ht="18.899999999999999" customHeight="1" x14ac:dyDescent="0.25">
      <c r="A57" s="723">
        <v>51</v>
      </c>
      <c r="B57" s="724"/>
      <c r="C57" s="724"/>
      <c r="D57" s="725"/>
      <c r="E57" s="726"/>
      <c r="F57" s="734"/>
      <c r="G57" s="734"/>
      <c r="H57" s="736"/>
      <c r="I57" s="737"/>
      <c r="J57" s="729" t="e">
        <f>IF(AND(Q57="",#REF!&gt;0,#REF!&lt;5),K57,)</f>
        <v>#REF!</v>
      </c>
      <c r="K57" s="730" t="str">
        <f>IF(D57="","ZZZ9",IF(AND(#REF!&gt;0,#REF!&lt;5),D57&amp;#REF!,D57&amp;"9"))</f>
        <v>ZZZ9</v>
      </c>
      <c r="L57" s="731">
        <f t="shared" si="0"/>
        <v>999</v>
      </c>
      <c r="M57" s="742">
        <f t="shared" si="1"/>
        <v>999</v>
      </c>
      <c r="N57" s="739"/>
      <c r="O57" s="734"/>
      <c r="P57" s="733">
        <f t="shared" si="2"/>
        <v>999</v>
      </c>
      <c r="Q57" s="734"/>
    </row>
    <row r="58" spans="1:17" s="735" customFormat="1" ht="18.899999999999999" customHeight="1" x14ac:dyDescent="0.25">
      <c r="A58" s="723">
        <v>52</v>
      </c>
      <c r="B58" s="724"/>
      <c r="C58" s="724"/>
      <c r="D58" s="725"/>
      <c r="E58" s="726"/>
      <c r="F58" s="734"/>
      <c r="G58" s="734"/>
      <c r="H58" s="736"/>
      <c r="I58" s="737"/>
      <c r="J58" s="729" t="e">
        <f>IF(AND(Q58="",#REF!&gt;0,#REF!&lt;5),K58,)</f>
        <v>#REF!</v>
      </c>
      <c r="K58" s="730" t="str">
        <f>IF(D58="","ZZZ9",IF(AND(#REF!&gt;0,#REF!&lt;5),D58&amp;#REF!,D58&amp;"9"))</f>
        <v>ZZZ9</v>
      </c>
      <c r="L58" s="731">
        <f t="shared" si="0"/>
        <v>999</v>
      </c>
      <c r="M58" s="742">
        <f t="shared" si="1"/>
        <v>999</v>
      </c>
      <c r="N58" s="739"/>
      <c r="O58" s="734"/>
      <c r="P58" s="733">
        <f t="shared" si="2"/>
        <v>999</v>
      </c>
      <c r="Q58" s="734"/>
    </row>
    <row r="59" spans="1:17" s="735" customFormat="1" ht="18.899999999999999" customHeight="1" x14ac:dyDescent="0.25">
      <c r="A59" s="723">
        <v>53</v>
      </c>
      <c r="B59" s="724"/>
      <c r="C59" s="724"/>
      <c r="D59" s="725"/>
      <c r="E59" s="726"/>
      <c r="F59" s="734"/>
      <c r="G59" s="734"/>
      <c r="H59" s="736"/>
      <c r="I59" s="737"/>
      <c r="J59" s="729" t="e">
        <f>IF(AND(Q59="",#REF!&gt;0,#REF!&lt;5),K59,)</f>
        <v>#REF!</v>
      </c>
      <c r="K59" s="730" t="str">
        <f>IF(D59="","ZZZ9",IF(AND(#REF!&gt;0,#REF!&lt;5),D59&amp;#REF!,D59&amp;"9"))</f>
        <v>ZZZ9</v>
      </c>
      <c r="L59" s="731">
        <f t="shared" si="0"/>
        <v>999</v>
      </c>
      <c r="M59" s="742">
        <f t="shared" si="1"/>
        <v>999</v>
      </c>
      <c r="N59" s="739"/>
      <c r="O59" s="734"/>
      <c r="P59" s="733">
        <f t="shared" si="2"/>
        <v>999</v>
      </c>
      <c r="Q59" s="734"/>
    </row>
    <row r="60" spans="1:17" s="735" customFormat="1" ht="18.899999999999999" customHeight="1" x14ac:dyDescent="0.25">
      <c r="A60" s="723">
        <v>54</v>
      </c>
      <c r="B60" s="724"/>
      <c r="C60" s="724"/>
      <c r="D60" s="725"/>
      <c r="E60" s="726"/>
      <c r="F60" s="734"/>
      <c r="G60" s="734"/>
      <c r="H60" s="736"/>
      <c r="I60" s="737"/>
      <c r="J60" s="729" t="e">
        <f>IF(AND(Q60="",#REF!&gt;0,#REF!&lt;5),K60,)</f>
        <v>#REF!</v>
      </c>
      <c r="K60" s="730" t="str">
        <f>IF(D60="","ZZZ9",IF(AND(#REF!&gt;0,#REF!&lt;5),D60&amp;#REF!,D60&amp;"9"))</f>
        <v>ZZZ9</v>
      </c>
      <c r="L60" s="731">
        <f t="shared" si="0"/>
        <v>999</v>
      </c>
      <c r="M60" s="742">
        <f t="shared" si="1"/>
        <v>999</v>
      </c>
      <c r="N60" s="739"/>
      <c r="O60" s="734"/>
      <c r="P60" s="733">
        <f t="shared" si="2"/>
        <v>999</v>
      </c>
      <c r="Q60" s="734"/>
    </row>
    <row r="61" spans="1:17" s="735" customFormat="1" ht="18.899999999999999" customHeight="1" x14ac:dyDescent="0.25">
      <c r="A61" s="723">
        <v>55</v>
      </c>
      <c r="B61" s="724"/>
      <c r="C61" s="724"/>
      <c r="D61" s="725"/>
      <c r="E61" s="726"/>
      <c r="F61" s="734"/>
      <c r="G61" s="734"/>
      <c r="H61" s="736"/>
      <c r="I61" s="737"/>
      <c r="J61" s="729" t="e">
        <f>IF(AND(Q61="",#REF!&gt;0,#REF!&lt;5),K61,)</f>
        <v>#REF!</v>
      </c>
      <c r="K61" s="730" t="str">
        <f>IF(D61="","ZZZ9",IF(AND(#REF!&gt;0,#REF!&lt;5),D61&amp;#REF!,D61&amp;"9"))</f>
        <v>ZZZ9</v>
      </c>
      <c r="L61" s="731">
        <f t="shared" si="0"/>
        <v>999</v>
      </c>
      <c r="M61" s="742">
        <f t="shared" si="1"/>
        <v>999</v>
      </c>
      <c r="N61" s="739"/>
      <c r="O61" s="734"/>
      <c r="P61" s="733">
        <f t="shared" si="2"/>
        <v>999</v>
      </c>
      <c r="Q61" s="734"/>
    </row>
    <row r="62" spans="1:17" s="735" customFormat="1" ht="18.899999999999999" customHeight="1" x14ac:dyDescent="0.25">
      <c r="A62" s="723">
        <v>56</v>
      </c>
      <c r="B62" s="724"/>
      <c r="C62" s="724"/>
      <c r="D62" s="725"/>
      <c r="E62" s="726"/>
      <c r="F62" s="734"/>
      <c r="G62" s="734"/>
      <c r="H62" s="736"/>
      <c r="I62" s="737"/>
      <c r="J62" s="729" t="e">
        <f>IF(AND(Q62="",#REF!&gt;0,#REF!&lt;5),K62,)</f>
        <v>#REF!</v>
      </c>
      <c r="K62" s="730" t="str">
        <f>IF(D62="","ZZZ9",IF(AND(#REF!&gt;0,#REF!&lt;5),D62&amp;#REF!,D62&amp;"9"))</f>
        <v>ZZZ9</v>
      </c>
      <c r="L62" s="731">
        <f t="shared" si="0"/>
        <v>999</v>
      </c>
      <c r="M62" s="742">
        <f t="shared" si="1"/>
        <v>999</v>
      </c>
      <c r="N62" s="739"/>
      <c r="O62" s="734"/>
      <c r="P62" s="733">
        <f t="shared" si="2"/>
        <v>999</v>
      </c>
      <c r="Q62" s="734"/>
    </row>
    <row r="63" spans="1:17" s="735" customFormat="1" ht="18.899999999999999" customHeight="1" x14ac:dyDescent="0.25">
      <c r="A63" s="723">
        <v>57</v>
      </c>
      <c r="B63" s="724"/>
      <c r="C63" s="724"/>
      <c r="D63" s="725"/>
      <c r="E63" s="726"/>
      <c r="F63" s="734"/>
      <c r="G63" s="734"/>
      <c r="H63" s="736"/>
      <c r="I63" s="737"/>
      <c r="J63" s="729" t="e">
        <f>IF(AND(Q63="",#REF!&gt;0,#REF!&lt;5),K63,)</f>
        <v>#REF!</v>
      </c>
      <c r="K63" s="730" t="str">
        <f>IF(D63="","ZZZ9",IF(AND(#REF!&gt;0,#REF!&lt;5),D63&amp;#REF!,D63&amp;"9"))</f>
        <v>ZZZ9</v>
      </c>
      <c r="L63" s="731">
        <f t="shared" si="0"/>
        <v>999</v>
      </c>
      <c r="M63" s="742">
        <f t="shared" si="1"/>
        <v>999</v>
      </c>
      <c r="N63" s="739"/>
      <c r="O63" s="734"/>
      <c r="P63" s="733">
        <f t="shared" si="2"/>
        <v>999</v>
      </c>
      <c r="Q63" s="734"/>
    </row>
    <row r="64" spans="1:17" s="735" customFormat="1" ht="18.899999999999999" customHeight="1" x14ac:dyDescent="0.25">
      <c r="A64" s="723">
        <v>58</v>
      </c>
      <c r="B64" s="724"/>
      <c r="C64" s="724"/>
      <c r="D64" s="725"/>
      <c r="E64" s="726"/>
      <c r="F64" s="734"/>
      <c r="G64" s="734"/>
      <c r="H64" s="736"/>
      <c r="I64" s="737"/>
      <c r="J64" s="729" t="e">
        <f>IF(AND(Q64="",#REF!&gt;0,#REF!&lt;5),K64,)</f>
        <v>#REF!</v>
      </c>
      <c r="K64" s="730" t="str">
        <f>IF(D64="","ZZZ9",IF(AND(#REF!&gt;0,#REF!&lt;5),D64&amp;#REF!,D64&amp;"9"))</f>
        <v>ZZZ9</v>
      </c>
      <c r="L64" s="731">
        <f t="shared" si="0"/>
        <v>999</v>
      </c>
      <c r="M64" s="742">
        <f t="shared" si="1"/>
        <v>999</v>
      </c>
      <c r="N64" s="739"/>
      <c r="O64" s="734"/>
      <c r="P64" s="733">
        <f t="shared" si="2"/>
        <v>999</v>
      </c>
      <c r="Q64" s="734"/>
    </row>
    <row r="65" spans="1:17" s="735" customFormat="1" ht="18.899999999999999" customHeight="1" x14ac:dyDescent="0.25">
      <c r="A65" s="723">
        <v>59</v>
      </c>
      <c r="B65" s="724"/>
      <c r="C65" s="724"/>
      <c r="D65" s="725"/>
      <c r="E65" s="726"/>
      <c r="F65" s="734"/>
      <c r="G65" s="734"/>
      <c r="H65" s="736"/>
      <c r="I65" s="737"/>
      <c r="J65" s="729" t="e">
        <f>IF(AND(Q65="",#REF!&gt;0,#REF!&lt;5),K65,)</f>
        <v>#REF!</v>
      </c>
      <c r="K65" s="730" t="str">
        <f>IF(D65="","ZZZ9",IF(AND(#REF!&gt;0,#REF!&lt;5),D65&amp;#REF!,D65&amp;"9"))</f>
        <v>ZZZ9</v>
      </c>
      <c r="L65" s="731">
        <f t="shared" si="0"/>
        <v>999</v>
      </c>
      <c r="M65" s="742">
        <f t="shared" si="1"/>
        <v>999</v>
      </c>
      <c r="N65" s="739"/>
      <c r="O65" s="734"/>
      <c r="P65" s="733">
        <f t="shared" si="2"/>
        <v>999</v>
      </c>
      <c r="Q65" s="734"/>
    </row>
    <row r="66" spans="1:17" s="735" customFormat="1" ht="18.899999999999999" customHeight="1" x14ac:dyDescent="0.25">
      <c r="A66" s="723">
        <v>60</v>
      </c>
      <c r="B66" s="724"/>
      <c r="C66" s="724"/>
      <c r="D66" s="725"/>
      <c r="E66" s="726"/>
      <c r="F66" s="734"/>
      <c r="G66" s="734"/>
      <c r="H66" s="736"/>
      <c r="I66" s="737"/>
      <c r="J66" s="729" t="e">
        <f>IF(AND(Q66="",#REF!&gt;0,#REF!&lt;5),K66,)</f>
        <v>#REF!</v>
      </c>
      <c r="K66" s="730" t="str">
        <f>IF(D66="","ZZZ9",IF(AND(#REF!&gt;0,#REF!&lt;5),D66&amp;#REF!,D66&amp;"9"))</f>
        <v>ZZZ9</v>
      </c>
      <c r="L66" s="731">
        <f t="shared" si="0"/>
        <v>999</v>
      </c>
      <c r="M66" s="742">
        <f t="shared" si="1"/>
        <v>999</v>
      </c>
      <c r="N66" s="739"/>
      <c r="O66" s="734"/>
      <c r="P66" s="733">
        <f t="shared" si="2"/>
        <v>999</v>
      </c>
      <c r="Q66" s="734"/>
    </row>
    <row r="67" spans="1:17" s="735" customFormat="1" ht="18.899999999999999" customHeight="1" x14ac:dyDescent="0.25">
      <c r="A67" s="723">
        <v>61</v>
      </c>
      <c r="B67" s="724"/>
      <c r="C67" s="724"/>
      <c r="D67" s="725"/>
      <c r="E67" s="726"/>
      <c r="F67" s="734"/>
      <c r="G67" s="734"/>
      <c r="H67" s="736"/>
      <c r="I67" s="737"/>
      <c r="J67" s="729" t="e">
        <f>IF(AND(Q67="",#REF!&gt;0,#REF!&lt;5),K67,)</f>
        <v>#REF!</v>
      </c>
      <c r="K67" s="730" t="str">
        <f>IF(D67="","ZZZ9",IF(AND(#REF!&gt;0,#REF!&lt;5),D67&amp;#REF!,D67&amp;"9"))</f>
        <v>ZZZ9</v>
      </c>
      <c r="L67" s="731">
        <f t="shared" si="0"/>
        <v>999</v>
      </c>
      <c r="M67" s="742">
        <f t="shared" si="1"/>
        <v>999</v>
      </c>
      <c r="N67" s="739"/>
      <c r="O67" s="734"/>
      <c r="P67" s="733">
        <f t="shared" si="2"/>
        <v>999</v>
      </c>
      <c r="Q67" s="734"/>
    </row>
    <row r="68" spans="1:17" s="735" customFormat="1" ht="18.899999999999999" customHeight="1" x14ac:dyDescent="0.25">
      <c r="A68" s="723">
        <v>62</v>
      </c>
      <c r="B68" s="724"/>
      <c r="C68" s="724"/>
      <c r="D68" s="725"/>
      <c r="E68" s="726"/>
      <c r="F68" s="734"/>
      <c r="G68" s="734"/>
      <c r="H68" s="736"/>
      <c r="I68" s="737"/>
      <c r="J68" s="729" t="e">
        <f>IF(AND(Q68="",#REF!&gt;0,#REF!&lt;5),K68,)</f>
        <v>#REF!</v>
      </c>
      <c r="K68" s="730" t="str">
        <f>IF(D68="","ZZZ9",IF(AND(#REF!&gt;0,#REF!&lt;5),D68&amp;#REF!,D68&amp;"9"))</f>
        <v>ZZZ9</v>
      </c>
      <c r="L68" s="731">
        <f t="shared" si="0"/>
        <v>999</v>
      </c>
      <c r="M68" s="742">
        <f t="shared" si="1"/>
        <v>999</v>
      </c>
      <c r="N68" s="739"/>
      <c r="O68" s="734"/>
      <c r="P68" s="733">
        <f t="shared" si="2"/>
        <v>999</v>
      </c>
      <c r="Q68" s="734"/>
    </row>
    <row r="69" spans="1:17" s="735" customFormat="1" ht="18.899999999999999" customHeight="1" x14ac:dyDescent="0.25">
      <c r="A69" s="723">
        <v>63</v>
      </c>
      <c r="B69" s="724"/>
      <c r="C69" s="724"/>
      <c r="D69" s="725"/>
      <c r="E69" s="726"/>
      <c r="F69" s="734"/>
      <c r="G69" s="734"/>
      <c r="H69" s="736"/>
      <c r="I69" s="737"/>
      <c r="J69" s="729" t="e">
        <f>IF(AND(Q69="",#REF!&gt;0,#REF!&lt;5),K69,)</f>
        <v>#REF!</v>
      </c>
      <c r="K69" s="730" t="str">
        <f>IF(D69="","ZZZ9",IF(AND(#REF!&gt;0,#REF!&lt;5),D69&amp;#REF!,D69&amp;"9"))</f>
        <v>ZZZ9</v>
      </c>
      <c r="L69" s="731">
        <f t="shared" si="0"/>
        <v>999</v>
      </c>
      <c r="M69" s="742">
        <f t="shared" si="1"/>
        <v>999</v>
      </c>
      <c r="N69" s="739"/>
      <c r="O69" s="734"/>
      <c r="P69" s="733">
        <f t="shared" si="2"/>
        <v>999</v>
      </c>
      <c r="Q69" s="734"/>
    </row>
    <row r="70" spans="1:17" s="735" customFormat="1" ht="18.899999999999999" customHeight="1" x14ac:dyDescent="0.25">
      <c r="A70" s="723">
        <v>64</v>
      </c>
      <c r="B70" s="724"/>
      <c r="C70" s="724"/>
      <c r="D70" s="725"/>
      <c r="E70" s="726"/>
      <c r="F70" s="734"/>
      <c r="G70" s="734"/>
      <c r="H70" s="736"/>
      <c r="I70" s="737"/>
      <c r="J70" s="729" t="e">
        <f>IF(AND(Q70="",#REF!&gt;0,#REF!&lt;5),K70,)</f>
        <v>#REF!</v>
      </c>
      <c r="K70" s="730" t="str">
        <f>IF(D70="","ZZZ9",IF(AND(#REF!&gt;0,#REF!&lt;5),D70&amp;#REF!,D70&amp;"9"))</f>
        <v>ZZZ9</v>
      </c>
      <c r="L70" s="731">
        <f t="shared" si="0"/>
        <v>999</v>
      </c>
      <c r="M70" s="742">
        <f t="shared" si="1"/>
        <v>999</v>
      </c>
      <c r="N70" s="739"/>
      <c r="O70" s="734"/>
      <c r="P70" s="733">
        <f t="shared" si="2"/>
        <v>999</v>
      </c>
      <c r="Q70" s="734"/>
    </row>
    <row r="71" spans="1:17" s="735" customFormat="1" ht="18.899999999999999" customHeight="1" x14ac:dyDescent="0.25">
      <c r="A71" s="723">
        <v>65</v>
      </c>
      <c r="B71" s="724"/>
      <c r="C71" s="724"/>
      <c r="D71" s="725"/>
      <c r="E71" s="726"/>
      <c r="F71" s="734"/>
      <c r="G71" s="734"/>
      <c r="H71" s="736"/>
      <c r="I71" s="737"/>
      <c r="J71" s="729" t="e">
        <f>IF(AND(Q71="",#REF!&gt;0,#REF!&lt;5),K71,)</f>
        <v>#REF!</v>
      </c>
      <c r="K71" s="730" t="str">
        <f>IF(D71="","ZZZ9",IF(AND(#REF!&gt;0,#REF!&lt;5),D71&amp;#REF!,D71&amp;"9"))</f>
        <v>ZZZ9</v>
      </c>
      <c r="L71" s="731">
        <f t="shared" si="0"/>
        <v>999</v>
      </c>
      <c r="M71" s="742">
        <f t="shared" si="1"/>
        <v>999</v>
      </c>
      <c r="N71" s="739"/>
      <c r="O71" s="734"/>
      <c r="P71" s="733">
        <f t="shared" si="2"/>
        <v>999</v>
      </c>
      <c r="Q71" s="734"/>
    </row>
    <row r="72" spans="1:17" s="735" customFormat="1" ht="18.899999999999999" customHeight="1" x14ac:dyDescent="0.25">
      <c r="A72" s="723">
        <v>66</v>
      </c>
      <c r="B72" s="724"/>
      <c r="C72" s="724"/>
      <c r="D72" s="725"/>
      <c r="E72" s="726"/>
      <c r="F72" s="734"/>
      <c r="G72" s="734"/>
      <c r="H72" s="736"/>
      <c r="I72" s="737"/>
      <c r="J72" s="729" t="e">
        <f>IF(AND(Q72="",#REF!&gt;0,#REF!&lt;5),K72,)</f>
        <v>#REF!</v>
      </c>
      <c r="K72" s="730" t="str">
        <f>IF(D72="","ZZZ9",IF(AND(#REF!&gt;0,#REF!&lt;5),D72&amp;#REF!,D72&amp;"9"))</f>
        <v>ZZZ9</v>
      </c>
      <c r="L72" s="731">
        <f t="shared" si="0"/>
        <v>999</v>
      </c>
      <c r="M72" s="742">
        <f t="shared" si="1"/>
        <v>999</v>
      </c>
      <c r="N72" s="739"/>
      <c r="O72" s="734"/>
      <c r="P72" s="733">
        <f t="shared" si="2"/>
        <v>999</v>
      </c>
      <c r="Q72" s="734"/>
    </row>
    <row r="73" spans="1:17" s="735" customFormat="1" ht="18.899999999999999" customHeight="1" x14ac:dyDescent="0.25">
      <c r="A73" s="723">
        <v>67</v>
      </c>
      <c r="B73" s="724"/>
      <c r="C73" s="724"/>
      <c r="D73" s="725"/>
      <c r="E73" s="726"/>
      <c r="F73" s="734"/>
      <c r="G73" s="734"/>
      <c r="H73" s="736"/>
      <c r="I73" s="737"/>
      <c r="J73" s="729" t="e">
        <f>IF(AND(Q73="",#REF!&gt;0,#REF!&lt;5),K73,)</f>
        <v>#REF!</v>
      </c>
      <c r="K73" s="730" t="str">
        <f>IF(D73="","ZZZ9",IF(AND(#REF!&gt;0,#REF!&lt;5),D73&amp;#REF!,D73&amp;"9"))</f>
        <v>ZZZ9</v>
      </c>
      <c r="L73" s="731">
        <f t="shared" si="0"/>
        <v>999</v>
      </c>
      <c r="M73" s="742">
        <f t="shared" si="1"/>
        <v>999</v>
      </c>
      <c r="N73" s="739"/>
      <c r="O73" s="734"/>
      <c r="P73" s="733">
        <f t="shared" si="2"/>
        <v>999</v>
      </c>
      <c r="Q73" s="734"/>
    </row>
    <row r="74" spans="1:17" s="735" customFormat="1" ht="18.899999999999999" customHeight="1" x14ac:dyDescent="0.25">
      <c r="A74" s="723">
        <v>68</v>
      </c>
      <c r="B74" s="724"/>
      <c r="C74" s="724"/>
      <c r="D74" s="725"/>
      <c r="E74" s="726"/>
      <c r="F74" s="734"/>
      <c r="G74" s="734"/>
      <c r="H74" s="736"/>
      <c r="I74" s="737"/>
      <c r="J74" s="729" t="e">
        <f>IF(AND(Q74="",#REF!&gt;0,#REF!&lt;5),K74,)</f>
        <v>#REF!</v>
      </c>
      <c r="K74" s="730" t="str">
        <f>IF(D74="","ZZZ9",IF(AND(#REF!&gt;0,#REF!&lt;5),D74&amp;#REF!,D74&amp;"9"))</f>
        <v>ZZZ9</v>
      </c>
      <c r="L74" s="731">
        <f t="shared" si="0"/>
        <v>999</v>
      </c>
      <c r="M74" s="742">
        <f t="shared" si="1"/>
        <v>999</v>
      </c>
      <c r="N74" s="739"/>
      <c r="O74" s="734"/>
      <c r="P74" s="733">
        <f t="shared" si="2"/>
        <v>999</v>
      </c>
      <c r="Q74" s="734"/>
    </row>
    <row r="75" spans="1:17" s="735" customFormat="1" ht="18.899999999999999" customHeight="1" x14ac:dyDescent="0.25">
      <c r="A75" s="723">
        <v>69</v>
      </c>
      <c r="B75" s="724"/>
      <c r="C75" s="724"/>
      <c r="D75" s="725"/>
      <c r="E75" s="726"/>
      <c r="F75" s="734"/>
      <c r="G75" s="734"/>
      <c r="H75" s="736"/>
      <c r="I75" s="737"/>
      <c r="J75" s="729" t="e">
        <f>IF(AND(Q75="",#REF!&gt;0,#REF!&lt;5),K75,)</f>
        <v>#REF!</v>
      </c>
      <c r="K75" s="730" t="str">
        <f>IF(D75="","ZZZ9",IF(AND(#REF!&gt;0,#REF!&lt;5),D75&amp;#REF!,D75&amp;"9"))</f>
        <v>ZZZ9</v>
      </c>
      <c r="L75" s="731">
        <f t="shared" si="0"/>
        <v>999</v>
      </c>
      <c r="M75" s="742">
        <f t="shared" si="1"/>
        <v>999</v>
      </c>
      <c r="N75" s="739"/>
      <c r="O75" s="734"/>
      <c r="P75" s="733">
        <f t="shared" si="2"/>
        <v>999</v>
      </c>
      <c r="Q75" s="734"/>
    </row>
    <row r="76" spans="1:17" s="735" customFormat="1" ht="18.899999999999999" customHeight="1" x14ac:dyDescent="0.25">
      <c r="A76" s="723">
        <v>70</v>
      </c>
      <c r="B76" s="724"/>
      <c r="C76" s="724"/>
      <c r="D76" s="725"/>
      <c r="E76" s="726"/>
      <c r="F76" s="734"/>
      <c r="G76" s="734"/>
      <c r="H76" s="736"/>
      <c r="I76" s="737"/>
      <c r="J76" s="729" t="e">
        <f>IF(AND(Q76="",#REF!&gt;0,#REF!&lt;5),K76,)</f>
        <v>#REF!</v>
      </c>
      <c r="K76" s="730" t="str">
        <f>IF(D76="","ZZZ9",IF(AND(#REF!&gt;0,#REF!&lt;5),D76&amp;#REF!,D76&amp;"9"))</f>
        <v>ZZZ9</v>
      </c>
      <c r="L76" s="731">
        <f t="shared" si="0"/>
        <v>999</v>
      </c>
      <c r="M76" s="742">
        <f t="shared" si="1"/>
        <v>999</v>
      </c>
      <c r="N76" s="739"/>
      <c r="O76" s="734"/>
      <c r="P76" s="733">
        <f t="shared" si="2"/>
        <v>999</v>
      </c>
      <c r="Q76" s="734"/>
    </row>
    <row r="77" spans="1:17" s="735" customFormat="1" ht="18.899999999999999" customHeight="1" x14ac:dyDescent="0.25">
      <c r="A77" s="723">
        <v>71</v>
      </c>
      <c r="B77" s="724"/>
      <c r="C77" s="724"/>
      <c r="D77" s="725"/>
      <c r="E77" s="726"/>
      <c r="F77" s="734"/>
      <c r="G77" s="734"/>
      <c r="H77" s="736"/>
      <c r="I77" s="737"/>
      <c r="J77" s="729" t="e">
        <f>IF(AND(Q77="",#REF!&gt;0,#REF!&lt;5),K77,)</f>
        <v>#REF!</v>
      </c>
      <c r="K77" s="730" t="str">
        <f>IF(D77="","ZZZ9",IF(AND(#REF!&gt;0,#REF!&lt;5),D77&amp;#REF!,D77&amp;"9"))</f>
        <v>ZZZ9</v>
      </c>
      <c r="L77" s="731">
        <f t="shared" si="0"/>
        <v>999</v>
      </c>
      <c r="M77" s="742">
        <f t="shared" si="1"/>
        <v>999</v>
      </c>
      <c r="N77" s="739"/>
      <c r="O77" s="734"/>
      <c r="P77" s="733">
        <f t="shared" si="2"/>
        <v>999</v>
      </c>
      <c r="Q77" s="734"/>
    </row>
    <row r="78" spans="1:17" s="735" customFormat="1" ht="18.899999999999999" customHeight="1" x14ac:dyDescent="0.25">
      <c r="A78" s="723">
        <v>72</v>
      </c>
      <c r="B78" s="724"/>
      <c r="C78" s="724"/>
      <c r="D78" s="725"/>
      <c r="E78" s="726"/>
      <c r="F78" s="734"/>
      <c r="G78" s="734"/>
      <c r="H78" s="736"/>
      <c r="I78" s="737"/>
      <c r="J78" s="729" t="e">
        <f>IF(AND(Q78="",#REF!&gt;0,#REF!&lt;5),K78,)</f>
        <v>#REF!</v>
      </c>
      <c r="K78" s="730" t="str">
        <f>IF(D78="","ZZZ9",IF(AND(#REF!&gt;0,#REF!&lt;5),D78&amp;#REF!,D78&amp;"9"))</f>
        <v>ZZZ9</v>
      </c>
      <c r="L78" s="731">
        <f t="shared" si="0"/>
        <v>999</v>
      </c>
      <c r="M78" s="742">
        <f t="shared" si="1"/>
        <v>999</v>
      </c>
      <c r="N78" s="739"/>
      <c r="O78" s="734"/>
      <c r="P78" s="733">
        <f t="shared" si="2"/>
        <v>999</v>
      </c>
      <c r="Q78" s="734"/>
    </row>
    <row r="79" spans="1:17" s="735" customFormat="1" ht="18.899999999999999" customHeight="1" x14ac:dyDescent="0.25">
      <c r="A79" s="723">
        <v>73</v>
      </c>
      <c r="B79" s="724"/>
      <c r="C79" s="724"/>
      <c r="D79" s="725"/>
      <c r="E79" s="726"/>
      <c r="F79" s="734"/>
      <c r="G79" s="734"/>
      <c r="H79" s="736"/>
      <c r="I79" s="737"/>
      <c r="J79" s="729" t="e">
        <f>IF(AND(Q79="",#REF!&gt;0,#REF!&lt;5),K79,)</f>
        <v>#REF!</v>
      </c>
      <c r="K79" s="730" t="str">
        <f>IF(D79="","ZZZ9",IF(AND(#REF!&gt;0,#REF!&lt;5),D79&amp;#REF!,D79&amp;"9"))</f>
        <v>ZZZ9</v>
      </c>
      <c r="L79" s="731">
        <f t="shared" si="0"/>
        <v>999</v>
      </c>
      <c r="M79" s="742">
        <f t="shared" si="1"/>
        <v>999</v>
      </c>
      <c r="N79" s="739"/>
      <c r="O79" s="734"/>
      <c r="P79" s="733">
        <f t="shared" si="2"/>
        <v>999</v>
      </c>
      <c r="Q79" s="734"/>
    </row>
    <row r="80" spans="1:17" s="735" customFormat="1" ht="18.899999999999999" customHeight="1" x14ac:dyDescent="0.25">
      <c r="A80" s="723">
        <v>74</v>
      </c>
      <c r="B80" s="724"/>
      <c r="C80" s="724"/>
      <c r="D80" s="725"/>
      <c r="E80" s="726"/>
      <c r="F80" s="734"/>
      <c r="G80" s="734"/>
      <c r="H80" s="736"/>
      <c r="I80" s="737"/>
      <c r="J80" s="729" t="e">
        <f>IF(AND(Q80="",#REF!&gt;0,#REF!&lt;5),K80,)</f>
        <v>#REF!</v>
      </c>
      <c r="K80" s="730" t="str">
        <f>IF(D80="","ZZZ9",IF(AND(#REF!&gt;0,#REF!&lt;5),D80&amp;#REF!,D80&amp;"9"))</f>
        <v>ZZZ9</v>
      </c>
      <c r="L80" s="731">
        <f t="shared" si="0"/>
        <v>999</v>
      </c>
      <c r="M80" s="742">
        <f t="shared" si="1"/>
        <v>999</v>
      </c>
      <c r="N80" s="739"/>
      <c r="O80" s="734"/>
      <c r="P80" s="733">
        <f t="shared" si="2"/>
        <v>999</v>
      </c>
      <c r="Q80" s="734"/>
    </row>
    <row r="81" spans="1:17" s="735" customFormat="1" ht="18.899999999999999" customHeight="1" x14ac:dyDescent="0.25">
      <c r="A81" s="723">
        <v>75</v>
      </c>
      <c r="B81" s="724"/>
      <c r="C81" s="724"/>
      <c r="D81" s="725"/>
      <c r="E81" s="726"/>
      <c r="F81" s="734"/>
      <c r="G81" s="734"/>
      <c r="H81" s="736"/>
      <c r="I81" s="737"/>
      <c r="J81" s="729" t="e">
        <f>IF(AND(Q81="",#REF!&gt;0,#REF!&lt;5),K81,)</f>
        <v>#REF!</v>
      </c>
      <c r="K81" s="730" t="str">
        <f>IF(D81="","ZZZ9",IF(AND(#REF!&gt;0,#REF!&lt;5),D81&amp;#REF!,D81&amp;"9"))</f>
        <v>ZZZ9</v>
      </c>
      <c r="L81" s="731">
        <f t="shared" si="0"/>
        <v>999</v>
      </c>
      <c r="M81" s="742">
        <f t="shared" si="1"/>
        <v>999</v>
      </c>
      <c r="N81" s="739"/>
      <c r="O81" s="734"/>
      <c r="P81" s="733">
        <f t="shared" si="2"/>
        <v>999</v>
      </c>
      <c r="Q81" s="734"/>
    </row>
    <row r="82" spans="1:17" s="735" customFormat="1" ht="18.899999999999999" customHeight="1" x14ac:dyDescent="0.25">
      <c r="A82" s="723">
        <v>76</v>
      </c>
      <c r="B82" s="724"/>
      <c r="C82" s="724"/>
      <c r="D82" s="725"/>
      <c r="E82" s="726"/>
      <c r="F82" s="734"/>
      <c r="G82" s="734"/>
      <c r="H82" s="736"/>
      <c r="I82" s="737"/>
      <c r="J82" s="729" t="e">
        <f>IF(AND(Q82="",#REF!&gt;0,#REF!&lt;5),K82,)</f>
        <v>#REF!</v>
      </c>
      <c r="K82" s="730" t="str">
        <f>IF(D82="","ZZZ9",IF(AND(#REF!&gt;0,#REF!&lt;5),D82&amp;#REF!,D82&amp;"9"))</f>
        <v>ZZZ9</v>
      </c>
      <c r="L82" s="731">
        <f t="shared" si="0"/>
        <v>999</v>
      </c>
      <c r="M82" s="742">
        <f t="shared" si="1"/>
        <v>999</v>
      </c>
      <c r="N82" s="739"/>
      <c r="O82" s="734"/>
      <c r="P82" s="733">
        <f t="shared" si="2"/>
        <v>999</v>
      </c>
      <c r="Q82" s="734"/>
    </row>
    <row r="83" spans="1:17" s="735" customFormat="1" ht="18.899999999999999" customHeight="1" x14ac:dyDescent="0.25">
      <c r="A83" s="723">
        <v>77</v>
      </c>
      <c r="B83" s="724"/>
      <c r="C83" s="724"/>
      <c r="D83" s="725"/>
      <c r="E83" s="726"/>
      <c r="F83" s="734"/>
      <c r="G83" s="734"/>
      <c r="H83" s="736"/>
      <c r="I83" s="737"/>
      <c r="J83" s="729" t="e">
        <f>IF(AND(Q83="",#REF!&gt;0,#REF!&lt;5),K83,)</f>
        <v>#REF!</v>
      </c>
      <c r="K83" s="730" t="str">
        <f>IF(D83="","ZZZ9",IF(AND(#REF!&gt;0,#REF!&lt;5),D83&amp;#REF!,D83&amp;"9"))</f>
        <v>ZZZ9</v>
      </c>
      <c r="L83" s="731">
        <f t="shared" si="0"/>
        <v>999</v>
      </c>
      <c r="M83" s="742">
        <f t="shared" si="1"/>
        <v>999</v>
      </c>
      <c r="N83" s="739"/>
      <c r="O83" s="734"/>
      <c r="P83" s="733">
        <f t="shared" si="2"/>
        <v>999</v>
      </c>
      <c r="Q83" s="734"/>
    </row>
    <row r="84" spans="1:17" s="735" customFormat="1" ht="18.899999999999999" customHeight="1" x14ac:dyDescent="0.25">
      <c r="A84" s="723">
        <v>78</v>
      </c>
      <c r="B84" s="724"/>
      <c r="C84" s="724"/>
      <c r="D84" s="725"/>
      <c r="E84" s="726"/>
      <c r="F84" s="734"/>
      <c r="G84" s="734"/>
      <c r="H84" s="736"/>
      <c r="I84" s="737"/>
      <c r="J84" s="729" t="e">
        <f>IF(AND(Q84="",#REF!&gt;0,#REF!&lt;5),K84,)</f>
        <v>#REF!</v>
      </c>
      <c r="K84" s="730" t="str">
        <f>IF(D84="","ZZZ9",IF(AND(#REF!&gt;0,#REF!&lt;5),D84&amp;#REF!,D84&amp;"9"))</f>
        <v>ZZZ9</v>
      </c>
      <c r="L84" s="731">
        <f t="shared" si="0"/>
        <v>999</v>
      </c>
      <c r="M84" s="742">
        <f t="shared" si="1"/>
        <v>999</v>
      </c>
      <c r="N84" s="739"/>
      <c r="O84" s="734"/>
      <c r="P84" s="733">
        <f t="shared" si="2"/>
        <v>999</v>
      </c>
      <c r="Q84" s="734"/>
    </row>
    <row r="85" spans="1:17" s="735" customFormat="1" ht="18.899999999999999" customHeight="1" x14ac:dyDescent="0.25">
      <c r="A85" s="723">
        <v>79</v>
      </c>
      <c r="B85" s="724"/>
      <c r="C85" s="724"/>
      <c r="D85" s="725"/>
      <c r="E85" s="726"/>
      <c r="F85" s="734"/>
      <c r="G85" s="734"/>
      <c r="H85" s="736"/>
      <c r="I85" s="737"/>
      <c r="J85" s="729" t="e">
        <f>IF(AND(Q85="",#REF!&gt;0,#REF!&lt;5),K85,)</f>
        <v>#REF!</v>
      </c>
      <c r="K85" s="730" t="str">
        <f>IF(D85="","ZZZ9",IF(AND(#REF!&gt;0,#REF!&lt;5),D85&amp;#REF!,D85&amp;"9"))</f>
        <v>ZZZ9</v>
      </c>
      <c r="L85" s="731">
        <f t="shared" si="0"/>
        <v>999</v>
      </c>
      <c r="M85" s="742">
        <f t="shared" si="1"/>
        <v>999</v>
      </c>
      <c r="N85" s="739"/>
      <c r="O85" s="734"/>
      <c r="P85" s="733">
        <f t="shared" si="2"/>
        <v>999</v>
      </c>
      <c r="Q85" s="734"/>
    </row>
    <row r="86" spans="1:17" s="735" customFormat="1" ht="18.899999999999999" customHeight="1" x14ac:dyDescent="0.25">
      <c r="A86" s="723">
        <v>80</v>
      </c>
      <c r="B86" s="724"/>
      <c r="C86" s="724"/>
      <c r="D86" s="725"/>
      <c r="E86" s="726"/>
      <c r="F86" s="734"/>
      <c r="G86" s="734"/>
      <c r="H86" s="736"/>
      <c r="I86" s="737"/>
      <c r="J86" s="729" t="e">
        <f>IF(AND(Q86="",#REF!&gt;0,#REF!&lt;5),K86,)</f>
        <v>#REF!</v>
      </c>
      <c r="K86" s="730" t="str">
        <f>IF(D86="","ZZZ9",IF(AND(#REF!&gt;0,#REF!&lt;5),D86&amp;#REF!,D86&amp;"9"))</f>
        <v>ZZZ9</v>
      </c>
      <c r="L86" s="731">
        <f t="shared" si="0"/>
        <v>999</v>
      </c>
      <c r="M86" s="742">
        <f t="shared" si="1"/>
        <v>999</v>
      </c>
      <c r="N86" s="739"/>
      <c r="O86" s="734"/>
      <c r="P86" s="733">
        <f t="shared" si="2"/>
        <v>999</v>
      </c>
      <c r="Q86" s="734"/>
    </row>
    <row r="87" spans="1:17" s="735" customFormat="1" ht="18.899999999999999" customHeight="1" x14ac:dyDescent="0.25">
      <c r="A87" s="723">
        <v>81</v>
      </c>
      <c r="B87" s="724"/>
      <c r="C87" s="724"/>
      <c r="D87" s="725"/>
      <c r="E87" s="726"/>
      <c r="F87" s="734"/>
      <c r="G87" s="734"/>
      <c r="H87" s="736"/>
      <c r="I87" s="737"/>
      <c r="J87" s="729" t="e">
        <f>IF(AND(Q87="",#REF!&gt;0,#REF!&lt;5),K87,)</f>
        <v>#REF!</v>
      </c>
      <c r="K87" s="730" t="str">
        <f>IF(D87="","ZZZ9",IF(AND(#REF!&gt;0,#REF!&lt;5),D87&amp;#REF!,D87&amp;"9"))</f>
        <v>ZZZ9</v>
      </c>
      <c r="L87" s="731">
        <f t="shared" si="0"/>
        <v>999</v>
      </c>
      <c r="M87" s="742">
        <f t="shared" si="1"/>
        <v>999</v>
      </c>
      <c r="N87" s="739"/>
      <c r="O87" s="734"/>
      <c r="P87" s="733">
        <f t="shared" si="2"/>
        <v>999</v>
      </c>
      <c r="Q87" s="734"/>
    </row>
    <row r="88" spans="1:17" s="735" customFormat="1" ht="18.899999999999999" customHeight="1" x14ac:dyDescent="0.25">
      <c r="A88" s="723">
        <v>82</v>
      </c>
      <c r="B88" s="724"/>
      <c r="C88" s="724"/>
      <c r="D88" s="725"/>
      <c r="E88" s="726"/>
      <c r="F88" s="734"/>
      <c r="G88" s="734"/>
      <c r="H88" s="736"/>
      <c r="I88" s="737"/>
      <c r="J88" s="729" t="e">
        <f>IF(AND(Q88="",#REF!&gt;0,#REF!&lt;5),K88,)</f>
        <v>#REF!</v>
      </c>
      <c r="K88" s="730" t="str">
        <f>IF(D88="","ZZZ9",IF(AND(#REF!&gt;0,#REF!&lt;5),D88&amp;#REF!,D88&amp;"9"))</f>
        <v>ZZZ9</v>
      </c>
      <c r="L88" s="731">
        <f t="shared" si="0"/>
        <v>999</v>
      </c>
      <c r="M88" s="742">
        <f t="shared" si="1"/>
        <v>999</v>
      </c>
      <c r="N88" s="739"/>
      <c r="O88" s="734"/>
      <c r="P88" s="733">
        <f t="shared" si="2"/>
        <v>999</v>
      </c>
      <c r="Q88" s="734"/>
    </row>
    <row r="89" spans="1:17" s="735" customFormat="1" ht="18.899999999999999" customHeight="1" x14ac:dyDescent="0.25">
      <c r="A89" s="723">
        <v>83</v>
      </c>
      <c r="B89" s="724"/>
      <c r="C89" s="724"/>
      <c r="D89" s="725"/>
      <c r="E89" s="726"/>
      <c r="F89" s="734"/>
      <c r="G89" s="734"/>
      <c r="H89" s="736"/>
      <c r="I89" s="737"/>
      <c r="J89" s="729" t="e">
        <f>IF(AND(Q89="",#REF!&gt;0,#REF!&lt;5),K89,)</f>
        <v>#REF!</v>
      </c>
      <c r="K89" s="730" t="str">
        <f>IF(D89="","ZZZ9",IF(AND(#REF!&gt;0,#REF!&lt;5),D89&amp;#REF!,D89&amp;"9"))</f>
        <v>ZZZ9</v>
      </c>
      <c r="L89" s="731">
        <f t="shared" si="0"/>
        <v>999</v>
      </c>
      <c r="M89" s="742">
        <f t="shared" si="1"/>
        <v>999</v>
      </c>
      <c r="N89" s="739"/>
      <c r="O89" s="734"/>
      <c r="P89" s="733">
        <f t="shared" si="2"/>
        <v>999</v>
      </c>
      <c r="Q89" s="734"/>
    </row>
    <row r="90" spans="1:17" s="735" customFormat="1" ht="18.899999999999999" customHeight="1" x14ac:dyDescent="0.25">
      <c r="A90" s="723">
        <v>84</v>
      </c>
      <c r="B90" s="724"/>
      <c r="C90" s="724"/>
      <c r="D90" s="725"/>
      <c r="E90" s="726"/>
      <c r="F90" s="734"/>
      <c r="G90" s="734"/>
      <c r="H90" s="736"/>
      <c r="I90" s="737"/>
      <c r="J90" s="729" t="e">
        <f>IF(AND(Q90="",#REF!&gt;0,#REF!&lt;5),K90,)</f>
        <v>#REF!</v>
      </c>
      <c r="K90" s="730" t="str">
        <f>IF(D90="","ZZZ9",IF(AND(#REF!&gt;0,#REF!&lt;5),D90&amp;#REF!,D90&amp;"9"))</f>
        <v>ZZZ9</v>
      </c>
      <c r="L90" s="731">
        <f t="shared" si="0"/>
        <v>999</v>
      </c>
      <c r="M90" s="742">
        <f t="shared" si="1"/>
        <v>999</v>
      </c>
      <c r="N90" s="739"/>
      <c r="O90" s="734"/>
      <c r="P90" s="733">
        <f t="shared" si="2"/>
        <v>999</v>
      </c>
      <c r="Q90" s="734"/>
    </row>
    <row r="91" spans="1:17" s="735" customFormat="1" ht="18.899999999999999" customHeight="1" x14ac:dyDescent="0.25">
      <c r="A91" s="723">
        <v>85</v>
      </c>
      <c r="B91" s="724"/>
      <c r="C91" s="724"/>
      <c r="D91" s="725"/>
      <c r="E91" s="726"/>
      <c r="F91" s="734"/>
      <c r="G91" s="734"/>
      <c r="H91" s="736"/>
      <c r="I91" s="737"/>
      <c r="J91" s="729" t="e">
        <f>IF(AND(Q91="",#REF!&gt;0,#REF!&lt;5),K91,)</f>
        <v>#REF!</v>
      </c>
      <c r="K91" s="730" t="str">
        <f>IF(D91="","ZZZ9",IF(AND(#REF!&gt;0,#REF!&lt;5),D91&amp;#REF!,D91&amp;"9"))</f>
        <v>ZZZ9</v>
      </c>
      <c r="L91" s="731">
        <f t="shared" si="0"/>
        <v>999</v>
      </c>
      <c r="M91" s="742">
        <f t="shared" si="1"/>
        <v>999</v>
      </c>
      <c r="N91" s="739"/>
      <c r="O91" s="734"/>
      <c r="P91" s="733">
        <f t="shared" si="2"/>
        <v>999</v>
      </c>
      <c r="Q91" s="734"/>
    </row>
    <row r="92" spans="1:17" s="735" customFormat="1" ht="18.899999999999999" customHeight="1" x14ac:dyDescent="0.25">
      <c r="A92" s="723">
        <v>86</v>
      </c>
      <c r="B92" s="724"/>
      <c r="C92" s="724"/>
      <c r="D92" s="725"/>
      <c r="E92" s="726"/>
      <c r="F92" s="734"/>
      <c r="G92" s="734"/>
      <c r="H92" s="736"/>
      <c r="I92" s="737"/>
      <c r="J92" s="729" t="e">
        <f>IF(AND(Q92="",#REF!&gt;0,#REF!&lt;5),K92,)</f>
        <v>#REF!</v>
      </c>
      <c r="K92" s="730" t="str">
        <f>IF(D92="","ZZZ9",IF(AND(#REF!&gt;0,#REF!&lt;5),D92&amp;#REF!,D92&amp;"9"))</f>
        <v>ZZZ9</v>
      </c>
      <c r="L92" s="731">
        <f t="shared" si="0"/>
        <v>999</v>
      </c>
      <c r="M92" s="742">
        <f t="shared" si="1"/>
        <v>999</v>
      </c>
      <c r="N92" s="739"/>
      <c r="O92" s="734"/>
      <c r="P92" s="733">
        <f t="shared" si="2"/>
        <v>999</v>
      </c>
      <c r="Q92" s="734"/>
    </row>
    <row r="93" spans="1:17" s="735" customFormat="1" ht="18.899999999999999" customHeight="1" x14ac:dyDescent="0.25">
      <c r="A93" s="723">
        <v>87</v>
      </c>
      <c r="B93" s="724"/>
      <c r="C93" s="724"/>
      <c r="D93" s="725"/>
      <c r="E93" s="726"/>
      <c r="F93" s="734"/>
      <c r="G93" s="734"/>
      <c r="H93" s="736"/>
      <c r="I93" s="737"/>
      <c r="J93" s="729" t="e">
        <f>IF(AND(Q93="",#REF!&gt;0,#REF!&lt;5),K93,)</f>
        <v>#REF!</v>
      </c>
      <c r="K93" s="730" t="str">
        <f>IF(D93="","ZZZ9",IF(AND(#REF!&gt;0,#REF!&lt;5),D93&amp;#REF!,D93&amp;"9"))</f>
        <v>ZZZ9</v>
      </c>
      <c r="L93" s="731">
        <f t="shared" si="0"/>
        <v>999</v>
      </c>
      <c r="M93" s="742">
        <f t="shared" si="1"/>
        <v>999</v>
      </c>
      <c r="N93" s="739"/>
      <c r="O93" s="734"/>
      <c r="P93" s="733">
        <f t="shared" si="2"/>
        <v>999</v>
      </c>
      <c r="Q93" s="734"/>
    </row>
    <row r="94" spans="1:17" s="735" customFormat="1" ht="18.899999999999999" customHeight="1" x14ac:dyDescent="0.25">
      <c r="A94" s="723">
        <v>88</v>
      </c>
      <c r="B94" s="724"/>
      <c r="C94" s="724"/>
      <c r="D94" s="725"/>
      <c r="E94" s="726"/>
      <c r="F94" s="734"/>
      <c r="G94" s="734"/>
      <c r="H94" s="736"/>
      <c r="I94" s="737"/>
      <c r="J94" s="729" t="e">
        <f>IF(AND(Q94="",#REF!&gt;0,#REF!&lt;5),K94,)</f>
        <v>#REF!</v>
      </c>
      <c r="K94" s="730" t="str">
        <f>IF(D94="","ZZZ9",IF(AND(#REF!&gt;0,#REF!&lt;5),D94&amp;#REF!,D94&amp;"9"))</f>
        <v>ZZZ9</v>
      </c>
      <c r="L94" s="731">
        <f t="shared" si="0"/>
        <v>999</v>
      </c>
      <c r="M94" s="742">
        <f t="shared" si="1"/>
        <v>999</v>
      </c>
      <c r="N94" s="739"/>
      <c r="O94" s="734"/>
      <c r="P94" s="733">
        <f t="shared" si="2"/>
        <v>999</v>
      </c>
      <c r="Q94" s="734"/>
    </row>
    <row r="95" spans="1:17" s="735" customFormat="1" ht="18.899999999999999" customHeight="1" x14ac:dyDescent="0.25">
      <c r="A95" s="723">
        <v>89</v>
      </c>
      <c r="B95" s="724"/>
      <c r="C95" s="724"/>
      <c r="D95" s="725"/>
      <c r="E95" s="726"/>
      <c r="F95" s="734"/>
      <c r="G95" s="734"/>
      <c r="H95" s="736"/>
      <c r="I95" s="737"/>
      <c r="J95" s="729" t="e">
        <f>IF(AND(Q95="",#REF!&gt;0,#REF!&lt;5),K95,)</f>
        <v>#REF!</v>
      </c>
      <c r="K95" s="730" t="str">
        <f>IF(D95="","ZZZ9",IF(AND(#REF!&gt;0,#REF!&lt;5),D95&amp;#REF!,D95&amp;"9"))</f>
        <v>ZZZ9</v>
      </c>
      <c r="L95" s="731">
        <f t="shared" si="0"/>
        <v>999</v>
      </c>
      <c r="M95" s="742">
        <f t="shared" si="1"/>
        <v>999</v>
      </c>
      <c r="N95" s="739"/>
      <c r="O95" s="734"/>
      <c r="P95" s="733">
        <f t="shared" si="2"/>
        <v>999</v>
      </c>
      <c r="Q95" s="734"/>
    </row>
    <row r="96" spans="1:17" s="735" customFormat="1" ht="18.899999999999999" customHeight="1" x14ac:dyDescent="0.25">
      <c r="A96" s="723">
        <v>90</v>
      </c>
      <c r="B96" s="724"/>
      <c r="C96" s="724"/>
      <c r="D96" s="725"/>
      <c r="E96" s="726"/>
      <c r="F96" s="734"/>
      <c r="G96" s="734"/>
      <c r="H96" s="736"/>
      <c r="I96" s="737"/>
      <c r="J96" s="729" t="e">
        <f>IF(AND(Q96="",#REF!&gt;0,#REF!&lt;5),K96,)</f>
        <v>#REF!</v>
      </c>
      <c r="K96" s="730" t="str">
        <f>IF(D96="","ZZZ9",IF(AND(#REF!&gt;0,#REF!&lt;5),D96&amp;#REF!,D96&amp;"9"))</f>
        <v>ZZZ9</v>
      </c>
      <c r="L96" s="731">
        <f t="shared" si="0"/>
        <v>999</v>
      </c>
      <c r="M96" s="742">
        <f t="shared" si="1"/>
        <v>999</v>
      </c>
      <c r="N96" s="739"/>
      <c r="O96" s="734"/>
      <c r="P96" s="733">
        <f t="shared" si="2"/>
        <v>999</v>
      </c>
      <c r="Q96" s="734"/>
    </row>
    <row r="97" spans="1:17" s="735" customFormat="1" ht="18.899999999999999" customHeight="1" x14ac:dyDescent="0.25">
      <c r="A97" s="723">
        <v>91</v>
      </c>
      <c r="B97" s="724"/>
      <c r="C97" s="724"/>
      <c r="D97" s="725"/>
      <c r="E97" s="726"/>
      <c r="F97" s="734"/>
      <c r="G97" s="734"/>
      <c r="H97" s="736"/>
      <c r="I97" s="737"/>
      <c r="J97" s="729" t="e">
        <f>IF(AND(Q97="",#REF!&gt;0,#REF!&lt;5),K97,)</f>
        <v>#REF!</v>
      </c>
      <c r="K97" s="730" t="str">
        <f>IF(D97="","ZZZ9",IF(AND(#REF!&gt;0,#REF!&lt;5),D97&amp;#REF!,D97&amp;"9"))</f>
        <v>ZZZ9</v>
      </c>
      <c r="L97" s="731">
        <f t="shared" si="0"/>
        <v>999</v>
      </c>
      <c r="M97" s="742">
        <f t="shared" si="1"/>
        <v>999</v>
      </c>
      <c r="N97" s="739"/>
      <c r="O97" s="734"/>
      <c r="P97" s="733">
        <f t="shared" si="2"/>
        <v>999</v>
      </c>
      <c r="Q97" s="734"/>
    </row>
    <row r="98" spans="1:17" s="735" customFormat="1" ht="18.899999999999999" customHeight="1" x14ac:dyDescent="0.25">
      <c r="A98" s="723">
        <v>92</v>
      </c>
      <c r="B98" s="724"/>
      <c r="C98" s="724"/>
      <c r="D98" s="725"/>
      <c r="E98" s="726"/>
      <c r="F98" s="734"/>
      <c r="G98" s="734"/>
      <c r="H98" s="736"/>
      <c r="I98" s="737"/>
      <c r="J98" s="729" t="e">
        <f>IF(AND(Q98="",#REF!&gt;0,#REF!&lt;5),K98,)</f>
        <v>#REF!</v>
      </c>
      <c r="K98" s="730" t="str">
        <f>IF(D98="","ZZZ9",IF(AND(#REF!&gt;0,#REF!&lt;5),D98&amp;#REF!,D98&amp;"9"))</f>
        <v>ZZZ9</v>
      </c>
      <c r="L98" s="731">
        <f t="shared" si="0"/>
        <v>999</v>
      </c>
      <c r="M98" s="742">
        <f t="shared" si="1"/>
        <v>999</v>
      </c>
      <c r="N98" s="739"/>
      <c r="O98" s="734"/>
      <c r="P98" s="733">
        <f t="shared" si="2"/>
        <v>999</v>
      </c>
      <c r="Q98" s="734"/>
    </row>
    <row r="99" spans="1:17" s="735" customFormat="1" ht="18.899999999999999" customHeight="1" x14ac:dyDescent="0.25">
      <c r="A99" s="723">
        <v>93</v>
      </c>
      <c r="B99" s="724"/>
      <c r="C99" s="724"/>
      <c r="D99" s="725"/>
      <c r="E99" s="726"/>
      <c r="F99" s="734"/>
      <c r="G99" s="734"/>
      <c r="H99" s="736"/>
      <c r="I99" s="737"/>
      <c r="J99" s="729" t="e">
        <f>IF(AND(Q99="",#REF!&gt;0,#REF!&lt;5),K99,)</f>
        <v>#REF!</v>
      </c>
      <c r="K99" s="730" t="str">
        <f>IF(D99="","ZZZ9",IF(AND(#REF!&gt;0,#REF!&lt;5),D99&amp;#REF!,D99&amp;"9"))</f>
        <v>ZZZ9</v>
      </c>
      <c r="L99" s="731">
        <f t="shared" si="0"/>
        <v>999</v>
      </c>
      <c r="M99" s="742">
        <f t="shared" si="1"/>
        <v>999</v>
      </c>
      <c r="N99" s="739"/>
      <c r="O99" s="734"/>
      <c r="P99" s="733">
        <f t="shared" si="2"/>
        <v>999</v>
      </c>
      <c r="Q99" s="734"/>
    </row>
    <row r="100" spans="1:17" s="735" customFormat="1" ht="18.899999999999999" customHeight="1" x14ac:dyDescent="0.25">
      <c r="A100" s="723">
        <v>94</v>
      </c>
      <c r="B100" s="724"/>
      <c r="C100" s="724"/>
      <c r="D100" s="725"/>
      <c r="E100" s="726"/>
      <c r="F100" s="734"/>
      <c r="G100" s="734"/>
      <c r="H100" s="736"/>
      <c r="I100" s="737"/>
      <c r="J100" s="729" t="e">
        <f>IF(AND(Q100="",#REF!&gt;0,#REF!&lt;5),K100,)</f>
        <v>#REF!</v>
      </c>
      <c r="K100" s="730" t="str">
        <f>IF(D100="","ZZZ9",IF(AND(#REF!&gt;0,#REF!&lt;5),D100&amp;#REF!,D100&amp;"9"))</f>
        <v>ZZZ9</v>
      </c>
      <c r="L100" s="731">
        <f t="shared" si="0"/>
        <v>999</v>
      </c>
      <c r="M100" s="742">
        <f t="shared" si="1"/>
        <v>999</v>
      </c>
      <c r="N100" s="739"/>
      <c r="O100" s="734"/>
      <c r="P100" s="733">
        <f t="shared" si="2"/>
        <v>999</v>
      </c>
      <c r="Q100" s="734"/>
    </row>
    <row r="101" spans="1:17" s="735" customFormat="1" ht="18.899999999999999" customHeight="1" x14ac:dyDescent="0.25">
      <c r="A101" s="723">
        <v>95</v>
      </c>
      <c r="B101" s="724"/>
      <c r="C101" s="724"/>
      <c r="D101" s="725"/>
      <c r="E101" s="726"/>
      <c r="F101" s="734"/>
      <c r="G101" s="734"/>
      <c r="H101" s="736"/>
      <c r="I101" s="737"/>
      <c r="J101" s="729" t="e">
        <f>IF(AND(Q101="",#REF!&gt;0,#REF!&lt;5),K101,)</f>
        <v>#REF!</v>
      </c>
      <c r="K101" s="730" t="str">
        <f>IF(D101="","ZZZ9",IF(AND(#REF!&gt;0,#REF!&lt;5),D101&amp;#REF!,D101&amp;"9"))</f>
        <v>ZZZ9</v>
      </c>
      <c r="L101" s="731">
        <f t="shared" si="0"/>
        <v>999</v>
      </c>
      <c r="M101" s="742">
        <f t="shared" si="1"/>
        <v>999</v>
      </c>
      <c r="N101" s="739"/>
      <c r="O101" s="734"/>
      <c r="P101" s="733">
        <f t="shared" si="2"/>
        <v>999</v>
      </c>
      <c r="Q101" s="734"/>
    </row>
    <row r="102" spans="1:17" s="735" customFormat="1" ht="18.899999999999999" customHeight="1" x14ac:dyDescent="0.25">
      <c r="A102" s="723">
        <v>96</v>
      </c>
      <c r="B102" s="724"/>
      <c r="C102" s="724"/>
      <c r="D102" s="725"/>
      <c r="E102" s="726"/>
      <c r="F102" s="734"/>
      <c r="G102" s="734"/>
      <c r="H102" s="736"/>
      <c r="I102" s="737"/>
      <c r="J102" s="729" t="e">
        <f>IF(AND(Q102="",#REF!&gt;0,#REF!&lt;5),K102,)</f>
        <v>#REF!</v>
      </c>
      <c r="K102" s="730" t="str">
        <f>IF(D102="","ZZZ9",IF(AND(#REF!&gt;0,#REF!&lt;5),D102&amp;#REF!,D102&amp;"9"))</f>
        <v>ZZZ9</v>
      </c>
      <c r="L102" s="731">
        <f t="shared" si="0"/>
        <v>999</v>
      </c>
      <c r="M102" s="742">
        <f t="shared" si="1"/>
        <v>999</v>
      </c>
      <c r="N102" s="739"/>
      <c r="O102" s="734"/>
      <c r="P102" s="733">
        <f t="shared" si="2"/>
        <v>999</v>
      </c>
      <c r="Q102" s="734"/>
    </row>
    <row r="103" spans="1:17" s="735" customFormat="1" ht="18.899999999999999" customHeight="1" x14ac:dyDescent="0.25">
      <c r="A103" s="723">
        <v>97</v>
      </c>
      <c r="B103" s="724"/>
      <c r="C103" s="724"/>
      <c r="D103" s="725"/>
      <c r="E103" s="726"/>
      <c r="F103" s="734"/>
      <c r="G103" s="734"/>
      <c r="H103" s="736"/>
      <c r="I103" s="737"/>
      <c r="J103" s="729" t="e">
        <f>IF(AND(Q103="",#REF!&gt;0,#REF!&lt;5),K103,)</f>
        <v>#REF!</v>
      </c>
      <c r="K103" s="730" t="str">
        <f>IF(D103="","ZZZ9",IF(AND(#REF!&gt;0,#REF!&lt;5),D103&amp;#REF!,D103&amp;"9"))</f>
        <v>ZZZ9</v>
      </c>
      <c r="L103" s="731">
        <f t="shared" si="0"/>
        <v>999</v>
      </c>
      <c r="M103" s="742">
        <f t="shared" si="1"/>
        <v>999</v>
      </c>
      <c r="N103" s="739"/>
      <c r="O103" s="734"/>
      <c r="P103" s="733">
        <f t="shared" si="2"/>
        <v>999</v>
      </c>
      <c r="Q103" s="734"/>
    </row>
    <row r="104" spans="1:17" s="735" customFormat="1" ht="18.899999999999999" customHeight="1" x14ac:dyDescent="0.25">
      <c r="A104" s="723">
        <v>98</v>
      </c>
      <c r="B104" s="724"/>
      <c r="C104" s="724"/>
      <c r="D104" s="725"/>
      <c r="E104" s="726"/>
      <c r="F104" s="734"/>
      <c r="G104" s="734"/>
      <c r="H104" s="736"/>
      <c r="I104" s="737"/>
      <c r="J104" s="729" t="e">
        <f>IF(AND(Q104="",#REF!&gt;0,#REF!&lt;5),K104,)</f>
        <v>#REF!</v>
      </c>
      <c r="K104" s="730" t="str">
        <f>IF(D104="","ZZZ9",IF(AND(#REF!&gt;0,#REF!&lt;5),D104&amp;#REF!,D104&amp;"9"))</f>
        <v>ZZZ9</v>
      </c>
      <c r="L104" s="731">
        <f t="shared" ref="L104:L156" si="3">IF(Q104="",999,Q104)</f>
        <v>999</v>
      </c>
      <c r="M104" s="742">
        <f t="shared" ref="M104:M156" si="4">IF(P104=999,999,1)</f>
        <v>999</v>
      </c>
      <c r="N104" s="739"/>
      <c r="O104" s="734"/>
      <c r="P104" s="733">
        <f t="shared" ref="P104:P156" si="5">IF(N104="DA",1,IF(N104="WC",2,IF(N104="SE",3,IF(N104="Q",4,IF(N104="LL",5,999)))))</f>
        <v>999</v>
      </c>
      <c r="Q104" s="734"/>
    </row>
    <row r="105" spans="1:17" s="735" customFormat="1" ht="18.899999999999999" customHeight="1" x14ac:dyDescent="0.25">
      <c r="A105" s="723">
        <v>99</v>
      </c>
      <c r="B105" s="724"/>
      <c r="C105" s="724"/>
      <c r="D105" s="725"/>
      <c r="E105" s="726"/>
      <c r="F105" s="734"/>
      <c r="G105" s="734"/>
      <c r="H105" s="736"/>
      <c r="I105" s="737"/>
      <c r="J105" s="729" t="e">
        <f>IF(AND(Q105="",#REF!&gt;0,#REF!&lt;5),K105,)</f>
        <v>#REF!</v>
      </c>
      <c r="K105" s="730" t="str">
        <f>IF(D105="","ZZZ9",IF(AND(#REF!&gt;0,#REF!&lt;5),D105&amp;#REF!,D105&amp;"9"))</f>
        <v>ZZZ9</v>
      </c>
      <c r="L105" s="731">
        <f t="shared" si="3"/>
        <v>999</v>
      </c>
      <c r="M105" s="742">
        <f t="shared" si="4"/>
        <v>999</v>
      </c>
      <c r="N105" s="739"/>
      <c r="O105" s="734"/>
      <c r="P105" s="733">
        <f t="shared" si="5"/>
        <v>999</v>
      </c>
      <c r="Q105" s="734"/>
    </row>
    <row r="106" spans="1:17" s="735" customFormat="1" ht="18.899999999999999" customHeight="1" x14ac:dyDescent="0.25">
      <c r="A106" s="723">
        <v>100</v>
      </c>
      <c r="B106" s="724"/>
      <c r="C106" s="724"/>
      <c r="D106" s="725"/>
      <c r="E106" s="726"/>
      <c r="F106" s="734"/>
      <c r="G106" s="734"/>
      <c r="H106" s="736"/>
      <c r="I106" s="737"/>
      <c r="J106" s="729" t="e">
        <f>IF(AND(Q106="",#REF!&gt;0,#REF!&lt;5),K106,)</f>
        <v>#REF!</v>
      </c>
      <c r="K106" s="730" t="str">
        <f>IF(D106="","ZZZ9",IF(AND(#REF!&gt;0,#REF!&lt;5),D106&amp;#REF!,D106&amp;"9"))</f>
        <v>ZZZ9</v>
      </c>
      <c r="L106" s="731">
        <f t="shared" si="3"/>
        <v>999</v>
      </c>
      <c r="M106" s="742">
        <f t="shared" si="4"/>
        <v>999</v>
      </c>
      <c r="N106" s="739"/>
      <c r="O106" s="734"/>
      <c r="P106" s="733">
        <f t="shared" si="5"/>
        <v>999</v>
      </c>
      <c r="Q106" s="734"/>
    </row>
    <row r="107" spans="1:17" s="735" customFormat="1" ht="18.899999999999999" customHeight="1" x14ac:dyDescent="0.25">
      <c r="A107" s="723">
        <v>101</v>
      </c>
      <c r="B107" s="724"/>
      <c r="C107" s="724"/>
      <c r="D107" s="725"/>
      <c r="E107" s="726"/>
      <c r="F107" s="734"/>
      <c r="G107" s="734"/>
      <c r="H107" s="736"/>
      <c r="I107" s="737"/>
      <c r="J107" s="729" t="e">
        <f>IF(AND(Q107="",#REF!&gt;0,#REF!&lt;5),K107,)</f>
        <v>#REF!</v>
      </c>
      <c r="K107" s="730" t="str">
        <f>IF(D107="","ZZZ9",IF(AND(#REF!&gt;0,#REF!&lt;5),D107&amp;#REF!,D107&amp;"9"))</f>
        <v>ZZZ9</v>
      </c>
      <c r="L107" s="731">
        <f t="shared" si="3"/>
        <v>999</v>
      </c>
      <c r="M107" s="742">
        <f t="shared" si="4"/>
        <v>999</v>
      </c>
      <c r="N107" s="739"/>
      <c r="O107" s="734"/>
      <c r="P107" s="733">
        <f t="shared" si="5"/>
        <v>999</v>
      </c>
      <c r="Q107" s="734"/>
    </row>
    <row r="108" spans="1:17" s="735" customFormat="1" ht="18.899999999999999" customHeight="1" x14ac:dyDescent="0.25">
      <c r="A108" s="723">
        <v>102</v>
      </c>
      <c r="B108" s="724"/>
      <c r="C108" s="724"/>
      <c r="D108" s="725"/>
      <c r="E108" s="726"/>
      <c r="F108" s="734"/>
      <c r="G108" s="734"/>
      <c r="H108" s="736"/>
      <c r="I108" s="737"/>
      <c r="J108" s="729" t="e">
        <f>IF(AND(Q108="",#REF!&gt;0,#REF!&lt;5),K108,)</f>
        <v>#REF!</v>
      </c>
      <c r="K108" s="730" t="str">
        <f>IF(D108="","ZZZ9",IF(AND(#REF!&gt;0,#REF!&lt;5),D108&amp;#REF!,D108&amp;"9"))</f>
        <v>ZZZ9</v>
      </c>
      <c r="L108" s="731">
        <f t="shared" si="3"/>
        <v>999</v>
      </c>
      <c r="M108" s="742">
        <f t="shared" si="4"/>
        <v>999</v>
      </c>
      <c r="N108" s="739"/>
      <c r="O108" s="734"/>
      <c r="P108" s="733">
        <f t="shared" si="5"/>
        <v>999</v>
      </c>
      <c r="Q108" s="734"/>
    </row>
    <row r="109" spans="1:17" s="735" customFormat="1" ht="18.899999999999999" customHeight="1" x14ac:dyDescent="0.25">
      <c r="A109" s="723">
        <v>103</v>
      </c>
      <c r="B109" s="724"/>
      <c r="C109" s="724"/>
      <c r="D109" s="725"/>
      <c r="E109" s="726"/>
      <c r="F109" s="734"/>
      <c r="G109" s="734"/>
      <c r="H109" s="736"/>
      <c r="I109" s="737"/>
      <c r="J109" s="729" t="e">
        <f>IF(AND(Q109="",#REF!&gt;0,#REF!&lt;5),K109,)</f>
        <v>#REF!</v>
      </c>
      <c r="K109" s="730" t="str">
        <f>IF(D109="","ZZZ9",IF(AND(#REF!&gt;0,#REF!&lt;5),D109&amp;#REF!,D109&amp;"9"))</f>
        <v>ZZZ9</v>
      </c>
      <c r="L109" s="731">
        <f t="shared" si="3"/>
        <v>999</v>
      </c>
      <c r="M109" s="742">
        <f t="shared" si="4"/>
        <v>999</v>
      </c>
      <c r="N109" s="739"/>
      <c r="O109" s="734"/>
      <c r="P109" s="733">
        <f t="shared" si="5"/>
        <v>999</v>
      </c>
      <c r="Q109" s="734"/>
    </row>
    <row r="110" spans="1:17" s="735" customFormat="1" ht="18.899999999999999" customHeight="1" x14ac:dyDescent="0.25">
      <c r="A110" s="723">
        <v>104</v>
      </c>
      <c r="B110" s="724"/>
      <c r="C110" s="724"/>
      <c r="D110" s="725"/>
      <c r="E110" s="726"/>
      <c r="F110" s="734"/>
      <c r="G110" s="734"/>
      <c r="H110" s="736"/>
      <c r="I110" s="737"/>
      <c r="J110" s="729" t="e">
        <f>IF(AND(Q110="",#REF!&gt;0,#REF!&lt;5),K110,)</f>
        <v>#REF!</v>
      </c>
      <c r="K110" s="730" t="str">
        <f>IF(D110="","ZZZ9",IF(AND(#REF!&gt;0,#REF!&lt;5),D110&amp;#REF!,D110&amp;"9"))</f>
        <v>ZZZ9</v>
      </c>
      <c r="L110" s="731">
        <f t="shared" si="3"/>
        <v>999</v>
      </c>
      <c r="M110" s="742">
        <f t="shared" si="4"/>
        <v>999</v>
      </c>
      <c r="N110" s="739"/>
      <c r="O110" s="734"/>
      <c r="P110" s="733">
        <f t="shared" si="5"/>
        <v>999</v>
      </c>
      <c r="Q110" s="734"/>
    </row>
    <row r="111" spans="1:17" s="735" customFormat="1" ht="18.899999999999999" customHeight="1" x14ac:dyDescent="0.25">
      <c r="A111" s="723">
        <v>105</v>
      </c>
      <c r="B111" s="724"/>
      <c r="C111" s="724"/>
      <c r="D111" s="725"/>
      <c r="E111" s="726"/>
      <c r="F111" s="734"/>
      <c r="G111" s="734"/>
      <c r="H111" s="736"/>
      <c r="I111" s="737"/>
      <c r="J111" s="729" t="e">
        <f>IF(AND(Q111="",#REF!&gt;0,#REF!&lt;5),K111,)</f>
        <v>#REF!</v>
      </c>
      <c r="K111" s="730" t="str">
        <f>IF(D111="","ZZZ9",IF(AND(#REF!&gt;0,#REF!&lt;5),D111&amp;#REF!,D111&amp;"9"))</f>
        <v>ZZZ9</v>
      </c>
      <c r="L111" s="731">
        <f t="shared" si="3"/>
        <v>999</v>
      </c>
      <c r="M111" s="742">
        <f t="shared" si="4"/>
        <v>999</v>
      </c>
      <c r="N111" s="739"/>
      <c r="O111" s="734"/>
      <c r="P111" s="733">
        <f t="shared" si="5"/>
        <v>999</v>
      </c>
      <c r="Q111" s="734"/>
    </row>
    <row r="112" spans="1:17" s="735" customFormat="1" ht="18.899999999999999" customHeight="1" x14ac:dyDescent="0.25">
      <c r="A112" s="723">
        <v>106</v>
      </c>
      <c r="B112" s="724"/>
      <c r="C112" s="724"/>
      <c r="D112" s="725"/>
      <c r="E112" s="726"/>
      <c r="F112" s="734"/>
      <c r="G112" s="734"/>
      <c r="H112" s="736"/>
      <c r="I112" s="737"/>
      <c r="J112" s="729" t="e">
        <f>IF(AND(Q112="",#REF!&gt;0,#REF!&lt;5),K112,)</f>
        <v>#REF!</v>
      </c>
      <c r="K112" s="730" t="str">
        <f>IF(D112="","ZZZ9",IF(AND(#REF!&gt;0,#REF!&lt;5),D112&amp;#REF!,D112&amp;"9"))</f>
        <v>ZZZ9</v>
      </c>
      <c r="L112" s="731">
        <f t="shared" si="3"/>
        <v>999</v>
      </c>
      <c r="M112" s="742">
        <f t="shared" si="4"/>
        <v>999</v>
      </c>
      <c r="N112" s="739"/>
      <c r="O112" s="734"/>
      <c r="P112" s="733">
        <f t="shared" si="5"/>
        <v>999</v>
      </c>
      <c r="Q112" s="734"/>
    </row>
    <row r="113" spans="1:17" s="735" customFormat="1" ht="18.899999999999999" customHeight="1" x14ac:dyDescent="0.25">
      <c r="A113" s="723">
        <v>107</v>
      </c>
      <c r="B113" s="724"/>
      <c r="C113" s="724"/>
      <c r="D113" s="725"/>
      <c r="E113" s="726"/>
      <c r="F113" s="734"/>
      <c r="G113" s="734"/>
      <c r="H113" s="736"/>
      <c r="I113" s="737"/>
      <c r="J113" s="729" t="e">
        <f>IF(AND(Q113="",#REF!&gt;0,#REF!&lt;5),K113,)</f>
        <v>#REF!</v>
      </c>
      <c r="K113" s="730" t="str">
        <f>IF(D113="","ZZZ9",IF(AND(#REF!&gt;0,#REF!&lt;5),D113&amp;#REF!,D113&amp;"9"))</f>
        <v>ZZZ9</v>
      </c>
      <c r="L113" s="731">
        <f t="shared" si="3"/>
        <v>999</v>
      </c>
      <c r="M113" s="742">
        <f t="shared" si="4"/>
        <v>999</v>
      </c>
      <c r="N113" s="739"/>
      <c r="O113" s="734"/>
      <c r="P113" s="733">
        <f t="shared" si="5"/>
        <v>999</v>
      </c>
      <c r="Q113" s="734"/>
    </row>
    <row r="114" spans="1:17" s="735" customFormat="1" ht="18.899999999999999" customHeight="1" x14ac:dyDescent="0.25">
      <c r="A114" s="723">
        <v>108</v>
      </c>
      <c r="B114" s="724"/>
      <c r="C114" s="724"/>
      <c r="D114" s="725"/>
      <c r="E114" s="726"/>
      <c r="F114" s="734"/>
      <c r="G114" s="734"/>
      <c r="H114" s="736"/>
      <c r="I114" s="737"/>
      <c r="J114" s="729" t="e">
        <f>IF(AND(Q114="",#REF!&gt;0,#REF!&lt;5),K114,)</f>
        <v>#REF!</v>
      </c>
      <c r="K114" s="730" t="str">
        <f>IF(D114="","ZZZ9",IF(AND(#REF!&gt;0,#REF!&lt;5),D114&amp;#REF!,D114&amp;"9"))</f>
        <v>ZZZ9</v>
      </c>
      <c r="L114" s="731">
        <f t="shared" si="3"/>
        <v>999</v>
      </c>
      <c r="M114" s="742">
        <f t="shared" si="4"/>
        <v>999</v>
      </c>
      <c r="N114" s="739"/>
      <c r="O114" s="734"/>
      <c r="P114" s="733">
        <f t="shared" si="5"/>
        <v>999</v>
      </c>
      <c r="Q114" s="734"/>
    </row>
    <row r="115" spans="1:17" s="735" customFormat="1" ht="18.899999999999999" customHeight="1" x14ac:dyDescent="0.25">
      <c r="A115" s="723">
        <v>109</v>
      </c>
      <c r="B115" s="724"/>
      <c r="C115" s="724"/>
      <c r="D115" s="725"/>
      <c r="E115" s="726"/>
      <c r="F115" s="734"/>
      <c r="G115" s="734"/>
      <c r="H115" s="736"/>
      <c r="I115" s="737"/>
      <c r="J115" s="729" t="e">
        <f>IF(AND(Q115="",#REF!&gt;0,#REF!&lt;5),K115,)</f>
        <v>#REF!</v>
      </c>
      <c r="K115" s="730" t="str">
        <f>IF(D115="","ZZZ9",IF(AND(#REF!&gt;0,#REF!&lt;5),D115&amp;#REF!,D115&amp;"9"))</f>
        <v>ZZZ9</v>
      </c>
      <c r="L115" s="731">
        <f t="shared" si="3"/>
        <v>999</v>
      </c>
      <c r="M115" s="742">
        <f t="shared" si="4"/>
        <v>999</v>
      </c>
      <c r="N115" s="739"/>
      <c r="O115" s="734"/>
      <c r="P115" s="733">
        <f t="shared" si="5"/>
        <v>999</v>
      </c>
      <c r="Q115" s="734"/>
    </row>
    <row r="116" spans="1:17" s="735" customFormat="1" ht="18.899999999999999" customHeight="1" x14ac:dyDescent="0.25">
      <c r="A116" s="723">
        <v>110</v>
      </c>
      <c r="B116" s="724"/>
      <c r="C116" s="724"/>
      <c r="D116" s="725"/>
      <c r="E116" s="726"/>
      <c r="F116" s="734"/>
      <c r="G116" s="734"/>
      <c r="H116" s="736"/>
      <c r="I116" s="737"/>
      <c r="J116" s="729" t="e">
        <f>IF(AND(Q116="",#REF!&gt;0,#REF!&lt;5),K116,)</f>
        <v>#REF!</v>
      </c>
      <c r="K116" s="730" t="str">
        <f>IF(D116="","ZZZ9",IF(AND(#REF!&gt;0,#REF!&lt;5),D116&amp;#REF!,D116&amp;"9"))</f>
        <v>ZZZ9</v>
      </c>
      <c r="L116" s="731">
        <f t="shared" si="3"/>
        <v>999</v>
      </c>
      <c r="M116" s="742">
        <f t="shared" si="4"/>
        <v>999</v>
      </c>
      <c r="N116" s="739"/>
      <c r="O116" s="734"/>
      <c r="P116" s="733">
        <f t="shared" si="5"/>
        <v>999</v>
      </c>
      <c r="Q116" s="734"/>
    </row>
    <row r="117" spans="1:17" s="735" customFormat="1" ht="18.899999999999999" customHeight="1" x14ac:dyDescent="0.25">
      <c r="A117" s="723">
        <v>111</v>
      </c>
      <c r="B117" s="724"/>
      <c r="C117" s="724"/>
      <c r="D117" s="725"/>
      <c r="E117" s="726"/>
      <c r="F117" s="734"/>
      <c r="G117" s="734"/>
      <c r="H117" s="736"/>
      <c r="I117" s="737"/>
      <c r="J117" s="729" t="e">
        <f>IF(AND(Q117="",#REF!&gt;0,#REF!&lt;5),K117,)</f>
        <v>#REF!</v>
      </c>
      <c r="K117" s="730" t="str">
        <f>IF(D117="","ZZZ9",IF(AND(#REF!&gt;0,#REF!&lt;5),D117&amp;#REF!,D117&amp;"9"))</f>
        <v>ZZZ9</v>
      </c>
      <c r="L117" s="731">
        <f t="shared" si="3"/>
        <v>999</v>
      </c>
      <c r="M117" s="742">
        <f t="shared" si="4"/>
        <v>999</v>
      </c>
      <c r="N117" s="739"/>
      <c r="O117" s="734"/>
      <c r="P117" s="733">
        <f t="shared" si="5"/>
        <v>999</v>
      </c>
      <c r="Q117" s="734"/>
    </row>
    <row r="118" spans="1:17" s="735" customFormat="1" ht="18.899999999999999" customHeight="1" x14ac:dyDescent="0.25">
      <c r="A118" s="723">
        <v>112</v>
      </c>
      <c r="B118" s="724"/>
      <c r="C118" s="724"/>
      <c r="D118" s="725"/>
      <c r="E118" s="726"/>
      <c r="F118" s="734"/>
      <c r="G118" s="734"/>
      <c r="H118" s="736"/>
      <c r="I118" s="737"/>
      <c r="J118" s="729" t="e">
        <f>IF(AND(Q118="",#REF!&gt;0,#REF!&lt;5),K118,)</f>
        <v>#REF!</v>
      </c>
      <c r="K118" s="730" t="str">
        <f>IF(D118="","ZZZ9",IF(AND(#REF!&gt;0,#REF!&lt;5),D118&amp;#REF!,D118&amp;"9"))</f>
        <v>ZZZ9</v>
      </c>
      <c r="L118" s="731">
        <f t="shared" si="3"/>
        <v>999</v>
      </c>
      <c r="M118" s="742">
        <f t="shared" si="4"/>
        <v>999</v>
      </c>
      <c r="N118" s="739"/>
      <c r="O118" s="734"/>
      <c r="P118" s="733">
        <f t="shared" si="5"/>
        <v>999</v>
      </c>
      <c r="Q118" s="734"/>
    </row>
    <row r="119" spans="1:17" s="735" customFormat="1" ht="18.899999999999999" customHeight="1" x14ac:dyDescent="0.25">
      <c r="A119" s="723">
        <v>113</v>
      </c>
      <c r="B119" s="724"/>
      <c r="C119" s="724"/>
      <c r="D119" s="725"/>
      <c r="E119" s="726"/>
      <c r="F119" s="734"/>
      <c r="G119" s="734"/>
      <c r="H119" s="736"/>
      <c r="I119" s="737"/>
      <c r="J119" s="729" t="e">
        <f>IF(AND(Q119="",#REF!&gt;0,#REF!&lt;5),K119,)</f>
        <v>#REF!</v>
      </c>
      <c r="K119" s="730" t="str">
        <f>IF(D119="","ZZZ9",IF(AND(#REF!&gt;0,#REF!&lt;5),D119&amp;#REF!,D119&amp;"9"))</f>
        <v>ZZZ9</v>
      </c>
      <c r="L119" s="731">
        <f t="shared" si="3"/>
        <v>999</v>
      </c>
      <c r="M119" s="742">
        <f t="shared" si="4"/>
        <v>999</v>
      </c>
      <c r="N119" s="739"/>
      <c r="O119" s="734"/>
      <c r="P119" s="733">
        <f t="shared" si="5"/>
        <v>999</v>
      </c>
      <c r="Q119" s="734"/>
    </row>
    <row r="120" spans="1:17" s="735" customFormat="1" ht="18.899999999999999" customHeight="1" x14ac:dyDescent="0.25">
      <c r="A120" s="723">
        <v>114</v>
      </c>
      <c r="B120" s="724"/>
      <c r="C120" s="724"/>
      <c r="D120" s="725"/>
      <c r="E120" s="726"/>
      <c r="F120" s="734"/>
      <c r="G120" s="734"/>
      <c r="H120" s="736"/>
      <c r="I120" s="737"/>
      <c r="J120" s="729" t="e">
        <f>IF(AND(Q120="",#REF!&gt;0,#REF!&lt;5),K120,)</f>
        <v>#REF!</v>
      </c>
      <c r="K120" s="730" t="str">
        <f>IF(D120="","ZZZ9",IF(AND(#REF!&gt;0,#REF!&lt;5),D120&amp;#REF!,D120&amp;"9"))</f>
        <v>ZZZ9</v>
      </c>
      <c r="L120" s="731">
        <f t="shared" si="3"/>
        <v>999</v>
      </c>
      <c r="M120" s="742">
        <f t="shared" si="4"/>
        <v>999</v>
      </c>
      <c r="N120" s="739"/>
      <c r="O120" s="734"/>
      <c r="P120" s="733">
        <f t="shared" si="5"/>
        <v>999</v>
      </c>
      <c r="Q120" s="734"/>
    </row>
    <row r="121" spans="1:17" s="735" customFormat="1" ht="18.899999999999999" customHeight="1" x14ac:dyDescent="0.25">
      <c r="A121" s="723">
        <v>115</v>
      </c>
      <c r="B121" s="724"/>
      <c r="C121" s="724"/>
      <c r="D121" s="725"/>
      <c r="E121" s="726"/>
      <c r="F121" s="734"/>
      <c r="G121" s="734"/>
      <c r="H121" s="736"/>
      <c r="I121" s="737"/>
      <c r="J121" s="729" t="e">
        <f>IF(AND(Q121="",#REF!&gt;0,#REF!&lt;5),K121,)</f>
        <v>#REF!</v>
      </c>
      <c r="K121" s="730" t="str">
        <f>IF(D121="","ZZZ9",IF(AND(#REF!&gt;0,#REF!&lt;5),D121&amp;#REF!,D121&amp;"9"))</f>
        <v>ZZZ9</v>
      </c>
      <c r="L121" s="731">
        <f t="shared" si="3"/>
        <v>999</v>
      </c>
      <c r="M121" s="742">
        <f t="shared" si="4"/>
        <v>999</v>
      </c>
      <c r="N121" s="739"/>
      <c r="O121" s="734"/>
      <c r="P121" s="733">
        <f t="shared" si="5"/>
        <v>999</v>
      </c>
      <c r="Q121" s="734"/>
    </row>
    <row r="122" spans="1:17" s="735" customFormat="1" ht="18.899999999999999" customHeight="1" x14ac:dyDescent="0.25">
      <c r="A122" s="723">
        <v>116</v>
      </c>
      <c r="B122" s="724"/>
      <c r="C122" s="724"/>
      <c r="D122" s="725"/>
      <c r="E122" s="726"/>
      <c r="F122" s="734"/>
      <c r="G122" s="734"/>
      <c r="H122" s="736"/>
      <c r="I122" s="737"/>
      <c r="J122" s="729" t="e">
        <f>IF(AND(Q122="",#REF!&gt;0,#REF!&lt;5),K122,)</f>
        <v>#REF!</v>
      </c>
      <c r="K122" s="730" t="str">
        <f>IF(D122="","ZZZ9",IF(AND(#REF!&gt;0,#REF!&lt;5),D122&amp;#REF!,D122&amp;"9"))</f>
        <v>ZZZ9</v>
      </c>
      <c r="L122" s="731">
        <f t="shared" si="3"/>
        <v>999</v>
      </c>
      <c r="M122" s="742">
        <f t="shared" si="4"/>
        <v>999</v>
      </c>
      <c r="N122" s="739"/>
      <c r="O122" s="734"/>
      <c r="P122" s="733">
        <f t="shared" si="5"/>
        <v>999</v>
      </c>
      <c r="Q122" s="734"/>
    </row>
    <row r="123" spans="1:17" s="735" customFormat="1" ht="18.899999999999999" customHeight="1" x14ac:dyDescent="0.25">
      <c r="A123" s="723">
        <v>117</v>
      </c>
      <c r="B123" s="724"/>
      <c r="C123" s="724"/>
      <c r="D123" s="725"/>
      <c r="E123" s="726"/>
      <c r="F123" s="734"/>
      <c r="G123" s="734"/>
      <c r="H123" s="736"/>
      <c r="I123" s="737"/>
      <c r="J123" s="729" t="e">
        <f>IF(AND(Q123="",#REF!&gt;0,#REF!&lt;5),K123,)</f>
        <v>#REF!</v>
      </c>
      <c r="K123" s="730" t="str">
        <f>IF(D123="","ZZZ9",IF(AND(#REF!&gt;0,#REF!&lt;5),D123&amp;#REF!,D123&amp;"9"))</f>
        <v>ZZZ9</v>
      </c>
      <c r="L123" s="731">
        <f t="shared" si="3"/>
        <v>999</v>
      </c>
      <c r="M123" s="742">
        <f t="shared" si="4"/>
        <v>999</v>
      </c>
      <c r="N123" s="739"/>
      <c r="O123" s="734"/>
      <c r="P123" s="733">
        <f t="shared" si="5"/>
        <v>999</v>
      </c>
      <c r="Q123" s="734"/>
    </row>
    <row r="124" spans="1:17" s="735" customFormat="1" ht="18.899999999999999" customHeight="1" x14ac:dyDescent="0.25">
      <c r="A124" s="723">
        <v>118</v>
      </c>
      <c r="B124" s="724"/>
      <c r="C124" s="724"/>
      <c r="D124" s="725"/>
      <c r="E124" s="726"/>
      <c r="F124" s="734"/>
      <c r="G124" s="734"/>
      <c r="H124" s="736"/>
      <c r="I124" s="737"/>
      <c r="J124" s="729" t="e">
        <f>IF(AND(Q124="",#REF!&gt;0,#REF!&lt;5),K124,)</f>
        <v>#REF!</v>
      </c>
      <c r="K124" s="730" t="str">
        <f>IF(D124="","ZZZ9",IF(AND(#REF!&gt;0,#REF!&lt;5),D124&amp;#REF!,D124&amp;"9"))</f>
        <v>ZZZ9</v>
      </c>
      <c r="L124" s="731">
        <f t="shared" si="3"/>
        <v>999</v>
      </c>
      <c r="M124" s="742">
        <f t="shared" si="4"/>
        <v>999</v>
      </c>
      <c r="N124" s="739"/>
      <c r="O124" s="734"/>
      <c r="P124" s="733">
        <f t="shared" si="5"/>
        <v>999</v>
      </c>
      <c r="Q124" s="734"/>
    </row>
    <row r="125" spans="1:17" s="735" customFormat="1" ht="18.899999999999999" customHeight="1" x14ac:dyDescent="0.25">
      <c r="A125" s="723">
        <v>119</v>
      </c>
      <c r="B125" s="724"/>
      <c r="C125" s="724"/>
      <c r="D125" s="725"/>
      <c r="E125" s="726"/>
      <c r="F125" s="734"/>
      <c r="G125" s="734"/>
      <c r="H125" s="736"/>
      <c r="I125" s="737"/>
      <c r="J125" s="729" t="e">
        <f>IF(AND(Q125="",#REF!&gt;0,#REF!&lt;5),K125,)</f>
        <v>#REF!</v>
      </c>
      <c r="K125" s="730" t="str">
        <f>IF(D125="","ZZZ9",IF(AND(#REF!&gt;0,#REF!&lt;5),D125&amp;#REF!,D125&amp;"9"))</f>
        <v>ZZZ9</v>
      </c>
      <c r="L125" s="731">
        <f t="shared" si="3"/>
        <v>999</v>
      </c>
      <c r="M125" s="742">
        <f t="shared" si="4"/>
        <v>999</v>
      </c>
      <c r="N125" s="739"/>
      <c r="O125" s="734"/>
      <c r="P125" s="733">
        <f t="shared" si="5"/>
        <v>999</v>
      </c>
      <c r="Q125" s="734"/>
    </row>
    <row r="126" spans="1:17" s="735" customFormat="1" ht="18.899999999999999" customHeight="1" x14ac:dyDescent="0.25">
      <c r="A126" s="723">
        <v>120</v>
      </c>
      <c r="B126" s="724"/>
      <c r="C126" s="724"/>
      <c r="D126" s="725"/>
      <c r="E126" s="726"/>
      <c r="F126" s="734"/>
      <c r="G126" s="734"/>
      <c r="H126" s="736"/>
      <c r="I126" s="737"/>
      <c r="J126" s="729" t="e">
        <f>IF(AND(Q126="",#REF!&gt;0,#REF!&lt;5),K126,)</f>
        <v>#REF!</v>
      </c>
      <c r="K126" s="730" t="str">
        <f>IF(D126="","ZZZ9",IF(AND(#REF!&gt;0,#REF!&lt;5),D126&amp;#REF!,D126&amp;"9"))</f>
        <v>ZZZ9</v>
      </c>
      <c r="L126" s="731">
        <f t="shared" si="3"/>
        <v>999</v>
      </c>
      <c r="M126" s="742">
        <f t="shared" si="4"/>
        <v>999</v>
      </c>
      <c r="N126" s="739"/>
      <c r="O126" s="734"/>
      <c r="P126" s="733">
        <f t="shared" si="5"/>
        <v>999</v>
      </c>
      <c r="Q126" s="734"/>
    </row>
    <row r="127" spans="1:17" s="735" customFormat="1" ht="18.899999999999999" customHeight="1" x14ac:dyDescent="0.25">
      <c r="A127" s="723">
        <v>121</v>
      </c>
      <c r="B127" s="724"/>
      <c r="C127" s="724"/>
      <c r="D127" s="725"/>
      <c r="E127" s="726"/>
      <c r="F127" s="734"/>
      <c r="G127" s="734"/>
      <c r="H127" s="736"/>
      <c r="I127" s="737"/>
      <c r="J127" s="729" t="e">
        <f>IF(AND(Q127="",#REF!&gt;0,#REF!&lt;5),K127,)</f>
        <v>#REF!</v>
      </c>
      <c r="K127" s="730" t="str">
        <f>IF(D127="","ZZZ9",IF(AND(#REF!&gt;0,#REF!&lt;5),D127&amp;#REF!,D127&amp;"9"))</f>
        <v>ZZZ9</v>
      </c>
      <c r="L127" s="731">
        <f t="shared" si="3"/>
        <v>999</v>
      </c>
      <c r="M127" s="742">
        <f t="shared" si="4"/>
        <v>999</v>
      </c>
      <c r="N127" s="739"/>
      <c r="O127" s="734"/>
      <c r="P127" s="733">
        <f t="shared" si="5"/>
        <v>999</v>
      </c>
      <c r="Q127" s="734"/>
    </row>
    <row r="128" spans="1:17" s="735" customFormat="1" ht="18.899999999999999" customHeight="1" x14ac:dyDescent="0.25">
      <c r="A128" s="723">
        <v>122</v>
      </c>
      <c r="B128" s="724"/>
      <c r="C128" s="724"/>
      <c r="D128" s="725"/>
      <c r="E128" s="726"/>
      <c r="F128" s="734"/>
      <c r="G128" s="734"/>
      <c r="H128" s="736"/>
      <c r="I128" s="737"/>
      <c r="J128" s="729" t="e">
        <f>IF(AND(Q128="",#REF!&gt;0,#REF!&lt;5),K128,)</f>
        <v>#REF!</v>
      </c>
      <c r="K128" s="730" t="str">
        <f>IF(D128="","ZZZ9",IF(AND(#REF!&gt;0,#REF!&lt;5),D128&amp;#REF!,D128&amp;"9"))</f>
        <v>ZZZ9</v>
      </c>
      <c r="L128" s="731">
        <f t="shared" si="3"/>
        <v>999</v>
      </c>
      <c r="M128" s="742">
        <f t="shared" si="4"/>
        <v>999</v>
      </c>
      <c r="N128" s="739"/>
      <c r="O128" s="734"/>
      <c r="P128" s="733">
        <f t="shared" si="5"/>
        <v>999</v>
      </c>
      <c r="Q128" s="734"/>
    </row>
    <row r="129" spans="1:17" s="735" customFormat="1" ht="18.899999999999999" customHeight="1" x14ac:dyDescent="0.25">
      <c r="A129" s="723">
        <v>123</v>
      </c>
      <c r="B129" s="724"/>
      <c r="C129" s="724"/>
      <c r="D129" s="725"/>
      <c r="E129" s="726"/>
      <c r="F129" s="734"/>
      <c r="G129" s="734"/>
      <c r="H129" s="736"/>
      <c r="I129" s="737"/>
      <c r="J129" s="729" t="e">
        <f>IF(AND(Q129="",#REF!&gt;0,#REF!&lt;5),K129,)</f>
        <v>#REF!</v>
      </c>
      <c r="K129" s="730" t="str">
        <f>IF(D129="","ZZZ9",IF(AND(#REF!&gt;0,#REF!&lt;5),D129&amp;#REF!,D129&amp;"9"))</f>
        <v>ZZZ9</v>
      </c>
      <c r="L129" s="731">
        <f t="shared" si="3"/>
        <v>999</v>
      </c>
      <c r="M129" s="742">
        <f t="shared" si="4"/>
        <v>999</v>
      </c>
      <c r="N129" s="739"/>
      <c r="O129" s="734"/>
      <c r="P129" s="733">
        <f t="shared" si="5"/>
        <v>999</v>
      </c>
      <c r="Q129" s="734"/>
    </row>
    <row r="130" spans="1:17" s="735" customFormat="1" ht="18.899999999999999" customHeight="1" x14ac:dyDescent="0.25">
      <c r="A130" s="723">
        <v>124</v>
      </c>
      <c r="B130" s="724"/>
      <c r="C130" s="724"/>
      <c r="D130" s="725"/>
      <c r="E130" s="726"/>
      <c r="F130" s="734"/>
      <c r="G130" s="734"/>
      <c r="H130" s="736"/>
      <c r="I130" s="737"/>
      <c r="J130" s="729" t="e">
        <f>IF(AND(Q130="",#REF!&gt;0,#REF!&lt;5),K130,)</f>
        <v>#REF!</v>
      </c>
      <c r="K130" s="730" t="str">
        <f>IF(D130="","ZZZ9",IF(AND(#REF!&gt;0,#REF!&lt;5),D130&amp;#REF!,D130&amp;"9"))</f>
        <v>ZZZ9</v>
      </c>
      <c r="L130" s="731">
        <f t="shared" si="3"/>
        <v>999</v>
      </c>
      <c r="M130" s="742">
        <f t="shared" si="4"/>
        <v>999</v>
      </c>
      <c r="N130" s="739"/>
      <c r="O130" s="734"/>
      <c r="P130" s="733">
        <f t="shared" si="5"/>
        <v>999</v>
      </c>
      <c r="Q130" s="734"/>
    </row>
    <row r="131" spans="1:17" s="735" customFormat="1" ht="18.899999999999999" customHeight="1" x14ac:dyDescent="0.25">
      <c r="A131" s="723">
        <v>125</v>
      </c>
      <c r="B131" s="724"/>
      <c r="C131" s="724"/>
      <c r="D131" s="725"/>
      <c r="E131" s="726"/>
      <c r="F131" s="734"/>
      <c r="G131" s="734"/>
      <c r="H131" s="736"/>
      <c r="I131" s="737"/>
      <c r="J131" s="729" t="e">
        <f>IF(AND(Q131="",#REF!&gt;0,#REF!&lt;5),K131,)</f>
        <v>#REF!</v>
      </c>
      <c r="K131" s="730" t="str">
        <f>IF(D131="","ZZZ9",IF(AND(#REF!&gt;0,#REF!&lt;5),D131&amp;#REF!,D131&amp;"9"))</f>
        <v>ZZZ9</v>
      </c>
      <c r="L131" s="731">
        <f t="shared" si="3"/>
        <v>999</v>
      </c>
      <c r="M131" s="742">
        <f t="shared" si="4"/>
        <v>999</v>
      </c>
      <c r="N131" s="739"/>
      <c r="O131" s="734"/>
      <c r="P131" s="733">
        <f t="shared" si="5"/>
        <v>999</v>
      </c>
      <c r="Q131" s="734"/>
    </row>
    <row r="132" spans="1:17" s="735" customFormat="1" ht="18.899999999999999" customHeight="1" x14ac:dyDescent="0.25">
      <c r="A132" s="723">
        <v>126</v>
      </c>
      <c r="B132" s="724"/>
      <c r="C132" s="724"/>
      <c r="D132" s="725"/>
      <c r="E132" s="726"/>
      <c r="F132" s="734"/>
      <c r="G132" s="734"/>
      <c r="H132" s="736"/>
      <c r="I132" s="737"/>
      <c r="J132" s="729" t="e">
        <f>IF(AND(Q132="",#REF!&gt;0,#REF!&lt;5),K132,)</f>
        <v>#REF!</v>
      </c>
      <c r="K132" s="730" t="str">
        <f>IF(D132="","ZZZ9",IF(AND(#REF!&gt;0,#REF!&lt;5),D132&amp;#REF!,D132&amp;"9"))</f>
        <v>ZZZ9</v>
      </c>
      <c r="L132" s="731">
        <f t="shared" si="3"/>
        <v>999</v>
      </c>
      <c r="M132" s="742">
        <f t="shared" si="4"/>
        <v>999</v>
      </c>
      <c r="N132" s="739"/>
      <c r="O132" s="734"/>
      <c r="P132" s="733">
        <f t="shared" si="5"/>
        <v>999</v>
      </c>
      <c r="Q132" s="734"/>
    </row>
    <row r="133" spans="1:17" s="735" customFormat="1" ht="18.899999999999999" customHeight="1" x14ac:dyDescent="0.25">
      <c r="A133" s="723">
        <v>127</v>
      </c>
      <c r="B133" s="724"/>
      <c r="C133" s="724"/>
      <c r="D133" s="725"/>
      <c r="E133" s="726"/>
      <c r="F133" s="734"/>
      <c r="G133" s="734"/>
      <c r="H133" s="736"/>
      <c r="I133" s="737"/>
      <c r="J133" s="729" t="e">
        <f>IF(AND(Q133="",#REF!&gt;0,#REF!&lt;5),K133,)</f>
        <v>#REF!</v>
      </c>
      <c r="K133" s="730" t="str">
        <f>IF(D133="","ZZZ9",IF(AND(#REF!&gt;0,#REF!&lt;5),D133&amp;#REF!,D133&amp;"9"))</f>
        <v>ZZZ9</v>
      </c>
      <c r="L133" s="731">
        <f t="shared" si="3"/>
        <v>999</v>
      </c>
      <c r="M133" s="742">
        <f t="shared" si="4"/>
        <v>999</v>
      </c>
      <c r="N133" s="739"/>
      <c r="O133" s="734"/>
      <c r="P133" s="733">
        <f t="shared" si="5"/>
        <v>999</v>
      </c>
      <c r="Q133" s="734"/>
    </row>
    <row r="134" spans="1:17" s="735" customFormat="1" ht="18.899999999999999" customHeight="1" x14ac:dyDescent="0.25">
      <c r="A134" s="723">
        <v>128</v>
      </c>
      <c r="B134" s="724"/>
      <c r="C134" s="724"/>
      <c r="D134" s="725"/>
      <c r="E134" s="726"/>
      <c r="F134" s="734"/>
      <c r="G134" s="734"/>
      <c r="H134" s="736"/>
      <c r="I134" s="737"/>
      <c r="J134" s="729" t="e">
        <f>IF(AND(Q134="",#REF!&gt;0,#REF!&lt;5),K134,)</f>
        <v>#REF!</v>
      </c>
      <c r="K134" s="730" t="str">
        <f>IF(D134="","ZZZ9",IF(AND(#REF!&gt;0,#REF!&lt;5),D134&amp;#REF!,D134&amp;"9"))</f>
        <v>ZZZ9</v>
      </c>
      <c r="L134" s="731">
        <f t="shared" si="3"/>
        <v>999</v>
      </c>
      <c r="M134" s="742">
        <f t="shared" si="4"/>
        <v>999</v>
      </c>
      <c r="N134" s="739"/>
      <c r="O134" s="737"/>
      <c r="P134" s="748">
        <f t="shared" si="5"/>
        <v>999</v>
      </c>
      <c r="Q134" s="737"/>
    </row>
    <row r="135" spans="1:17" x14ac:dyDescent="0.25">
      <c r="A135" s="723">
        <v>129</v>
      </c>
      <c r="B135" s="724"/>
      <c r="C135" s="724"/>
      <c r="D135" s="725"/>
      <c r="E135" s="726"/>
      <c r="F135" s="734"/>
      <c r="G135" s="734"/>
      <c r="H135" s="736"/>
      <c r="I135" s="737"/>
      <c r="J135" s="729" t="e">
        <f>IF(AND(Q135="",#REF!&gt;0,#REF!&lt;5),K135,)</f>
        <v>#REF!</v>
      </c>
      <c r="K135" s="730" t="str">
        <f>IF(D135="","ZZZ9",IF(AND(#REF!&gt;0,#REF!&lt;5),D135&amp;#REF!,D135&amp;"9"))</f>
        <v>ZZZ9</v>
      </c>
      <c r="L135" s="731">
        <f t="shared" si="3"/>
        <v>999</v>
      </c>
      <c r="M135" s="742">
        <f t="shared" si="4"/>
        <v>999</v>
      </c>
      <c r="N135" s="739"/>
      <c r="O135" s="734"/>
      <c r="P135" s="733">
        <f t="shared" si="5"/>
        <v>999</v>
      </c>
      <c r="Q135" s="734"/>
    </row>
    <row r="136" spans="1:17" x14ac:dyDescent="0.25">
      <c r="A136" s="723">
        <v>130</v>
      </c>
      <c r="B136" s="724"/>
      <c r="C136" s="724"/>
      <c r="D136" s="725"/>
      <c r="E136" s="726"/>
      <c r="F136" s="734"/>
      <c r="G136" s="734"/>
      <c r="H136" s="736"/>
      <c r="I136" s="737"/>
      <c r="J136" s="729" t="e">
        <f>IF(AND(Q136="",#REF!&gt;0,#REF!&lt;5),K136,)</f>
        <v>#REF!</v>
      </c>
      <c r="K136" s="730" t="str">
        <f>IF(D136="","ZZZ9",IF(AND(#REF!&gt;0,#REF!&lt;5),D136&amp;#REF!,D136&amp;"9"))</f>
        <v>ZZZ9</v>
      </c>
      <c r="L136" s="731">
        <f t="shared" si="3"/>
        <v>999</v>
      </c>
      <c r="M136" s="742">
        <f t="shared" si="4"/>
        <v>999</v>
      </c>
      <c r="N136" s="739"/>
      <c r="O136" s="734"/>
      <c r="P136" s="733">
        <f t="shared" si="5"/>
        <v>999</v>
      </c>
      <c r="Q136" s="734"/>
    </row>
    <row r="137" spans="1:17" x14ac:dyDescent="0.25">
      <c r="A137" s="723">
        <v>131</v>
      </c>
      <c r="B137" s="724"/>
      <c r="C137" s="724"/>
      <c r="D137" s="725"/>
      <c r="E137" s="726"/>
      <c r="F137" s="734"/>
      <c r="G137" s="734"/>
      <c r="H137" s="736"/>
      <c r="I137" s="737"/>
      <c r="J137" s="729" t="e">
        <f>IF(AND(Q137="",#REF!&gt;0,#REF!&lt;5),K137,)</f>
        <v>#REF!</v>
      </c>
      <c r="K137" s="730" t="str">
        <f>IF(D137="","ZZZ9",IF(AND(#REF!&gt;0,#REF!&lt;5),D137&amp;#REF!,D137&amp;"9"))</f>
        <v>ZZZ9</v>
      </c>
      <c r="L137" s="731">
        <f t="shared" si="3"/>
        <v>999</v>
      </c>
      <c r="M137" s="742">
        <f t="shared" si="4"/>
        <v>999</v>
      </c>
      <c r="N137" s="739"/>
      <c r="O137" s="734"/>
      <c r="P137" s="733">
        <f t="shared" si="5"/>
        <v>999</v>
      </c>
      <c r="Q137" s="734"/>
    </row>
    <row r="138" spans="1:17" x14ac:dyDescent="0.25">
      <c r="A138" s="723">
        <v>132</v>
      </c>
      <c r="B138" s="724"/>
      <c r="C138" s="724"/>
      <c r="D138" s="725"/>
      <c r="E138" s="726"/>
      <c r="F138" s="734"/>
      <c r="G138" s="734"/>
      <c r="H138" s="736"/>
      <c r="I138" s="737"/>
      <c r="J138" s="729" t="e">
        <f>IF(AND(Q138="",#REF!&gt;0,#REF!&lt;5),K138,)</f>
        <v>#REF!</v>
      </c>
      <c r="K138" s="730" t="str">
        <f>IF(D138="","ZZZ9",IF(AND(#REF!&gt;0,#REF!&lt;5),D138&amp;#REF!,D138&amp;"9"))</f>
        <v>ZZZ9</v>
      </c>
      <c r="L138" s="731">
        <f t="shared" si="3"/>
        <v>999</v>
      </c>
      <c r="M138" s="742">
        <f t="shared" si="4"/>
        <v>999</v>
      </c>
      <c r="N138" s="739"/>
      <c r="O138" s="734"/>
      <c r="P138" s="733">
        <f t="shared" si="5"/>
        <v>999</v>
      </c>
      <c r="Q138" s="734"/>
    </row>
    <row r="139" spans="1:17" x14ac:dyDescent="0.25">
      <c r="A139" s="723">
        <v>133</v>
      </c>
      <c r="B139" s="724"/>
      <c r="C139" s="724"/>
      <c r="D139" s="725"/>
      <c r="E139" s="726"/>
      <c r="F139" s="734"/>
      <c r="G139" s="734"/>
      <c r="H139" s="736"/>
      <c r="I139" s="737"/>
      <c r="J139" s="729" t="e">
        <f>IF(AND(Q139="",#REF!&gt;0,#REF!&lt;5),K139,)</f>
        <v>#REF!</v>
      </c>
      <c r="K139" s="730" t="str">
        <f>IF(D139="","ZZZ9",IF(AND(#REF!&gt;0,#REF!&lt;5),D139&amp;#REF!,D139&amp;"9"))</f>
        <v>ZZZ9</v>
      </c>
      <c r="L139" s="731">
        <f t="shared" si="3"/>
        <v>999</v>
      </c>
      <c r="M139" s="742">
        <f t="shared" si="4"/>
        <v>999</v>
      </c>
      <c r="N139" s="739"/>
      <c r="O139" s="734"/>
      <c r="P139" s="733">
        <f t="shared" si="5"/>
        <v>999</v>
      </c>
      <c r="Q139" s="734"/>
    </row>
    <row r="140" spans="1:17" x14ac:dyDescent="0.25">
      <c r="A140" s="723">
        <v>134</v>
      </c>
      <c r="B140" s="724"/>
      <c r="C140" s="724"/>
      <c r="D140" s="725"/>
      <c r="E140" s="726"/>
      <c r="F140" s="734"/>
      <c r="G140" s="734"/>
      <c r="H140" s="736"/>
      <c r="I140" s="737"/>
      <c r="J140" s="729" t="e">
        <f>IF(AND(Q140="",#REF!&gt;0,#REF!&lt;5),K140,)</f>
        <v>#REF!</v>
      </c>
      <c r="K140" s="730" t="str">
        <f>IF(D140="","ZZZ9",IF(AND(#REF!&gt;0,#REF!&lt;5),D140&amp;#REF!,D140&amp;"9"))</f>
        <v>ZZZ9</v>
      </c>
      <c r="L140" s="731">
        <f t="shared" si="3"/>
        <v>999</v>
      </c>
      <c r="M140" s="742">
        <f t="shared" si="4"/>
        <v>999</v>
      </c>
      <c r="N140" s="739"/>
      <c r="O140" s="734"/>
      <c r="P140" s="733">
        <f t="shared" si="5"/>
        <v>999</v>
      </c>
      <c r="Q140" s="734"/>
    </row>
    <row r="141" spans="1:17" x14ac:dyDescent="0.25">
      <c r="A141" s="723">
        <v>135</v>
      </c>
      <c r="B141" s="724"/>
      <c r="C141" s="724"/>
      <c r="D141" s="725"/>
      <c r="E141" s="726"/>
      <c r="F141" s="734"/>
      <c r="G141" s="734"/>
      <c r="H141" s="736"/>
      <c r="I141" s="737"/>
      <c r="J141" s="729" t="e">
        <f>IF(AND(Q141="",#REF!&gt;0,#REF!&lt;5),K141,)</f>
        <v>#REF!</v>
      </c>
      <c r="K141" s="730" t="str">
        <f>IF(D141="","ZZZ9",IF(AND(#REF!&gt;0,#REF!&lt;5),D141&amp;#REF!,D141&amp;"9"))</f>
        <v>ZZZ9</v>
      </c>
      <c r="L141" s="731">
        <f t="shared" si="3"/>
        <v>999</v>
      </c>
      <c r="M141" s="742">
        <f t="shared" si="4"/>
        <v>999</v>
      </c>
      <c r="N141" s="739"/>
      <c r="O141" s="737"/>
      <c r="P141" s="748">
        <f t="shared" si="5"/>
        <v>999</v>
      </c>
      <c r="Q141" s="737"/>
    </row>
    <row r="142" spans="1:17" x14ac:dyDescent="0.25">
      <c r="A142" s="723">
        <v>136</v>
      </c>
      <c r="B142" s="724"/>
      <c r="C142" s="724"/>
      <c r="D142" s="725"/>
      <c r="E142" s="726"/>
      <c r="F142" s="734"/>
      <c r="G142" s="734"/>
      <c r="H142" s="736"/>
      <c r="I142" s="737"/>
      <c r="J142" s="729" t="e">
        <f>IF(AND(Q142="",#REF!&gt;0,#REF!&lt;5),K142,)</f>
        <v>#REF!</v>
      </c>
      <c r="K142" s="730" t="str">
        <f>IF(D142="","ZZZ9",IF(AND(#REF!&gt;0,#REF!&lt;5),D142&amp;#REF!,D142&amp;"9"))</f>
        <v>ZZZ9</v>
      </c>
      <c r="L142" s="731">
        <f t="shared" si="3"/>
        <v>999</v>
      </c>
      <c r="M142" s="742">
        <f t="shared" si="4"/>
        <v>999</v>
      </c>
      <c r="N142" s="739"/>
      <c r="O142" s="734"/>
      <c r="P142" s="733">
        <f t="shared" si="5"/>
        <v>999</v>
      </c>
      <c r="Q142" s="734"/>
    </row>
    <row r="143" spans="1:17" x14ac:dyDescent="0.25">
      <c r="A143" s="723">
        <v>137</v>
      </c>
      <c r="B143" s="724"/>
      <c r="C143" s="724"/>
      <c r="D143" s="725"/>
      <c r="E143" s="726"/>
      <c r="F143" s="734"/>
      <c r="G143" s="734"/>
      <c r="H143" s="736"/>
      <c r="I143" s="737"/>
      <c r="J143" s="729" t="e">
        <f>IF(AND(Q143="",#REF!&gt;0,#REF!&lt;5),K143,)</f>
        <v>#REF!</v>
      </c>
      <c r="K143" s="730" t="str">
        <f>IF(D143="","ZZZ9",IF(AND(#REF!&gt;0,#REF!&lt;5),D143&amp;#REF!,D143&amp;"9"))</f>
        <v>ZZZ9</v>
      </c>
      <c r="L143" s="731">
        <f t="shared" si="3"/>
        <v>999</v>
      </c>
      <c r="M143" s="742">
        <f t="shared" si="4"/>
        <v>999</v>
      </c>
      <c r="N143" s="739"/>
      <c r="O143" s="734"/>
      <c r="P143" s="733">
        <f t="shared" si="5"/>
        <v>999</v>
      </c>
      <c r="Q143" s="734"/>
    </row>
    <row r="144" spans="1:17" x14ac:dyDescent="0.25">
      <c r="A144" s="723">
        <v>138</v>
      </c>
      <c r="B144" s="724"/>
      <c r="C144" s="724"/>
      <c r="D144" s="725"/>
      <c r="E144" s="726"/>
      <c r="F144" s="734"/>
      <c r="G144" s="734"/>
      <c r="H144" s="736"/>
      <c r="I144" s="737"/>
      <c r="J144" s="729" t="e">
        <f>IF(AND(Q144="",#REF!&gt;0,#REF!&lt;5),K144,)</f>
        <v>#REF!</v>
      </c>
      <c r="K144" s="730" t="str">
        <f>IF(D144="","ZZZ9",IF(AND(#REF!&gt;0,#REF!&lt;5),D144&amp;#REF!,D144&amp;"9"))</f>
        <v>ZZZ9</v>
      </c>
      <c r="L144" s="731">
        <f t="shared" si="3"/>
        <v>999</v>
      </c>
      <c r="M144" s="742">
        <f t="shared" si="4"/>
        <v>999</v>
      </c>
      <c r="N144" s="739"/>
      <c r="O144" s="734"/>
      <c r="P144" s="733">
        <f t="shared" si="5"/>
        <v>999</v>
      </c>
      <c r="Q144" s="734"/>
    </row>
    <row r="145" spans="1:17" x14ac:dyDescent="0.25">
      <c r="A145" s="723">
        <v>139</v>
      </c>
      <c r="B145" s="724"/>
      <c r="C145" s="724"/>
      <c r="D145" s="725"/>
      <c r="E145" s="726"/>
      <c r="F145" s="734"/>
      <c r="G145" s="734"/>
      <c r="H145" s="736"/>
      <c r="I145" s="737"/>
      <c r="J145" s="729" t="e">
        <f>IF(AND(Q145="",#REF!&gt;0,#REF!&lt;5),K145,)</f>
        <v>#REF!</v>
      </c>
      <c r="K145" s="730" t="str">
        <f>IF(D145="","ZZZ9",IF(AND(#REF!&gt;0,#REF!&lt;5),D145&amp;#REF!,D145&amp;"9"))</f>
        <v>ZZZ9</v>
      </c>
      <c r="L145" s="731">
        <f t="shared" si="3"/>
        <v>999</v>
      </c>
      <c r="M145" s="742">
        <f t="shared" si="4"/>
        <v>999</v>
      </c>
      <c r="N145" s="739"/>
      <c r="O145" s="734"/>
      <c r="P145" s="733">
        <f t="shared" si="5"/>
        <v>999</v>
      </c>
      <c r="Q145" s="734"/>
    </row>
    <row r="146" spans="1:17" x14ac:dyDescent="0.25">
      <c r="A146" s="723">
        <v>140</v>
      </c>
      <c r="B146" s="724"/>
      <c r="C146" s="724"/>
      <c r="D146" s="725"/>
      <c r="E146" s="726"/>
      <c r="F146" s="734"/>
      <c r="G146" s="734"/>
      <c r="H146" s="736"/>
      <c r="I146" s="737"/>
      <c r="J146" s="729" t="e">
        <f>IF(AND(Q146="",#REF!&gt;0,#REF!&lt;5),K146,)</f>
        <v>#REF!</v>
      </c>
      <c r="K146" s="730" t="str">
        <f>IF(D146="","ZZZ9",IF(AND(#REF!&gt;0,#REF!&lt;5),D146&amp;#REF!,D146&amp;"9"))</f>
        <v>ZZZ9</v>
      </c>
      <c r="L146" s="731">
        <f t="shared" si="3"/>
        <v>999</v>
      </c>
      <c r="M146" s="742">
        <f t="shared" si="4"/>
        <v>999</v>
      </c>
      <c r="N146" s="739"/>
      <c r="O146" s="734"/>
      <c r="P146" s="733">
        <f t="shared" si="5"/>
        <v>999</v>
      </c>
      <c r="Q146" s="734"/>
    </row>
    <row r="147" spans="1:17" x14ac:dyDescent="0.25">
      <c r="A147" s="723">
        <v>141</v>
      </c>
      <c r="B147" s="724"/>
      <c r="C147" s="724"/>
      <c r="D147" s="725"/>
      <c r="E147" s="726"/>
      <c r="F147" s="734"/>
      <c r="G147" s="734"/>
      <c r="H147" s="736"/>
      <c r="I147" s="737"/>
      <c r="J147" s="729" t="e">
        <f>IF(AND(Q147="",#REF!&gt;0,#REF!&lt;5),K147,)</f>
        <v>#REF!</v>
      </c>
      <c r="K147" s="730" t="str">
        <f>IF(D147="","ZZZ9",IF(AND(#REF!&gt;0,#REF!&lt;5),D147&amp;#REF!,D147&amp;"9"))</f>
        <v>ZZZ9</v>
      </c>
      <c r="L147" s="731">
        <f t="shared" si="3"/>
        <v>999</v>
      </c>
      <c r="M147" s="742">
        <f t="shared" si="4"/>
        <v>999</v>
      </c>
      <c r="N147" s="739"/>
      <c r="O147" s="734"/>
      <c r="P147" s="733">
        <f t="shared" si="5"/>
        <v>999</v>
      </c>
      <c r="Q147" s="734"/>
    </row>
    <row r="148" spans="1:17" x14ac:dyDescent="0.25">
      <c r="A148" s="723">
        <v>142</v>
      </c>
      <c r="B148" s="724"/>
      <c r="C148" s="724"/>
      <c r="D148" s="725"/>
      <c r="E148" s="726"/>
      <c r="F148" s="734"/>
      <c r="G148" s="734"/>
      <c r="H148" s="736"/>
      <c r="I148" s="737"/>
      <c r="J148" s="729" t="e">
        <f>IF(AND(Q148="",#REF!&gt;0,#REF!&lt;5),K148,)</f>
        <v>#REF!</v>
      </c>
      <c r="K148" s="730" t="str">
        <f>IF(D148="","ZZZ9",IF(AND(#REF!&gt;0,#REF!&lt;5),D148&amp;#REF!,D148&amp;"9"))</f>
        <v>ZZZ9</v>
      </c>
      <c r="L148" s="731">
        <f t="shared" si="3"/>
        <v>999</v>
      </c>
      <c r="M148" s="742">
        <f t="shared" si="4"/>
        <v>999</v>
      </c>
      <c r="N148" s="739"/>
      <c r="O148" s="737"/>
      <c r="P148" s="748">
        <f t="shared" si="5"/>
        <v>999</v>
      </c>
      <c r="Q148" s="737"/>
    </row>
    <row r="149" spans="1:17" x14ac:dyDescent="0.25">
      <c r="A149" s="723">
        <v>143</v>
      </c>
      <c r="B149" s="724"/>
      <c r="C149" s="724"/>
      <c r="D149" s="725"/>
      <c r="E149" s="726"/>
      <c r="F149" s="734"/>
      <c r="G149" s="734"/>
      <c r="H149" s="736"/>
      <c r="I149" s="737"/>
      <c r="J149" s="729" t="e">
        <f>IF(AND(Q149="",#REF!&gt;0,#REF!&lt;5),K149,)</f>
        <v>#REF!</v>
      </c>
      <c r="K149" s="730" t="str">
        <f>IF(D149="","ZZZ9",IF(AND(#REF!&gt;0,#REF!&lt;5),D149&amp;#REF!,D149&amp;"9"))</f>
        <v>ZZZ9</v>
      </c>
      <c r="L149" s="731">
        <f t="shared" si="3"/>
        <v>999</v>
      </c>
      <c r="M149" s="742">
        <f t="shared" si="4"/>
        <v>999</v>
      </c>
      <c r="N149" s="739"/>
      <c r="O149" s="734"/>
      <c r="P149" s="733">
        <f t="shared" si="5"/>
        <v>999</v>
      </c>
      <c r="Q149" s="734"/>
    </row>
    <row r="150" spans="1:17" x14ac:dyDescent="0.25">
      <c r="A150" s="723">
        <v>144</v>
      </c>
      <c r="B150" s="724"/>
      <c r="C150" s="724"/>
      <c r="D150" s="725"/>
      <c r="E150" s="726"/>
      <c r="F150" s="734"/>
      <c r="G150" s="734"/>
      <c r="H150" s="736"/>
      <c r="I150" s="737"/>
      <c r="J150" s="729" t="e">
        <f>IF(AND(Q150="",#REF!&gt;0,#REF!&lt;5),K150,)</f>
        <v>#REF!</v>
      </c>
      <c r="K150" s="730" t="str">
        <f>IF(D150="","ZZZ9",IF(AND(#REF!&gt;0,#REF!&lt;5),D150&amp;#REF!,D150&amp;"9"))</f>
        <v>ZZZ9</v>
      </c>
      <c r="L150" s="731">
        <f t="shared" si="3"/>
        <v>999</v>
      </c>
      <c r="M150" s="742">
        <f t="shared" si="4"/>
        <v>999</v>
      </c>
      <c r="N150" s="739"/>
      <c r="O150" s="734"/>
      <c r="P150" s="733">
        <f t="shared" si="5"/>
        <v>999</v>
      </c>
      <c r="Q150" s="734"/>
    </row>
    <row r="151" spans="1:17" x14ac:dyDescent="0.25">
      <c r="A151" s="723">
        <v>145</v>
      </c>
      <c r="B151" s="724"/>
      <c r="C151" s="724"/>
      <c r="D151" s="725"/>
      <c r="E151" s="726"/>
      <c r="F151" s="734"/>
      <c r="G151" s="734"/>
      <c r="H151" s="736"/>
      <c r="I151" s="737"/>
      <c r="J151" s="729" t="e">
        <f>IF(AND(Q151="",#REF!&gt;0,#REF!&lt;5),K151,)</f>
        <v>#REF!</v>
      </c>
      <c r="K151" s="730" t="str">
        <f>IF(D151="","ZZZ9",IF(AND(#REF!&gt;0,#REF!&lt;5),D151&amp;#REF!,D151&amp;"9"))</f>
        <v>ZZZ9</v>
      </c>
      <c r="L151" s="731">
        <f t="shared" si="3"/>
        <v>999</v>
      </c>
      <c r="M151" s="742">
        <f t="shared" si="4"/>
        <v>999</v>
      </c>
      <c r="N151" s="739"/>
      <c r="O151" s="734"/>
      <c r="P151" s="733">
        <f t="shared" si="5"/>
        <v>999</v>
      </c>
      <c r="Q151" s="734"/>
    </row>
    <row r="152" spans="1:17" x14ac:dyDescent="0.25">
      <c r="A152" s="723">
        <v>146</v>
      </c>
      <c r="B152" s="724"/>
      <c r="C152" s="724"/>
      <c r="D152" s="725"/>
      <c r="E152" s="726"/>
      <c r="F152" s="734"/>
      <c r="G152" s="734"/>
      <c r="H152" s="736"/>
      <c r="I152" s="737"/>
      <c r="J152" s="729" t="e">
        <f>IF(AND(Q152="",#REF!&gt;0,#REF!&lt;5),K152,)</f>
        <v>#REF!</v>
      </c>
      <c r="K152" s="730" t="str">
        <f>IF(D152="","ZZZ9",IF(AND(#REF!&gt;0,#REF!&lt;5),D152&amp;#REF!,D152&amp;"9"))</f>
        <v>ZZZ9</v>
      </c>
      <c r="L152" s="731">
        <f t="shared" si="3"/>
        <v>999</v>
      </c>
      <c r="M152" s="742">
        <f t="shared" si="4"/>
        <v>999</v>
      </c>
      <c r="N152" s="739"/>
      <c r="O152" s="734"/>
      <c r="P152" s="733">
        <f t="shared" si="5"/>
        <v>999</v>
      </c>
      <c r="Q152" s="734"/>
    </row>
    <row r="153" spans="1:17" x14ac:dyDescent="0.25">
      <c r="A153" s="723">
        <v>147</v>
      </c>
      <c r="B153" s="724"/>
      <c r="C153" s="724"/>
      <c r="D153" s="725"/>
      <c r="E153" s="726"/>
      <c r="F153" s="734"/>
      <c r="G153" s="734"/>
      <c r="H153" s="736"/>
      <c r="I153" s="737"/>
      <c r="J153" s="729" t="e">
        <f>IF(AND(Q153="",#REF!&gt;0,#REF!&lt;5),K153,)</f>
        <v>#REF!</v>
      </c>
      <c r="K153" s="730" t="str">
        <f>IF(D153="","ZZZ9",IF(AND(#REF!&gt;0,#REF!&lt;5),D153&amp;#REF!,D153&amp;"9"))</f>
        <v>ZZZ9</v>
      </c>
      <c r="L153" s="731">
        <f t="shared" si="3"/>
        <v>999</v>
      </c>
      <c r="M153" s="742">
        <f t="shared" si="4"/>
        <v>999</v>
      </c>
      <c r="N153" s="739"/>
      <c r="O153" s="734"/>
      <c r="P153" s="733">
        <f t="shared" si="5"/>
        <v>999</v>
      </c>
      <c r="Q153" s="734"/>
    </row>
    <row r="154" spans="1:17" x14ac:dyDescent="0.25">
      <c r="A154" s="723">
        <v>148</v>
      </c>
      <c r="B154" s="724"/>
      <c r="C154" s="724"/>
      <c r="D154" s="725"/>
      <c r="E154" s="726"/>
      <c r="F154" s="734"/>
      <c r="G154" s="734"/>
      <c r="H154" s="736"/>
      <c r="I154" s="737"/>
      <c r="J154" s="729" t="e">
        <f>IF(AND(Q154="",#REF!&gt;0,#REF!&lt;5),K154,)</f>
        <v>#REF!</v>
      </c>
      <c r="K154" s="730" t="str">
        <f>IF(D154="","ZZZ9",IF(AND(#REF!&gt;0,#REF!&lt;5),D154&amp;#REF!,D154&amp;"9"))</f>
        <v>ZZZ9</v>
      </c>
      <c r="L154" s="731">
        <f t="shared" si="3"/>
        <v>999</v>
      </c>
      <c r="M154" s="742">
        <f t="shared" si="4"/>
        <v>999</v>
      </c>
      <c r="N154" s="739"/>
      <c r="O154" s="734"/>
      <c r="P154" s="733">
        <f t="shared" si="5"/>
        <v>999</v>
      </c>
      <c r="Q154" s="734"/>
    </row>
    <row r="155" spans="1:17" x14ac:dyDescent="0.25">
      <c r="A155" s="723">
        <v>149</v>
      </c>
      <c r="B155" s="724"/>
      <c r="C155" s="724"/>
      <c r="D155" s="725"/>
      <c r="E155" s="726"/>
      <c r="F155" s="734"/>
      <c r="G155" s="734"/>
      <c r="H155" s="736"/>
      <c r="I155" s="737"/>
      <c r="J155" s="729" t="e">
        <f>IF(AND(Q155="",#REF!&gt;0,#REF!&lt;5),K155,)</f>
        <v>#REF!</v>
      </c>
      <c r="K155" s="730" t="str">
        <f>IF(D155="","ZZZ9",IF(AND(#REF!&gt;0,#REF!&lt;5),D155&amp;#REF!,D155&amp;"9"))</f>
        <v>ZZZ9</v>
      </c>
      <c r="L155" s="731">
        <f t="shared" si="3"/>
        <v>999</v>
      </c>
      <c r="M155" s="742">
        <f t="shared" si="4"/>
        <v>999</v>
      </c>
      <c r="N155" s="739"/>
      <c r="O155" s="734"/>
      <c r="P155" s="733">
        <f t="shared" si="5"/>
        <v>999</v>
      </c>
      <c r="Q155" s="734"/>
    </row>
    <row r="156" spans="1:17" x14ac:dyDescent="0.25">
      <c r="A156" s="723">
        <v>150</v>
      </c>
      <c r="B156" s="724"/>
      <c r="C156" s="724"/>
      <c r="D156" s="725"/>
      <c r="E156" s="726"/>
      <c r="F156" s="734"/>
      <c r="G156" s="734"/>
      <c r="H156" s="736"/>
      <c r="I156" s="737"/>
      <c r="J156" s="729" t="e">
        <f>IF(AND(Q156="",#REF!&gt;0,#REF!&lt;5),K156,)</f>
        <v>#REF!</v>
      </c>
      <c r="K156" s="730" t="str">
        <f>IF(D156="","ZZZ9",IF(AND(#REF!&gt;0,#REF!&lt;5),D156&amp;#REF!,D156&amp;"9"))</f>
        <v>ZZZ9</v>
      </c>
      <c r="L156" s="731">
        <f t="shared" si="3"/>
        <v>999</v>
      </c>
      <c r="M156" s="742">
        <f t="shared" si="4"/>
        <v>999</v>
      </c>
      <c r="N156" s="739"/>
      <c r="O156" s="734"/>
      <c r="P156" s="733">
        <f t="shared" si="5"/>
        <v>999</v>
      </c>
      <c r="Q156" s="734"/>
    </row>
  </sheetData>
  <conditionalFormatting sqref="A7:D156">
    <cfRule type="expression" dxfId="16" priority="14" stopIfTrue="1">
      <formula>$Q7&gt;=1</formula>
    </cfRule>
  </conditionalFormatting>
  <conditionalFormatting sqref="B7:D37">
    <cfRule type="expression" dxfId="15" priority="1" stopIfTrue="1">
      <formula>$Q7&gt;=1</formula>
    </cfRule>
  </conditionalFormatting>
  <conditionalFormatting sqref="E7:E14">
    <cfRule type="expression" dxfId="14" priority="6" stopIfTrue="1">
      <formula>AND(ROUNDDOWN(($A$4-E7)/365.25,0)&lt;=13,G7&lt;&gt;"OK")</formula>
    </cfRule>
    <cfRule type="expression" dxfId="13" priority="7" stopIfTrue="1">
      <formula>AND(ROUNDDOWN(($A$4-E7)/365.25,0)&lt;=14,G7&lt;&gt;"OK")</formula>
    </cfRule>
    <cfRule type="expression" dxfId="12" priority="8" stopIfTrue="1">
      <formula>AND(ROUNDDOWN(($A$4-E7)/365.25,0)&lt;=17,G7&lt;&gt;"OK")</formula>
    </cfRule>
    <cfRule type="expression" dxfId="11" priority="11" stopIfTrue="1">
      <formula>AND(ROUNDDOWN(($A$4-E7)/365.25,0)&lt;=13,G7&lt;&gt;"OK")</formula>
    </cfRule>
    <cfRule type="expression" dxfId="10" priority="12" stopIfTrue="1">
      <formula>AND(ROUNDDOWN(($A$4-E7)/365.25,0)&lt;=14,G7&lt;&gt;"OK")</formula>
    </cfRule>
    <cfRule type="expression" dxfId="9" priority="13" stopIfTrue="1">
      <formula>AND(ROUNDDOWN(($A$4-E7)/365.25,0)&lt;=17,G7&lt;&gt;"OK")</formula>
    </cfRule>
  </conditionalFormatting>
  <conditionalFormatting sqref="E7:E27 E29:E37">
    <cfRule type="expression" dxfId="8" priority="2" stopIfTrue="1">
      <formula>AND(ROUNDDOWN(($A$4-E7)/365.25,0)&lt;=13,G7&lt;&gt;"OK")</formula>
    </cfRule>
    <cfRule type="expression" dxfId="7" priority="3" stopIfTrue="1">
      <formula>AND(ROUNDDOWN(($A$4-E7)/365.25,0)&lt;=14,G7&lt;&gt;"OK")</formula>
    </cfRule>
    <cfRule type="expression" dxfId="6" priority="4" stopIfTrue="1">
      <formula>AND(ROUNDDOWN(($A$4-E7)/365.25,0)&lt;=17,G7&lt;&gt;"OK")</formula>
    </cfRule>
  </conditionalFormatting>
  <conditionalFormatting sqref="E7:E156">
    <cfRule type="expression" dxfId="5" priority="16" stopIfTrue="1">
      <formula>AND(ROUNDDOWN(($A$4-E7)/365.25,0)&lt;=13,G7&lt;&gt;"OK")</formula>
    </cfRule>
    <cfRule type="expression" dxfId="4" priority="17" stopIfTrue="1">
      <formula>AND(ROUNDDOWN(($A$4-E7)/365.25,0)&lt;=14,G7&lt;&gt;"OK")</formula>
    </cfRule>
    <cfRule type="expression" dxfId="3" priority="18" stopIfTrue="1">
      <formula>AND(ROUNDDOWN(($A$4-E7)/365.25,0)&lt;=17,G7&lt;&gt;"OK")</formula>
    </cfRule>
  </conditionalFormatting>
  <conditionalFormatting sqref="J7:J156">
    <cfRule type="cellIs" dxfId="2"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07937" r:id="rId4" name="Button 1">
              <controlPr defaultSize="0" print="0" autoFill="0" autoPict="0" macro="[4]!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06CAC-8B34-4BC2-9FB3-B0FCC2D71694}">
  <sheetPr codeName="Munka34">
    <tabColor indexed="11"/>
  </sheetPr>
  <dimension ref="A1:AK41"/>
  <sheetViews>
    <sheetView topLeftCell="A5" zoomScale="115" zoomScaleNormal="115" workbookViewId="0">
      <selection activeCell="L21" sqref="L21"/>
    </sheetView>
  </sheetViews>
  <sheetFormatPr defaultRowHeight="13.2" x14ac:dyDescent="0.25"/>
  <cols>
    <col min="1" max="1" width="5.44140625" style="676" customWidth="1"/>
    <col min="2" max="2" width="4.44140625" style="676" customWidth="1"/>
    <col min="3" max="3" width="8.33203125" style="676" customWidth="1"/>
    <col min="4" max="4" width="7.109375" style="676" customWidth="1"/>
    <col min="5" max="5" width="9.33203125" style="676" customWidth="1"/>
    <col min="6" max="6" width="7.109375" style="676" customWidth="1"/>
    <col min="7" max="7" width="9.33203125" style="676" customWidth="1"/>
    <col min="8" max="8" width="7.109375" style="676" customWidth="1"/>
    <col min="9" max="9" width="9.33203125" style="676" customWidth="1"/>
    <col min="10" max="10" width="21.44140625" style="676" customWidth="1"/>
    <col min="11" max="13" width="8.5546875" style="676" customWidth="1"/>
    <col min="14" max="14" width="8.88671875" style="676"/>
    <col min="15" max="15" width="5.5546875" style="676" customWidth="1"/>
    <col min="16" max="16" width="4.5546875" style="676" customWidth="1"/>
    <col min="17" max="17" width="11.6640625" style="676" customWidth="1"/>
    <col min="18" max="24" width="8.88671875" style="676"/>
    <col min="25" max="25" width="10.33203125" style="676" hidden="1" customWidth="1"/>
    <col min="26" max="37" width="0" style="676" hidden="1" customWidth="1"/>
    <col min="38" max="256" width="8.88671875" style="676"/>
    <col min="257" max="257" width="5.44140625" style="676" customWidth="1"/>
    <col min="258" max="258" width="4.44140625" style="676" customWidth="1"/>
    <col min="259" max="259" width="8.33203125" style="676" customWidth="1"/>
    <col min="260" max="260" width="7.109375" style="676" customWidth="1"/>
    <col min="261" max="261" width="9.33203125" style="676" customWidth="1"/>
    <col min="262" max="262" width="7.109375" style="676" customWidth="1"/>
    <col min="263" max="263" width="9.33203125" style="676" customWidth="1"/>
    <col min="264" max="264" width="7.109375" style="676" customWidth="1"/>
    <col min="265" max="265" width="9.33203125" style="676" customWidth="1"/>
    <col min="266" max="266" width="21.44140625" style="676" customWidth="1"/>
    <col min="267" max="269" width="8.5546875" style="676" customWidth="1"/>
    <col min="270" max="270" width="8.88671875" style="676"/>
    <col min="271" max="271" width="5.5546875" style="676" customWidth="1"/>
    <col min="272" max="272" width="4.5546875" style="676" customWidth="1"/>
    <col min="273" max="273" width="11.6640625" style="676" customWidth="1"/>
    <col min="274" max="280" width="8.88671875" style="676"/>
    <col min="281" max="293" width="0" style="676" hidden="1" customWidth="1"/>
    <col min="294" max="512" width="8.88671875" style="676"/>
    <col min="513" max="513" width="5.44140625" style="676" customWidth="1"/>
    <col min="514" max="514" width="4.44140625" style="676" customWidth="1"/>
    <col min="515" max="515" width="8.33203125" style="676" customWidth="1"/>
    <col min="516" max="516" width="7.109375" style="676" customWidth="1"/>
    <col min="517" max="517" width="9.33203125" style="676" customWidth="1"/>
    <col min="518" max="518" width="7.109375" style="676" customWidth="1"/>
    <col min="519" max="519" width="9.33203125" style="676" customWidth="1"/>
    <col min="520" max="520" width="7.109375" style="676" customWidth="1"/>
    <col min="521" max="521" width="9.33203125" style="676" customWidth="1"/>
    <col min="522" max="522" width="21.44140625" style="676" customWidth="1"/>
    <col min="523" max="525" width="8.5546875" style="676" customWidth="1"/>
    <col min="526" max="526" width="8.88671875" style="676"/>
    <col min="527" max="527" width="5.5546875" style="676" customWidth="1"/>
    <col min="528" max="528" width="4.5546875" style="676" customWidth="1"/>
    <col min="529" max="529" width="11.6640625" style="676" customWidth="1"/>
    <col min="530" max="536" width="8.88671875" style="676"/>
    <col min="537" max="549" width="0" style="676" hidden="1" customWidth="1"/>
    <col min="550" max="768" width="8.88671875" style="676"/>
    <col min="769" max="769" width="5.44140625" style="676" customWidth="1"/>
    <col min="770" max="770" width="4.44140625" style="676" customWidth="1"/>
    <col min="771" max="771" width="8.33203125" style="676" customWidth="1"/>
    <col min="772" max="772" width="7.109375" style="676" customWidth="1"/>
    <col min="773" max="773" width="9.33203125" style="676" customWidth="1"/>
    <col min="774" max="774" width="7.109375" style="676" customWidth="1"/>
    <col min="775" max="775" width="9.33203125" style="676" customWidth="1"/>
    <col min="776" max="776" width="7.109375" style="676" customWidth="1"/>
    <col min="777" max="777" width="9.33203125" style="676" customWidth="1"/>
    <col min="778" max="778" width="21.44140625" style="676" customWidth="1"/>
    <col min="779" max="781" width="8.5546875" style="676" customWidth="1"/>
    <col min="782" max="782" width="8.88671875" style="676"/>
    <col min="783" max="783" width="5.5546875" style="676" customWidth="1"/>
    <col min="784" max="784" width="4.5546875" style="676" customWidth="1"/>
    <col min="785" max="785" width="11.6640625" style="676" customWidth="1"/>
    <col min="786" max="792" width="8.88671875" style="676"/>
    <col min="793" max="805" width="0" style="676" hidden="1" customWidth="1"/>
    <col min="806" max="1024" width="8.88671875" style="676"/>
    <col min="1025" max="1025" width="5.44140625" style="676" customWidth="1"/>
    <col min="1026" max="1026" width="4.44140625" style="676" customWidth="1"/>
    <col min="1027" max="1027" width="8.33203125" style="676" customWidth="1"/>
    <col min="1028" max="1028" width="7.109375" style="676" customWidth="1"/>
    <col min="1029" max="1029" width="9.33203125" style="676" customWidth="1"/>
    <col min="1030" max="1030" width="7.109375" style="676" customWidth="1"/>
    <col min="1031" max="1031" width="9.33203125" style="676" customWidth="1"/>
    <col min="1032" max="1032" width="7.109375" style="676" customWidth="1"/>
    <col min="1033" max="1033" width="9.33203125" style="676" customWidth="1"/>
    <col min="1034" max="1034" width="21.44140625" style="676" customWidth="1"/>
    <col min="1035" max="1037" width="8.5546875" style="676" customWidth="1"/>
    <col min="1038" max="1038" width="8.88671875" style="676"/>
    <col min="1039" max="1039" width="5.5546875" style="676" customWidth="1"/>
    <col min="1040" max="1040" width="4.5546875" style="676" customWidth="1"/>
    <col min="1041" max="1041" width="11.6640625" style="676" customWidth="1"/>
    <col min="1042" max="1048" width="8.88671875" style="676"/>
    <col min="1049" max="1061" width="0" style="676" hidden="1" customWidth="1"/>
    <col min="1062" max="1280" width="8.88671875" style="676"/>
    <col min="1281" max="1281" width="5.44140625" style="676" customWidth="1"/>
    <col min="1282" max="1282" width="4.44140625" style="676" customWidth="1"/>
    <col min="1283" max="1283" width="8.33203125" style="676" customWidth="1"/>
    <col min="1284" max="1284" width="7.109375" style="676" customWidth="1"/>
    <col min="1285" max="1285" width="9.33203125" style="676" customWidth="1"/>
    <col min="1286" max="1286" width="7.109375" style="676" customWidth="1"/>
    <col min="1287" max="1287" width="9.33203125" style="676" customWidth="1"/>
    <col min="1288" max="1288" width="7.109375" style="676" customWidth="1"/>
    <col min="1289" max="1289" width="9.33203125" style="676" customWidth="1"/>
    <col min="1290" max="1290" width="21.44140625" style="676" customWidth="1"/>
    <col min="1291" max="1293" width="8.5546875" style="676" customWidth="1"/>
    <col min="1294" max="1294" width="8.88671875" style="676"/>
    <col min="1295" max="1295" width="5.5546875" style="676" customWidth="1"/>
    <col min="1296" max="1296" width="4.5546875" style="676" customWidth="1"/>
    <col min="1297" max="1297" width="11.6640625" style="676" customWidth="1"/>
    <col min="1298" max="1304" width="8.88671875" style="676"/>
    <col min="1305" max="1317" width="0" style="676" hidden="1" customWidth="1"/>
    <col min="1318" max="1536" width="8.88671875" style="676"/>
    <col min="1537" max="1537" width="5.44140625" style="676" customWidth="1"/>
    <col min="1538" max="1538" width="4.44140625" style="676" customWidth="1"/>
    <col min="1539" max="1539" width="8.33203125" style="676" customWidth="1"/>
    <col min="1540" max="1540" width="7.109375" style="676" customWidth="1"/>
    <col min="1541" max="1541" width="9.33203125" style="676" customWidth="1"/>
    <col min="1542" max="1542" width="7.109375" style="676" customWidth="1"/>
    <col min="1543" max="1543" width="9.33203125" style="676" customWidth="1"/>
    <col min="1544" max="1544" width="7.109375" style="676" customWidth="1"/>
    <col min="1545" max="1545" width="9.33203125" style="676" customWidth="1"/>
    <col min="1546" max="1546" width="21.44140625" style="676" customWidth="1"/>
    <col min="1547" max="1549" width="8.5546875" style="676" customWidth="1"/>
    <col min="1550" max="1550" width="8.88671875" style="676"/>
    <col min="1551" max="1551" width="5.5546875" style="676" customWidth="1"/>
    <col min="1552" max="1552" width="4.5546875" style="676" customWidth="1"/>
    <col min="1553" max="1553" width="11.6640625" style="676" customWidth="1"/>
    <col min="1554" max="1560" width="8.88671875" style="676"/>
    <col min="1561" max="1573" width="0" style="676" hidden="1" customWidth="1"/>
    <col min="1574" max="1792" width="8.88671875" style="676"/>
    <col min="1793" max="1793" width="5.44140625" style="676" customWidth="1"/>
    <col min="1794" max="1794" width="4.44140625" style="676" customWidth="1"/>
    <col min="1795" max="1795" width="8.33203125" style="676" customWidth="1"/>
    <col min="1796" max="1796" width="7.109375" style="676" customWidth="1"/>
    <col min="1797" max="1797" width="9.33203125" style="676" customWidth="1"/>
    <col min="1798" max="1798" width="7.109375" style="676" customWidth="1"/>
    <col min="1799" max="1799" width="9.33203125" style="676" customWidth="1"/>
    <col min="1800" max="1800" width="7.109375" style="676" customWidth="1"/>
    <col min="1801" max="1801" width="9.33203125" style="676" customWidth="1"/>
    <col min="1802" max="1802" width="21.44140625" style="676" customWidth="1"/>
    <col min="1803" max="1805" width="8.5546875" style="676" customWidth="1"/>
    <col min="1806" max="1806" width="8.88671875" style="676"/>
    <col min="1807" max="1807" width="5.5546875" style="676" customWidth="1"/>
    <col min="1808" max="1808" width="4.5546875" style="676" customWidth="1"/>
    <col min="1809" max="1809" width="11.6640625" style="676" customWidth="1"/>
    <col min="1810" max="1816" width="8.88671875" style="676"/>
    <col min="1817" max="1829" width="0" style="676" hidden="1" customWidth="1"/>
    <col min="1830" max="2048" width="8.88671875" style="676"/>
    <col min="2049" max="2049" width="5.44140625" style="676" customWidth="1"/>
    <col min="2050" max="2050" width="4.44140625" style="676" customWidth="1"/>
    <col min="2051" max="2051" width="8.33203125" style="676" customWidth="1"/>
    <col min="2052" max="2052" width="7.109375" style="676" customWidth="1"/>
    <col min="2053" max="2053" width="9.33203125" style="676" customWidth="1"/>
    <col min="2054" max="2054" width="7.109375" style="676" customWidth="1"/>
    <col min="2055" max="2055" width="9.33203125" style="676" customWidth="1"/>
    <col min="2056" max="2056" width="7.109375" style="676" customWidth="1"/>
    <col min="2057" max="2057" width="9.33203125" style="676" customWidth="1"/>
    <col min="2058" max="2058" width="21.44140625" style="676" customWidth="1"/>
    <col min="2059" max="2061" width="8.5546875" style="676" customWidth="1"/>
    <col min="2062" max="2062" width="8.88671875" style="676"/>
    <col min="2063" max="2063" width="5.5546875" style="676" customWidth="1"/>
    <col min="2064" max="2064" width="4.5546875" style="676" customWidth="1"/>
    <col min="2065" max="2065" width="11.6640625" style="676" customWidth="1"/>
    <col min="2066" max="2072" width="8.88671875" style="676"/>
    <col min="2073" max="2085" width="0" style="676" hidden="1" customWidth="1"/>
    <col min="2086" max="2304" width="8.88671875" style="676"/>
    <col min="2305" max="2305" width="5.44140625" style="676" customWidth="1"/>
    <col min="2306" max="2306" width="4.44140625" style="676" customWidth="1"/>
    <col min="2307" max="2307" width="8.33203125" style="676" customWidth="1"/>
    <col min="2308" max="2308" width="7.109375" style="676" customWidth="1"/>
    <col min="2309" max="2309" width="9.33203125" style="676" customWidth="1"/>
    <col min="2310" max="2310" width="7.109375" style="676" customWidth="1"/>
    <col min="2311" max="2311" width="9.33203125" style="676" customWidth="1"/>
    <col min="2312" max="2312" width="7.109375" style="676" customWidth="1"/>
    <col min="2313" max="2313" width="9.33203125" style="676" customWidth="1"/>
    <col min="2314" max="2314" width="21.44140625" style="676" customWidth="1"/>
    <col min="2315" max="2317" width="8.5546875" style="676" customWidth="1"/>
    <col min="2318" max="2318" width="8.88671875" style="676"/>
    <col min="2319" max="2319" width="5.5546875" style="676" customWidth="1"/>
    <col min="2320" max="2320" width="4.5546875" style="676" customWidth="1"/>
    <col min="2321" max="2321" width="11.6640625" style="676" customWidth="1"/>
    <col min="2322" max="2328" width="8.88671875" style="676"/>
    <col min="2329" max="2341" width="0" style="676" hidden="1" customWidth="1"/>
    <col min="2342" max="2560" width="8.88671875" style="676"/>
    <col min="2561" max="2561" width="5.44140625" style="676" customWidth="1"/>
    <col min="2562" max="2562" width="4.44140625" style="676" customWidth="1"/>
    <col min="2563" max="2563" width="8.33203125" style="676" customWidth="1"/>
    <col min="2564" max="2564" width="7.109375" style="676" customWidth="1"/>
    <col min="2565" max="2565" width="9.33203125" style="676" customWidth="1"/>
    <col min="2566" max="2566" width="7.109375" style="676" customWidth="1"/>
    <col min="2567" max="2567" width="9.33203125" style="676" customWidth="1"/>
    <col min="2568" max="2568" width="7.109375" style="676" customWidth="1"/>
    <col min="2569" max="2569" width="9.33203125" style="676" customWidth="1"/>
    <col min="2570" max="2570" width="21.44140625" style="676" customWidth="1"/>
    <col min="2571" max="2573" width="8.5546875" style="676" customWidth="1"/>
    <col min="2574" max="2574" width="8.88671875" style="676"/>
    <col min="2575" max="2575" width="5.5546875" style="676" customWidth="1"/>
    <col min="2576" max="2576" width="4.5546875" style="676" customWidth="1"/>
    <col min="2577" max="2577" width="11.6640625" style="676" customWidth="1"/>
    <col min="2578" max="2584" width="8.88671875" style="676"/>
    <col min="2585" max="2597" width="0" style="676" hidden="1" customWidth="1"/>
    <col min="2598" max="2816" width="8.88671875" style="676"/>
    <col min="2817" max="2817" width="5.44140625" style="676" customWidth="1"/>
    <col min="2818" max="2818" width="4.44140625" style="676" customWidth="1"/>
    <col min="2819" max="2819" width="8.33203125" style="676" customWidth="1"/>
    <col min="2820" max="2820" width="7.109375" style="676" customWidth="1"/>
    <col min="2821" max="2821" width="9.33203125" style="676" customWidth="1"/>
    <col min="2822" max="2822" width="7.109375" style="676" customWidth="1"/>
    <col min="2823" max="2823" width="9.33203125" style="676" customWidth="1"/>
    <col min="2824" max="2824" width="7.109375" style="676" customWidth="1"/>
    <col min="2825" max="2825" width="9.33203125" style="676" customWidth="1"/>
    <col min="2826" max="2826" width="21.44140625" style="676" customWidth="1"/>
    <col min="2827" max="2829" width="8.5546875" style="676" customWidth="1"/>
    <col min="2830" max="2830" width="8.88671875" style="676"/>
    <col min="2831" max="2831" width="5.5546875" style="676" customWidth="1"/>
    <col min="2832" max="2832" width="4.5546875" style="676" customWidth="1"/>
    <col min="2833" max="2833" width="11.6640625" style="676" customWidth="1"/>
    <col min="2834" max="2840" width="8.88671875" style="676"/>
    <col min="2841" max="2853" width="0" style="676" hidden="1" customWidth="1"/>
    <col min="2854" max="3072" width="8.88671875" style="676"/>
    <col min="3073" max="3073" width="5.44140625" style="676" customWidth="1"/>
    <col min="3074" max="3074" width="4.44140625" style="676" customWidth="1"/>
    <col min="3075" max="3075" width="8.33203125" style="676" customWidth="1"/>
    <col min="3076" max="3076" width="7.109375" style="676" customWidth="1"/>
    <col min="3077" max="3077" width="9.33203125" style="676" customWidth="1"/>
    <col min="3078" max="3078" width="7.109375" style="676" customWidth="1"/>
    <col min="3079" max="3079" width="9.33203125" style="676" customWidth="1"/>
    <col min="3080" max="3080" width="7.109375" style="676" customWidth="1"/>
    <col min="3081" max="3081" width="9.33203125" style="676" customWidth="1"/>
    <col min="3082" max="3082" width="21.44140625" style="676" customWidth="1"/>
    <col min="3083" max="3085" width="8.5546875" style="676" customWidth="1"/>
    <col min="3086" max="3086" width="8.88671875" style="676"/>
    <col min="3087" max="3087" width="5.5546875" style="676" customWidth="1"/>
    <col min="3088" max="3088" width="4.5546875" style="676" customWidth="1"/>
    <col min="3089" max="3089" width="11.6640625" style="676" customWidth="1"/>
    <col min="3090" max="3096" width="8.88671875" style="676"/>
    <col min="3097" max="3109" width="0" style="676" hidden="1" customWidth="1"/>
    <col min="3110" max="3328" width="8.88671875" style="676"/>
    <col min="3329" max="3329" width="5.44140625" style="676" customWidth="1"/>
    <col min="3330" max="3330" width="4.44140625" style="676" customWidth="1"/>
    <col min="3331" max="3331" width="8.33203125" style="676" customWidth="1"/>
    <col min="3332" max="3332" width="7.109375" style="676" customWidth="1"/>
    <col min="3333" max="3333" width="9.33203125" style="676" customWidth="1"/>
    <col min="3334" max="3334" width="7.109375" style="676" customWidth="1"/>
    <col min="3335" max="3335" width="9.33203125" style="676" customWidth="1"/>
    <col min="3336" max="3336" width="7.109375" style="676" customWidth="1"/>
    <col min="3337" max="3337" width="9.33203125" style="676" customWidth="1"/>
    <col min="3338" max="3338" width="21.44140625" style="676" customWidth="1"/>
    <col min="3339" max="3341" width="8.5546875" style="676" customWidth="1"/>
    <col min="3342" max="3342" width="8.88671875" style="676"/>
    <col min="3343" max="3343" width="5.5546875" style="676" customWidth="1"/>
    <col min="3344" max="3344" width="4.5546875" style="676" customWidth="1"/>
    <col min="3345" max="3345" width="11.6640625" style="676" customWidth="1"/>
    <col min="3346" max="3352" width="8.88671875" style="676"/>
    <col min="3353" max="3365" width="0" style="676" hidden="1" customWidth="1"/>
    <col min="3366" max="3584" width="8.88671875" style="676"/>
    <col min="3585" max="3585" width="5.44140625" style="676" customWidth="1"/>
    <col min="3586" max="3586" width="4.44140625" style="676" customWidth="1"/>
    <col min="3587" max="3587" width="8.33203125" style="676" customWidth="1"/>
    <col min="3588" max="3588" width="7.109375" style="676" customWidth="1"/>
    <col min="3589" max="3589" width="9.33203125" style="676" customWidth="1"/>
    <col min="3590" max="3590" width="7.109375" style="676" customWidth="1"/>
    <col min="3591" max="3591" width="9.33203125" style="676" customWidth="1"/>
    <col min="3592" max="3592" width="7.109375" style="676" customWidth="1"/>
    <col min="3593" max="3593" width="9.33203125" style="676" customWidth="1"/>
    <col min="3594" max="3594" width="21.44140625" style="676" customWidth="1"/>
    <col min="3595" max="3597" width="8.5546875" style="676" customWidth="1"/>
    <col min="3598" max="3598" width="8.88671875" style="676"/>
    <col min="3599" max="3599" width="5.5546875" style="676" customWidth="1"/>
    <col min="3600" max="3600" width="4.5546875" style="676" customWidth="1"/>
    <col min="3601" max="3601" width="11.6640625" style="676" customWidth="1"/>
    <col min="3602" max="3608" width="8.88671875" style="676"/>
    <col min="3609" max="3621" width="0" style="676" hidden="1" customWidth="1"/>
    <col min="3622" max="3840" width="8.88671875" style="676"/>
    <col min="3841" max="3841" width="5.44140625" style="676" customWidth="1"/>
    <col min="3842" max="3842" width="4.44140625" style="676" customWidth="1"/>
    <col min="3843" max="3843" width="8.33203125" style="676" customWidth="1"/>
    <col min="3844" max="3844" width="7.109375" style="676" customWidth="1"/>
    <col min="3845" max="3845" width="9.33203125" style="676" customWidth="1"/>
    <col min="3846" max="3846" width="7.109375" style="676" customWidth="1"/>
    <col min="3847" max="3847" width="9.33203125" style="676" customWidth="1"/>
    <col min="3848" max="3848" width="7.109375" style="676" customWidth="1"/>
    <col min="3849" max="3849" width="9.33203125" style="676" customWidth="1"/>
    <col min="3850" max="3850" width="21.44140625" style="676" customWidth="1"/>
    <col min="3851" max="3853" width="8.5546875" style="676" customWidth="1"/>
    <col min="3854" max="3854" width="8.88671875" style="676"/>
    <col min="3855" max="3855" width="5.5546875" style="676" customWidth="1"/>
    <col min="3856" max="3856" width="4.5546875" style="676" customWidth="1"/>
    <col min="3857" max="3857" width="11.6640625" style="676" customWidth="1"/>
    <col min="3858" max="3864" width="8.88671875" style="676"/>
    <col min="3865" max="3877" width="0" style="676" hidden="1" customWidth="1"/>
    <col min="3878" max="4096" width="8.88671875" style="676"/>
    <col min="4097" max="4097" width="5.44140625" style="676" customWidth="1"/>
    <col min="4098" max="4098" width="4.44140625" style="676" customWidth="1"/>
    <col min="4099" max="4099" width="8.33203125" style="676" customWidth="1"/>
    <col min="4100" max="4100" width="7.109375" style="676" customWidth="1"/>
    <col min="4101" max="4101" width="9.33203125" style="676" customWidth="1"/>
    <col min="4102" max="4102" width="7.109375" style="676" customWidth="1"/>
    <col min="4103" max="4103" width="9.33203125" style="676" customWidth="1"/>
    <col min="4104" max="4104" width="7.109375" style="676" customWidth="1"/>
    <col min="4105" max="4105" width="9.33203125" style="676" customWidth="1"/>
    <col min="4106" max="4106" width="21.44140625" style="676" customWidth="1"/>
    <col min="4107" max="4109" width="8.5546875" style="676" customWidth="1"/>
    <col min="4110" max="4110" width="8.88671875" style="676"/>
    <col min="4111" max="4111" width="5.5546875" style="676" customWidth="1"/>
    <col min="4112" max="4112" width="4.5546875" style="676" customWidth="1"/>
    <col min="4113" max="4113" width="11.6640625" style="676" customWidth="1"/>
    <col min="4114" max="4120" width="8.88671875" style="676"/>
    <col min="4121" max="4133" width="0" style="676" hidden="1" customWidth="1"/>
    <col min="4134" max="4352" width="8.88671875" style="676"/>
    <col min="4353" max="4353" width="5.44140625" style="676" customWidth="1"/>
    <col min="4354" max="4354" width="4.44140625" style="676" customWidth="1"/>
    <col min="4355" max="4355" width="8.33203125" style="676" customWidth="1"/>
    <col min="4356" max="4356" width="7.109375" style="676" customWidth="1"/>
    <col min="4357" max="4357" width="9.33203125" style="676" customWidth="1"/>
    <col min="4358" max="4358" width="7.109375" style="676" customWidth="1"/>
    <col min="4359" max="4359" width="9.33203125" style="676" customWidth="1"/>
    <col min="4360" max="4360" width="7.109375" style="676" customWidth="1"/>
    <col min="4361" max="4361" width="9.33203125" style="676" customWidth="1"/>
    <col min="4362" max="4362" width="21.44140625" style="676" customWidth="1"/>
    <col min="4363" max="4365" width="8.5546875" style="676" customWidth="1"/>
    <col min="4366" max="4366" width="8.88671875" style="676"/>
    <col min="4367" max="4367" width="5.5546875" style="676" customWidth="1"/>
    <col min="4368" max="4368" width="4.5546875" style="676" customWidth="1"/>
    <col min="4369" max="4369" width="11.6640625" style="676" customWidth="1"/>
    <col min="4370" max="4376" width="8.88671875" style="676"/>
    <col min="4377" max="4389" width="0" style="676" hidden="1" customWidth="1"/>
    <col min="4390" max="4608" width="8.88671875" style="676"/>
    <col min="4609" max="4609" width="5.44140625" style="676" customWidth="1"/>
    <col min="4610" max="4610" width="4.44140625" style="676" customWidth="1"/>
    <col min="4611" max="4611" width="8.33203125" style="676" customWidth="1"/>
    <col min="4612" max="4612" width="7.109375" style="676" customWidth="1"/>
    <col min="4613" max="4613" width="9.33203125" style="676" customWidth="1"/>
    <col min="4614" max="4614" width="7.109375" style="676" customWidth="1"/>
    <col min="4615" max="4615" width="9.33203125" style="676" customWidth="1"/>
    <col min="4616" max="4616" width="7.109375" style="676" customWidth="1"/>
    <col min="4617" max="4617" width="9.33203125" style="676" customWidth="1"/>
    <col min="4618" max="4618" width="21.44140625" style="676" customWidth="1"/>
    <col min="4619" max="4621" width="8.5546875" style="676" customWidth="1"/>
    <col min="4622" max="4622" width="8.88671875" style="676"/>
    <col min="4623" max="4623" width="5.5546875" style="676" customWidth="1"/>
    <col min="4624" max="4624" width="4.5546875" style="676" customWidth="1"/>
    <col min="4625" max="4625" width="11.6640625" style="676" customWidth="1"/>
    <col min="4626" max="4632" width="8.88671875" style="676"/>
    <col min="4633" max="4645" width="0" style="676" hidden="1" customWidth="1"/>
    <col min="4646" max="4864" width="8.88671875" style="676"/>
    <col min="4865" max="4865" width="5.44140625" style="676" customWidth="1"/>
    <col min="4866" max="4866" width="4.44140625" style="676" customWidth="1"/>
    <col min="4867" max="4867" width="8.33203125" style="676" customWidth="1"/>
    <col min="4868" max="4868" width="7.109375" style="676" customWidth="1"/>
    <col min="4869" max="4869" width="9.33203125" style="676" customWidth="1"/>
    <col min="4870" max="4870" width="7.109375" style="676" customWidth="1"/>
    <col min="4871" max="4871" width="9.33203125" style="676" customWidth="1"/>
    <col min="4872" max="4872" width="7.109375" style="676" customWidth="1"/>
    <col min="4873" max="4873" width="9.33203125" style="676" customWidth="1"/>
    <col min="4874" max="4874" width="21.44140625" style="676" customWidth="1"/>
    <col min="4875" max="4877" width="8.5546875" style="676" customWidth="1"/>
    <col min="4878" max="4878" width="8.88671875" style="676"/>
    <col min="4879" max="4879" width="5.5546875" style="676" customWidth="1"/>
    <col min="4880" max="4880" width="4.5546875" style="676" customWidth="1"/>
    <col min="4881" max="4881" width="11.6640625" style="676" customWidth="1"/>
    <col min="4882" max="4888" width="8.88671875" style="676"/>
    <col min="4889" max="4901" width="0" style="676" hidden="1" customWidth="1"/>
    <col min="4902" max="5120" width="8.88671875" style="676"/>
    <col min="5121" max="5121" width="5.44140625" style="676" customWidth="1"/>
    <col min="5122" max="5122" width="4.44140625" style="676" customWidth="1"/>
    <col min="5123" max="5123" width="8.33203125" style="676" customWidth="1"/>
    <col min="5124" max="5124" width="7.109375" style="676" customWidth="1"/>
    <col min="5125" max="5125" width="9.33203125" style="676" customWidth="1"/>
    <col min="5126" max="5126" width="7.109375" style="676" customWidth="1"/>
    <col min="5127" max="5127" width="9.33203125" style="676" customWidth="1"/>
    <col min="5128" max="5128" width="7.109375" style="676" customWidth="1"/>
    <col min="5129" max="5129" width="9.33203125" style="676" customWidth="1"/>
    <col min="5130" max="5130" width="21.44140625" style="676" customWidth="1"/>
    <col min="5131" max="5133" width="8.5546875" style="676" customWidth="1"/>
    <col min="5134" max="5134" width="8.88671875" style="676"/>
    <col min="5135" max="5135" width="5.5546875" style="676" customWidth="1"/>
    <col min="5136" max="5136" width="4.5546875" style="676" customWidth="1"/>
    <col min="5137" max="5137" width="11.6640625" style="676" customWidth="1"/>
    <col min="5138" max="5144" width="8.88671875" style="676"/>
    <col min="5145" max="5157" width="0" style="676" hidden="1" customWidth="1"/>
    <col min="5158" max="5376" width="8.88671875" style="676"/>
    <col min="5377" max="5377" width="5.44140625" style="676" customWidth="1"/>
    <col min="5378" max="5378" width="4.44140625" style="676" customWidth="1"/>
    <col min="5379" max="5379" width="8.33203125" style="676" customWidth="1"/>
    <col min="5380" max="5380" width="7.109375" style="676" customWidth="1"/>
    <col min="5381" max="5381" width="9.33203125" style="676" customWidth="1"/>
    <col min="5382" max="5382" width="7.109375" style="676" customWidth="1"/>
    <col min="5383" max="5383" width="9.33203125" style="676" customWidth="1"/>
    <col min="5384" max="5384" width="7.109375" style="676" customWidth="1"/>
    <col min="5385" max="5385" width="9.33203125" style="676" customWidth="1"/>
    <col min="5386" max="5386" width="21.44140625" style="676" customWidth="1"/>
    <col min="5387" max="5389" width="8.5546875" style="676" customWidth="1"/>
    <col min="5390" max="5390" width="8.88671875" style="676"/>
    <col min="5391" max="5391" width="5.5546875" style="676" customWidth="1"/>
    <col min="5392" max="5392" width="4.5546875" style="676" customWidth="1"/>
    <col min="5393" max="5393" width="11.6640625" style="676" customWidth="1"/>
    <col min="5394" max="5400" width="8.88671875" style="676"/>
    <col min="5401" max="5413" width="0" style="676" hidden="1" customWidth="1"/>
    <col min="5414" max="5632" width="8.88671875" style="676"/>
    <col min="5633" max="5633" width="5.44140625" style="676" customWidth="1"/>
    <col min="5634" max="5634" width="4.44140625" style="676" customWidth="1"/>
    <col min="5635" max="5635" width="8.33203125" style="676" customWidth="1"/>
    <col min="5636" max="5636" width="7.109375" style="676" customWidth="1"/>
    <col min="5637" max="5637" width="9.33203125" style="676" customWidth="1"/>
    <col min="5638" max="5638" width="7.109375" style="676" customWidth="1"/>
    <col min="5639" max="5639" width="9.33203125" style="676" customWidth="1"/>
    <col min="5640" max="5640" width="7.109375" style="676" customWidth="1"/>
    <col min="5641" max="5641" width="9.33203125" style="676" customWidth="1"/>
    <col min="5642" max="5642" width="21.44140625" style="676" customWidth="1"/>
    <col min="5643" max="5645" width="8.5546875" style="676" customWidth="1"/>
    <col min="5646" max="5646" width="8.88671875" style="676"/>
    <col min="5647" max="5647" width="5.5546875" style="676" customWidth="1"/>
    <col min="5648" max="5648" width="4.5546875" style="676" customWidth="1"/>
    <col min="5649" max="5649" width="11.6640625" style="676" customWidth="1"/>
    <col min="5650" max="5656" width="8.88671875" style="676"/>
    <col min="5657" max="5669" width="0" style="676" hidden="1" customWidth="1"/>
    <col min="5670" max="5888" width="8.88671875" style="676"/>
    <col min="5889" max="5889" width="5.44140625" style="676" customWidth="1"/>
    <col min="5890" max="5890" width="4.44140625" style="676" customWidth="1"/>
    <col min="5891" max="5891" width="8.33203125" style="676" customWidth="1"/>
    <col min="5892" max="5892" width="7.109375" style="676" customWidth="1"/>
    <col min="5893" max="5893" width="9.33203125" style="676" customWidth="1"/>
    <col min="5894" max="5894" width="7.109375" style="676" customWidth="1"/>
    <col min="5895" max="5895" width="9.33203125" style="676" customWidth="1"/>
    <col min="5896" max="5896" width="7.109375" style="676" customWidth="1"/>
    <col min="5897" max="5897" width="9.33203125" style="676" customWidth="1"/>
    <col min="5898" max="5898" width="21.44140625" style="676" customWidth="1"/>
    <col min="5899" max="5901" width="8.5546875" style="676" customWidth="1"/>
    <col min="5902" max="5902" width="8.88671875" style="676"/>
    <col min="5903" max="5903" width="5.5546875" style="676" customWidth="1"/>
    <col min="5904" max="5904" width="4.5546875" style="676" customWidth="1"/>
    <col min="5905" max="5905" width="11.6640625" style="676" customWidth="1"/>
    <col min="5906" max="5912" width="8.88671875" style="676"/>
    <col min="5913" max="5925" width="0" style="676" hidden="1" customWidth="1"/>
    <col min="5926" max="6144" width="8.88671875" style="676"/>
    <col min="6145" max="6145" width="5.44140625" style="676" customWidth="1"/>
    <col min="6146" max="6146" width="4.44140625" style="676" customWidth="1"/>
    <col min="6147" max="6147" width="8.33203125" style="676" customWidth="1"/>
    <col min="6148" max="6148" width="7.109375" style="676" customWidth="1"/>
    <col min="6149" max="6149" width="9.33203125" style="676" customWidth="1"/>
    <col min="6150" max="6150" width="7.109375" style="676" customWidth="1"/>
    <col min="6151" max="6151" width="9.33203125" style="676" customWidth="1"/>
    <col min="6152" max="6152" width="7.109375" style="676" customWidth="1"/>
    <col min="6153" max="6153" width="9.33203125" style="676" customWidth="1"/>
    <col min="6154" max="6154" width="21.44140625" style="676" customWidth="1"/>
    <col min="6155" max="6157" width="8.5546875" style="676" customWidth="1"/>
    <col min="6158" max="6158" width="8.88671875" style="676"/>
    <col min="6159" max="6159" width="5.5546875" style="676" customWidth="1"/>
    <col min="6160" max="6160" width="4.5546875" style="676" customWidth="1"/>
    <col min="6161" max="6161" width="11.6640625" style="676" customWidth="1"/>
    <col min="6162" max="6168" width="8.88671875" style="676"/>
    <col min="6169" max="6181" width="0" style="676" hidden="1" customWidth="1"/>
    <col min="6182" max="6400" width="8.88671875" style="676"/>
    <col min="6401" max="6401" width="5.44140625" style="676" customWidth="1"/>
    <col min="6402" max="6402" width="4.44140625" style="676" customWidth="1"/>
    <col min="6403" max="6403" width="8.33203125" style="676" customWidth="1"/>
    <col min="6404" max="6404" width="7.109375" style="676" customWidth="1"/>
    <col min="6405" max="6405" width="9.33203125" style="676" customWidth="1"/>
    <col min="6406" max="6406" width="7.109375" style="676" customWidth="1"/>
    <col min="6407" max="6407" width="9.33203125" style="676" customWidth="1"/>
    <col min="6408" max="6408" width="7.109375" style="676" customWidth="1"/>
    <col min="6409" max="6409" width="9.33203125" style="676" customWidth="1"/>
    <col min="6410" max="6410" width="21.44140625" style="676" customWidth="1"/>
    <col min="6411" max="6413" width="8.5546875" style="676" customWidth="1"/>
    <col min="6414" max="6414" width="8.88671875" style="676"/>
    <col min="6415" max="6415" width="5.5546875" style="676" customWidth="1"/>
    <col min="6416" max="6416" width="4.5546875" style="676" customWidth="1"/>
    <col min="6417" max="6417" width="11.6640625" style="676" customWidth="1"/>
    <col min="6418" max="6424" width="8.88671875" style="676"/>
    <col min="6425" max="6437" width="0" style="676" hidden="1" customWidth="1"/>
    <col min="6438" max="6656" width="8.88671875" style="676"/>
    <col min="6657" max="6657" width="5.44140625" style="676" customWidth="1"/>
    <col min="6658" max="6658" width="4.44140625" style="676" customWidth="1"/>
    <col min="6659" max="6659" width="8.33203125" style="676" customWidth="1"/>
    <col min="6660" max="6660" width="7.109375" style="676" customWidth="1"/>
    <col min="6661" max="6661" width="9.33203125" style="676" customWidth="1"/>
    <col min="6662" max="6662" width="7.109375" style="676" customWidth="1"/>
    <col min="6663" max="6663" width="9.33203125" style="676" customWidth="1"/>
    <col min="6664" max="6664" width="7.109375" style="676" customWidth="1"/>
    <col min="6665" max="6665" width="9.33203125" style="676" customWidth="1"/>
    <col min="6666" max="6666" width="21.44140625" style="676" customWidth="1"/>
    <col min="6667" max="6669" width="8.5546875" style="676" customWidth="1"/>
    <col min="6670" max="6670" width="8.88671875" style="676"/>
    <col min="6671" max="6671" width="5.5546875" style="676" customWidth="1"/>
    <col min="6672" max="6672" width="4.5546875" style="676" customWidth="1"/>
    <col min="6673" max="6673" width="11.6640625" style="676" customWidth="1"/>
    <col min="6674" max="6680" width="8.88671875" style="676"/>
    <col min="6681" max="6693" width="0" style="676" hidden="1" customWidth="1"/>
    <col min="6694" max="6912" width="8.88671875" style="676"/>
    <col min="6913" max="6913" width="5.44140625" style="676" customWidth="1"/>
    <col min="6914" max="6914" width="4.44140625" style="676" customWidth="1"/>
    <col min="6915" max="6915" width="8.33203125" style="676" customWidth="1"/>
    <col min="6916" max="6916" width="7.109375" style="676" customWidth="1"/>
    <col min="6917" max="6917" width="9.33203125" style="676" customWidth="1"/>
    <col min="6918" max="6918" width="7.109375" style="676" customWidth="1"/>
    <col min="6919" max="6919" width="9.33203125" style="676" customWidth="1"/>
    <col min="6920" max="6920" width="7.109375" style="676" customWidth="1"/>
    <col min="6921" max="6921" width="9.33203125" style="676" customWidth="1"/>
    <col min="6922" max="6922" width="21.44140625" style="676" customWidth="1"/>
    <col min="6923" max="6925" width="8.5546875" style="676" customWidth="1"/>
    <col min="6926" max="6926" width="8.88671875" style="676"/>
    <col min="6927" max="6927" width="5.5546875" style="676" customWidth="1"/>
    <col min="6928" max="6928" width="4.5546875" style="676" customWidth="1"/>
    <col min="6929" max="6929" width="11.6640625" style="676" customWidth="1"/>
    <col min="6930" max="6936" width="8.88671875" style="676"/>
    <col min="6937" max="6949" width="0" style="676" hidden="1" customWidth="1"/>
    <col min="6950" max="7168" width="8.88671875" style="676"/>
    <col min="7169" max="7169" width="5.44140625" style="676" customWidth="1"/>
    <col min="7170" max="7170" width="4.44140625" style="676" customWidth="1"/>
    <col min="7171" max="7171" width="8.33203125" style="676" customWidth="1"/>
    <col min="7172" max="7172" width="7.109375" style="676" customWidth="1"/>
    <col min="7173" max="7173" width="9.33203125" style="676" customWidth="1"/>
    <col min="7174" max="7174" width="7.109375" style="676" customWidth="1"/>
    <col min="7175" max="7175" width="9.33203125" style="676" customWidth="1"/>
    <col min="7176" max="7176" width="7.109375" style="676" customWidth="1"/>
    <col min="7177" max="7177" width="9.33203125" style="676" customWidth="1"/>
    <col min="7178" max="7178" width="21.44140625" style="676" customWidth="1"/>
    <col min="7179" max="7181" width="8.5546875" style="676" customWidth="1"/>
    <col min="7182" max="7182" width="8.88671875" style="676"/>
    <col min="7183" max="7183" width="5.5546875" style="676" customWidth="1"/>
    <col min="7184" max="7184" width="4.5546875" style="676" customWidth="1"/>
    <col min="7185" max="7185" width="11.6640625" style="676" customWidth="1"/>
    <col min="7186" max="7192" width="8.88671875" style="676"/>
    <col min="7193" max="7205" width="0" style="676" hidden="1" customWidth="1"/>
    <col min="7206" max="7424" width="8.88671875" style="676"/>
    <col min="7425" max="7425" width="5.44140625" style="676" customWidth="1"/>
    <col min="7426" max="7426" width="4.44140625" style="676" customWidth="1"/>
    <col min="7427" max="7427" width="8.33203125" style="676" customWidth="1"/>
    <col min="7428" max="7428" width="7.109375" style="676" customWidth="1"/>
    <col min="7429" max="7429" width="9.33203125" style="676" customWidth="1"/>
    <col min="7430" max="7430" width="7.109375" style="676" customWidth="1"/>
    <col min="7431" max="7431" width="9.33203125" style="676" customWidth="1"/>
    <col min="7432" max="7432" width="7.109375" style="676" customWidth="1"/>
    <col min="7433" max="7433" width="9.33203125" style="676" customWidth="1"/>
    <col min="7434" max="7434" width="21.44140625" style="676" customWidth="1"/>
    <col min="7435" max="7437" width="8.5546875" style="676" customWidth="1"/>
    <col min="7438" max="7438" width="8.88671875" style="676"/>
    <col min="7439" max="7439" width="5.5546875" style="676" customWidth="1"/>
    <col min="7440" max="7440" width="4.5546875" style="676" customWidth="1"/>
    <col min="7441" max="7441" width="11.6640625" style="676" customWidth="1"/>
    <col min="7442" max="7448" width="8.88671875" style="676"/>
    <col min="7449" max="7461" width="0" style="676" hidden="1" customWidth="1"/>
    <col min="7462" max="7680" width="8.88671875" style="676"/>
    <col min="7681" max="7681" width="5.44140625" style="676" customWidth="1"/>
    <col min="7682" max="7682" width="4.44140625" style="676" customWidth="1"/>
    <col min="7683" max="7683" width="8.33203125" style="676" customWidth="1"/>
    <col min="7684" max="7684" width="7.109375" style="676" customWidth="1"/>
    <col min="7685" max="7685" width="9.33203125" style="676" customWidth="1"/>
    <col min="7686" max="7686" width="7.109375" style="676" customWidth="1"/>
    <col min="7687" max="7687" width="9.33203125" style="676" customWidth="1"/>
    <col min="7688" max="7688" width="7.109375" style="676" customWidth="1"/>
    <col min="7689" max="7689" width="9.33203125" style="676" customWidth="1"/>
    <col min="7690" max="7690" width="21.44140625" style="676" customWidth="1"/>
    <col min="7691" max="7693" width="8.5546875" style="676" customWidth="1"/>
    <col min="7694" max="7694" width="8.88671875" style="676"/>
    <col min="7695" max="7695" width="5.5546875" style="676" customWidth="1"/>
    <col min="7696" max="7696" width="4.5546875" style="676" customWidth="1"/>
    <col min="7697" max="7697" width="11.6640625" style="676" customWidth="1"/>
    <col min="7698" max="7704" width="8.88671875" style="676"/>
    <col min="7705" max="7717" width="0" style="676" hidden="1" customWidth="1"/>
    <col min="7718" max="7936" width="8.88671875" style="676"/>
    <col min="7937" max="7937" width="5.44140625" style="676" customWidth="1"/>
    <col min="7938" max="7938" width="4.44140625" style="676" customWidth="1"/>
    <col min="7939" max="7939" width="8.33203125" style="676" customWidth="1"/>
    <col min="7940" max="7940" width="7.109375" style="676" customWidth="1"/>
    <col min="7941" max="7941" width="9.33203125" style="676" customWidth="1"/>
    <col min="7942" max="7942" width="7.109375" style="676" customWidth="1"/>
    <col min="7943" max="7943" width="9.33203125" style="676" customWidth="1"/>
    <col min="7944" max="7944" width="7.109375" style="676" customWidth="1"/>
    <col min="7945" max="7945" width="9.33203125" style="676" customWidth="1"/>
    <col min="7946" max="7946" width="21.44140625" style="676" customWidth="1"/>
    <col min="7947" max="7949" width="8.5546875" style="676" customWidth="1"/>
    <col min="7950" max="7950" width="8.88671875" style="676"/>
    <col min="7951" max="7951" width="5.5546875" style="676" customWidth="1"/>
    <col min="7952" max="7952" width="4.5546875" style="676" customWidth="1"/>
    <col min="7953" max="7953" width="11.6640625" style="676" customWidth="1"/>
    <col min="7954" max="7960" width="8.88671875" style="676"/>
    <col min="7961" max="7973" width="0" style="676" hidden="1" customWidth="1"/>
    <col min="7974" max="8192" width="8.88671875" style="676"/>
    <col min="8193" max="8193" width="5.44140625" style="676" customWidth="1"/>
    <col min="8194" max="8194" width="4.44140625" style="676" customWidth="1"/>
    <col min="8195" max="8195" width="8.33203125" style="676" customWidth="1"/>
    <col min="8196" max="8196" width="7.109375" style="676" customWidth="1"/>
    <col min="8197" max="8197" width="9.33203125" style="676" customWidth="1"/>
    <col min="8198" max="8198" width="7.109375" style="676" customWidth="1"/>
    <col min="8199" max="8199" width="9.33203125" style="676" customWidth="1"/>
    <col min="8200" max="8200" width="7.109375" style="676" customWidth="1"/>
    <col min="8201" max="8201" width="9.33203125" style="676" customWidth="1"/>
    <col min="8202" max="8202" width="21.44140625" style="676" customWidth="1"/>
    <col min="8203" max="8205" width="8.5546875" style="676" customWidth="1"/>
    <col min="8206" max="8206" width="8.88671875" style="676"/>
    <col min="8207" max="8207" width="5.5546875" style="676" customWidth="1"/>
    <col min="8208" max="8208" width="4.5546875" style="676" customWidth="1"/>
    <col min="8209" max="8209" width="11.6640625" style="676" customWidth="1"/>
    <col min="8210" max="8216" width="8.88671875" style="676"/>
    <col min="8217" max="8229" width="0" style="676" hidden="1" customWidth="1"/>
    <col min="8230" max="8448" width="8.88671875" style="676"/>
    <col min="8449" max="8449" width="5.44140625" style="676" customWidth="1"/>
    <col min="8450" max="8450" width="4.44140625" style="676" customWidth="1"/>
    <col min="8451" max="8451" width="8.33203125" style="676" customWidth="1"/>
    <col min="8452" max="8452" width="7.109375" style="676" customWidth="1"/>
    <col min="8453" max="8453" width="9.33203125" style="676" customWidth="1"/>
    <col min="8454" max="8454" width="7.109375" style="676" customWidth="1"/>
    <col min="8455" max="8455" width="9.33203125" style="676" customWidth="1"/>
    <col min="8456" max="8456" width="7.109375" style="676" customWidth="1"/>
    <col min="8457" max="8457" width="9.33203125" style="676" customWidth="1"/>
    <col min="8458" max="8458" width="21.44140625" style="676" customWidth="1"/>
    <col min="8459" max="8461" width="8.5546875" style="676" customWidth="1"/>
    <col min="8462" max="8462" width="8.88671875" style="676"/>
    <col min="8463" max="8463" width="5.5546875" style="676" customWidth="1"/>
    <col min="8464" max="8464" width="4.5546875" style="676" customWidth="1"/>
    <col min="8465" max="8465" width="11.6640625" style="676" customWidth="1"/>
    <col min="8466" max="8472" width="8.88671875" style="676"/>
    <col min="8473" max="8485" width="0" style="676" hidden="1" customWidth="1"/>
    <col min="8486" max="8704" width="8.88671875" style="676"/>
    <col min="8705" max="8705" width="5.44140625" style="676" customWidth="1"/>
    <col min="8706" max="8706" width="4.44140625" style="676" customWidth="1"/>
    <col min="8707" max="8707" width="8.33203125" style="676" customWidth="1"/>
    <col min="8708" max="8708" width="7.109375" style="676" customWidth="1"/>
    <col min="8709" max="8709" width="9.33203125" style="676" customWidth="1"/>
    <col min="8710" max="8710" width="7.109375" style="676" customWidth="1"/>
    <col min="8711" max="8711" width="9.33203125" style="676" customWidth="1"/>
    <col min="8712" max="8712" width="7.109375" style="676" customWidth="1"/>
    <col min="8713" max="8713" width="9.33203125" style="676" customWidth="1"/>
    <col min="8714" max="8714" width="21.44140625" style="676" customWidth="1"/>
    <col min="8715" max="8717" width="8.5546875" style="676" customWidth="1"/>
    <col min="8718" max="8718" width="8.88671875" style="676"/>
    <col min="8719" max="8719" width="5.5546875" style="676" customWidth="1"/>
    <col min="8720" max="8720" width="4.5546875" style="676" customWidth="1"/>
    <col min="8721" max="8721" width="11.6640625" style="676" customWidth="1"/>
    <col min="8722" max="8728" width="8.88671875" style="676"/>
    <col min="8729" max="8741" width="0" style="676" hidden="1" customWidth="1"/>
    <col min="8742" max="8960" width="8.88671875" style="676"/>
    <col min="8961" max="8961" width="5.44140625" style="676" customWidth="1"/>
    <col min="8962" max="8962" width="4.44140625" style="676" customWidth="1"/>
    <col min="8963" max="8963" width="8.33203125" style="676" customWidth="1"/>
    <col min="8964" max="8964" width="7.109375" style="676" customWidth="1"/>
    <col min="8965" max="8965" width="9.33203125" style="676" customWidth="1"/>
    <col min="8966" max="8966" width="7.109375" style="676" customWidth="1"/>
    <col min="8967" max="8967" width="9.33203125" style="676" customWidth="1"/>
    <col min="8968" max="8968" width="7.109375" style="676" customWidth="1"/>
    <col min="8969" max="8969" width="9.33203125" style="676" customWidth="1"/>
    <col min="8970" max="8970" width="21.44140625" style="676" customWidth="1"/>
    <col min="8971" max="8973" width="8.5546875" style="676" customWidth="1"/>
    <col min="8974" max="8974" width="8.88671875" style="676"/>
    <col min="8975" max="8975" width="5.5546875" style="676" customWidth="1"/>
    <col min="8976" max="8976" width="4.5546875" style="676" customWidth="1"/>
    <col min="8977" max="8977" width="11.6640625" style="676" customWidth="1"/>
    <col min="8978" max="8984" width="8.88671875" style="676"/>
    <col min="8985" max="8997" width="0" style="676" hidden="1" customWidth="1"/>
    <col min="8998" max="9216" width="8.88671875" style="676"/>
    <col min="9217" max="9217" width="5.44140625" style="676" customWidth="1"/>
    <col min="9218" max="9218" width="4.44140625" style="676" customWidth="1"/>
    <col min="9219" max="9219" width="8.33203125" style="676" customWidth="1"/>
    <col min="9220" max="9220" width="7.109375" style="676" customWidth="1"/>
    <col min="9221" max="9221" width="9.33203125" style="676" customWidth="1"/>
    <col min="9222" max="9222" width="7.109375" style="676" customWidth="1"/>
    <col min="9223" max="9223" width="9.33203125" style="676" customWidth="1"/>
    <col min="9224" max="9224" width="7.109375" style="676" customWidth="1"/>
    <col min="9225" max="9225" width="9.33203125" style="676" customWidth="1"/>
    <col min="9226" max="9226" width="21.44140625" style="676" customWidth="1"/>
    <col min="9227" max="9229" width="8.5546875" style="676" customWidth="1"/>
    <col min="9230" max="9230" width="8.88671875" style="676"/>
    <col min="9231" max="9231" width="5.5546875" style="676" customWidth="1"/>
    <col min="9232" max="9232" width="4.5546875" style="676" customWidth="1"/>
    <col min="9233" max="9233" width="11.6640625" style="676" customWidth="1"/>
    <col min="9234" max="9240" width="8.88671875" style="676"/>
    <col min="9241" max="9253" width="0" style="676" hidden="1" customWidth="1"/>
    <col min="9254" max="9472" width="8.88671875" style="676"/>
    <col min="9473" max="9473" width="5.44140625" style="676" customWidth="1"/>
    <col min="9474" max="9474" width="4.44140625" style="676" customWidth="1"/>
    <col min="9475" max="9475" width="8.33203125" style="676" customWidth="1"/>
    <col min="9476" max="9476" width="7.109375" style="676" customWidth="1"/>
    <col min="9477" max="9477" width="9.33203125" style="676" customWidth="1"/>
    <col min="9478" max="9478" width="7.109375" style="676" customWidth="1"/>
    <col min="9479" max="9479" width="9.33203125" style="676" customWidth="1"/>
    <col min="9480" max="9480" width="7.109375" style="676" customWidth="1"/>
    <col min="9481" max="9481" width="9.33203125" style="676" customWidth="1"/>
    <col min="9482" max="9482" width="21.44140625" style="676" customWidth="1"/>
    <col min="9483" max="9485" width="8.5546875" style="676" customWidth="1"/>
    <col min="9486" max="9486" width="8.88671875" style="676"/>
    <col min="9487" max="9487" width="5.5546875" style="676" customWidth="1"/>
    <col min="9488" max="9488" width="4.5546875" style="676" customWidth="1"/>
    <col min="9489" max="9489" width="11.6640625" style="676" customWidth="1"/>
    <col min="9490" max="9496" width="8.88671875" style="676"/>
    <col min="9497" max="9509" width="0" style="676" hidden="1" customWidth="1"/>
    <col min="9510" max="9728" width="8.88671875" style="676"/>
    <col min="9729" max="9729" width="5.44140625" style="676" customWidth="1"/>
    <col min="9730" max="9730" width="4.44140625" style="676" customWidth="1"/>
    <col min="9731" max="9731" width="8.33203125" style="676" customWidth="1"/>
    <col min="9732" max="9732" width="7.109375" style="676" customWidth="1"/>
    <col min="9733" max="9733" width="9.33203125" style="676" customWidth="1"/>
    <col min="9734" max="9734" width="7.109375" style="676" customWidth="1"/>
    <col min="9735" max="9735" width="9.33203125" style="676" customWidth="1"/>
    <col min="9736" max="9736" width="7.109375" style="676" customWidth="1"/>
    <col min="9737" max="9737" width="9.33203125" style="676" customWidth="1"/>
    <col min="9738" max="9738" width="21.44140625" style="676" customWidth="1"/>
    <col min="9739" max="9741" width="8.5546875" style="676" customWidth="1"/>
    <col min="9742" max="9742" width="8.88671875" style="676"/>
    <col min="9743" max="9743" width="5.5546875" style="676" customWidth="1"/>
    <col min="9744" max="9744" width="4.5546875" style="676" customWidth="1"/>
    <col min="9745" max="9745" width="11.6640625" style="676" customWidth="1"/>
    <col min="9746" max="9752" width="8.88671875" style="676"/>
    <col min="9753" max="9765" width="0" style="676" hidden="1" customWidth="1"/>
    <col min="9766" max="9984" width="8.88671875" style="676"/>
    <col min="9985" max="9985" width="5.44140625" style="676" customWidth="1"/>
    <col min="9986" max="9986" width="4.44140625" style="676" customWidth="1"/>
    <col min="9987" max="9987" width="8.33203125" style="676" customWidth="1"/>
    <col min="9988" max="9988" width="7.109375" style="676" customWidth="1"/>
    <col min="9989" max="9989" width="9.33203125" style="676" customWidth="1"/>
    <col min="9990" max="9990" width="7.109375" style="676" customWidth="1"/>
    <col min="9991" max="9991" width="9.33203125" style="676" customWidth="1"/>
    <col min="9992" max="9992" width="7.109375" style="676" customWidth="1"/>
    <col min="9993" max="9993" width="9.33203125" style="676" customWidth="1"/>
    <col min="9994" max="9994" width="21.44140625" style="676" customWidth="1"/>
    <col min="9995" max="9997" width="8.5546875" style="676" customWidth="1"/>
    <col min="9998" max="9998" width="8.88671875" style="676"/>
    <col min="9999" max="9999" width="5.5546875" style="676" customWidth="1"/>
    <col min="10000" max="10000" width="4.5546875" style="676" customWidth="1"/>
    <col min="10001" max="10001" width="11.6640625" style="676" customWidth="1"/>
    <col min="10002" max="10008" width="8.88671875" style="676"/>
    <col min="10009" max="10021" width="0" style="676" hidden="1" customWidth="1"/>
    <col min="10022" max="10240" width="8.88671875" style="676"/>
    <col min="10241" max="10241" width="5.44140625" style="676" customWidth="1"/>
    <col min="10242" max="10242" width="4.44140625" style="676" customWidth="1"/>
    <col min="10243" max="10243" width="8.33203125" style="676" customWidth="1"/>
    <col min="10244" max="10244" width="7.109375" style="676" customWidth="1"/>
    <col min="10245" max="10245" width="9.33203125" style="676" customWidth="1"/>
    <col min="10246" max="10246" width="7.109375" style="676" customWidth="1"/>
    <col min="10247" max="10247" width="9.33203125" style="676" customWidth="1"/>
    <col min="10248" max="10248" width="7.109375" style="676" customWidth="1"/>
    <col min="10249" max="10249" width="9.33203125" style="676" customWidth="1"/>
    <col min="10250" max="10250" width="21.44140625" style="676" customWidth="1"/>
    <col min="10251" max="10253" width="8.5546875" style="676" customWidth="1"/>
    <col min="10254" max="10254" width="8.88671875" style="676"/>
    <col min="10255" max="10255" width="5.5546875" style="676" customWidth="1"/>
    <col min="10256" max="10256" width="4.5546875" style="676" customWidth="1"/>
    <col min="10257" max="10257" width="11.6640625" style="676" customWidth="1"/>
    <col min="10258" max="10264" width="8.88671875" style="676"/>
    <col min="10265" max="10277" width="0" style="676" hidden="1" customWidth="1"/>
    <col min="10278" max="10496" width="8.88671875" style="676"/>
    <col min="10497" max="10497" width="5.44140625" style="676" customWidth="1"/>
    <col min="10498" max="10498" width="4.44140625" style="676" customWidth="1"/>
    <col min="10499" max="10499" width="8.33203125" style="676" customWidth="1"/>
    <col min="10500" max="10500" width="7.109375" style="676" customWidth="1"/>
    <col min="10501" max="10501" width="9.33203125" style="676" customWidth="1"/>
    <col min="10502" max="10502" width="7.109375" style="676" customWidth="1"/>
    <col min="10503" max="10503" width="9.33203125" style="676" customWidth="1"/>
    <col min="10504" max="10504" width="7.109375" style="676" customWidth="1"/>
    <col min="10505" max="10505" width="9.33203125" style="676" customWidth="1"/>
    <col min="10506" max="10506" width="21.44140625" style="676" customWidth="1"/>
    <col min="10507" max="10509" width="8.5546875" style="676" customWidth="1"/>
    <col min="10510" max="10510" width="8.88671875" style="676"/>
    <col min="10511" max="10511" width="5.5546875" style="676" customWidth="1"/>
    <col min="10512" max="10512" width="4.5546875" style="676" customWidth="1"/>
    <col min="10513" max="10513" width="11.6640625" style="676" customWidth="1"/>
    <col min="10514" max="10520" width="8.88671875" style="676"/>
    <col min="10521" max="10533" width="0" style="676" hidden="1" customWidth="1"/>
    <col min="10534" max="10752" width="8.88671875" style="676"/>
    <col min="10753" max="10753" width="5.44140625" style="676" customWidth="1"/>
    <col min="10754" max="10754" width="4.44140625" style="676" customWidth="1"/>
    <col min="10755" max="10755" width="8.33203125" style="676" customWidth="1"/>
    <col min="10756" max="10756" width="7.109375" style="676" customWidth="1"/>
    <col min="10757" max="10757" width="9.33203125" style="676" customWidth="1"/>
    <col min="10758" max="10758" width="7.109375" style="676" customWidth="1"/>
    <col min="10759" max="10759" width="9.33203125" style="676" customWidth="1"/>
    <col min="10760" max="10760" width="7.109375" style="676" customWidth="1"/>
    <col min="10761" max="10761" width="9.33203125" style="676" customWidth="1"/>
    <col min="10762" max="10762" width="21.44140625" style="676" customWidth="1"/>
    <col min="10763" max="10765" width="8.5546875" style="676" customWidth="1"/>
    <col min="10766" max="10766" width="8.88671875" style="676"/>
    <col min="10767" max="10767" width="5.5546875" style="676" customWidth="1"/>
    <col min="10768" max="10768" width="4.5546875" style="676" customWidth="1"/>
    <col min="10769" max="10769" width="11.6640625" style="676" customWidth="1"/>
    <col min="10770" max="10776" width="8.88671875" style="676"/>
    <col min="10777" max="10789" width="0" style="676" hidden="1" customWidth="1"/>
    <col min="10790" max="11008" width="8.88671875" style="676"/>
    <col min="11009" max="11009" width="5.44140625" style="676" customWidth="1"/>
    <col min="11010" max="11010" width="4.44140625" style="676" customWidth="1"/>
    <col min="11011" max="11011" width="8.33203125" style="676" customWidth="1"/>
    <col min="11012" max="11012" width="7.109375" style="676" customWidth="1"/>
    <col min="11013" max="11013" width="9.33203125" style="676" customWidth="1"/>
    <col min="11014" max="11014" width="7.109375" style="676" customWidth="1"/>
    <col min="11015" max="11015" width="9.33203125" style="676" customWidth="1"/>
    <col min="11016" max="11016" width="7.109375" style="676" customWidth="1"/>
    <col min="11017" max="11017" width="9.33203125" style="676" customWidth="1"/>
    <col min="11018" max="11018" width="21.44140625" style="676" customWidth="1"/>
    <col min="11019" max="11021" width="8.5546875" style="676" customWidth="1"/>
    <col min="11022" max="11022" width="8.88671875" style="676"/>
    <col min="11023" max="11023" width="5.5546875" style="676" customWidth="1"/>
    <col min="11024" max="11024" width="4.5546875" style="676" customWidth="1"/>
    <col min="11025" max="11025" width="11.6640625" style="676" customWidth="1"/>
    <col min="11026" max="11032" width="8.88671875" style="676"/>
    <col min="11033" max="11045" width="0" style="676" hidden="1" customWidth="1"/>
    <col min="11046" max="11264" width="8.88671875" style="676"/>
    <col min="11265" max="11265" width="5.44140625" style="676" customWidth="1"/>
    <col min="11266" max="11266" width="4.44140625" style="676" customWidth="1"/>
    <col min="11267" max="11267" width="8.33203125" style="676" customWidth="1"/>
    <col min="11268" max="11268" width="7.109375" style="676" customWidth="1"/>
    <col min="11269" max="11269" width="9.33203125" style="676" customWidth="1"/>
    <col min="11270" max="11270" width="7.109375" style="676" customWidth="1"/>
    <col min="11271" max="11271" width="9.33203125" style="676" customWidth="1"/>
    <col min="11272" max="11272" width="7.109375" style="676" customWidth="1"/>
    <col min="11273" max="11273" width="9.33203125" style="676" customWidth="1"/>
    <col min="11274" max="11274" width="21.44140625" style="676" customWidth="1"/>
    <col min="11275" max="11277" width="8.5546875" style="676" customWidth="1"/>
    <col min="11278" max="11278" width="8.88671875" style="676"/>
    <col min="11279" max="11279" width="5.5546875" style="676" customWidth="1"/>
    <col min="11280" max="11280" width="4.5546875" style="676" customWidth="1"/>
    <col min="11281" max="11281" width="11.6640625" style="676" customWidth="1"/>
    <col min="11282" max="11288" width="8.88671875" style="676"/>
    <col min="11289" max="11301" width="0" style="676" hidden="1" customWidth="1"/>
    <col min="11302" max="11520" width="8.88671875" style="676"/>
    <col min="11521" max="11521" width="5.44140625" style="676" customWidth="1"/>
    <col min="11522" max="11522" width="4.44140625" style="676" customWidth="1"/>
    <col min="11523" max="11523" width="8.33203125" style="676" customWidth="1"/>
    <col min="11524" max="11524" width="7.109375" style="676" customWidth="1"/>
    <col min="11525" max="11525" width="9.33203125" style="676" customWidth="1"/>
    <col min="11526" max="11526" width="7.109375" style="676" customWidth="1"/>
    <col min="11527" max="11527" width="9.33203125" style="676" customWidth="1"/>
    <col min="11528" max="11528" width="7.109375" style="676" customWidth="1"/>
    <col min="11529" max="11529" width="9.33203125" style="676" customWidth="1"/>
    <col min="11530" max="11530" width="21.44140625" style="676" customWidth="1"/>
    <col min="11531" max="11533" width="8.5546875" style="676" customWidth="1"/>
    <col min="11534" max="11534" width="8.88671875" style="676"/>
    <col min="11535" max="11535" width="5.5546875" style="676" customWidth="1"/>
    <col min="11536" max="11536" width="4.5546875" style="676" customWidth="1"/>
    <col min="11537" max="11537" width="11.6640625" style="676" customWidth="1"/>
    <col min="11538" max="11544" width="8.88671875" style="676"/>
    <col min="11545" max="11557" width="0" style="676" hidden="1" customWidth="1"/>
    <col min="11558" max="11776" width="8.88671875" style="676"/>
    <col min="11777" max="11777" width="5.44140625" style="676" customWidth="1"/>
    <col min="11778" max="11778" width="4.44140625" style="676" customWidth="1"/>
    <col min="11779" max="11779" width="8.33203125" style="676" customWidth="1"/>
    <col min="11780" max="11780" width="7.109375" style="676" customWidth="1"/>
    <col min="11781" max="11781" width="9.33203125" style="676" customWidth="1"/>
    <col min="11782" max="11782" width="7.109375" style="676" customWidth="1"/>
    <col min="11783" max="11783" width="9.33203125" style="676" customWidth="1"/>
    <col min="11784" max="11784" width="7.109375" style="676" customWidth="1"/>
    <col min="11785" max="11785" width="9.33203125" style="676" customWidth="1"/>
    <col min="11786" max="11786" width="21.44140625" style="676" customWidth="1"/>
    <col min="11787" max="11789" width="8.5546875" style="676" customWidth="1"/>
    <col min="11790" max="11790" width="8.88671875" style="676"/>
    <col min="11791" max="11791" width="5.5546875" style="676" customWidth="1"/>
    <col min="11792" max="11792" width="4.5546875" style="676" customWidth="1"/>
    <col min="11793" max="11793" width="11.6640625" style="676" customWidth="1"/>
    <col min="11794" max="11800" width="8.88671875" style="676"/>
    <col min="11801" max="11813" width="0" style="676" hidden="1" customWidth="1"/>
    <col min="11814" max="12032" width="8.88671875" style="676"/>
    <col min="12033" max="12033" width="5.44140625" style="676" customWidth="1"/>
    <col min="12034" max="12034" width="4.44140625" style="676" customWidth="1"/>
    <col min="12035" max="12035" width="8.33203125" style="676" customWidth="1"/>
    <col min="12036" max="12036" width="7.109375" style="676" customWidth="1"/>
    <col min="12037" max="12037" width="9.33203125" style="676" customWidth="1"/>
    <col min="12038" max="12038" width="7.109375" style="676" customWidth="1"/>
    <col min="12039" max="12039" width="9.33203125" style="676" customWidth="1"/>
    <col min="12040" max="12040" width="7.109375" style="676" customWidth="1"/>
    <col min="12041" max="12041" width="9.33203125" style="676" customWidth="1"/>
    <col min="12042" max="12042" width="21.44140625" style="676" customWidth="1"/>
    <col min="12043" max="12045" width="8.5546875" style="676" customWidth="1"/>
    <col min="12046" max="12046" width="8.88671875" style="676"/>
    <col min="12047" max="12047" width="5.5546875" style="676" customWidth="1"/>
    <col min="12048" max="12048" width="4.5546875" style="676" customWidth="1"/>
    <col min="12049" max="12049" width="11.6640625" style="676" customWidth="1"/>
    <col min="12050" max="12056" width="8.88671875" style="676"/>
    <col min="12057" max="12069" width="0" style="676" hidden="1" customWidth="1"/>
    <col min="12070" max="12288" width="8.88671875" style="676"/>
    <col min="12289" max="12289" width="5.44140625" style="676" customWidth="1"/>
    <col min="12290" max="12290" width="4.44140625" style="676" customWidth="1"/>
    <col min="12291" max="12291" width="8.33203125" style="676" customWidth="1"/>
    <col min="12292" max="12292" width="7.109375" style="676" customWidth="1"/>
    <col min="12293" max="12293" width="9.33203125" style="676" customWidth="1"/>
    <col min="12294" max="12294" width="7.109375" style="676" customWidth="1"/>
    <col min="12295" max="12295" width="9.33203125" style="676" customWidth="1"/>
    <col min="12296" max="12296" width="7.109375" style="676" customWidth="1"/>
    <col min="12297" max="12297" width="9.33203125" style="676" customWidth="1"/>
    <col min="12298" max="12298" width="21.44140625" style="676" customWidth="1"/>
    <col min="12299" max="12301" width="8.5546875" style="676" customWidth="1"/>
    <col min="12302" max="12302" width="8.88671875" style="676"/>
    <col min="12303" max="12303" width="5.5546875" style="676" customWidth="1"/>
    <col min="12304" max="12304" width="4.5546875" style="676" customWidth="1"/>
    <col min="12305" max="12305" width="11.6640625" style="676" customWidth="1"/>
    <col min="12306" max="12312" width="8.88671875" style="676"/>
    <col min="12313" max="12325" width="0" style="676" hidden="1" customWidth="1"/>
    <col min="12326" max="12544" width="8.88671875" style="676"/>
    <col min="12545" max="12545" width="5.44140625" style="676" customWidth="1"/>
    <col min="12546" max="12546" width="4.44140625" style="676" customWidth="1"/>
    <col min="12547" max="12547" width="8.33203125" style="676" customWidth="1"/>
    <col min="12548" max="12548" width="7.109375" style="676" customWidth="1"/>
    <col min="12549" max="12549" width="9.33203125" style="676" customWidth="1"/>
    <col min="12550" max="12550" width="7.109375" style="676" customWidth="1"/>
    <col min="12551" max="12551" width="9.33203125" style="676" customWidth="1"/>
    <col min="12552" max="12552" width="7.109375" style="676" customWidth="1"/>
    <col min="12553" max="12553" width="9.33203125" style="676" customWidth="1"/>
    <col min="12554" max="12554" width="21.44140625" style="676" customWidth="1"/>
    <col min="12555" max="12557" width="8.5546875" style="676" customWidth="1"/>
    <col min="12558" max="12558" width="8.88671875" style="676"/>
    <col min="12559" max="12559" width="5.5546875" style="676" customWidth="1"/>
    <col min="12560" max="12560" width="4.5546875" style="676" customWidth="1"/>
    <col min="12561" max="12561" width="11.6640625" style="676" customWidth="1"/>
    <col min="12562" max="12568" width="8.88671875" style="676"/>
    <col min="12569" max="12581" width="0" style="676" hidden="1" customWidth="1"/>
    <col min="12582" max="12800" width="8.88671875" style="676"/>
    <col min="12801" max="12801" width="5.44140625" style="676" customWidth="1"/>
    <col min="12802" max="12802" width="4.44140625" style="676" customWidth="1"/>
    <col min="12803" max="12803" width="8.33203125" style="676" customWidth="1"/>
    <col min="12804" max="12804" width="7.109375" style="676" customWidth="1"/>
    <col min="12805" max="12805" width="9.33203125" style="676" customWidth="1"/>
    <col min="12806" max="12806" width="7.109375" style="676" customWidth="1"/>
    <col min="12807" max="12807" width="9.33203125" style="676" customWidth="1"/>
    <col min="12808" max="12808" width="7.109375" style="676" customWidth="1"/>
    <col min="12809" max="12809" width="9.33203125" style="676" customWidth="1"/>
    <col min="12810" max="12810" width="21.44140625" style="676" customWidth="1"/>
    <col min="12811" max="12813" width="8.5546875" style="676" customWidth="1"/>
    <col min="12814" max="12814" width="8.88671875" style="676"/>
    <col min="12815" max="12815" width="5.5546875" style="676" customWidth="1"/>
    <col min="12816" max="12816" width="4.5546875" style="676" customWidth="1"/>
    <col min="12817" max="12817" width="11.6640625" style="676" customWidth="1"/>
    <col min="12818" max="12824" width="8.88671875" style="676"/>
    <col min="12825" max="12837" width="0" style="676" hidden="1" customWidth="1"/>
    <col min="12838" max="13056" width="8.88671875" style="676"/>
    <col min="13057" max="13057" width="5.44140625" style="676" customWidth="1"/>
    <col min="13058" max="13058" width="4.44140625" style="676" customWidth="1"/>
    <col min="13059" max="13059" width="8.33203125" style="676" customWidth="1"/>
    <col min="13060" max="13060" width="7.109375" style="676" customWidth="1"/>
    <col min="13061" max="13061" width="9.33203125" style="676" customWidth="1"/>
    <col min="13062" max="13062" width="7.109375" style="676" customWidth="1"/>
    <col min="13063" max="13063" width="9.33203125" style="676" customWidth="1"/>
    <col min="13064" max="13064" width="7.109375" style="676" customWidth="1"/>
    <col min="13065" max="13065" width="9.33203125" style="676" customWidth="1"/>
    <col min="13066" max="13066" width="21.44140625" style="676" customWidth="1"/>
    <col min="13067" max="13069" width="8.5546875" style="676" customWidth="1"/>
    <col min="13070" max="13070" width="8.88671875" style="676"/>
    <col min="13071" max="13071" width="5.5546875" style="676" customWidth="1"/>
    <col min="13072" max="13072" width="4.5546875" style="676" customWidth="1"/>
    <col min="13073" max="13073" width="11.6640625" style="676" customWidth="1"/>
    <col min="13074" max="13080" width="8.88671875" style="676"/>
    <col min="13081" max="13093" width="0" style="676" hidden="1" customWidth="1"/>
    <col min="13094" max="13312" width="8.88671875" style="676"/>
    <col min="13313" max="13313" width="5.44140625" style="676" customWidth="1"/>
    <col min="13314" max="13314" width="4.44140625" style="676" customWidth="1"/>
    <col min="13315" max="13315" width="8.33203125" style="676" customWidth="1"/>
    <col min="13316" max="13316" width="7.109375" style="676" customWidth="1"/>
    <col min="13317" max="13317" width="9.33203125" style="676" customWidth="1"/>
    <col min="13318" max="13318" width="7.109375" style="676" customWidth="1"/>
    <col min="13319" max="13319" width="9.33203125" style="676" customWidth="1"/>
    <col min="13320" max="13320" width="7.109375" style="676" customWidth="1"/>
    <col min="13321" max="13321" width="9.33203125" style="676" customWidth="1"/>
    <col min="13322" max="13322" width="21.44140625" style="676" customWidth="1"/>
    <col min="13323" max="13325" width="8.5546875" style="676" customWidth="1"/>
    <col min="13326" max="13326" width="8.88671875" style="676"/>
    <col min="13327" max="13327" width="5.5546875" style="676" customWidth="1"/>
    <col min="13328" max="13328" width="4.5546875" style="676" customWidth="1"/>
    <col min="13329" max="13329" width="11.6640625" style="676" customWidth="1"/>
    <col min="13330" max="13336" width="8.88671875" style="676"/>
    <col min="13337" max="13349" width="0" style="676" hidden="1" customWidth="1"/>
    <col min="13350" max="13568" width="8.88671875" style="676"/>
    <col min="13569" max="13569" width="5.44140625" style="676" customWidth="1"/>
    <col min="13570" max="13570" width="4.44140625" style="676" customWidth="1"/>
    <col min="13571" max="13571" width="8.33203125" style="676" customWidth="1"/>
    <col min="13572" max="13572" width="7.109375" style="676" customWidth="1"/>
    <col min="13573" max="13573" width="9.33203125" style="676" customWidth="1"/>
    <col min="13574" max="13574" width="7.109375" style="676" customWidth="1"/>
    <col min="13575" max="13575" width="9.33203125" style="676" customWidth="1"/>
    <col min="13576" max="13576" width="7.109375" style="676" customWidth="1"/>
    <col min="13577" max="13577" width="9.33203125" style="676" customWidth="1"/>
    <col min="13578" max="13578" width="21.44140625" style="676" customWidth="1"/>
    <col min="13579" max="13581" width="8.5546875" style="676" customWidth="1"/>
    <col min="13582" max="13582" width="8.88671875" style="676"/>
    <col min="13583" max="13583" width="5.5546875" style="676" customWidth="1"/>
    <col min="13584" max="13584" width="4.5546875" style="676" customWidth="1"/>
    <col min="13585" max="13585" width="11.6640625" style="676" customWidth="1"/>
    <col min="13586" max="13592" width="8.88671875" style="676"/>
    <col min="13593" max="13605" width="0" style="676" hidden="1" customWidth="1"/>
    <col min="13606" max="13824" width="8.88671875" style="676"/>
    <col min="13825" max="13825" width="5.44140625" style="676" customWidth="1"/>
    <col min="13826" max="13826" width="4.44140625" style="676" customWidth="1"/>
    <col min="13827" max="13827" width="8.33203125" style="676" customWidth="1"/>
    <col min="13828" max="13828" width="7.109375" style="676" customWidth="1"/>
    <col min="13829" max="13829" width="9.33203125" style="676" customWidth="1"/>
    <col min="13830" max="13830" width="7.109375" style="676" customWidth="1"/>
    <col min="13831" max="13831" width="9.33203125" style="676" customWidth="1"/>
    <col min="13832" max="13832" width="7.109375" style="676" customWidth="1"/>
    <col min="13833" max="13833" width="9.33203125" style="676" customWidth="1"/>
    <col min="13834" max="13834" width="21.44140625" style="676" customWidth="1"/>
    <col min="13835" max="13837" width="8.5546875" style="676" customWidth="1"/>
    <col min="13838" max="13838" width="8.88671875" style="676"/>
    <col min="13839" max="13839" width="5.5546875" style="676" customWidth="1"/>
    <col min="13840" max="13840" width="4.5546875" style="676" customWidth="1"/>
    <col min="13841" max="13841" width="11.6640625" style="676" customWidth="1"/>
    <col min="13842" max="13848" width="8.88671875" style="676"/>
    <col min="13849" max="13861" width="0" style="676" hidden="1" customWidth="1"/>
    <col min="13862" max="14080" width="8.88671875" style="676"/>
    <col min="14081" max="14081" width="5.44140625" style="676" customWidth="1"/>
    <col min="14082" max="14082" width="4.44140625" style="676" customWidth="1"/>
    <col min="14083" max="14083" width="8.33203125" style="676" customWidth="1"/>
    <col min="14084" max="14084" width="7.109375" style="676" customWidth="1"/>
    <col min="14085" max="14085" width="9.33203125" style="676" customWidth="1"/>
    <col min="14086" max="14086" width="7.109375" style="676" customWidth="1"/>
    <col min="14087" max="14087" width="9.33203125" style="676" customWidth="1"/>
    <col min="14088" max="14088" width="7.109375" style="676" customWidth="1"/>
    <col min="14089" max="14089" width="9.33203125" style="676" customWidth="1"/>
    <col min="14090" max="14090" width="21.44140625" style="676" customWidth="1"/>
    <col min="14091" max="14093" width="8.5546875" style="676" customWidth="1"/>
    <col min="14094" max="14094" width="8.88671875" style="676"/>
    <col min="14095" max="14095" width="5.5546875" style="676" customWidth="1"/>
    <col min="14096" max="14096" width="4.5546875" style="676" customWidth="1"/>
    <col min="14097" max="14097" width="11.6640625" style="676" customWidth="1"/>
    <col min="14098" max="14104" width="8.88671875" style="676"/>
    <col min="14105" max="14117" width="0" style="676" hidden="1" customWidth="1"/>
    <col min="14118" max="14336" width="8.88671875" style="676"/>
    <col min="14337" max="14337" width="5.44140625" style="676" customWidth="1"/>
    <col min="14338" max="14338" width="4.44140625" style="676" customWidth="1"/>
    <col min="14339" max="14339" width="8.33203125" style="676" customWidth="1"/>
    <col min="14340" max="14340" width="7.109375" style="676" customWidth="1"/>
    <col min="14341" max="14341" width="9.33203125" style="676" customWidth="1"/>
    <col min="14342" max="14342" width="7.109375" style="676" customWidth="1"/>
    <col min="14343" max="14343" width="9.33203125" style="676" customWidth="1"/>
    <col min="14344" max="14344" width="7.109375" style="676" customWidth="1"/>
    <col min="14345" max="14345" width="9.33203125" style="676" customWidth="1"/>
    <col min="14346" max="14346" width="21.44140625" style="676" customWidth="1"/>
    <col min="14347" max="14349" width="8.5546875" style="676" customWidth="1"/>
    <col min="14350" max="14350" width="8.88671875" style="676"/>
    <col min="14351" max="14351" width="5.5546875" style="676" customWidth="1"/>
    <col min="14352" max="14352" width="4.5546875" style="676" customWidth="1"/>
    <col min="14353" max="14353" width="11.6640625" style="676" customWidth="1"/>
    <col min="14354" max="14360" width="8.88671875" style="676"/>
    <col min="14361" max="14373" width="0" style="676" hidden="1" customWidth="1"/>
    <col min="14374" max="14592" width="8.88671875" style="676"/>
    <col min="14593" max="14593" width="5.44140625" style="676" customWidth="1"/>
    <col min="14594" max="14594" width="4.44140625" style="676" customWidth="1"/>
    <col min="14595" max="14595" width="8.33203125" style="676" customWidth="1"/>
    <col min="14596" max="14596" width="7.109375" style="676" customWidth="1"/>
    <col min="14597" max="14597" width="9.33203125" style="676" customWidth="1"/>
    <col min="14598" max="14598" width="7.109375" style="676" customWidth="1"/>
    <col min="14599" max="14599" width="9.33203125" style="676" customWidth="1"/>
    <col min="14600" max="14600" width="7.109375" style="676" customWidth="1"/>
    <col min="14601" max="14601" width="9.33203125" style="676" customWidth="1"/>
    <col min="14602" max="14602" width="21.44140625" style="676" customWidth="1"/>
    <col min="14603" max="14605" width="8.5546875" style="676" customWidth="1"/>
    <col min="14606" max="14606" width="8.88671875" style="676"/>
    <col min="14607" max="14607" width="5.5546875" style="676" customWidth="1"/>
    <col min="14608" max="14608" width="4.5546875" style="676" customWidth="1"/>
    <col min="14609" max="14609" width="11.6640625" style="676" customWidth="1"/>
    <col min="14610" max="14616" width="8.88671875" style="676"/>
    <col min="14617" max="14629" width="0" style="676" hidden="1" customWidth="1"/>
    <col min="14630" max="14848" width="8.88671875" style="676"/>
    <col min="14849" max="14849" width="5.44140625" style="676" customWidth="1"/>
    <col min="14850" max="14850" width="4.44140625" style="676" customWidth="1"/>
    <col min="14851" max="14851" width="8.33203125" style="676" customWidth="1"/>
    <col min="14852" max="14852" width="7.109375" style="676" customWidth="1"/>
    <col min="14853" max="14853" width="9.33203125" style="676" customWidth="1"/>
    <col min="14854" max="14854" width="7.109375" style="676" customWidth="1"/>
    <col min="14855" max="14855" width="9.33203125" style="676" customWidth="1"/>
    <col min="14856" max="14856" width="7.109375" style="676" customWidth="1"/>
    <col min="14857" max="14857" width="9.33203125" style="676" customWidth="1"/>
    <col min="14858" max="14858" width="21.44140625" style="676" customWidth="1"/>
    <col min="14859" max="14861" width="8.5546875" style="676" customWidth="1"/>
    <col min="14862" max="14862" width="8.88671875" style="676"/>
    <col min="14863" max="14863" width="5.5546875" style="676" customWidth="1"/>
    <col min="14864" max="14864" width="4.5546875" style="676" customWidth="1"/>
    <col min="14865" max="14865" width="11.6640625" style="676" customWidth="1"/>
    <col min="14866" max="14872" width="8.88671875" style="676"/>
    <col min="14873" max="14885" width="0" style="676" hidden="1" customWidth="1"/>
    <col min="14886" max="15104" width="8.88671875" style="676"/>
    <col min="15105" max="15105" width="5.44140625" style="676" customWidth="1"/>
    <col min="15106" max="15106" width="4.44140625" style="676" customWidth="1"/>
    <col min="15107" max="15107" width="8.33203125" style="676" customWidth="1"/>
    <col min="15108" max="15108" width="7.109375" style="676" customWidth="1"/>
    <col min="15109" max="15109" width="9.33203125" style="676" customWidth="1"/>
    <col min="15110" max="15110" width="7.109375" style="676" customWidth="1"/>
    <col min="15111" max="15111" width="9.33203125" style="676" customWidth="1"/>
    <col min="15112" max="15112" width="7.109375" style="676" customWidth="1"/>
    <col min="15113" max="15113" width="9.33203125" style="676" customWidth="1"/>
    <col min="15114" max="15114" width="21.44140625" style="676" customWidth="1"/>
    <col min="15115" max="15117" width="8.5546875" style="676" customWidth="1"/>
    <col min="15118" max="15118" width="8.88671875" style="676"/>
    <col min="15119" max="15119" width="5.5546875" style="676" customWidth="1"/>
    <col min="15120" max="15120" width="4.5546875" style="676" customWidth="1"/>
    <col min="15121" max="15121" width="11.6640625" style="676" customWidth="1"/>
    <col min="15122" max="15128" width="8.88671875" style="676"/>
    <col min="15129" max="15141" width="0" style="676" hidden="1" customWidth="1"/>
    <col min="15142" max="15360" width="8.88671875" style="676"/>
    <col min="15361" max="15361" width="5.44140625" style="676" customWidth="1"/>
    <col min="15362" max="15362" width="4.44140625" style="676" customWidth="1"/>
    <col min="15363" max="15363" width="8.33203125" style="676" customWidth="1"/>
    <col min="15364" max="15364" width="7.109375" style="676" customWidth="1"/>
    <col min="15365" max="15365" width="9.33203125" style="676" customWidth="1"/>
    <col min="15366" max="15366" width="7.109375" style="676" customWidth="1"/>
    <col min="15367" max="15367" width="9.33203125" style="676" customWidth="1"/>
    <col min="15368" max="15368" width="7.109375" style="676" customWidth="1"/>
    <col min="15369" max="15369" width="9.33203125" style="676" customWidth="1"/>
    <col min="15370" max="15370" width="21.44140625" style="676" customWidth="1"/>
    <col min="15371" max="15373" width="8.5546875" style="676" customWidth="1"/>
    <col min="15374" max="15374" width="8.88671875" style="676"/>
    <col min="15375" max="15375" width="5.5546875" style="676" customWidth="1"/>
    <col min="15376" max="15376" width="4.5546875" style="676" customWidth="1"/>
    <col min="15377" max="15377" width="11.6640625" style="676" customWidth="1"/>
    <col min="15378" max="15384" width="8.88671875" style="676"/>
    <col min="15385" max="15397" width="0" style="676" hidden="1" customWidth="1"/>
    <col min="15398" max="15616" width="8.88671875" style="676"/>
    <col min="15617" max="15617" width="5.44140625" style="676" customWidth="1"/>
    <col min="15618" max="15618" width="4.44140625" style="676" customWidth="1"/>
    <col min="15619" max="15619" width="8.33203125" style="676" customWidth="1"/>
    <col min="15620" max="15620" width="7.109375" style="676" customWidth="1"/>
    <col min="15621" max="15621" width="9.33203125" style="676" customWidth="1"/>
    <col min="15622" max="15622" width="7.109375" style="676" customWidth="1"/>
    <col min="15623" max="15623" width="9.33203125" style="676" customWidth="1"/>
    <col min="15624" max="15624" width="7.109375" style="676" customWidth="1"/>
    <col min="15625" max="15625" width="9.33203125" style="676" customWidth="1"/>
    <col min="15626" max="15626" width="21.44140625" style="676" customWidth="1"/>
    <col min="15627" max="15629" width="8.5546875" style="676" customWidth="1"/>
    <col min="15630" max="15630" width="8.88671875" style="676"/>
    <col min="15631" max="15631" width="5.5546875" style="676" customWidth="1"/>
    <col min="15632" max="15632" width="4.5546875" style="676" customWidth="1"/>
    <col min="15633" max="15633" width="11.6640625" style="676" customWidth="1"/>
    <col min="15634" max="15640" width="8.88671875" style="676"/>
    <col min="15641" max="15653" width="0" style="676" hidden="1" customWidth="1"/>
    <col min="15654" max="15872" width="8.88671875" style="676"/>
    <col min="15873" max="15873" width="5.44140625" style="676" customWidth="1"/>
    <col min="15874" max="15874" width="4.44140625" style="676" customWidth="1"/>
    <col min="15875" max="15875" width="8.33203125" style="676" customWidth="1"/>
    <col min="15876" max="15876" width="7.109375" style="676" customWidth="1"/>
    <col min="15877" max="15877" width="9.33203125" style="676" customWidth="1"/>
    <col min="15878" max="15878" width="7.109375" style="676" customWidth="1"/>
    <col min="15879" max="15879" width="9.33203125" style="676" customWidth="1"/>
    <col min="15880" max="15880" width="7.109375" style="676" customWidth="1"/>
    <col min="15881" max="15881" width="9.33203125" style="676" customWidth="1"/>
    <col min="15882" max="15882" width="21.44140625" style="676" customWidth="1"/>
    <col min="15883" max="15885" width="8.5546875" style="676" customWidth="1"/>
    <col min="15886" max="15886" width="8.88671875" style="676"/>
    <col min="15887" max="15887" width="5.5546875" style="676" customWidth="1"/>
    <col min="15888" max="15888" width="4.5546875" style="676" customWidth="1"/>
    <col min="15889" max="15889" width="11.6640625" style="676" customWidth="1"/>
    <col min="15890" max="15896" width="8.88671875" style="676"/>
    <col min="15897" max="15909" width="0" style="676" hidden="1" customWidth="1"/>
    <col min="15910" max="16128" width="8.88671875" style="676"/>
    <col min="16129" max="16129" width="5.44140625" style="676" customWidth="1"/>
    <col min="16130" max="16130" width="4.44140625" style="676" customWidth="1"/>
    <col min="16131" max="16131" width="8.33203125" style="676" customWidth="1"/>
    <col min="16132" max="16132" width="7.109375" style="676" customWidth="1"/>
    <col min="16133" max="16133" width="9.33203125" style="676" customWidth="1"/>
    <col min="16134" max="16134" width="7.109375" style="676" customWidth="1"/>
    <col min="16135" max="16135" width="9.33203125" style="676" customWidth="1"/>
    <col min="16136" max="16136" width="7.109375" style="676" customWidth="1"/>
    <col min="16137" max="16137" width="9.33203125" style="676" customWidth="1"/>
    <col min="16138" max="16138" width="21.44140625" style="676" customWidth="1"/>
    <col min="16139" max="16141" width="8.5546875" style="676" customWidth="1"/>
    <col min="16142" max="16142" width="8.88671875" style="676"/>
    <col min="16143" max="16143" width="5.5546875" style="676" customWidth="1"/>
    <col min="16144" max="16144" width="4.5546875" style="676" customWidth="1"/>
    <col min="16145" max="16145" width="11.6640625" style="676" customWidth="1"/>
    <col min="16146" max="16152" width="8.88671875" style="676"/>
    <col min="16153" max="16165" width="0" style="676" hidden="1" customWidth="1"/>
    <col min="16166" max="16384" width="8.88671875" style="676"/>
  </cols>
  <sheetData>
    <row r="1" spans="1:37" ht="24.6" x14ac:dyDescent="0.25">
      <c r="A1" s="1067" t="e">
        <f>[4]Altalanos!$A$6</f>
        <v>#REF!</v>
      </c>
      <c r="B1" s="1067"/>
      <c r="C1" s="1067"/>
      <c r="D1" s="1067"/>
      <c r="E1" s="1067"/>
      <c r="F1" s="1067"/>
      <c r="G1" s="752"/>
      <c r="H1" s="753" t="s">
        <v>44</v>
      </c>
      <c r="I1" s="754"/>
      <c r="J1" s="755"/>
      <c r="L1" s="756"/>
      <c r="M1" s="757"/>
      <c r="N1" s="758"/>
      <c r="O1" s="758" t="s">
        <v>11</v>
      </c>
      <c r="P1" s="758"/>
      <c r="Q1" s="759"/>
      <c r="R1" s="758"/>
      <c r="AB1" s="760" t="e">
        <f>IF(Y5=1,CONCATENATE(VLOOKUP(Y3,AA16:AH27,2)),CONCATENATE(VLOOKUP(Y3,AA2:AK13,2)))</f>
        <v>#REF!</v>
      </c>
      <c r="AC1" s="760" t="e">
        <f>IF(Y5=1,CONCATENATE(VLOOKUP(Y3,AA16:AK27,3)),CONCATENATE(VLOOKUP(Y3,AA2:AK13,3)))</f>
        <v>#REF!</v>
      </c>
      <c r="AD1" s="760" t="e">
        <f>IF(Y5=1,CONCATENATE(VLOOKUP(Y3,AA16:AK27,4)),CONCATENATE(VLOOKUP(Y3,AA2:AK13,4)))</f>
        <v>#REF!</v>
      </c>
      <c r="AE1" s="760" t="e">
        <f>IF(Y5=1,CONCATENATE(VLOOKUP(Y3,AA16:AK27,5)),CONCATENATE(VLOOKUP(Y3,AA2:AK13,5)))</f>
        <v>#REF!</v>
      </c>
      <c r="AF1" s="760" t="e">
        <f>IF(Y5=1,CONCATENATE(VLOOKUP(Y3,AA16:AK27,6)),CONCATENATE(VLOOKUP(Y3,AA2:AK13,6)))</f>
        <v>#REF!</v>
      </c>
      <c r="AG1" s="760" t="e">
        <f>IF(Y5=1,CONCATENATE(VLOOKUP(Y3,AA16:AK27,7)),CONCATENATE(VLOOKUP(Y3,AA2:AK13,7)))</f>
        <v>#REF!</v>
      </c>
      <c r="AH1" s="760" t="e">
        <f>IF(Y5=1,CONCATENATE(VLOOKUP(Y3,AA16:AK27,8)),CONCATENATE(VLOOKUP(Y3,AA2:AK13,8)))</f>
        <v>#REF!</v>
      </c>
      <c r="AI1" s="760" t="e">
        <f>IF(Y5=1,CONCATENATE(VLOOKUP(Y3,AA16:AK27,9)),CONCATENATE(VLOOKUP(Y3,AA2:AK13,9)))</f>
        <v>#REF!</v>
      </c>
      <c r="AJ1" s="760" t="e">
        <f>IF(Y5=1,CONCATENATE(VLOOKUP(Y3,AA16:AK27,10)),CONCATENATE(VLOOKUP(Y3,AA2:AK13,10)))</f>
        <v>#REF!</v>
      </c>
      <c r="AK1" s="760" t="e">
        <f>IF(Y5=1,CONCATENATE(VLOOKUP(Y3,AA16:AK27,11)),CONCATENATE(VLOOKUP(Y3,AA2:AK13,11)))</f>
        <v>#REF!</v>
      </c>
    </row>
    <row r="2" spans="1:37" x14ac:dyDescent="0.25">
      <c r="A2" s="761" t="s">
        <v>43</v>
      </c>
      <c r="B2" s="762"/>
      <c r="C2" s="762"/>
      <c r="D2" s="762"/>
      <c r="E2" s="763" t="e">
        <f>[4]Altalanos!$D$8</f>
        <v>#REF!</v>
      </c>
      <c r="F2" s="762"/>
      <c r="G2" s="764"/>
      <c r="H2" s="765"/>
      <c r="I2" s="765"/>
      <c r="J2" s="766"/>
      <c r="K2" s="756"/>
      <c r="L2" s="756"/>
      <c r="M2" s="756"/>
      <c r="N2" s="767"/>
      <c r="O2" s="768"/>
      <c r="P2" s="767"/>
      <c r="Q2" s="768"/>
      <c r="R2" s="767"/>
      <c r="Y2" s="769"/>
      <c r="Z2" s="770"/>
      <c r="AA2" s="770" t="s">
        <v>53</v>
      </c>
      <c r="AB2" s="655">
        <v>150</v>
      </c>
      <c r="AC2" s="655">
        <v>120</v>
      </c>
      <c r="AD2" s="655">
        <v>100</v>
      </c>
      <c r="AE2" s="655">
        <v>80</v>
      </c>
      <c r="AF2" s="655">
        <v>70</v>
      </c>
      <c r="AG2" s="655">
        <v>60</v>
      </c>
      <c r="AH2" s="655">
        <v>55</v>
      </c>
      <c r="AI2" s="655">
        <v>50</v>
      </c>
      <c r="AJ2" s="655">
        <v>45</v>
      </c>
      <c r="AK2" s="655">
        <v>40</v>
      </c>
    </row>
    <row r="3" spans="1:37" x14ac:dyDescent="0.25">
      <c r="A3" s="693" t="s">
        <v>21</v>
      </c>
      <c r="B3" s="693"/>
      <c r="C3" s="693"/>
      <c r="D3" s="693"/>
      <c r="E3" s="693" t="s">
        <v>19</v>
      </c>
      <c r="F3" s="693"/>
      <c r="G3" s="693"/>
      <c r="H3" s="693" t="s">
        <v>24</v>
      </c>
      <c r="I3" s="693"/>
      <c r="J3" s="771"/>
      <c r="K3" s="693"/>
      <c r="L3" s="772" t="s">
        <v>25</v>
      </c>
      <c r="M3" s="693"/>
      <c r="N3" s="773"/>
      <c r="O3" s="774"/>
      <c r="P3" s="773"/>
      <c r="Q3" s="654" t="s">
        <v>66</v>
      </c>
      <c r="R3" s="655" t="s">
        <v>72</v>
      </c>
      <c r="Y3" s="770">
        <f>IF(H4="OB","A",IF(H4="IX","W",H4))</f>
        <v>0</v>
      </c>
      <c r="Z3" s="770"/>
      <c r="AA3" s="770" t="s">
        <v>76</v>
      </c>
      <c r="AB3" s="655">
        <v>120</v>
      </c>
      <c r="AC3" s="655">
        <v>90</v>
      </c>
      <c r="AD3" s="655">
        <v>65</v>
      </c>
      <c r="AE3" s="655">
        <v>55</v>
      </c>
      <c r="AF3" s="655">
        <v>50</v>
      </c>
      <c r="AG3" s="655">
        <v>45</v>
      </c>
      <c r="AH3" s="655">
        <v>40</v>
      </c>
      <c r="AI3" s="655">
        <v>35</v>
      </c>
      <c r="AJ3" s="655">
        <v>25</v>
      </c>
      <c r="AK3" s="655">
        <v>20</v>
      </c>
    </row>
    <row r="4" spans="1:37" ht="13.8" thickBot="1" x14ac:dyDescent="0.3">
      <c r="A4" s="1068" t="e">
        <f>[4]Altalanos!$A$10</f>
        <v>#REF!</v>
      </c>
      <c r="B4" s="1068"/>
      <c r="C4" s="1068"/>
      <c r="D4" s="775"/>
      <c r="E4" s="776" t="e">
        <f>[4]Altalanos!$C$10</f>
        <v>#REF!</v>
      </c>
      <c r="F4" s="776"/>
      <c r="G4" s="776"/>
      <c r="H4" s="566"/>
      <c r="I4" s="776"/>
      <c r="J4" s="777"/>
      <c r="K4" s="566"/>
      <c r="L4" s="779" t="e">
        <f>[4]Altalanos!$E$10</f>
        <v>#REF!</v>
      </c>
      <c r="M4" s="566"/>
      <c r="N4" s="780"/>
      <c r="O4" s="781"/>
      <c r="P4" s="780"/>
      <c r="Q4" s="657" t="s">
        <v>73</v>
      </c>
      <c r="R4" s="658" t="s">
        <v>68</v>
      </c>
      <c r="Y4" s="770"/>
      <c r="Z4" s="770"/>
      <c r="AA4" s="770" t="s">
        <v>77</v>
      </c>
      <c r="AB4" s="655">
        <v>90</v>
      </c>
      <c r="AC4" s="655">
        <v>60</v>
      </c>
      <c r="AD4" s="655">
        <v>45</v>
      </c>
      <c r="AE4" s="655">
        <v>34</v>
      </c>
      <c r="AF4" s="655">
        <v>27</v>
      </c>
      <c r="AG4" s="655">
        <v>22</v>
      </c>
      <c r="AH4" s="655">
        <v>18</v>
      </c>
      <c r="AI4" s="655">
        <v>15</v>
      </c>
      <c r="AJ4" s="655">
        <v>12</v>
      </c>
      <c r="AK4" s="655">
        <v>9</v>
      </c>
    </row>
    <row r="5" spans="1:37" x14ac:dyDescent="0.25">
      <c r="A5" s="782"/>
      <c r="B5" s="782" t="s">
        <v>41</v>
      </c>
      <c r="C5" s="782" t="s">
        <v>51</v>
      </c>
      <c r="D5" s="782" t="s">
        <v>35</v>
      </c>
      <c r="E5" s="782" t="s">
        <v>56</v>
      </c>
      <c r="F5" s="782"/>
      <c r="G5" s="782" t="s">
        <v>23</v>
      </c>
      <c r="H5" s="782"/>
      <c r="I5" s="782" t="s">
        <v>26</v>
      </c>
      <c r="J5" s="782"/>
      <c r="K5" s="783" t="s">
        <v>57</v>
      </c>
      <c r="L5" s="783" t="s">
        <v>58</v>
      </c>
      <c r="M5" s="783" t="s">
        <v>59</v>
      </c>
      <c r="Q5" s="662" t="s">
        <v>74</v>
      </c>
      <c r="R5" s="663" t="s">
        <v>70</v>
      </c>
      <c r="Y5" s="770" t="e">
        <f>IF(OR([4]Altalanos!$A$8="F1",[4]Altalanos!$A$8="F2",[4]Altalanos!$A$8="N1",[4]Altalanos!$A$8="N2"),1,2)</f>
        <v>#REF!</v>
      </c>
      <c r="Z5" s="770"/>
      <c r="AA5" s="770" t="s">
        <v>78</v>
      </c>
      <c r="AB5" s="655">
        <v>60</v>
      </c>
      <c r="AC5" s="655">
        <v>40</v>
      </c>
      <c r="AD5" s="655">
        <v>30</v>
      </c>
      <c r="AE5" s="655">
        <v>20</v>
      </c>
      <c r="AF5" s="655">
        <v>18</v>
      </c>
      <c r="AG5" s="655">
        <v>15</v>
      </c>
      <c r="AH5" s="655">
        <v>12</v>
      </c>
      <c r="AI5" s="655">
        <v>10</v>
      </c>
      <c r="AJ5" s="655">
        <v>8</v>
      </c>
      <c r="AK5" s="655">
        <v>6</v>
      </c>
    </row>
    <row r="6" spans="1:37" x14ac:dyDescent="0.25">
      <c r="A6" s="784"/>
      <c r="B6" s="784"/>
      <c r="C6" s="784"/>
      <c r="D6" s="784"/>
      <c r="E6" s="784"/>
      <c r="F6" s="784"/>
      <c r="G6" s="784"/>
      <c r="H6" s="784"/>
      <c r="I6" s="784"/>
      <c r="J6" s="784"/>
      <c r="K6" s="784"/>
      <c r="L6" s="784"/>
      <c r="M6" s="784"/>
      <c r="Y6" s="770"/>
      <c r="Z6" s="770"/>
      <c r="AA6" s="770" t="s">
        <v>79</v>
      </c>
      <c r="AB6" s="655">
        <v>40</v>
      </c>
      <c r="AC6" s="655">
        <v>25</v>
      </c>
      <c r="AD6" s="655">
        <v>18</v>
      </c>
      <c r="AE6" s="655">
        <v>13</v>
      </c>
      <c r="AF6" s="655">
        <v>10</v>
      </c>
      <c r="AG6" s="655">
        <v>8</v>
      </c>
      <c r="AH6" s="655">
        <v>6</v>
      </c>
      <c r="AI6" s="655">
        <v>5</v>
      </c>
      <c r="AJ6" s="655">
        <v>4</v>
      </c>
      <c r="AK6" s="655">
        <v>3</v>
      </c>
    </row>
    <row r="7" spans="1:37" x14ac:dyDescent="0.25">
      <c r="A7" s="785" t="s">
        <v>53</v>
      </c>
      <c r="B7" s="786">
        <v>1</v>
      </c>
      <c r="C7" s="856" t="str">
        <f>IF($B7="","",VLOOKUP($B7,'B-VII.kcs-U18-L elo'!$A$7:$O$22,5))</f>
        <v>090319</v>
      </c>
      <c r="D7" s="856">
        <f>IF($B7="","",VLOOKUP($B7,'B-VII.kcs-U18-L elo'!$A$7:$O$22,15))</f>
        <v>0</v>
      </c>
      <c r="E7" s="857" t="str">
        <f>UPPER(IF($B7="","",VLOOKUP($B7,'B-VII.kcs-U18-L elo'!$A$7:$O$22,2)))</f>
        <v>KAPÁS</v>
      </c>
      <c r="F7" s="796"/>
      <c r="G7" s="857" t="str">
        <f>IF($B7="","",VLOOKUP($B7,'B-VII.kcs-U18-L elo'!$A$7:$O$22,3))</f>
        <v>Emma Lilla</v>
      </c>
      <c r="H7" s="796"/>
      <c r="I7" s="857" t="str">
        <f>IF($B7="","",VLOOKUP($B7,'B-VII.kcs-U18-L elo'!$A$7:$O$22,4))</f>
        <v>Pécsi Leőwey Klára Gimn.</v>
      </c>
      <c r="J7" s="784"/>
      <c r="K7" s="788" t="s">
        <v>575</v>
      </c>
      <c r="L7" s="789"/>
      <c r="M7" s="790"/>
      <c r="Y7" s="770"/>
      <c r="Z7" s="770"/>
      <c r="AA7" s="770" t="s">
        <v>80</v>
      </c>
      <c r="AB7" s="655">
        <v>25</v>
      </c>
      <c r="AC7" s="655">
        <v>15</v>
      </c>
      <c r="AD7" s="655">
        <v>13</v>
      </c>
      <c r="AE7" s="655">
        <v>8</v>
      </c>
      <c r="AF7" s="655">
        <v>6</v>
      </c>
      <c r="AG7" s="655">
        <v>4</v>
      </c>
      <c r="AH7" s="655">
        <v>3</v>
      </c>
      <c r="AI7" s="655">
        <v>2</v>
      </c>
      <c r="AJ7" s="655">
        <v>1</v>
      </c>
      <c r="AK7" s="655">
        <v>0</v>
      </c>
    </row>
    <row r="8" spans="1:37" x14ac:dyDescent="0.25">
      <c r="A8" s="785"/>
      <c r="B8" s="791">
        <v>2</v>
      </c>
      <c r="C8" s="784"/>
      <c r="D8" s="784"/>
      <c r="E8" s="784"/>
      <c r="F8" s="784"/>
      <c r="G8" s="784"/>
      <c r="H8" s="784"/>
      <c r="I8" s="784"/>
      <c r="J8" s="784"/>
      <c r="K8" s="785"/>
      <c r="L8" s="785"/>
      <c r="M8" s="793"/>
      <c r="Y8" s="770"/>
      <c r="Z8" s="770"/>
      <c r="AA8" s="770" t="s">
        <v>81</v>
      </c>
      <c r="AB8" s="655">
        <v>15</v>
      </c>
      <c r="AC8" s="655">
        <v>10</v>
      </c>
      <c r="AD8" s="655">
        <v>7</v>
      </c>
      <c r="AE8" s="655">
        <v>5</v>
      </c>
      <c r="AF8" s="655">
        <v>4</v>
      </c>
      <c r="AG8" s="655">
        <v>3</v>
      </c>
      <c r="AH8" s="655">
        <v>2</v>
      </c>
      <c r="AI8" s="655">
        <v>1</v>
      </c>
      <c r="AJ8" s="655">
        <v>0</v>
      </c>
      <c r="AK8" s="655">
        <v>0</v>
      </c>
    </row>
    <row r="9" spans="1:37" x14ac:dyDescent="0.25">
      <c r="A9" s="785" t="s">
        <v>54</v>
      </c>
      <c r="B9" s="786">
        <v>2</v>
      </c>
      <c r="C9" s="856" t="str">
        <f>IF($B9="","",VLOOKUP($B9,'B-VII.kcs-U18-L elo'!$A$7:$O$22,5))</f>
        <v>080913</v>
      </c>
      <c r="D9" s="856">
        <f>IF($B9="","",VLOOKUP($B9,'B-VII.kcs-U18-L elo'!$A$7:$O$22,15))</f>
        <v>0</v>
      </c>
      <c r="E9" s="857" t="str">
        <f>UPPER(IF($B9="","",VLOOKUP($B9,'B-VII.kcs-U18-L elo'!$A$7:$O$22,2)))</f>
        <v>LIPI</v>
      </c>
      <c r="F9" s="796"/>
      <c r="G9" s="857" t="str">
        <f>IF($B9="","",VLOOKUP($B9,'B-VII.kcs-U18-L elo'!$A$7:$O$22,3))</f>
        <v>Anna Sára</v>
      </c>
      <c r="H9" s="796"/>
      <c r="I9" s="857" t="str">
        <f>IF($B9="","",VLOOKUP($B9,'B-VII.kcs-U18-L elo'!$A$7:$O$22,4))</f>
        <v>PTE Gyakorló Ált.Isk.,Gimn. és Óvoda</v>
      </c>
      <c r="J9" s="784"/>
      <c r="K9" s="788" t="s">
        <v>573</v>
      </c>
      <c r="L9" s="789"/>
      <c r="M9" s="790"/>
      <c r="Y9" s="770"/>
      <c r="Z9" s="770"/>
      <c r="AA9" s="770" t="s">
        <v>82</v>
      </c>
      <c r="AB9" s="655">
        <v>10</v>
      </c>
      <c r="AC9" s="655">
        <v>6</v>
      </c>
      <c r="AD9" s="655">
        <v>4</v>
      </c>
      <c r="AE9" s="655">
        <v>2</v>
      </c>
      <c r="AF9" s="655">
        <v>1</v>
      </c>
      <c r="AG9" s="655">
        <v>0</v>
      </c>
      <c r="AH9" s="655">
        <v>0</v>
      </c>
      <c r="AI9" s="655">
        <v>0</v>
      </c>
      <c r="AJ9" s="655">
        <v>0</v>
      </c>
      <c r="AK9" s="655">
        <v>0</v>
      </c>
    </row>
    <row r="10" spans="1:37" x14ac:dyDescent="0.25">
      <c r="A10" s="785"/>
      <c r="B10" s="791"/>
      <c r="C10" s="784"/>
      <c r="D10" s="784"/>
      <c r="E10" s="784"/>
      <c r="F10" s="784"/>
      <c r="G10" s="784"/>
      <c r="H10" s="784"/>
      <c r="I10" s="784"/>
      <c r="J10" s="784"/>
      <c r="K10" s="785"/>
      <c r="L10" s="785"/>
      <c r="M10" s="793"/>
      <c r="Y10" s="770"/>
      <c r="Z10" s="770"/>
      <c r="AA10" s="770" t="s">
        <v>83</v>
      </c>
      <c r="AB10" s="655">
        <v>6</v>
      </c>
      <c r="AC10" s="655">
        <v>3</v>
      </c>
      <c r="AD10" s="655">
        <v>2</v>
      </c>
      <c r="AE10" s="655">
        <v>1</v>
      </c>
      <c r="AF10" s="655">
        <v>0</v>
      </c>
      <c r="AG10" s="655">
        <v>0</v>
      </c>
      <c r="AH10" s="655">
        <v>0</v>
      </c>
      <c r="AI10" s="655">
        <v>0</v>
      </c>
      <c r="AJ10" s="655">
        <v>0</v>
      </c>
      <c r="AK10" s="655">
        <v>0</v>
      </c>
    </row>
    <row r="11" spans="1:37" x14ac:dyDescent="0.25">
      <c r="A11" s="785" t="s">
        <v>55</v>
      </c>
      <c r="B11" s="786">
        <v>3</v>
      </c>
      <c r="C11" s="856" t="str">
        <f>IF($B11="","",VLOOKUP($B11,'B-VII.kcs-U18-L elo'!$A$7:$O$22,5))</f>
        <v>091021</v>
      </c>
      <c r="D11" s="856">
        <f>IF($B11="","",VLOOKUP($B11,'B-VII.kcs-U18-L elo'!$A$7:$O$22,15))</f>
        <v>0</v>
      </c>
      <c r="E11" s="857" t="str">
        <f>UPPER(IF($B11="","",VLOOKUP($B11,'B-VII.kcs-U18-L elo'!$A$7:$O$22,2)))</f>
        <v>VÉGH</v>
      </c>
      <c r="F11" s="796"/>
      <c r="G11" s="857" t="str">
        <f>IF($B11="","",VLOOKUP($B11,'B-VII.kcs-U18-L elo'!$A$7:$O$22,3))</f>
        <v>Fanni</v>
      </c>
      <c r="H11" s="796"/>
      <c r="I11" s="1047" t="str">
        <f>IF($B11="","",VLOOKUP($B11,'B-VII.kcs-U18-L elo'!$A$7:$O$22,4))</f>
        <v>Baranya Vm-i SZC Mohácsi Radnóti M. Techn. és Szak. Isk.</v>
      </c>
      <c r="J11" s="784"/>
      <c r="K11" s="788" t="s">
        <v>574</v>
      </c>
      <c r="L11" s="789"/>
      <c r="M11" s="790"/>
      <c r="Y11" s="770"/>
      <c r="Z11" s="770"/>
      <c r="AA11" s="770" t="s">
        <v>88</v>
      </c>
      <c r="AB11" s="655">
        <v>3</v>
      </c>
      <c r="AC11" s="655">
        <v>2</v>
      </c>
      <c r="AD11" s="655">
        <v>1</v>
      </c>
      <c r="AE11" s="655">
        <v>0</v>
      </c>
      <c r="AF11" s="655">
        <v>0</v>
      </c>
      <c r="AG11" s="655">
        <v>0</v>
      </c>
      <c r="AH11" s="655">
        <v>0</v>
      </c>
      <c r="AI11" s="655">
        <v>0</v>
      </c>
      <c r="AJ11" s="655">
        <v>0</v>
      </c>
      <c r="AK11" s="655">
        <v>0</v>
      </c>
    </row>
    <row r="12" spans="1:37" x14ac:dyDescent="0.25">
      <c r="A12" s="784"/>
      <c r="B12" s="784"/>
      <c r="C12" s="784"/>
      <c r="D12" s="784"/>
      <c r="E12" s="784"/>
      <c r="F12" s="784"/>
      <c r="G12" s="784"/>
      <c r="H12" s="784"/>
      <c r="I12" s="784"/>
      <c r="J12" s="784"/>
      <c r="K12" s="784"/>
      <c r="L12" s="784"/>
      <c r="M12" s="784"/>
      <c r="Y12" s="770"/>
      <c r="Z12" s="770"/>
      <c r="AA12" s="770" t="s">
        <v>84</v>
      </c>
      <c r="AB12" s="794">
        <v>0</v>
      </c>
      <c r="AC12" s="794">
        <v>0</v>
      </c>
      <c r="AD12" s="794">
        <v>0</v>
      </c>
      <c r="AE12" s="794">
        <v>0</v>
      </c>
      <c r="AF12" s="794">
        <v>0</v>
      </c>
      <c r="AG12" s="794">
        <v>0</v>
      </c>
      <c r="AH12" s="794">
        <v>0</v>
      </c>
      <c r="AI12" s="794">
        <v>0</v>
      </c>
      <c r="AJ12" s="794">
        <v>0</v>
      </c>
      <c r="AK12" s="794">
        <v>0</v>
      </c>
    </row>
    <row r="13" spans="1:37" x14ac:dyDescent="0.25">
      <c r="A13" s="784"/>
      <c r="B13" s="784"/>
      <c r="C13" s="784"/>
      <c r="D13" s="784"/>
      <c r="E13" s="784"/>
      <c r="F13" s="784"/>
      <c r="G13" s="784"/>
      <c r="H13" s="784"/>
      <c r="I13" s="784"/>
      <c r="J13" s="784"/>
      <c r="K13" s="784"/>
      <c r="L13" s="784"/>
      <c r="M13" s="784"/>
      <c r="Y13" s="770"/>
      <c r="Z13" s="770"/>
      <c r="AA13" s="770" t="s">
        <v>85</v>
      </c>
      <c r="AB13" s="794">
        <v>0</v>
      </c>
      <c r="AC13" s="794">
        <v>0</v>
      </c>
      <c r="AD13" s="794">
        <v>0</v>
      </c>
      <c r="AE13" s="794">
        <v>0</v>
      </c>
      <c r="AF13" s="794">
        <v>0</v>
      </c>
      <c r="AG13" s="794">
        <v>0</v>
      </c>
      <c r="AH13" s="794">
        <v>0</v>
      </c>
      <c r="AI13" s="794">
        <v>0</v>
      </c>
      <c r="AJ13" s="794">
        <v>0</v>
      </c>
      <c r="AK13" s="794">
        <v>0</v>
      </c>
    </row>
    <row r="14" spans="1:37" x14ac:dyDescent="0.25">
      <c r="A14" s="784"/>
      <c r="B14" s="784"/>
      <c r="C14" s="784"/>
      <c r="D14" s="784"/>
      <c r="E14" s="784"/>
      <c r="F14" s="784"/>
      <c r="G14" s="784"/>
      <c r="H14" s="784"/>
      <c r="I14" s="784"/>
      <c r="J14" s="784"/>
      <c r="K14" s="784"/>
      <c r="L14" s="784"/>
      <c r="M14" s="784"/>
      <c r="Y14" s="770"/>
      <c r="Z14" s="770"/>
      <c r="AA14" s="770"/>
      <c r="AB14" s="770"/>
      <c r="AC14" s="770"/>
      <c r="AD14" s="770"/>
      <c r="AE14" s="770"/>
      <c r="AF14" s="770"/>
      <c r="AG14" s="770"/>
      <c r="AH14" s="770"/>
      <c r="AI14" s="770"/>
      <c r="AJ14" s="770"/>
      <c r="AK14" s="770"/>
    </row>
    <row r="15" spans="1:37" x14ac:dyDescent="0.25">
      <c r="A15" s="784"/>
      <c r="B15" s="784"/>
      <c r="C15" s="784"/>
      <c r="D15" s="784"/>
      <c r="E15" s="784"/>
      <c r="F15" s="784"/>
      <c r="G15" s="784"/>
      <c r="H15" s="784"/>
      <c r="I15" s="784"/>
      <c r="J15" s="784"/>
      <c r="K15" s="784"/>
      <c r="L15" s="784"/>
      <c r="M15" s="784"/>
      <c r="Y15" s="770"/>
      <c r="Z15" s="770"/>
      <c r="AA15" s="770"/>
      <c r="AB15" s="770"/>
      <c r="AC15" s="770"/>
      <c r="AD15" s="770"/>
      <c r="AE15" s="770"/>
      <c r="AF15" s="770"/>
      <c r="AG15" s="770"/>
      <c r="AH15" s="770"/>
      <c r="AI15" s="770"/>
      <c r="AJ15" s="770"/>
      <c r="AK15" s="770"/>
    </row>
    <row r="16" spans="1:37" x14ac:dyDescent="0.25">
      <c r="A16" s="784"/>
      <c r="B16" s="784"/>
      <c r="C16" s="784"/>
      <c r="D16" s="784"/>
      <c r="E16" s="784"/>
      <c r="F16" s="784"/>
      <c r="G16" s="784"/>
      <c r="H16" s="784"/>
      <c r="I16" s="784"/>
      <c r="J16" s="784"/>
      <c r="K16" s="784"/>
      <c r="L16" s="784"/>
      <c r="M16" s="784"/>
      <c r="Y16" s="770"/>
      <c r="Z16" s="770"/>
      <c r="AA16" s="770" t="s">
        <v>53</v>
      </c>
      <c r="AB16" s="770">
        <v>300</v>
      </c>
      <c r="AC16" s="770">
        <v>250</v>
      </c>
      <c r="AD16" s="770">
        <v>220</v>
      </c>
      <c r="AE16" s="770">
        <v>180</v>
      </c>
      <c r="AF16" s="770">
        <v>160</v>
      </c>
      <c r="AG16" s="770">
        <v>150</v>
      </c>
      <c r="AH16" s="770">
        <v>140</v>
      </c>
      <c r="AI16" s="770">
        <v>130</v>
      </c>
      <c r="AJ16" s="770">
        <v>120</v>
      </c>
      <c r="AK16" s="770">
        <v>110</v>
      </c>
    </row>
    <row r="17" spans="1:37" x14ac:dyDescent="0.25">
      <c r="A17" s="784"/>
      <c r="B17" s="784"/>
      <c r="C17" s="784"/>
      <c r="D17" s="784"/>
      <c r="E17" s="784"/>
      <c r="F17" s="784"/>
      <c r="G17" s="784"/>
      <c r="H17" s="784"/>
      <c r="I17" s="784"/>
      <c r="J17" s="784"/>
      <c r="K17" s="784"/>
      <c r="L17" s="784"/>
      <c r="M17" s="784"/>
      <c r="Y17" s="770"/>
      <c r="Z17" s="770"/>
      <c r="AA17" s="770" t="s">
        <v>76</v>
      </c>
      <c r="AB17" s="770">
        <v>250</v>
      </c>
      <c r="AC17" s="770">
        <v>200</v>
      </c>
      <c r="AD17" s="770">
        <v>160</v>
      </c>
      <c r="AE17" s="770">
        <v>140</v>
      </c>
      <c r="AF17" s="770">
        <v>120</v>
      </c>
      <c r="AG17" s="770">
        <v>110</v>
      </c>
      <c r="AH17" s="770">
        <v>100</v>
      </c>
      <c r="AI17" s="770">
        <v>90</v>
      </c>
      <c r="AJ17" s="770">
        <v>80</v>
      </c>
      <c r="AK17" s="770">
        <v>70</v>
      </c>
    </row>
    <row r="18" spans="1:37" ht="18.75" customHeight="1" x14ac:dyDescent="0.25">
      <c r="A18" s="784"/>
      <c r="B18" s="1069"/>
      <c r="C18" s="1069"/>
      <c r="D18" s="1066" t="str">
        <f>E7</f>
        <v>KAPÁS</v>
      </c>
      <c r="E18" s="1066"/>
      <c r="F18" s="1066" t="str">
        <f>E9</f>
        <v>LIPI</v>
      </c>
      <c r="G18" s="1066"/>
      <c r="H18" s="1066" t="str">
        <f>E11</f>
        <v>VÉGH</v>
      </c>
      <c r="I18" s="1066"/>
      <c r="J18" s="784"/>
      <c r="K18" s="784"/>
      <c r="L18" s="784"/>
      <c r="M18" s="784"/>
      <c r="Y18" s="770"/>
      <c r="Z18" s="770"/>
      <c r="AA18" s="770" t="s">
        <v>77</v>
      </c>
      <c r="AB18" s="770">
        <v>200</v>
      </c>
      <c r="AC18" s="770">
        <v>150</v>
      </c>
      <c r="AD18" s="770">
        <v>130</v>
      </c>
      <c r="AE18" s="770">
        <v>110</v>
      </c>
      <c r="AF18" s="770">
        <v>95</v>
      </c>
      <c r="AG18" s="770">
        <v>80</v>
      </c>
      <c r="AH18" s="770">
        <v>70</v>
      </c>
      <c r="AI18" s="770">
        <v>60</v>
      </c>
      <c r="AJ18" s="770">
        <v>55</v>
      </c>
      <c r="AK18" s="770">
        <v>50</v>
      </c>
    </row>
    <row r="19" spans="1:37" ht="18.75" customHeight="1" x14ac:dyDescent="0.25">
      <c r="A19" s="795" t="s">
        <v>53</v>
      </c>
      <c r="B19" s="1071" t="str">
        <f>E7</f>
        <v>KAPÁS</v>
      </c>
      <c r="C19" s="1071"/>
      <c r="D19" s="1072"/>
      <c r="E19" s="1072"/>
      <c r="F19" s="1073" t="s">
        <v>630</v>
      </c>
      <c r="G19" s="1073"/>
      <c r="H19" s="1073">
        <v>14</v>
      </c>
      <c r="I19" s="1073"/>
      <c r="J19" s="784"/>
      <c r="K19" s="784"/>
      <c r="L19" s="784"/>
      <c r="M19" s="784"/>
      <c r="Y19" s="770"/>
      <c r="Z19" s="770"/>
      <c r="AA19" s="770" t="s">
        <v>78</v>
      </c>
      <c r="AB19" s="770">
        <v>150</v>
      </c>
      <c r="AC19" s="770">
        <v>120</v>
      </c>
      <c r="AD19" s="770">
        <v>100</v>
      </c>
      <c r="AE19" s="770">
        <v>80</v>
      </c>
      <c r="AF19" s="770">
        <v>70</v>
      </c>
      <c r="AG19" s="770">
        <v>60</v>
      </c>
      <c r="AH19" s="770">
        <v>55</v>
      </c>
      <c r="AI19" s="770">
        <v>50</v>
      </c>
      <c r="AJ19" s="770">
        <v>45</v>
      </c>
      <c r="AK19" s="770">
        <v>40</v>
      </c>
    </row>
    <row r="20" spans="1:37" ht="18.75" customHeight="1" x14ac:dyDescent="0.25">
      <c r="A20" s="795" t="s">
        <v>54</v>
      </c>
      <c r="B20" s="1071" t="str">
        <f>E9</f>
        <v>LIPI</v>
      </c>
      <c r="C20" s="1071"/>
      <c r="D20" s="1073" t="s">
        <v>631</v>
      </c>
      <c r="E20" s="1073"/>
      <c r="F20" s="1072"/>
      <c r="G20" s="1072"/>
      <c r="H20" s="1073" t="s">
        <v>628</v>
      </c>
      <c r="I20" s="1073"/>
      <c r="J20" s="784"/>
      <c r="K20" s="784"/>
      <c r="L20" s="784"/>
      <c r="M20" s="784"/>
      <c r="Y20" s="770"/>
      <c r="Z20" s="770"/>
      <c r="AA20" s="770" t="s">
        <v>79</v>
      </c>
      <c r="AB20" s="770">
        <v>120</v>
      </c>
      <c r="AC20" s="770">
        <v>90</v>
      </c>
      <c r="AD20" s="770">
        <v>65</v>
      </c>
      <c r="AE20" s="770">
        <v>55</v>
      </c>
      <c r="AF20" s="770">
        <v>50</v>
      </c>
      <c r="AG20" s="770">
        <v>45</v>
      </c>
      <c r="AH20" s="770">
        <v>40</v>
      </c>
      <c r="AI20" s="770">
        <v>35</v>
      </c>
      <c r="AJ20" s="770">
        <v>25</v>
      </c>
      <c r="AK20" s="770">
        <v>20</v>
      </c>
    </row>
    <row r="21" spans="1:37" ht="18.75" customHeight="1" x14ac:dyDescent="0.25">
      <c r="A21" s="795" t="s">
        <v>55</v>
      </c>
      <c r="B21" s="1071" t="str">
        <f>E11</f>
        <v>VÉGH</v>
      </c>
      <c r="C21" s="1071"/>
      <c r="D21" s="1073" t="s">
        <v>632</v>
      </c>
      <c r="E21" s="1073"/>
      <c r="F21" s="1073" t="s">
        <v>629</v>
      </c>
      <c r="G21" s="1073"/>
      <c r="H21" s="1072"/>
      <c r="I21" s="1072"/>
      <c r="J21" s="784"/>
      <c r="K21" s="784"/>
      <c r="L21" s="784"/>
      <c r="M21" s="784"/>
      <c r="Y21" s="770"/>
      <c r="Z21" s="770"/>
      <c r="AA21" s="770" t="s">
        <v>80</v>
      </c>
      <c r="AB21" s="770">
        <v>90</v>
      </c>
      <c r="AC21" s="770">
        <v>60</v>
      </c>
      <c r="AD21" s="770">
        <v>45</v>
      </c>
      <c r="AE21" s="770">
        <v>34</v>
      </c>
      <c r="AF21" s="770">
        <v>27</v>
      </c>
      <c r="AG21" s="770">
        <v>22</v>
      </c>
      <c r="AH21" s="770">
        <v>18</v>
      </c>
      <c r="AI21" s="770">
        <v>15</v>
      </c>
      <c r="AJ21" s="770">
        <v>12</v>
      </c>
      <c r="AK21" s="770">
        <v>9</v>
      </c>
    </row>
    <row r="22" spans="1:37" x14ac:dyDescent="0.25">
      <c r="A22" s="784"/>
      <c r="B22" s="784"/>
      <c r="C22" s="784"/>
      <c r="D22" s="784"/>
      <c r="E22" s="784"/>
      <c r="F22" s="784"/>
      <c r="G22" s="784"/>
      <c r="H22" s="784"/>
      <c r="I22" s="784"/>
      <c r="J22" s="784"/>
      <c r="K22" s="784"/>
      <c r="L22" s="784"/>
      <c r="M22" s="784"/>
      <c r="Y22" s="770"/>
      <c r="Z22" s="770"/>
      <c r="AA22" s="770" t="s">
        <v>81</v>
      </c>
      <c r="AB22" s="770">
        <v>60</v>
      </c>
      <c r="AC22" s="770">
        <v>40</v>
      </c>
      <c r="AD22" s="770">
        <v>30</v>
      </c>
      <c r="AE22" s="770">
        <v>20</v>
      </c>
      <c r="AF22" s="770">
        <v>18</v>
      </c>
      <c r="AG22" s="770">
        <v>15</v>
      </c>
      <c r="AH22" s="770">
        <v>12</v>
      </c>
      <c r="AI22" s="770">
        <v>10</v>
      </c>
      <c r="AJ22" s="770">
        <v>8</v>
      </c>
      <c r="AK22" s="770">
        <v>6</v>
      </c>
    </row>
    <row r="23" spans="1:37" x14ac:dyDescent="0.25">
      <c r="A23" s="784"/>
      <c r="B23" s="784"/>
      <c r="C23" s="784"/>
      <c r="D23" s="784"/>
      <c r="E23" s="784"/>
      <c r="F23" s="784"/>
      <c r="G23" s="784"/>
      <c r="H23" s="784"/>
      <c r="I23" s="784"/>
      <c r="J23" s="784"/>
      <c r="K23" s="784"/>
      <c r="L23" s="784"/>
      <c r="M23" s="784"/>
      <c r="Y23" s="770"/>
      <c r="Z23" s="770"/>
      <c r="AA23" s="770" t="s">
        <v>82</v>
      </c>
      <c r="AB23" s="770">
        <v>40</v>
      </c>
      <c r="AC23" s="770">
        <v>25</v>
      </c>
      <c r="AD23" s="770">
        <v>18</v>
      </c>
      <c r="AE23" s="770">
        <v>13</v>
      </c>
      <c r="AF23" s="770">
        <v>8</v>
      </c>
      <c r="AG23" s="770">
        <v>7</v>
      </c>
      <c r="AH23" s="770">
        <v>6</v>
      </c>
      <c r="AI23" s="770">
        <v>5</v>
      </c>
      <c r="AJ23" s="770">
        <v>4</v>
      </c>
      <c r="AK23" s="770">
        <v>3</v>
      </c>
    </row>
    <row r="24" spans="1:37" x14ac:dyDescent="0.25">
      <c r="A24" s="784"/>
      <c r="B24" s="784"/>
      <c r="C24" s="784"/>
      <c r="D24" s="784"/>
      <c r="E24" s="784"/>
      <c r="F24" s="784"/>
      <c r="G24" s="763"/>
      <c r="H24" s="784"/>
      <c r="I24" s="784"/>
      <c r="J24" s="784"/>
      <c r="K24" s="784"/>
      <c r="L24" s="784"/>
      <c r="M24" s="784"/>
      <c r="Y24" s="770"/>
      <c r="Z24" s="770"/>
      <c r="AA24" s="770" t="s">
        <v>83</v>
      </c>
      <c r="AB24" s="770">
        <v>25</v>
      </c>
      <c r="AC24" s="770">
        <v>15</v>
      </c>
      <c r="AD24" s="770">
        <v>13</v>
      </c>
      <c r="AE24" s="770">
        <v>7</v>
      </c>
      <c r="AF24" s="770">
        <v>6</v>
      </c>
      <c r="AG24" s="770">
        <v>5</v>
      </c>
      <c r="AH24" s="770">
        <v>4</v>
      </c>
      <c r="AI24" s="770">
        <v>3</v>
      </c>
      <c r="AJ24" s="770">
        <v>2</v>
      </c>
      <c r="AK24" s="770">
        <v>1</v>
      </c>
    </row>
    <row r="25" spans="1:37" x14ac:dyDescent="0.25">
      <c r="A25" s="784"/>
      <c r="B25" s="784"/>
      <c r="C25" s="784"/>
      <c r="D25" s="784"/>
      <c r="E25" s="784"/>
      <c r="F25" s="784"/>
      <c r="G25" s="784"/>
      <c r="H25" s="784"/>
      <c r="I25" s="784"/>
      <c r="J25" s="784"/>
      <c r="K25" s="784"/>
      <c r="L25" s="784"/>
      <c r="M25" s="784"/>
      <c r="Y25" s="770"/>
      <c r="Z25" s="770"/>
      <c r="AA25" s="770" t="s">
        <v>88</v>
      </c>
      <c r="AB25" s="770">
        <v>15</v>
      </c>
      <c r="AC25" s="770">
        <v>10</v>
      </c>
      <c r="AD25" s="770">
        <v>8</v>
      </c>
      <c r="AE25" s="770">
        <v>4</v>
      </c>
      <c r="AF25" s="770">
        <v>3</v>
      </c>
      <c r="AG25" s="770">
        <v>2</v>
      </c>
      <c r="AH25" s="770">
        <v>1</v>
      </c>
      <c r="AI25" s="770">
        <v>0</v>
      </c>
      <c r="AJ25" s="770">
        <v>0</v>
      </c>
      <c r="AK25" s="770">
        <v>0</v>
      </c>
    </row>
    <row r="26" spans="1:37" x14ac:dyDescent="0.25">
      <c r="A26" s="784"/>
      <c r="B26" s="784"/>
      <c r="C26" s="784"/>
      <c r="D26" s="784"/>
      <c r="E26" s="784"/>
      <c r="F26" s="784"/>
      <c r="G26" s="784"/>
      <c r="H26" s="784"/>
      <c r="I26" s="784"/>
      <c r="J26" s="784"/>
      <c r="K26" s="784"/>
      <c r="L26" s="784"/>
      <c r="M26" s="784"/>
      <c r="Y26" s="770"/>
      <c r="Z26" s="770"/>
      <c r="AA26" s="770" t="s">
        <v>84</v>
      </c>
      <c r="AB26" s="770">
        <v>10</v>
      </c>
      <c r="AC26" s="770">
        <v>6</v>
      </c>
      <c r="AD26" s="770">
        <v>4</v>
      </c>
      <c r="AE26" s="770">
        <v>2</v>
      </c>
      <c r="AF26" s="770">
        <v>1</v>
      </c>
      <c r="AG26" s="770">
        <v>0</v>
      </c>
      <c r="AH26" s="770">
        <v>0</v>
      </c>
      <c r="AI26" s="770">
        <v>0</v>
      </c>
      <c r="AJ26" s="770">
        <v>0</v>
      </c>
      <c r="AK26" s="770">
        <v>0</v>
      </c>
    </row>
    <row r="27" spans="1:37" x14ac:dyDescent="0.25">
      <c r="A27" s="784"/>
      <c r="B27" s="784"/>
      <c r="C27" s="784"/>
      <c r="D27" s="784"/>
      <c r="E27" s="784"/>
      <c r="F27" s="784"/>
      <c r="G27" s="784"/>
      <c r="H27" s="784"/>
      <c r="I27" s="784"/>
      <c r="J27" s="784"/>
      <c r="K27" s="784"/>
      <c r="L27" s="784"/>
      <c r="M27" s="784"/>
      <c r="Y27" s="770"/>
      <c r="Z27" s="770"/>
      <c r="AA27" s="770" t="s">
        <v>85</v>
      </c>
      <c r="AB27" s="770">
        <v>3</v>
      </c>
      <c r="AC27" s="770">
        <v>2</v>
      </c>
      <c r="AD27" s="770">
        <v>1</v>
      </c>
      <c r="AE27" s="770">
        <v>0</v>
      </c>
      <c r="AF27" s="770">
        <v>0</v>
      </c>
      <c r="AG27" s="770">
        <v>0</v>
      </c>
      <c r="AH27" s="770">
        <v>0</v>
      </c>
      <c r="AI27" s="770">
        <v>0</v>
      </c>
      <c r="AJ27" s="770">
        <v>0</v>
      </c>
      <c r="AK27" s="770">
        <v>0</v>
      </c>
    </row>
    <row r="28" spans="1:37" x14ac:dyDescent="0.25">
      <c r="A28" s="784"/>
      <c r="B28" s="784"/>
      <c r="C28" s="784"/>
      <c r="D28" s="784"/>
      <c r="E28" s="784"/>
      <c r="F28" s="784"/>
      <c r="G28" s="784"/>
      <c r="H28" s="784"/>
      <c r="I28" s="784"/>
      <c r="J28" s="784"/>
      <c r="K28" s="784"/>
      <c r="L28" s="784"/>
      <c r="M28" s="784"/>
    </row>
    <row r="29" spans="1:37" x14ac:dyDescent="0.25">
      <c r="A29" s="784"/>
      <c r="B29" s="784"/>
      <c r="C29" s="784"/>
      <c r="D29" s="784"/>
      <c r="E29" s="784"/>
      <c r="F29" s="784"/>
      <c r="G29" s="784"/>
      <c r="H29" s="784"/>
      <c r="I29" s="784"/>
      <c r="J29" s="784"/>
      <c r="K29" s="784"/>
      <c r="L29" s="784"/>
      <c r="M29" s="784"/>
    </row>
    <row r="30" spans="1:37" x14ac:dyDescent="0.25">
      <c r="A30" s="784"/>
      <c r="B30" s="784"/>
      <c r="C30" s="784"/>
      <c r="D30" s="784"/>
      <c r="E30" s="784"/>
      <c r="F30" s="784"/>
      <c r="G30" s="784"/>
      <c r="H30" s="784"/>
      <c r="I30" s="784"/>
      <c r="J30" s="784"/>
      <c r="K30" s="784"/>
      <c r="L30" s="784"/>
      <c r="M30" s="784"/>
    </row>
    <row r="31" spans="1:37" x14ac:dyDescent="0.25">
      <c r="A31" s="784"/>
      <c r="B31" s="784"/>
      <c r="C31" s="784"/>
      <c r="D31" s="784"/>
      <c r="E31" s="784"/>
      <c r="F31" s="784"/>
      <c r="G31" s="784"/>
      <c r="H31" s="784"/>
      <c r="I31" s="784"/>
      <c r="J31" s="784"/>
      <c r="K31" s="784"/>
      <c r="L31" s="784"/>
      <c r="M31" s="784"/>
    </row>
    <row r="32" spans="1:37" x14ac:dyDescent="0.25">
      <c r="A32" s="784"/>
      <c r="B32" s="784"/>
      <c r="C32" s="784"/>
      <c r="D32" s="784"/>
      <c r="E32" s="784"/>
      <c r="F32" s="784"/>
      <c r="G32" s="784"/>
      <c r="H32" s="784"/>
      <c r="I32" s="784"/>
      <c r="J32" s="784"/>
      <c r="K32" s="784"/>
      <c r="L32" s="796"/>
      <c r="M32" s="796"/>
    </row>
    <row r="33" spans="1:18" x14ac:dyDescent="0.25">
      <c r="A33" s="797" t="s">
        <v>35</v>
      </c>
      <c r="B33" s="798"/>
      <c r="C33" s="799"/>
      <c r="D33" s="800" t="s">
        <v>2</v>
      </c>
      <c r="E33" s="801" t="s">
        <v>37</v>
      </c>
      <c r="F33" s="802"/>
      <c r="G33" s="800" t="s">
        <v>2</v>
      </c>
      <c r="H33" s="801" t="s">
        <v>46</v>
      </c>
      <c r="I33" s="803"/>
      <c r="J33" s="801" t="s">
        <v>47</v>
      </c>
      <c r="K33" s="804" t="s">
        <v>48</v>
      </c>
      <c r="L33" s="782"/>
      <c r="M33" s="858"/>
      <c r="N33" s="859"/>
      <c r="P33" s="805"/>
      <c r="Q33" s="805"/>
      <c r="R33" s="806"/>
    </row>
    <row r="34" spans="1:18" x14ac:dyDescent="0.25">
      <c r="A34" s="807" t="s">
        <v>36</v>
      </c>
      <c r="B34" s="808"/>
      <c r="C34" s="809"/>
      <c r="D34" s="810"/>
      <c r="E34" s="1074"/>
      <c r="F34" s="1074"/>
      <c r="G34" s="811" t="s">
        <v>3</v>
      </c>
      <c r="H34" s="808"/>
      <c r="I34" s="812"/>
      <c r="J34" s="813"/>
      <c r="K34" s="814" t="s">
        <v>38</v>
      </c>
      <c r="L34" s="815"/>
      <c r="M34" s="838"/>
      <c r="P34" s="817"/>
      <c r="Q34" s="817"/>
      <c r="R34" s="818"/>
    </row>
    <row r="35" spans="1:18" x14ac:dyDescent="0.25">
      <c r="A35" s="819" t="s">
        <v>45</v>
      </c>
      <c r="B35" s="820"/>
      <c r="C35" s="821"/>
      <c r="D35" s="822"/>
      <c r="E35" s="1070"/>
      <c r="F35" s="1070"/>
      <c r="G35" s="823" t="s">
        <v>4</v>
      </c>
      <c r="H35" s="824"/>
      <c r="I35" s="825"/>
      <c r="J35" s="826"/>
      <c r="K35" s="827"/>
      <c r="L35" s="796"/>
      <c r="M35" s="828"/>
      <c r="P35" s="818"/>
      <c r="Q35" s="829"/>
      <c r="R35" s="818"/>
    </row>
    <row r="36" spans="1:18" x14ac:dyDescent="0.25">
      <c r="A36" s="830"/>
      <c r="B36" s="831"/>
      <c r="C36" s="832"/>
      <c r="D36" s="822"/>
      <c r="E36" s="833"/>
      <c r="F36" s="784"/>
      <c r="G36" s="823" t="s">
        <v>5</v>
      </c>
      <c r="H36" s="824"/>
      <c r="I36" s="825"/>
      <c r="J36" s="826"/>
      <c r="K36" s="814" t="s">
        <v>39</v>
      </c>
      <c r="L36" s="815"/>
      <c r="M36" s="816"/>
      <c r="P36" s="817"/>
      <c r="Q36" s="817"/>
      <c r="R36" s="818"/>
    </row>
    <row r="37" spans="1:18" x14ac:dyDescent="0.25">
      <c r="A37" s="834"/>
      <c r="B37" s="835"/>
      <c r="C37" s="836"/>
      <c r="D37" s="822"/>
      <c r="E37" s="833"/>
      <c r="F37" s="784"/>
      <c r="G37" s="823" t="s">
        <v>6</v>
      </c>
      <c r="H37" s="824"/>
      <c r="I37" s="825"/>
      <c r="J37" s="826"/>
      <c r="K37" s="837"/>
      <c r="L37" s="784"/>
      <c r="M37" s="838"/>
      <c r="P37" s="818"/>
      <c r="Q37" s="829"/>
      <c r="R37" s="818"/>
    </row>
    <row r="38" spans="1:18" x14ac:dyDescent="0.25">
      <c r="A38" s="839"/>
      <c r="B38" s="840"/>
      <c r="C38" s="841"/>
      <c r="D38" s="822"/>
      <c r="E38" s="833"/>
      <c r="F38" s="784"/>
      <c r="G38" s="823" t="s">
        <v>7</v>
      </c>
      <c r="H38" s="824"/>
      <c r="I38" s="825"/>
      <c r="J38" s="826"/>
      <c r="K38" s="819"/>
      <c r="L38" s="796"/>
      <c r="M38" s="828"/>
      <c r="P38" s="818"/>
      <c r="Q38" s="829"/>
      <c r="R38" s="818"/>
    </row>
    <row r="39" spans="1:18" x14ac:dyDescent="0.25">
      <c r="A39" s="842"/>
      <c r="B39" s="843"/>
      <c r="C39" s="836"/>
      <c r="D39" s="822"/>
      <c r="E39" s="833"/>
      <c r="F39" s="784"/>
      <c r="G39" s="823" t="s">
        <v>8</v>
      </c>
      <c r="H39" s="824"/>
      <c r="I39" s="825"/>
      <c r="J39" s="826"/>
      <c r="K39" s="814" t="s">
        <v>28</v>
      </c>
      <c r="L39" s="815"/>
      <c r="M39" s="816"/>
      <c r="P39" s="817"/>
      <c r="Q39" s="817"/>
      <c r="R39" s="818"/>
    </row>
    <row r="40" spans="1:18" x14ac:dyDescent="0.25">
      <c r="A40" s="842"/>
      <c r="B40" s="843"/>
      <c r="C40" s="844"/>
      <c r="D40" s="822"/>
      <c r="E40" s="833"/>
      <c r="F40" s="784"/>
      <c r="G40" s="823" t="s">
        <v>9</v>
      </c>
      <c r="H40" s="824"/>
      <c r="I40" s="825"/>
      <c r="J40" s="826"/>
      <c r="K40" s="837"/>
      <c r="L40" s="784"/>
      <c r="M40" s="838"/>
      <c r="P40" s="818"/>
      <c r="Q40" s="829"/>
      <c r="R40" s="818"/>
    </row>
    <row r="41" spans="1:18" x14ac:dyDescent="0.25">
      <c r="A41" s="845"/>
      <c r="B41" s="846"/>
      <c r="C41" s="847"/>
      <c r="D41" s="848"/>
      <c r="E41" s="849"/>
      <c r="F41" s="796"/>
      <c r="G41" s="850" t="s">
        <v>10</v>
      </c>
      <c r="H41" s="820"/>
      <c r="I41" s="851"/>
      <c r="J41" s="852"/>
      <c r="K41" s="819" t="e">
        <f>L4</f>
        <v>#REF!</v>
      </c>
      <c r="L41" s="796"/>
      <c r="M41" s="828"/>
      <c r="P41" s="818"/>
      <c r="Q41" s="829"/>
      <c r="R41" s="853"/>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1" priority="2" stopIfTrue="1" operator="equal">
      <formula>"Bye"</formula>
    </cfRule>
  </conditionalFormatting>
  <conditionalFormatting sqref="R41">
    <cfRule type="expression" dxfId="0"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42</vt:i4>
      </vt:variant>
      <vt:variant>
        <vt:lpstr>Névvel ellátott tartományok</vt:lpstr>
      </vt:variant>
      <vt:variant>
        <vt:i4>59</vt:i4>
      </vt:variant>
    </vt:vector>
  </HeadingPairs>
  <TitlesOfParts>
    <vt:vector size="101" baseType="lpstr">
      <vt:lpstr>Altalanos</vt:lpstr>
      <vt:lpstr>Nevezések</vt:lpstr>
      <vt:lpstr>A-I.kcs-U8-P-F elo</vt:lpstr>
      <vt:lpstr>A-I.kcs-U8-P-F</vt:lpstr>
      <vt:lpstr>A-III.kcs-U11-Z-F elo</vt:lpstr>
      <vt:lpstr>A-III.kcs-U11-Z-F</vt:lpstr>
      <vt:lpstr>A-V.kcs.-U14-L elo</vt:lpstr>
      <vt:lpstr>A-V.kcs.-U14-L</vt:lpstr>
      <vt:lpstr>A-VI.kcs-U16-F elo</vt:lpstr>
      <vt:lpstr>A-VI.kcs-U16-F</vt:lpstr>
      <vt:lpstr>A-VII.kcs-U18-F elo</vt:lpstr>
      <vt:lpstr>A-VII.kcs-U18-F</vt:lpstr>
      <vt:lpstr>B-I.kcs-U8-P-F elo</vt:lpstr>
      <vt:lpstr>B-I.kcs-U8-P-F</vt:lpstr>
      <vt:lpstr>B-I.kcs-U8-P-L elo</vt:lpstr>
      <vt:lpstr>B-I.kcs-U8-P-L</vt:lpstr>
      <vt:lpstr>B-II.kcs-U10-N-F elo</vt:lpstr>
      <vt:lpstr>B-II.kcs-U10-N-F</vt:lpstr>
      <vt:lpstr>B-II.kcs-U10-N-L elo</vt:lpstr>
      <vt:lpstr>B-II.kcs-U10-N-L</vt:lpstr>
      <vt:lpstr>B-III.kcs-U11-Z-F elo</vt:lpstr>
      <vt:lpstr>B-III.kcs-U11-Z-F-1.csop</vt:lpstr>
      <vt:lpstr>B-III.kcs-U11-Z-F-2-3.csop.</vt:lpstr>
      <vt:lpstr>B-III.kcs-U11-Z-F-Döntő</vt:lpstr>
      <vt:lpstr>B-III.kcs-U11-Z-L elo</vt:lpstr>
      <vt:lpstr>B-III.kcs-U11-Z-L</vt:lpstr>
      <vt:lpstr>B-IV.kcs-U12-F elo</vt:lpstr>
      <vt:lpstr>B-IV.kcs-U12-F</vt:lpstr>
      <vt:lpstr>B-IV.kcs-U12-L elo</vt:lpstr>
      <vt:lpstr>B-IV.kcs-U12-L</vt:lpstr>
      <vt:lpstr>B-V.kcs-U14-F elo</vt:lpstr>
      <vt:lpstr>B-V.kcs-U14-F</vt:lpstr>
      <vt:lpstr>B-V.kcs-U14-L elo</vt:lpstr>
      <vt:lpstr>B-V,kcs-U14-L</vt:lpstr>
      <vt:lpstr>B-VI.kcs-U16-F elo</vt:lpstr>
      <vt:lpstr>B-VI.kcs-U16-F</vt:lpstr>
      <vt:lpstr>B-VI.kcs-U16-L elo</vt:lpstr>
      <vt:lpstr>B-VI.kcs-U16-L</vt:lpstr>
      <vt:lpstr>B-VII.kcs-U18-F elo</vt:lpstr>
      <vt:lpstr>B-VII.kcs-U18-F</vt:lpstr>
      <vt:lpstr>B-VII.kcs-U18-L elo</vt:lpstr>
      <vt:lpstr>B-VII.kcs-U18-L</vt:lpstr>
      <vt:lpstr>'A-I.kcs-U8-P-F elo'!Nyomtatási_cím</vt:lpstr>
      <vt:lpstr>'A-III.kcs-U11-Z-F elo'!Nyomtatási_cím</vt:lpstr>
      <vt:lpstr>'A-V.kcs.-U14-L elo'!Nyomtatási_cím</vt:lpstr>
      <vt:lpstr>'A-VI.kcs-U16-F elo'!Nyomtatási_cím</vt:lpstr>
      <vt:lpstr>'A-VII.kcs-U18-F elo'!Nyomtatási_cím</vt:lpstr>
      <vt:lpstr>'B-I.kcs-U8-P-F elo'!Nyomtatási_cím</vt:lpstr>
      <vt:lpstr>'B-I.kcs-U8-P-L elo'!Nyomtatási_cím</vt:lpstr>
      <vt:lpstr>'B-II.kcs-U10-N-F elo'!Nyomtatási_cím</vt:lpstr>
      <vt:lpstr>'B-II.kcs-U10-N-L elo'!Nyomtatási_cím</vt:lpstr>
      <vt:lpstr>'B-III.kcs-U11-Z-F elo'!Nyomtatási_cím</vt:lpstr>
      <vt:lpstr>'B-III.kcs-U11-Z-L elo'!Nyomtatási_cím</vt:lpstr>
      <vt:lpstr>'B-IV.kcs-U12-F elo'!Nyomtatási_cím</vt:lpstr>
      <vt:lpstr>'B-IV.kcs-U12-L elo'!Nyomtatási_cím</vt:lpstr>
      <vt:lpstr>'B-V.kcs-U14-F elo'!Nyomtatási_cím</vt:lpstr>
      <vt:lpstr>'B-V.kcs-U14-L elo'!Nyomtatási_cím</vt:lpstr>
      <vt:lpstr>'B-VI.kcs-U16-F elo'!Nyomtatási_cím</vt:lpstr>
      <vt:lpstr>'B-VI.kcs-U16-L elo'!Nyomtatási_cím</vt:lpstr>
      <vt:lpstr>'B-VII.kcs-U18-F elo'!Nyomtatási_cím</vt:lpstr>
      <vt:lpstr>'B-VII.kcs-U18-L elo'!Nyomtatási_cím</vt:lpstr>
      <vt:lpstr>'A-I.kcs-U8-P-F'!Nyomtatási_terület</vt:lpstr>
      <vt:lpstr>'A-I.kcs-U8-P-F elo'!Nyomtatási_terület</vt:lpstr>
      <vt:lpstr>'A-III.kcs-U11-Z-F'!Nyomtatási_terület</vt:lpstr>
      <vt:lpstr>'A-III.kcs-U11-Z-F elo'!Nyomtatási_terület</vt:lpstr>
      <vt:lpstr>'A-V.kcs.-U14-L'!Nyomtatási_terület</vt:lpstr>
      <vt:lpstr>'A-V.kcs.-U14-L elo'!Nyomtatási_terület</vt:lpstr>
      <vt:lpstr>'A-VI.kcs-U16-F'!Nyomtatási_terület</vt:lpstr>
      <vt:lpstr>'A-VI.kcs-U16-F elo'!Nyomtatási_terület</vt:lpstr>
      <vt:lpstr>'A-VII.kcs-U18-F'!Nyomtatási_terület</vt:lpstr>
      <vt:lpstr>'A-VII.kcs-U18-F elo'!Nyomtatási_terület</vt:lpstr>
      <vt:lpstr>'B-I.kcs-U8-P-F'!Nyomtatási_terület</vt:lpstr>
      <vt:lpstr>'B-I.kcs-U8-P-F elo'!Nyomtatási_terület</vt:lpstr>
      <vt:lpstr>'B-I.kcs-U8-P-L'!Nyomtatási_terület</vt:lpstr>
      <vt:lpstr>'B-I.kcs-U8-P-L elo'!Nyomtatási_terület</vt:lpstr>
      <vt:lpstr>'B-II.kcs-U10-N-F'!Nyomtatási_terület</vt:lpstr>
      <vt:lpstr>'B-II.kcs-U10-N-F elo'!Nyomtatási_terület</vt:lpstr>
      <vt:lpstr>'B-II.kcs-U10-N-L'!Nyomtatási_terület</vt:lpstr>
      <vt:lpstr>'B-II.kcs-U10-N-L elo'!Nyomtatási_terület</vt:lpstr>
      <vt:lpstr>'B-III.kcs-U11-Z-F elo'!Nyomtatási_terület</vt:lpstr>
      <vt:lpstr>'B-III.kcs-U11-Z-F-1.csop'!Nyomtatási_terület</vt:lpstr>
      <vt:lpstr>'B-III.kcs-U11-Z-F-2-3.csop.'!Nyomtatási_terület</vt:lpstr>
      <vt:lpstr>'B-III.kcs-U11-Z-F-Döntő'!Nyomtatási_terület</vt:lpstr>
      <vt:lpstr>'B-III.kcs-U11-Z-L'!Nyomtatási_terület</vt:lpstr>
      <vt:lpstr>'B-III.kcs-U11-Z-L elo'!Nyomtatási_terület</vt:lpstr>
      <vt:lpstr>'B-IV.kcs-U12-F'!Nyomtatási_terület</vt:lpstr>
      <vt:lpstr>'B-IV.kcs-U12-F elo'!Nyomtatási_terület</vt:lpstr>
      <vt:lpstr>'B-IV.kcs-U12-L'!Nyomtatási_terület</vt:lpstr>
      <vt:lpstr>'B-IV.kcs-U12-L elo'!Nyomtatási_terület</vt:lpstr>
      <vt:lpstr>'B-V,kcs-U14-L'!Nyomtatási_terület</vt:lpstr>
      <vt:lpstr>'B-V.kcs-U14-F'!Nyomtatási_terület</vt:lpstr>
      <vt:lpstr>'B-V.kcs-U14-F elo'!Nyomtatási_terület</vt:lpstr>
      <vt:lpstr>'B-V.kcs-U14-L elo'!Nyomtatási_terület</vt:lpstr>
      <vt:lpstr>'B-VI.kcs-U16-F'!Nyomtatási_terület</vt:lpstr>
      <vt:lpstr>'B-VI.kcs-U16-F elo'!Nyomtatási_terület</vt:lpstr>
      <vt:lpstr>'B-VI.kcs-U16-L'!Nyomtatási_terület</vt:lpstr>
      <vt:lpstr>'B-VI.kcs-U16-L elo'!Nyomtatási_terület</vt:lpstr>
      <vt:lpstr>'B-VII.kcs-U18-F'!Nyomtatási_terület</vt:lpstr>
      <vt:lpstr>'B-VII.kcs-U18-F elo'!Nyomtatási_terület</vt:lpstr>
      <vt:lpstr>'B-VII.kcs-U18-L'!Nyomtatási_terület</vt:lpstr>
      <vt:lpstr>'B-VII.kcs-U18-L elo'!Nyomtatási_terület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2003._x000d_
All rights reserved. Reproduction of this work in whole or in part, without the prior permission of Tennis Europe and ITF is prohibited.</dc:description>
  <cp:lastModifiedBy>János Guti</cp:lastModifiedBy>
  <cp:lastPrinted>2016-03-12T10:05:59Z</cp:lastPrinted>
  <dcterms:created xsi:type="dcterms:W3CDTF">1998-01-18T23:10:02Z</dcterms:created>
  <dcterms:modified xsi:type="dcterms:W3CDTF">2026-10-19T12:21:51Z</dcterms:modified>
  <cp:category>Forms</cp:category>
</cp:coreProperties>
</file>