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3.xml" ContentType="application/vnd.ms-excel.controlproperties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C:\Munka\Playandstay - Iskolatenisz\P+S CSB\2026\Döntő\"/>
    </mc:Choice>
  </mc:AlternateContent>
  <xr:revisionPtr revIDLastSave="0" documentId="8_{0D0DBADF-B4EA-424D-955F-BB911C8B9C0D}" xr6:coauthVersionLast="47" xr6:coauthVersionMax="47" xr10:uidLastSave="{00000000-0000-0000-0000-000000000000}"/>
  <bookViews>
    <workbookView xWindow="-108" yWindow="-108" windowWidth="23256" windowHeight="13176" tabRatio="884" activeTab="3" xr2:uid="{9768BC73-FA44-4597-9670-799FF74C49AE}"/>
  </bookViews>
  <sheets>
    <sheet name="Altalanos" sheetId="1" r:id="rId1"/>
    <sheet name="Birók" sheetId="2" r:id="rId2"/>
    <sheet name="Lány ELO" sheetId="9" r:id="rId3"/>
    <sheet name="Lány döntő" sheetId="88" r:id="rId4"/>
    <sheet name="Fiú ELO" sheetId="231" r:id="rId5"/>
    <sheet name="Fiú döntő" sheetId="238" r:id="rId6"/>
  </sheets>
  <definedNames>
    <definedName name="_Order1" hidden="1">255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Titles" localSheetId="4">'Fiú ELO'!$1:$6</definedName>
    <definedName name="_xlnm.Print_Titles" localSheetId="2">'Lány ELO'!$1:$6</definedName>
    <definedName name="_xlnm.Print_Area" localSheetId="1">Birók!$A$1:$N$29</definedName>
    <definedName name="_xlnm.Print_Area" localSheetId="5">'Fiú döntő'!$A$1:$R$62</definedName>
    <definedName name="_xlnm.Print_Area" localSheetId="4">'Fiú ELO'!$A$1:$Q$134</definedName>
    <definedName name="_xlnm.Print_Area" localSheetId="3">'Lány döntő'!$A$1:$M$41</definedName>
    <definedName name="_xlnm.Print_Area" localSheetId="2">'Lány ELO'!$A$1:$Q$134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38" l="1"/>
  <c r="C2" i="231"/>
  <c r="R62" i="238"/>
  <c r="F56" i="238" s="1"/>
  <c r="I21" i="238"/>
  <c r="G21" i="238"/>
  <c r="D21" i="238"/>
  <c r="C21" i="238"/>
  <c r="B21" i="238"/>
  <c r="I19" i="238"/>
  <c r="G19" i="238"/>
  <c r="F19" i="238"/>
  <c r="K20" i="238" s="1"/>
  <c r="M18" i="238" s="1"/>
  <c r="D19" i="238"/>
  <c r="C19" i="238"/>
  <c r="B19" i="238"/>
  <c r="I17" i="238"/>
  <c r="G17" i="238"/>
  <c r="F17" i="238"/>
  <c r="K16" i="238" s="1"/>
  <c r="D17" i="238"/>
  <c r="C17" i="238"/>
  <c r="B17" i="238"/>
  <c r="U16" i="238"/>
  <c r="I15" i="238"/>
  <c r="G15" i="238"/>
  <c r="D15" i="238"/>
  <c r="C15" i="238"/>
  <c r="B15" i="238"/>
  <c r="I13" i="238"/>
  <c r="G13" i="238"/>
  <c r="D13" i="238"/>
  <c r="C13" i="238"/>
  <c r="B13" i="238"/>
  <c r="I11" i="238"/>
  <c r="G11" i="238"/>
  <c r="F11" i="238"/>
  <c r="K12" i="238" s="1"/>
  <c r="M10" i="238" s="1"/>
  <c r="O14" i="238" s="1"/>
  <c r="D11" i="238"/>
  <c r="C11" i="238"/>
  <c r="B11" i="238"/>
  <c r="I9" i="238"/>
  <c r="G9" i="238"/>
  <c r="F9" i="238"/>
  <c r="K8" i="238" s="1"/>
  <c r="D9" i="238"/>
  <c r="C9" i="238"/>
  <c r="B9" i="238"/>
  <c r="U7" i="238"/>
  <c r="I7" i="238"/>
  <c r="G7" i="238"/>
  <c r="F7" i="238"/>
  <c r="D7" i="238"/>
  <c r="C7" i="238"/>
  <c r="B7" i="238"/>
  <c r="Y5" i="238"/>
  <c r="AG1" i="238" s="1"/>
  <c r="R4" i="238"/>
  <c r="O62" i="238" s="1"/>
  <c r="G4" i="238"/>
  <c r="A4" i="238"/>
  <c r="Y3" i="238"/>
  <c r="K6" i="238" s="1"/>
  <c r="AC1" i="238"/>
  <c r="A1" i="238"/>
  <c r="P156" i="231"/>
  <c r="M156" i="231" s="1"/>
  <c r="L156" i="231"/>
  <c r="K156" i="231"/>
  <c r="J156" i="231"/>
  <c r="P155" i="231"/>
  <c r="M155" i="231"/>
  <c r="L155" i="231"/>
  <c r="K155" i="231"/>
  <c r="J155" i="231"/>
  <c r="P154" i="231"/>
  <c r="M154" i="231" s="1"/>
  <c r="L154" i="231"/>
  <c r="K154" i="231"/>
  <c r="J154" i="231"/>
  <c r="P153" i="231"/>
  <c r="M153" i="231"/>
  <c r="L153" i="231"/>
  <c r="K153" i="231"/>
  <c r="J153" i="231"/>
  <c r="P152" i="231"/>
  <c r="M152" i="231" s="1"/>
  <c r="L152" i="231"/>
  <c r="K152" i="231"/>
  <c r="J152" i="231"/>
  <c r="P151" i="231"/>
  <c r="M151" i="231"/>
  <c r="L151" i="231"/>
  <c r="K151" i="231"/>
  <c r="J151" i="231"/>
  <c r="P150" i="231"/>
  <c r="M150" i="231" s="1"/>
  <c r="L150" i="231"/>
  <c r="K150" i="231"/>
  <c r="J150" i="231"/>
  <c r="P149" i="231"/>
  <c r="M149" i="231"/>
  <c r="L149" i="231"/>
  <c r="K149" i="231"/>
  <c r="J149" i="231"/>
  <c r="P148" i="231"/>
  <c r="M148" i="231" s="1"/>
  <c r="L148" i="231"/>
  <c r="K148" i="231"/>
  <c r="J148" i="231"/>
  <c r="P147" i="231"/>
  <c r="M147" i="231"/>
  <c r="L147" i="231"/>
  <c r="K147" i="231"/>
  <c r="J147" i="231"/>
  <c r="P146" i="231"/>
  <c r="M146" i="231" s="1"/>
  <c r="L146" i="231"/>
  <c r="K146" i="231"/>
  <c r="J146" i="231"/>
  <c r="P145" i="231"/>
  <c r="M145" i="231"/>
  <c r="L145" i="231"/>
  <c r="K145" i="231"/>
  <c r="J145" i="231"/>
  <c r="P144" i="231"/>
  <c r="M144" i="231" s="1"/>
  <c r="L144" i="231"/>
  <c r="K144" i="231"/>
  <c r="J144" i="231"/>
  <c r="P143" i="231"/>
  <c r="M143" i="231"/>
  <c r="L143" i="231"/>
  <c r="K143" i="231"/>
  <c r="J143" i="231"/>
  <c r="P142" i="231"/>
  <c r="M142" i="231" s="1"/>
  <c r="L142" i="231"/>
  <c r="K142" i="231"/>
  <c r="J142" i="231"/>
  <c r="P141" i="231"/>
  <c r="M141" i="231"/>
  <c r="L141" i="231"/>
  <c r="K141" i="231"/>
  <c r="J141" i="231"/>
  <c r="P140" i="231"/>
  <c r="M140" i="231" s="1"/>
  <c r="L140" i="231"/>
  <c r="K140" i="231"/>
  <c r="J140" i="231"/>
  <c r="P139" i="231"/>
  <c r="M139" i="231"/>
  <c r="L139" i="231"/>
  <c r="K139" i="231"/>
  <c r="J139" i="231"/>
  <c r="P138" i="231"/>
  <c r="M138" i="231" s="1"/>
  <c r="L138" i="231"/>
  <c r="K138" i="231"/>
  <c r="J138" i="231"/>
  <c r="P137" i="231"/>
  <c r="M137" i="231"/>
  <c r="L137" i="231"/>
  <c r="K137" i="231"/>
  <c r="J137" i="231"/>
  <c r="P136" i="231"/>
  <c r="M136" i="231" s="1"/>
  <c r="L136" i="231"/>
  <c r="K136" i="231"/>
  <c r="J136" i="231"/>
  <c r="P135" i="231"/>
  <c r="M135" i="231"/>
  <c r="L135" i="231"/>
  <c r="K135" i="231"/>
  <c r="J135" i="231"/>
  <c r="P134" i="231"/>
  <c r="M134" i="231" s="1"/>
  <c r="L134" i="231"/>
  <c r="K134" i="231"/>
  <c r="J134" i="231"/>
  <c r="P133" i="231"/>
  <c r="M133" i="231"/>
  <c r="L133" i="231"/>
  <c r="K133" i="231"/>
  <c r="J133" i="231"/>
  <c r="P132" i="231"/>
  <c r="M132" i="231" s="1"/>
  <c r="L132" i="231"/>
  <c r="K132" i="231"/>
  <c r="J132" i="231"/>
  <c r="P131" i="231"/>
  <c r="M131" i="231"/>
  <c r="L131" i="231"/>
  <c r="K131" i="231"/>
  <c r="J131" i="231"/>
  <c r="P130" i="231"/>
  <c r="M130" i="231" s="1"/>
  <c r="L130" i="231"/>
  <c r="K130" i="231"/>
  <c r="J130" i="231"/>
  <c r="P129" i="231"/>
  <c r="M129" i="231"/>
  <c r="L129" i="231"/>
  <c r="K129" i="231"/>
  <c r="J129" i="231"/>
  <c r="P128" i="231"/>
  <c r="M128" i="231" s="1"/>
  <c r="L128" i="231"/>
  <c r="K128" i="231"/>
  <c r="J128" i="231"/>
  <c r="P127" i="231"/>
  <c r="M127" i="231"/>
  <c r="L127" i="231"/>
  <c r="K127" i="231"/>
  <c r="J127" i="231"/>
  <c r="P126" i="231"/>
  <c r="M126" i="231" s="1"/>
  <c r="L126" i="231"/>
  <c r="K126" i="231"/>
  <c r="J126" i="231"/>
  <c r="P125" i="231"/>
  <c r="M125" i="231"/>
  <c r="L125" i="231"/>
  <c r="K125" i="231"/>
  <c r="J125" i="231"/>
  <c r="P124" i="231"/>
  <c r="M124" i="231" s="1"/>
  <c r="L124" i="231"/>
  <c r="K124" i="231"/>
  <c r="J124" i="231"/>
  <c r="P123" i="231"/>
  <c r="M123" i="231"/>
  <c r="L123" i="231"/>
  <c r="K123" i="231"/>
  <c r="J123" i="231"/>
  <c r="P122" i="231"/>
  <c r="M122" i="231" s="1"/>
  <c r="L122" i="231"/>
  <c r="K122" i="231"/>
  <c r="J122" i="231"/>
  <c r="P121" i="231"/>
  <c r="M121" i="231"/>
  <c r="L121" i="231"/>
  <c r="K121" i="231"/>
  <c r="J121" i="231"/>
  <c r="P120" i="231"/>
  <c r="M120" i="231" s="1"/>
  <c r="L120" i="231"/>
  <c r="K120" i="231"/>
  <c r="J120" i="231"/>
  <c r="P119" i="231"/>
  <c r="M119" i="231"/>
  <c r="L119" i="231"/>
  <c r="K119" i="231"/>
  <c r="J119" i="231"/>
  <c r="P118" i="231"/>
  <c r="M118" i="231" s="1"/>
  <c r="L118" i="231"/>
  <c r="K118" i="231"/>
  <c r="J118" i="231"/>
  <c r="P117" i="231"/>
  <c r="M117" i="231"/>
  <c r="L117" i="231"/>
  <c r="K117" i="231"/>
  <c r="J117" i="231"/>
  <c r="P116" i="231"/>
  <c r="M116" i="231" s="1"/>
  <c r="L116" i="231"/>
  <c r="K116" i="231"/>
  <c r="J116" i="231"/>
  <c r="P115" i="231"/>
  <c r="M115" i="231"/>
  <c r="L115" i="231"/>
  <c r="K115" i="231"/>
  <c r="J115" i="231"/>
  <c r="P114" i="231"/>
  <c r="M114" i="231" s="1"/>
  <c r="L114" i="231"/>
  <c r="K114" i="231"/>
  <c r="J114" i="231"/>
  <c r="P113" i="231"/>
  <c r="M113" i="231"/>
  <c r="L113" i="231"/>
  <c r="K113" i="231"/>
  <c r="J113" i="231"/>
  <c r="P112" i="231"/>
  <c r="M112" i="231" s="1"/>
  <c r="L112" i="231"/>
  <c r="K112" i="231"/>
  <c r="J112" i="231"/>
  <c r="P111" i="231"/>
  <c r="M111" i="231"/>
  <c r="L111" i="231"/>
  <c r="K111" i="231"/>
  <c r="J111" i="231"/>
  <c r="P110" i="231"/>
  <c r="M110" i="231" s="1"/>
  <c r="L110" i="231"/>
  <c r="K110" i="231"/>
  <c r="J110" i="231"/>
  <c r="P109" i="231"/>
  <c r="M109" i="231"/>
  <c r="L109" i="231"/>
  <c r="K109" i="231"/>
  <c r="J109" i="231"/>
  <c r="P108" i="231"/>
  <c r="M108" i="231" s="1"/>
  <c r="L108" i="231"/>
  <c r="K108" i="231"/>
  <c r="J108" i="231"/>
  <c r="P107" i="231"/>
  <c r="M107" i="231"/>
  <c r="L107" i="231"/>
  <c r="K107" i="231"/>
  <c r="J107" i="231"/>
  <c r="P106" i="231"/>
  <c r="M106" i="231" s="1"/>
  <c r="L106" i="231"/>
  <c r="K106" i="231"/>
  <c r="J106" i="231"/>
  <c r="P105" i="231"/>
  <c r="M105" i="231"/>
  <c r="L105" i="231"/>
  <c r="K105" i="231"/>
  <c r="J105" i="231"/>
  <c r="P104" i="231"/>
  <c r="M104" i="231" s="1"/>
  <c r="L104" i="231"/>
  <c r="K104" i="231"/>
  <c r="J104" i="231"/>
  <c r="P103" i="231"/>
  <c r="M103" i="231"/>
  <c r="L103" i="231"/>
  <c r="K103" i="231"/>
  <c r="J103" i="231"/>
  <c r="P102" i="231"/>
  <c r="M102" i="231" s="1"/>
  <c r="L102" i="231"/>
  <c r="K102" i="231"/>
  <c r="J102" i="231"/>
  <c r="P101" i="231"/>
  <c r="M101" i="231"/>
  <c r="L101" i="231"/>
  <c r="K101" i="231"/>
  <c r="J101" i="231"/>
  <c r="P100" i="231"/>
  <c r="M100" i="231" s="1"/>
  <c r="L100" i="231"/>
  <c r="K100" i="231"/>
  <c r="J100" i="231"/>
  <c r="P99" i="231"/>
  <c r="M99" i="231"/>
  <c r="L99" i="231"/>
  <c r="K99" i="231"/>
  <c r="J99" i="231"/>
  <c r="P98" i="231"/>
  <c r="M98" i="231" s="1"/>
  <c r="L98" i="231"/>
  <c r="K98" i="231"/>
  <c r="J98" i="231"/>
  <c r="P97" i="231"/>
  <c r="M97" i="231"/>
  <c r="L97" i="231"/>
  <c r="K97" i="231"/>
  <c r="J97" i="231"/>
  <c r="P96" i="231"/>
  <c r="M96" i="231" s="1"/>
  <c r="L96" i="231"/>
  <c r="K96" i="231"/>
  <c r="J96" i="231"/>
  <c r="P95" i="231"/>
  <c r="M95" i="231"/>
  <c r="L95" i="231"/>
  <c r="K95" i="231"/>
  <c r="J95" i="231"/>
  <c r="P94" i="231"/>
  <c r="M94" i="231" s="1"/>
  <c r="L94" i="231"/>
  <c r="K94" i="231"/>
  <c r="J94" i="231"/>
  <c r="P93" i="231"/>
  <c r="M93" i="231"/>
  <c r="L93" i="231"/>
  <c r="K93" i="231"/>
  <c r="J93" i="231"/>
  <c r="P92" i="231"/>
  <c r="M92" i="231" s="1"/>
  <c r="L92" i="231"/>
  <c r="K92" i="231"/>
  <c r="J92" i="231"/>
  <c r="P91" i="231"/>
  <c r="M91" i="231"/>
  <c r="L91" i="231"/>
  <c r="K91" i="231"/>
  <c r="J91" i="231"/>
  <c r="P90" i="231"/>
  <c r="M90" i="231" s="1"/>
  <c r="L90" i="231"/>
  <c r="K90" i="231"/>
  <c r="J90" i="231"/>
  <c r="P89" i="231"/>
  <c r="M89" i="231"/>
  <c r="L89" i="231"/>
  <c r="K89" i="231"/>
  <c r="J89" i="231"/>
  <c r="P88" i="231"/>
  <c r="M88" i="231" s="1"/>
  <c r="L88" i="231"/>
  <c r="K88" i="231"/>
  <c r="J88" i="231"/>
  <c r="P87" i="231"/>
  <c r="M87" i="231"/>
  <c r="L87" i="231"/>
  <c r="K87" i="231"/>
  <c r="J87" i="231"/>
  <c r="P86" i="231"/>
  <c r="M86" i="231" s="1"/>
  <c r="L86" i="231"/>
  <c r="K86" i="231"/>
  <c r="J86" i="231"/>
  <c r="P85" i="231"/>
  <c r="M85" i="231"/>
  <c r="L85" i="231"/>
  <c r="K85" i="231"/>
  <c r="J85" i="231"/>
  <c r="P84" i="231"/>
  <c r="M84" i="231" s="1"/>
  <c r="L84" i="231"/>
  <c r="K84" i="231"/>
  <c r="J84" i="231"/>
  <c r="P83" i="231"/>
  <c r="M83" i="231"/>
  <c r="L83" i="231"/>
  <c r="K83" i="231"/>
  <c r="J83" i="231"/>
  <c r="P82" i="231"/>
  <c r="M82" i="231" s="1"/>
  <c r="L82" i="231"/>
  <c r="K82" i="231"/>
  <c r="J82" i="231"/>
  <c r="P81" i="231"/>
  <c r="M81" i="231"/>
  <c r="L81" i="231"/>
  <c r="K81" i="231"/>
  <c r="J81" i="231"/>
  <c r="P80" i="231"/>
  <c r="M80" i="231" s="1"/>
  <c r="L80" i="231"/>
  <c r="K80" i="231"/>
  <c r="J80" i="231"/>
  <c r="P79" i="231"/>
  <c r="M79" i="231"/>
  <c r="L79" i="231"/>
  <c r="K79" i="231"/>
  <c r="J79" i="231"/>
  <c r="P78" i="231"/>
  <c r="M78" i="231" s="1"/>
  <c r="L78" i="231"/>
  <c r="K78" i="231"/>
  <c r="J78" i="231"/>
  <c r="P77" i="231"/>
  <c r="M77" i="231"/>
  <c r="L77" i="231"/>
  <c r="K77" i="231"/>
  <c r="J77" i="231"/>
  <c r="P76" i="231"/>
  <c r="M76" i="231" s="1"/>
  <c r="L76" i="231"/>
  <c r="K76" i="231"/>
  <c r="J76" i="231"/>
  <c r="P75" i="231"/>
  <c r="M75" i="231"/>
  <c r="L75" i="231"/>
  <c r="K75" i="231"/>
  <c r="J75" i="231"/>
  <c r="P74" i="231"/>
  <c r="M74" i="231" s="1"/>
  <c r="L74" i="231"/>
  <c r="K74" i="231"/>
  <c r="J74" i="231"/>
  <c r="P73" i="231"/>
  <c r="M73" i="231"/>
  <c r="L73" i="231"/>
  <c r="K73" i="231"/>
  <c r="J73" i="231"/>
  <c r="P72" i="231"/>
  <c r="M72" i="231" s="1"/>
  <c r="L72" i="231"/>
  <c r="K72" i="231"/>
  <c r="J72" i="231"/>
  <c r="P71" i="231"/>
  <c r="M71" i="231"/>
  <c r="L71" i="231"/>
  <c r="K71" i="231"/>
  <c r="J71" i="231"/>
  <c r="P70" i="231"/>
  <c r="M70" i="231" s="1"/>
  <c r="L70" i="231"/>
  <c r="K70" i="231"/>
  <c r="J70" i="231"/>
  <c r="P69" i="231"/>
  <c r="M69" i="231"/>
  <c r="L69" i="231"/>
  <c r="K69" i="231"/>
  <c r="J69" i="231"/>
  <c r="P68" i="231"/>
  <c r="M68" i="231" s="1"/>
  <c r="L68" i="231"/>
  <c r="K68" i="231"/>
  <c r="J68" i="231"/>
  <c r="P67" i="231"/>
  <c r="M67" i="231"/>
  <c r="L67" i="231"/>
  <c r="K67" i="231"/>
  <c r="J67" i="231"/>
  <c r="P66" i="231"/>
  <c r="M66" i="231" s="1"/>
  <c r="L66" i="231"/>
  <c r="K66" i="231"/>
  <c r="J66" i="231"/>
  <c r="P65" i="231"/>
  <c r="M65" i="231"/>
  <c r="L65" i="231"/>
  <c r="K65" i="231"/>
  <c r="J65" i="231"/>
  <c r="P64" i="231"/>
  <c r="M64" i="231" s="1"/>
  <c r="L64" i="231"/>
  <c r="K64" i="231"/>
  <c r="J64" i="231"/>
  <c r="P63" i="231"/>
  <c r="M63" i="231"/>
  <c r="L63" i="231"/>
  <c r="K63" i="231"/>
  <c r="J63" i="231"/>
  <c r="P62" i="231"/>
  <c r="M62" i="231" s="1"/>
  <c r="L62" i="231"/>
  <c r="K62" i="231"/>
  <c r="J62" i="231"/>
  <c r="P61" i="231"/>
  <c r="M61" i="231"/>
  <c r="L61" i="231"/>
  <c r="K61" i="231"/>
  <c r="J61" i="231"/>
  <c r="P60" i="231"/>
  <c r="M60" i="231" s="1"/>
  <c r="L60" i="231"/>
  <c r="K60" i="231"/>
  <c r="J60" i="231"/>
  <c r="P59" i="231"/>
  <c r="M59" i="231"/>
  <c r="L59" i="231"/>
  <c r="K59" i="231"/>
  <c r="J59" i="231"/>
  <c r="P58" i="231"/>
  <c r="M58" i="231" s="1"/>
  <c r="L58" i="231"/>
  <c r="K58" i="231"/>
  <c r="J58" i="231"/>
  <c r="P57" i="231"/>
  <c r="M57" i="231"/>
  <c r="L57" i="231"/>
  <c r="K57" i="231"/>
  <c r="J57" i="231"/>
  <c r="P56" i="231"/>
  <c r="M56" i="231" s="1"/>
  <c r="L56" i="231"/>
  <c r="K56" i="231"/>
  <c r="J56" i="231"/>
  <c r="P55" i="231"/>
  <c r="M55" i="231"/>
  <c r="L55" i="231"/>
  <c r="K55" i="231"/>
  <c r="J55" i="231"/>
  <c r="P54" i="231"/>
  <c r="M54" i="231" s="1"/>
  <c r="L54" i="231"/>
  <c r="K54" i="231"/>
  <c r="J54" i="231"/>
  <c r="P53" i="231"/>
  <c r="M53" i="231"/>
  <c r="L53" i="231"/>
  <c r="K53" i="231"/>
  <c r="J53" i="231"/>
  <c r="P52" i="231"/>
  <c r="M52" i="231" s="1"/>
  <c r="L52" i="231"/>
  <c r="K52" i="231"/>
  <c r="J52" i="231"/>
  <c r="P51" i="231"/>
  <c r="M51" i="231"/>
  <c r="L51" i="231"/>
  <c r="K51" i="231"/>
  <c r="J51" i="231"/>
  <c r="P50" i="231"/>
  <c r="M50" i="231" s="1"/>
  <c r="L50" i="231"/>
  <c r="K50" i="231"/>
  <c r="J50" i="231"/>
  <c r="P49" i="231"/>
  <c r="M49" i="231"/>
  <c r="L49" i="231"/>
  <c r="K49" i="231"/>
  <c r="J49" i="231"/>
  <c r="P48" i="231"/>
  <c r="M48" i="231" s="1"/>
  <c r="L48" i="231"/>
  <c r="K48" i="231"/>
  <c r="J48" i="231"/>
  <c r="P47" i="231"/>
  <c r="M47" i="231"/>
  <c r="L47" i="231"/>
  <c r="K47" i="231"/>
  <c r="J47" i="231"/>
  <c r="P46" i="231"/>
  <c r="M46" i="231" s="1"/>
  <c r="L46" i="231"/>
  <c r="K46" i="231"/>
  <c r="J46" i="231"/>
  <c r="P45" i="231"/>
  <c r="M45" i="231"/>
  <c r="L45" i="231"/>
  <c r="K45" i="231"/>
  <c r="J45" i="231"/>
  <c r="P44" i="231"/>
  <c r="M44" i="231" s="1"/>
  <c r="L44" i="231"/>
  <c r="K44" i="231"/>
  <c r="J44" i="231"/>
  <c r="P43" i="231"/>
  <c r="M43" i="231"/>
  <c r="L43" i="231"/>
  <c r="K43" i="231"/>
  <c r="J43" i="231"/>
  <c r="P42" i="231"/>
  <c r="M42" i="231" s="1"/>
  <c r="L42" i="231"/>
  <c r="K42" i="231"/>
  <c r="J42" i="231"/>
  <c r="P41" i="231"/>
  <c r="M41" i="231"/>
  <c r="L41" i="231"/>
  <c r="K41" i="231"/>
  <c r="J41" i="231"/>
  <c r="P40" i="231"/>
  <c r="M40" i="231" s="1"/>
  <c r="L40" i="231"/>
  <c r="K40" i="231"/>
  <c r="J40" i="231"/>
  <c r="H5" i="231"/>
  <c r="D5" i="231"/>
  <c r="C5" i="231"/>
  <c r="A5" i="231"/>
  <c r="A1" i="231"/>
  <c r="C2" i="9"/>
  <c r="C5" i="9"/>
  <c r="D5" i="9"/>
  <c r="H5" i="9"/>
  <c r="P22" i="2"/>
  <c r="U8" i="238" s="1"/>
  <c r="P23" i="2"/>
  <c r="P24" i="2"/>
  <c r="U10" i="238" s="1"/>
  <c r="P25" i="2"/>
  <c r="P26" i="2"/>
  <c r="U12" i="238" s="1"/>
  <c r="P27" i="2"/>
  <c r="P28" i="2"/>
  <c r="P29" i="2"/>
  <c r="Y5" i="88"/>
  <c r="AI1" i="88" s="1"/>
  <c r="Y3" i="88"/>
  <c r="E13" i="88"/>
  <c r="J18" i="88" s="1"/>
  <c r="I13" i="88"/>
  <c r="G13" i="88"/>
  <c r="D13" i="88"/>
  <c r="C13" i="88"/>
  <c r="M4" i="88"/>
  <c r="K41" i="88" s="1"/>
  <c r="E11" i="88"/>
  <c r="B21" i="88" s="1"/>
  <c r="E9" i="88"/>
  <c r="F18" i="88" s="1"/>
  <c r="E7" i="88"/>
  <c r="B19" i="88" s="1"/>
  <c r="I11" i="88"/>
  <c r="G11" i="88"/>
  <c r="D11" i="88"/>
  <c r="C11" i="88"/>
  <c r="I9" i="88"/>
  <c r="G9" i="88"/>
  <c r="D9" i="88"/>
  <c r="C9" i="88"/>
  <c r="I7" i="88"/>
  <c r="G7" i="88"/>
  <c r="D7" i="88"/>
  <c r="C7" i="88"/>
  <c r="E4" i="88"/>
  <c r="A4" i="88"/>
  <c r="E2" i="88"/>
  <c r="A1" i="88"/>
  <c r="J151" i="9"/>
  <c r="K151" i="9"/>
  <c r="L151" i="9"/>
  <c r="P151" i="9"/>
  <c r="M151" i="9"/>
  <c r="J152" i="9"/>
  <c r="K152" i="9"/>
  <c r="L152" i="9"/>
  <c r="P152" i="9"/>
  <c r="M152" i="9" s="1"/>
  <c r="J153" i="9"/>
  <c r="K153" i="9"/>
  <c r="L153" i="9"/>
  <c r="P153" i="9"/>
  <c r="M153" i="9"/>
  <c r="J154" i="9"/>
  <c r="K154" i="9"/>
  <c r="L154" i="9"/>
  <c r="P154" i="9"/>
  <c r="M154" i="9" s="1"/>
  <c r="J155" i="9"/>
  <c r="K155" i="9"/>
  <c r="L155" i="9"/>
  <c r="P155" i="9"/>
  <c r="M155" i="9"/>
  <c r="J156" i="9"/>
  <c r="K156" i="9"/>
  <c r="L156" i="9"/>
  <c r="P156" i="9"/>
  <c r="M156" i="9" s="1"/>
  <c r="J135" i="9"/>
  <c r="K135" i="9"/>
  <c r="L135" i="9"/>
  <c r="P135" i="9"/>
  <c r="M135" i="9"/>
  <c r="J136" i="9"/>
  <c r="K136" i="9"/>
  <c r="L136" i="9"/>
  <c r="P136" i="9"/>
  <c r="M136" i="9" s="1"/>
  <c r="J137" i="9"/>
  <c r="K137" i="9"/>
  <c r="L137" i="9"/>
  <c r="P137" i="9"/>
  <c r="M137" i="9"/>
  <c r="J138" i="9"/>
  <c r="K138" i="9"/>
  <c r="L138" i="9"/>
  <c r="P138" i="9"/>
  <c r="M138" i="9" s="1"/>
  <c r="J139" i="9"/>
  <c r="K139" i="9"/>
  <c r="L139" i="9"/>
  <c r="P139" i="9"/>
  <c r="M139" i="9"/>
  <c r="J140" i="9"/>
  <c r="K140" i="9"/>
  <c r="L140" i="9"/>
  <c r="P140" i="9"/>
  <c r="M140" i="9" s="1"/>
  <c r="J141" i="9"/>
  <c r="K141" i="9"/>
  <c r="L141" i="9"/>
  <c r="P141" i="9"/>
  <c r="M141" i="9"/>
  <c r="J142" i="9"/>
  <c r="K142" i="9"/>
  <c r="L142" i="9"/>
  <c r="P142" i="9"/>
  <c r="M142" i="9" s="1"/>
  <c r="J143" i="9"/>
  <c r="K143" i="9"/>
  <c r="L143" i="9"/>
  <c r="P143" i="9"/>
  <c r="M143" i="9"/>
  <c r="J144" i="9"/>
  <c r="K144" i="9"/>
  <c r="L144" i="9"/>
  <c r="P144" i="9"/>
  <c r="M144" i="9" s="1"/>
  <c r="J145" i="9"/>
  <c r="K145" i="9"/>
  <c r="L145" i="9"/>
  <c r="P145" i="9"/>
  <c r="M145" i="9"/>
  <c r="J146" i="9"/>
  <c r="K146" i="9"/>
  <c r="L146" i="9"/>
  <c r="P146" i="9"/>
  <c r="M146" i="9" s="1"/>
  <c r="J147" i="9"/>
  <c r="K147" i="9"/>
  <c r="L147" i="9"/>
  <c r="P147" i="9"/>
  <c r="M147" i="9"/>
  <c r="J148" i="9"/>
  <c r="K148" i="9"/>
  <c r="L148" i="9"/>
  <c r="P148" i="9"/>
  <c r="M148" i="9" s="1"/>
  <c r="J149" i="9"/>
  <c r="K149" i="9"/>
  <c r="L149" i="9"/>
  <c r="P149" i="9"/>
  <c r="M149" i="9"/>
  <c r="J150" i="9"/>
  <c r="K150" i="9"/>
  <c r="L150" i="9"/>
  <c r="P150" i="9"/>
  <c r="M150" i="9" s="1"/>
  <c r="B5" i="2"/>
  <c r="A5" i="2"/>
  <c r="A1" i="2"/>
  <c r="A5" i="9"/>
  <c r="J40" i="9"/>
  <c r="K40" i="9"/>
  <c r="L40" i="9"/>
  <c r="P40" i="9"/>
  <c r="M40" i="9"/>
  <c r="J41" i="9"/>
  <c r="K41" i="9"/>
  <c r="L41" i="9"/>
  <c r="P41" i="9"/>
  <c r="M41" i="9" s="1"/>
  <c r="J42" i="9"/>
  <c r="K42" i="9"/>
  <c r="L42" i="9"/>
  <c r="P42" i="9"/>
  <c r="M42" i="9"/>
  <c r="J43" i="9"/>
  <c r="K43" i="9"/>
  <c r="L43" i="9"/>
  <c r="P43" i="9"/>
  <c r="M43" i="9" s="1"/>
  <c r="J44" i="9"/>
  <c r="K44" i="9"/>
  <c r="L44" i="9"/>
  <c r="P44" i="9"/>
  <c r="M44" i="9"/>
  <c r="J45" i="9"/>
  <c r="K45" i="9"/>
  <c r="L45" i="9"/>
  <c r="P45" i="9"/>
  <c r="M45" i="9" s="1"/>
  <c r="J46" i="9"/>
  <c r="K46" i="9"/>
  <c r="L46" i="9"/>
  <c r="P46" i="9"/>
  <c r="M46" i="9"/>
  <c r="J47" i="9"/>
  <c r="K47" i="9"/>
  <c r="L47" i="9"/>
  <c r="P47" i="9"/>
  <c r="M47" i="9" s="1"/>
  <c r="J48" i="9"/>
  <c r="K48" i="9"/>
  <c r="L48" i="9"/>
  <c r="P48" i="9"/>
  <c r="M48" i="9"/>
  <c r="J49" i="9"/>
  <c r="K49" i="9"/>
  <c r="L49" i="9"/>
  <c r="P49" i="9"/>
  <c r="M49" i="9" s="1"/>
  <c r="J50" i="9"/>
  <c r="K50" i="9"/>
  <c r="L50" i="9"/>
  <c r="P50" i="9"/>
  <c r="M50" i="9"/>
  <c r="J51" i="9"/>
  <c r="K51" i="9"/>
  <c r="L51" i="9"/>
  <c r="P51" i="9"/>
  <c r="M51" i="9" s="1"/>
  <c r="J52" i="9"/>
  <c r="K52" i="9"/>
  <c r="L52" i="9"/>
  <c r="P52" i="9"/>
  <c r="M52" i="9"/>
  <c r="J53" i="9"/>
  <c r="K53" i="9"/>
  <c r="L53" i="9"/>
  <c r="P53" i="9"/>
  <c r="M53" i="9" s="1"/>
  <c r="J54" i="9"/>
  <c r="K54" i="9"/>
  <c r="L54" i="9"/>
  <c r="P54" i="9"/>
  <c r="M54" i="9"/>
  <c r="J55" i="9"/>
  <c r="K55" i="9"/>
  <c r="L55" i="9"/>
  <c r="P55" i="9"/>
  <c r="M55" i="9" s="1"/>
  <c r="J56" i="9"/>
  <c r="K56" i="9"/>
  <c r="L56" i="9"/>
  <c r="P56" i="9"/>
  <c r="M56" i="9"/>
  <c r="J57" i="9"/>
  <c r="K57" i="9"/>
  <c r="L57" i="9"/>
  <c r="P57" i="9"/>
  <c r="M57" i="9" s="1"/>
  <c r="J58" i="9"/>
  <c r="K58" i="9"/>
  <c r="L58" i="9"/>
  <c r="P58" i="9"/>
  <c r="M58" i="9"/>
  <c r="J59" i="9"/>
  <c r="K59" i="9"/>
  <c r="L59" i="9"/>
  <c r="P59" i="9"/>
  <c r="M59" i="9" s="1"/>
  <c r="J60" i="9"/>
  <c r="K60" i="9"/>
  <c r="L60" i="9"/>
  <c r="P60" i="9"/>
  <c r="M60" i="9"/>
  <c r="J61" i="9"/>
  <c r="K61" i="9"/>
  <c r="L61" i="9"/>
  <c r="P61" i="9"/>
  <c r="M61" i="9" s="1"/>
  <c r="J62" i="9"/>
  <c r="K62" i="9"/>
  <c r="L62" i="9"/>
  <c r="P62" i="9"/>
  <c r="M62" i="9"/>
  <c r="J63" i="9"/>
  <c r="K63" i="9"/>
  <c r="L63" i="9"/>
  <c r="P63" i="9"/>
  <c r="M63" i="9" s="1"/>
  <c r="J64" i="9"/>
  <c r="K64" i="9"/>
  <c r="L64" i="9"/>
  <c r="P64" i="9"/>
  <c r="M64" i="9"/>
  <c r="J65" i="9"/>
  <c r="K65" i="9"/>
  <c r="L65" i="9"/>
  <c r="P65" i="9"/>
  <c r="M65" i="9" s="1"/>
  <c r="J66" i="9"/>
  <c r="K66" i="9"/>
  <c r="L66" i="9"/>
  <c r="P66" i="9"/>
  <c r="M66" i="9"/>
  <c r="J67" i="9"/>
  <c r="K67" i="9"/>
  <c r="L67" i="9"/>
  <c r="P67" i="9"/>
  <c r="M67" i="9" s="1"/>
  <c r="J68" i="9"/>
  <c r="K68" i="9"/>
  <c r="L68" i="9"/>
  <c r="P68" i="9"/>
  <c r="M68" i="9"/>
  <c r="J69" i="9"/>
  <c r="K69" i="9"/>
  <c r="L69" i="9"/>
  <c r="P69" i="9"/>
  <c r="M69" i="9" s="1"/>
  <c r="J70" i="9"/>
  <c r="K70" i="9"/>
  <c r="L70" i="9"/>
  <c r="P70" i="9"/>
  <c r="M70" i="9"/>
  <c r="J71" i="9"/>
  <c r="K71" i="9"/>
  <c r="L71" i="9"/>
  <c r="P71" i="9"/>
  <c r="M71" i="9" s="1"/>
  <c r="J72" i="9"/>
  <c r="K72" i="9"/>
  <c r="L72" i="9"/>
  <c r="P72" i="9"/>
  <c r="M72" i="9"/>
  <c r="J73" i="9"/>
  <c r="K73" i="9"/>
  <c r="L73" i="9"/>
  <c r="P73" i="9"/>
  <c r="M73" i="9" s="1"/>
  <c r="J74" i="9"/>
  <c r="K74" i="9"/>
  <c r="L74" i="9"/>
  <c r="P74" i="9"/>
  <c r="M74" i="9"/>
  <c r="J75" i="9"/>
  <c r="K75" i="9"/>
  <c r="L75" i="9"/>
  <c r="P75" i="9"/>
  <c r="M75" i="9" s="1"/>
  <c r="J76" i="9"/>
  <c r="K76" i="9"/>
  <c r="L76" i="9"/>
  <c r="P76" i="9"/>
  <c r="M76" i="9"/>
  <c r="J77" i="9"/>
  <c r="K77" i="9"/>
  <c r="L77" i="9"/>
  <c r="P77" i="9"/>
  <c r="M77" i="9" s="1"/>
  <c r="J78" i="9"/>
  <c r="K78" i="9"/>
  <c r="L78" i="9"/>
  <c r="P78" i="9"/>
  <c r="M78" i="9"/>
  <c r="J79" i="9"/>
  <c r="K79" i="9"/>
  <c r="L79" i="9"/>
  <c r="P79" i="9"/>
  <c r="M79" i="9" s="1"/>
  <c r="J80" i="9"/>
  <c r="K80" i="9"/>
  <c r="L80" i="9"/>
  <c r="P80" i="9"/>
  <c r="M80" i="9"/>
  <c r="J81" i="9"/>
  <c r="K81" i="9"/>
  <c r="L81" i="9"/>
  <c r="P81" i="9"/>
  <c r="M81" i="9" s="1"/>
  <c r="J82" i="9"/>
  <c r="K82" i="9"/>
  <c r="L82" i="9"/>
  <c r="P82" i="9"/>
  <c r="M82" i="9"/>
  <c r="J83" i="9"/>
  <c r="K83" i="9"/>
  <c r="L83" i="9"/>
  <c r="P83" i="9"/>
  <c r="M83" i="9" s="1"/>
  <c r="J84" i="9"/>
  <c r="K84" i="9"/>
  <c r="L84" i="9"/>
  <c r="P84" i="9"/>
  <c r="M84" i="9"/>
  <c r="J85" i="9"/>
  <c r="K85" i="9"/>
  <c r="L85" i="9"/>
  <c r="P85" i="9"/>
  <c r="M85" i="9" s="1"/>
  <c r="J86" i="9"/>
  <c r="K86" i="9"/>
  <c r="L86" i="9"/>
  <c r="P86" i="9"/>
  <c r="M86" i="9"/>
  <c r="J87" i="9"/>
  <c r="K87" i="9"/>
  <c r="L87" i="9"/>
  <c r="P87" i="9"/>
  <c r="M87" i="9" s="1"/>
  <c r="J88" i="9"/>
  <c r="K88" i="9"/>
  <c r="L88" i="9"/>
  <c r="P88" i="9"/>
  <c r="M88" i="9"/>
  <c r="J89" i="9"/>
  <c r="K89" i="9"/>
  <c r="L89" i="9"/>
  <c r="P89" i="9"/>
  <c r="M89" i="9" s="1"/>
  <c r="J90" i="9"/>
  <c r="K90" i="9"/>
  <c r="L90" i="9"/>
  <c r="P90" i="9"/>
  <c r="M90" i="9"/>
  <c r="J91" i="9"/>
  <c r="K91" i="9"/>
  <c r="L91" i="9"/>
  <c r="P91" i="9"/>
  <c r="M91" i="9" s="1"/>
  <c r="J92" i="9"/>
  <c r="K92" i="9"/>
  <c r="L92" i="9"/>
  <c r="P92" i="9"/>
  <c r="M92" i="9"/>
  <c r="J93" i="9"/>
  <c r="K93" i="9"/>
  <c r="L93" i="9"/>
  <c r="P93" i="9"/>
  <c r="M93" i="9" s="1"/>
  <c r="J94" i="9"/>
  <c r="K94" i="9"/>
  <c r="L94" i="9"/>
  <c r="P94" i="9"/>
  <c r="M94" i="9"/>
  <c r="J95" i="9"/>
  <c r="K95" i="9"/>
  <c r="L95" i="9"/>
  <c r="P95" i="9"/>
  <c r="M95" i="9" s="1"/>
  <c r="J96" i="9"/>
  <c r="K96" i="9"/>
  <c r="L96" i="9"/>
  <c r="P96" i="9"/>
  <c r="M96" i="9"/>
  <c r="J97" i="9"/>
  <c r="K97" i="9"/>
  <c r="L97" i="9"/>
  <c r="P97" i="9"/>
  <c r="M97" i="9" s="1"/>
  <c r="J98" i="9"/>
  <c r="K98" i="9"/>
  <c r="L98" i="9"/>
  <c r="P98" i="9"/>
  <c r="M98" i="9"/>
  <c r="J99" i="9"/>
  <c r="K99" i="9"/>
  <c r="L99" i="9"/>
  <c r="P99" i="9"/>
  <c r="M99" i="9" s="1"/>
  <c r="J100" i="9"/>
  <c r="K100" i="9"/>
  <c r="L100" i="9"/>
  <c r="P100" i="9"/>
  <c r="M100" i="9"/>
  <c r="J101" i="9"/>
  <c r="K101" i="9"/>
  <c r="L101" i="9"/>
  <c r="P101" i="9"/>
  <c r="M101" i="9" s="1"/>
  <c r="J102" i="9"/>
  <c r="K102" i="9"/>
  <c r="L102" i="9"/>
  <c r="P102" i="9"/>
  <c r="M102" i="9"/>
  <c r="J103" i="9"/>
  <c r="K103" i="9"/>
  <c r="L103" i="9"/>
  <c r="P103" i="9"/>
  <c r="M103" i="9" s="1"/>
  <c r="J104" i="9"/>
  <c r="K104" i="9"/>
  <c r="L104" i="9"/>
  <c r="P104" i="9"/>
  <c r="M104" i="9"/>
  <c r="J105" i="9"/>
  <c r="K105" i="9"/>
  <c r="L105" i="9"/>
  <c r="P105" i="9"/>
  <c r="M105" i="9" s="1"/>
  <c r="J106" i="9"/>
  <c r="K106" i="9"/>
  <c r="L106" i="9"/>
  <c r="P106" i="9"/>
  <c r="M106" i="9"/>
  <c r="J107" i="9"/>
  <c r="K107" i="9"/>
  <c r="L107" i="9"/>
  <c r="P107" i="9"/>
  <c r="M107" i="9" s="1"/>
  <c r="J108" i="9"/>
  <c r="K108" i="9"/>
  <c r="L108" i="9"/>
  <c r="P108" i="9"/>
  <c r="M108" i="9"/>
  <c r="J109" i="9"/>
  <c r="K109" i="9"/>
  <c r="L109" i="9"/>
  <c r="P109" i="9"/>
  <c r="M109" i="9" s="1"/>
  <c r="J110" i="9"/>
  <c r="K110" i="9"/>
  <c r="L110" i="9"/>
  <c r="P110" i="9"/>
  <c r="M110" i="9"/>
  <c r="J111" i="9"/>
  <c r="K111" i="9"/>
  <c r="L111" i="9"/>
  <c r="P111" i="9"/>
  <c r="M111" i="9" s="1"/>
  <c r="J112" i="9"/>
  <c r="K112" i="9"/>
  <c r="L112" i="9"/>
  <c r="P112" i="9"/>
  <c r="M112" i="9"/>
  <c r="J113" i="9"/>
  <c r="K113" i="9"/>
  <c r="L113" i="9"/>
  <c r="P113" i="9"/>
  <c r="M113" i="9" s="1"/>
  <c r="J114" i="9"/>
  <c r="K114" i="9"/>
  <c r="L114" i="9"/>
  <c r="P114" i="9"/>
  <c r="M114" i="9"/>
  <c r="J115" i="9"/>
  <c r="K115" i="9"/>
  <c r="L115" i="9"/>
  <c r="P115" i="9"/>
  <c r="M115" i="9" s="1"/>
  <c r="J116" i="9"/>
  <c r="K116" i="9"/>
  <c r="L116" i="9"/>
  <c r="P116" i="9"/>
  <c r="M116" i="9"/>
  <c r="J117" i="9"/>
  <c r="K117" i="9"/>
  <c r="L117" i="9"/>
  <c r="P117" i="9"/>
  <c r="M117" i="9" s="1"/>
  <c r="J118" i="9"/>
  <c r="K118" i="9"/>
  <c r="L118" i="9"/>
  <c r="P118" i="9"/>
  <c r="M118" i="9"/>
  <c r="J119" i="9"/>
  <c r="K119" i="9"/>
  <c r="L119" i="9"/>
  <c r="P119" i="9"/>
  <c r="M119" i="9" s="1"/>
  <c r="J120" i="9"/>
  <c r="K120" i="9"/>
  <c r="L120" i="9"/>
  <c r="P120" i="9"/>
  <c r="M120" i="9"/>
  <c r="J121" i="9"/>
  <c r="K121" i="9"/>
  <c r="L121" i="9"/>
  <c r="P121" i="9"/>
  <c r="M121" i="9" s="1"/>
  <c r="J122" i="9"/>
  <c r="K122" i="9"/>
  <c r="L122" i="9"/>
  <c r="P122" i="9"/>
  <c r="M122" i="9"/>
  <c r="J123" i="9"/>
  <c r="K123" i="9"/>
  <c r="L123" i="9"/>
  <c r="P123" i="9"/>
  <c r="M123" i="9" s="1"/>
  <c r="J124" i="9"/>
  <c r="K124" i="9"/>
  <c r="L124" i="9"/>
  <c r="P124" i="9"/>
  <c r="M124" i="9"/>
  <c r="J125" i="9"/>
  <c r="K125" i="9"/>
  <c r="L125" i="9"/>
  <c r="P125" i="9"/>
  <c r="M125" i="9" s="1"/>
  <c r="J126" i="9"/>
  <c r="K126" i="9"/>
  <c r="L126" i="9"/>
  <c r="P126" i="9"/>
  <c r="M126" i="9"/>
  <c r="J127" i="9"/>
  <c r="K127" i="9"/>
  <c r="L127" i="9"/>
  <c r="P127" i="9"/>
  <c r="M127" i="9" s="1"/>
  <c r="J128" i="9"/>
  <c r="K128" i="9"/>
  <c r="L128" i="9"/>
  <c r="P128" i="9"/>
  <c r="M128" i="9"/>
  <c r="J129" i="9"/>
  <c r="K129" i="9"/>
  <c r="L129" i="9"/>
  <c r="P129" i="9"/>
  <c r="M129" i="9" s="1"/>
  <c r="J130" i="9"/>
  <c r="K130" i="9"/>
  <c r="L130" i="9"/>
  <c r="P130" i="9"/>
  <c r="M130" i="9"/>
  <c r="J131" i="9"/>
  <c r="K131" i="9"/>
  <c r="L131" i="9"/>
  <c r="P131" i="9"/>
  <c r="M131" i="9" s="1"/>
  <c r="J132" i="9"/>
  <c r="K132" i="9"/>
  <c r="L132" i="9"/>
  <c r="P132" i="9"/>
  <c r="M132" i="9"/>
  <c r="J133" i="9"/>
  <c r="K133" i="9"/>
  <c r="L133" i="9"/>
  <c r="P133" i="9"/>
  <c r="M133" i="9" s="1"/>
  <c r="J134" i="9"/>
  <c r="K134" i="9"/>
  <c r="L134" i="9"/>
  <c r="P134" i="9"/>
  <c r="M134" i="9"/>
  <c r="A1" i="9"/>
  <c r="F6" i="238"/>
  <c r="M6" i="238"/>
  <c r="U9" i="238"/>
  <c r="AD1" i="88"/>
  <c r="AB1" i="88"/>
  <c r="U15" i="238"/>
  <c r="U11" i="238"/>
  <c r="U13" i="238"/>
  <c r="AD1" i="238"/>
  <c r="AB1" i="238"/>
  <c r="U14" i="238"/>
  <c r="D18" i="88"/>
  <c r="F55" i="238" l="1"/>
  <c r="H18" i="88"/>
  <c r="O6" i="238"/>
  <c r="AF1" i="238"/>
  <c r="AC1" i="88"/>
  <c r="AH1" i="88"/>
  <c r="B20" i="88"/>
  <c r="AE1" i="88"/>
  <c r="AE1" i="238"/>
  <c r="AG1" i="88"/>
  <c r="B22" i="88"/>
  <c r="AH1" i="238"/>
  <c r="AJ1" i="88"/>
  <c r="AK1" i="88"/>
  <c r="AF1" i="8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Anders Wennberg</author>
  </authors>
  <commentList>
    <comment ref="N6" authorId="0" shapeId="0" xr:uid="{C7C3E8B4-BE7F-46A5-9B15-DFB26545E736}">
      <text>
        <r>
          <rPr>
            <b/>
            <sz val="8"/>
            <color indexed="8"/>
            <rFont val="Tahoma"/>
            <family val="2"/>
          </rPr>
          <t>Játékos végső elfogadási státusza:
DA= Főtáblára elfogadva
WC=Szabadkártyás
SE=Különleges státusz
Q=Selejtezőből
LL=Szerencsés vesztes
Üres=Nincs a táblán</t>
        </r>
      </text>
    </comment>
    <comment ref="Q6" authorId="0" shapeId="0" xr:uid="{6D9C598D-F09F-41B3-9875-01FB4867A951}">
      <text>
        <r>
          <rPr>
            <b/>
            <sz val="8"/>
            <color indexed="8"/>
            <rFont val="Tahoma"/>
            <family val="2"/>
            <charset val="238"/>
          </rPr>
          <t>Amikor kész a kiemelési lista töltsd ki a kiemeléseket 1,2,3,4,…
A ki nem emelteknél hagyd üresen!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Anders Wennberg</author>
  </authors>
  <commentList>
    <comment ref="N6" authorId="0" shapeId="0" xr:uid="{7ED0E10A-56FF-42A7-AA25-7EA813B77E5B}">
      <text>
        <r>
          <rPr>
            <b/>
            <sz val="8"/>
            <color indexed="8"/>
            <rFont val="Tahoma"/>
            <family val="2"/>
          </rPr>
          <t>Játékos végső elfogadási státusza:
DA= Főtáblára elfogadva
WC=Szabadkártyás
SE=Különleges státusz
Q=Selejtezőből
LL=Szerencsés vesztes
Üres=Nincs a táblán</t>
        </r>
      </text>
    </comment>
    <comment ref="Q6" authorId="0" shapeId="0" xr:uid="{7DBFB82D-8E62-41F6-BBC3-C7251623D5C5}">
      <text>
        <r>
          <rPr>
            <b/>
            <sz val="8"/>
            <color indexed="8"/>
            <rFont val="Tahoma"/>
            <family val="2"/>
            <charset val="238"/>
          </rPr>
          <t>Amikor kész a kiemelési lista töltsd ki a kiemeléseket 1,2,3,4,…
A ki nem emelteknél hagyd üresen!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Anders Wennberg</author>
  </authors>
  <commentList>
    <comment ref="E7" authorId="0" shapeId="0" xr:uid="{47835ABF-19A9-4FE7-8AA6-7BACC36F5374}">
      <text>
        <r>
          <rPr>
            <b/>
            <sz val="8"/>
            <color indexed="8"/>
            <rFont val="Tahoma"/>
            <family val="2"/>
            <charset val="238"/>
          </rPr>
          <t>Táblakészítés előtt:
Főtábla élőkészitésnél
- kitöltötted a DA, WC, LL, SE, Q-kat?
- kitöltötted a kiemeléseket?
Ha igen: csinálhatod a táblát.
Ha nem: menj vissza és töltsd ki!</t>
        </r>
      </text>
    </comment>
  </commentList>
</comments>
</file>

<file path=xl/sharedStrings.xml><?xml version="1.0" encoding="utf-8"?>
<sst xmlns="http://schemas.openxmlformats.org/spreadsheetml/2006/main" count="272" uniqueCount="134">
  <si>
    <t>Umpire</t>
  </si>
  <si>
    <t>Seed Sort</t>
  </si>
  <si>
    <t>AccSort</t>
  </si>
  <si>
    <t>St.</t>
  </si>
  <si>
    <t>#</t>
  </si>
  <si>
    <t>1</t>
  </si>
  <si>
    <t>2</t>
  </si>
  <si>
    <t>3</t>
  </si>
  <si>
    <t>4</t>
  </si>
  <si>
    <t>5</t>
  </si>
  <si>
    <t>6</t>
  </si>
  <si>
    <t>7</t>
  </si>
  <si>
    <t>8</t>
  </si>
  <si>
    <t/>
  </si>
  <si>
    <t>NatSort</t>
  </si>
  <si>
    <t>AccBasic</t>
  </si>
  <si>
    <t>NatSort
if not 
Seed</t>
  </si>
  <si>
    <t>Ezt az oldalt soha ne töröld le !!!</t>
  </si>
  <si>
    <t>Töltsd ki a zöld mezőket!</t>
  </si>
  <si>
    <t>A verseny neve:</t>
  </si>
  <si>
    <t>A verseny dátuma (éééé.hh.nn)</t>
  </si>
  <si>
    <t>Város</t>
  </si>
  <si>
    <t>Versenybíró:</t>
  </si>
  <si>
    <t>Közreműködő bírók</t>
  </si>
  <si>
    <t>Dátum</t>
  </si>
  <si>
    <t>Töltsd ki a táblázatot a játékvezetők nevével. Az első 8 neve fog megjelenni a táblákban lévő legördülő menükben</t>
  </si>
  <si>
    <t>Székbírók</t>
  </si>
  <si>
    <t>Családi név</t>
  </si>
  <si>
    <t>Keresztnév</t>
  </si>
  <si>
    <t>Kategória</t>
  </si>
  <si>
    <t>Versenybíró</t>
  </si>
  <si>
    <t>Egyesület</t>
  </si>
  <si>
    <t>Kódszám</t>
  </si>
  <si>
    <t>Versenybíró aláírása</t>
  </si>
  <si>
    <t>ELŐKÉSZÍTŐ LISTA</t>
  </si>
  <si>
    <t>Sor</t>
  </si>
  <si>
    <t>Nevezett Igen</t>
  </si>
  <si>
    <t>Nevezési rangsor</t>
  </si>
  <si>
    <t>Sorsolási rangsor</t>
  </si>
  <si>
    <t>Kiemelés</t>
  </si>
  <si>
    <t>Kiem</t>
  </si>
  <si>
    <t>2. forduló</t>
  </si>
  <si>
    <t>kód</t>
  </si>
  <si>
    <t>Rangsor</t>
  </si>
  <si>
    <t>Dátuma</t>
  </si>
  <si>
    <t>Kiemeltek</t>
  </si>
  <si>
    <t>Utolsó elfogadott játékos</t>
  </si>
  <si>
    <t>Sorsoló játékosok</t>
  </si>
  <si>
    <t>Elfogadási státusz</t>
  </si>
  <si>
    <t>kiem</t>
  </si>
  <si>
    <t xml:space="preserve">NE TÖRÖLD KI EZT AZ OLDALT!     </t>
  </si>
  <si>
    <t>Versenyszám:</t>
  </si>
  <si>
    <t>Egyéni főtábla</t>
  </si>
  <si>
    <t>Utolsó DA</t>
  </si>
  <si>
    <t>Szerencés Vesztes</t>
  </si>
  <si>
    <t>Helyettesíti</t>
  </si>
  <si>
    <t>Sorsolás időpontja</t>
  </si>
  <si>
    <t>Győztes</t>
  </si>
  <si>
    <t>Döntő</t>
  </si>
  <si>
    <t>Bíró</t>
  </si>
  <si>
    <t>Egyik sem</t>
  </si>
  <si>
    <t>Orvos neve:</t>
  </si>
  <si>
    <t>kódszám</t>
  </si>
  <si>
    <t xml:space="preserve">  </t>
  </si>
  <si>
    <t>A</t>
  </si>
  <si>
    <t>B</t>
  </si>
  <si>
    <t>C</t>
  </si>
  <si>
    <t>Vezetéknév</t>
  </si>
  <si>
    <t>Helyezés</t>
  </si>
  <si>
    <t>Pontszám</t>
  </si>
  <si>
    <t>Bónusz</t>
  </si>
  <si>
    <t>D</t>
  </si>
  <si>
    <t>1 FORDULÓ</t>
  </si>
  <si>
    <t>A -D</t>
  </si>
  <si>
    <t>C - A</t>
  </si>
  <si>
    <t>D - B</t>
  </si>
  <si>
    <t>A - B</t>
  </si>
  <si>
    <t>C - D</t>
  </si>
  <si>
    <t>B - C</t>
  </si>
  <si>
    <t>2 FORDULÓ</t>
  </si>
  <si>
    <t>3 FORDULÓ</t>
  </si>
  <si>
    <t>I</t>
  </si>
  <si>
    <t>II</t>
  </si>
  <si>
    <t>III</t>
  </si>
  <si>
    <t>IV</t>
  </si>
  <si>
    <t>V</t>
  </si>
  <si>
    <t>VI</t>
  </si>
  <si>
    <t>VII</t>
  </si>
  <si>
    <t>VIII</t>
  </si>
  <si>
    <t>X</t>
  </si>
  <si>
    <t>XI</t>
  </si>
  <si>
    <t>Verseny rendezője:</t>
  </si>
  <si>
    <t>Versenyigazgató</t>
  </si>
  <si>
    <t>W</t>
  </si>
  <si>
    <t>Magyar verseny táblakészítő</t>
  </si>
  <si>
    <t>Versenyszám 1</t>
  </si>
  <si>
    <t>Versenyszám 2</t>
  </si>
  <si>
    <t>Versenyszám 3</t>
  </si>
  <si>
    <t>Versenyszám 4</t>
  </si>
  <si>
    <t>Versenyszám 5</t>
  </si>
  <si>
    <t>Aláírás</t>
  </si>
  <si>
    <t>lány döntő</t>
  </si>
  <si>
    <t>fiú döntő</t>
  </si>
  <si>
    <t>Budapest</t>
  </si>
  <si>
    <t>Rákóczi Andrea</t>
  </si>
  <si>
    <t>Play &amp; Stay Döntő</t>
  </si>
  <si>
    <t>MTSZ</t>
  </si>
  <si>
    <t>Orbán-Sebestyén K.</t>
  </si>
  <si>
    <t>b</t>
  </si>
  <si>
    <t>ZTE Csajok 1</t>
  </si>
  <si>
    <t>B.Honvéd "A"</t>
  </si>
  <si>
    <t>PG Tenisz</t>
  </si>
  <si>
    <t>MESE Piros</t>
  </si>
  <si>
    <t>Dunakeszi N.RF</t>
  </si>
  <si>
    <t>ZTE Tesók</t>
  </si>
  <si>
    <t>TSZSK Gyula</t>
  </si>
  <si>
    <t>Pasarét TK 1</t>
  </si>
  <si>
    <t>Tenisz Műhely</t>
  </si>
  <si>
    <t>GYAC Fiúk</t>
  </si>
  <si>
    <t>Volvex Athos</t>
  </si>
  <si>
    <t>TENISZ MŰHELY</t>
  </si>
  <si>
    <t>ZE-TE TESÓK</t>
  </si>
  <si>
    <t>a</t>
  </si>
  <si>
    <t>3/0</t>
  </si>
  <si>
    <t>0/3</t>
  </si>
  <si>
    <t>2/1</t>
  </si>
  <si>
    <t>1/2</t>
  </si>
  <si>
    <t>I.</t>
  </si>
  <si>
    <t>II.</t>
  </si>
  <si>
    <t>III.</t>
  </si>
  <si>
    <t>IV.</t>
  </si>
  <si>
    <r>
      <t xml:space="preserve">5 hely    </t>
    </r>
    <r>
      <rPr>
        <b/>
        <sz val="11"/>
        <rFont val="Arial"/>
        <family val="2"/>
        <charset val="238"/>
      </rPr>
      <t>TENISZ MŰHELY</t>
    </r>
    <r>
      <rPr>
        <sz val="11"/>
        <rFont val="Arial"/>
        <family val="2"/>
      </rPr>
      <t xml:space="preserve">- ZE-TE TESÓK      </t>
    </r>
    <r>
      <rPr>
        <b/>
        <sz val="11"/>
        <rFont val="Arial"/>
        <family val="2"/>
        <charset val="238"/>
      </rPr>
      <t xml:space="preserve"> 2/1</t>
    </r>
  </si>
  <si>
    <r>
      <t xml:space="preserve">3.hely      TSZSK GYULA- </t>
    </r>
    <r>
      <rPr>
        <b/>
        <sz val="11"/>
        <rFont val="Arial"/>
        <family val="2"/>
        <charset val="238"/>
      </rPr>
      <t>DUNAKESZI N. RF   2/1</t>
    </r>
  </si>
  <si>
    <t>7 HELYEZETT   PASART TK 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</si>
</sst>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9" formatCode="_-&quot;$&quot;* #,##0.00_-;\-&quot;$&quot;* #,##0.00_-;_-&quot;$&quot;* &quot;-&quot;??_-;_-@_-"/>
    <numFmt numFmtId="191" formatCode="d\-mmm\-yy"/>
  </numFmts>
  <fonts count="88" x14ac:knownFonts="1">
    <font>
      <sz val="10"/>
      <name val="Arial"/>
    </font>
    <font>
      <sz val="10"/>
      <name val="Arial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32"/>
      <name val="Arial"/>
      <family val="2"/>
    </font>
    <font>
      <sz val="20"/>
      <name val="Arial"/>
      <family val="2"/>
    </font>
    <font>
      <b/>
      <sz val="20"/>
      <color indexed="10"/>
      <name val="Arial"/>
      <family val="2"/>
    </font>
    <font>
      <sz val="9"/>
      <name val="Arial"/>
      <family val="2"/>
    </font>
    <font>
      <b/>
      <sz val="14"/>
      <color indexed="8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20"/>
      <name val="Arial"/>
      <family val="2"/>
      <charset val="238"/>
    </font>
    <font>
      <b/>
      <sz val="2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6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b/>
      <sz val="16"/>
      <name val="Arial"/>
      <family val="2"/>
    </font>
    <font>
      <b/>
      <sz val="14"/>
      <name val="Arial"/>
      <family val="2"/>
      <charset val="238"/>
    </font>
    <font>
      <b/>
      <sz val="7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238"/>
    </font>
    <font>
      <b/>
      <sz val="7"/>
      <name val="Arial"/>
      <family val="2"/>
    </font>
    <font>
      <sz val="8"/>
      <name val="Arial"/>
      <family val="2"/>
    </font>
    <font>
      <sz val="20"/>
      <color indexed="9"/>
      <name val="Arial"/>
      <family val="2"/>
    </font>
    <font>
      <b/>
      <i/>
      <sz val="10"/>
      <name val="Arial"/>
      <family val="2"/>
      <charset val="238"/>
    </font>
    <font>
      <sz val="11"/>
      <name val="Arial"/>
      <family val="2"/>
    </font>
    <font>
      <b/>
      <sz val="7"/>
      <color indexed="9"/>
      <name val="Arial"/>
      <family val="2"/>
      <charset val="238"/>
    </font>
    <font>
      <sz val="7"/>
      <color indexed="8"/>
      <name val="Arial"/>
      <family val="2"/>
    </font>
    <font>
      <b/>
      <sz val="9"/>
      <name val="Arial"/>
      <family val="2"/>
    </font>
    <font>
      <b/>
      <sz val="8"/>
      <color indexed="8"/>
      <name val="Tahoma"/>
      <family val="2"/>
    </font>
    <font>
      <sz val="6"/>
      <color indexed="9"/>
      <name val="Arial"/>
      <family val="2"/>
    </font>
    <font>
      <b/>
      <sz val="8"/>
      <color indexed="23"/>
      <name val="Arial"/>
      <family val="2"/>
    </font>
    <font>
      <b/>
      <sz val="8"/>
      <color indexed="8"/>
      <name val="Tahoma"/>
      <family val="2"/>
      <charset val="238"/>
    </font>
    <font>
      <sz val="7"/>
      <color indexed="9"/>
      <name val="Arial"/>
      <family val="2"/>
    </font>
    <font>
      <i/>
      <sz val="8"/>
      <color indexed="10"/>
      <name val="Arial"/>
      <family val="2"/>
    </font>
    <font>
      <b/>
      <sz val="8"/>
      <color indexed="9"/>
      <name val="Arial"/>
      <family val="2"/>
    </font>
    <font>
      <b/>
      <sz val="8.5"/>
      <name val="Arial"/>
      <family val="2"/>
    </font>
    <font>
      <sz val="8.5"/>
      <name val="Arial"/>
      <family val="2"/>
      <charset val="238"/>
    </font>
    <font>
      <sz val="8.5"/>
      <color indexed="42"/>
      <name val="Arial"/>
      <family val="2"/>
    </font>
    <font>
      <sz val="8.5"/>
      <color indexed="8"/>
      <name val="Arial"/>
      <family val="2"/>
    </font>
    <font>
      <sz val="8.5"/>
      <name val="Arial"/>
      <family val="2"/>
    </font>
    <font>
      <sz val="8.5"/>
      <color indexed="9"/>
      <name val="Arial"/>
      <family val="2"/>
    </font>
    <font>
      <sz val="8.5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6"/>
      <color indexed="9"/>
      <name val="Arial"/>
      <family val="2"/>
    </font>
    <font>
      <b/>
      <sz val="8.5"/>
      <color indexed="8"/>
      <name val="Arial"/>
      <family val="2"/>
    </font>
    <font>
      <b/>
      <sz val="8.5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.5"/>
      <name val="Arial"/>
      <family val="2"/>
      <charset val="238"/>
    </font>
    <font>
      <sz val="14"/>
      <name val="Arial"/>
      <family val="2"/>
    </font>
    <font>
      <sz val="14"/>
      <color indexed="9"/>
      <name val="Arial"/>
      <family val="2"/>
    </font>
    <font>
      <b/>
      <sz val="7"/>
      <color indexed="8"/>
      <name val="Arial"/>
      <family val="2"/>
    </font>
    <font>
      <b/>
      <sz val="7"/>
      <color indexed="9"/>
      <name val="Arial"/>
      <family val="2"/>
    </font>
    <font>
      <sz val="8"/>
      <name val="Arial"/>
      <family val="2"/>
      <charset val="238"/>
    </font>
    <font>
      <b/>
      <sz val="28"/>
      <name val="Arial"/>
      <family val="2"/>
    </font>
    <font>
      <b/>
      <sz val="18"/>
      <name val="Arial"/>
      <family val="2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sz val="7"/>
      <color indexed="8"/>
      <name val="Arial"/>
      <family val="2"/>
      <charset val="238"/>
    </font>
    <font>
      <b/>
      <sz val="10"/>
      <name val="Arial"/>
      <family val="2"/>
      <charset val="238"/>
    </font>
    <font>
      <sz val="8.5"/>
      <name val="Arial"/>
      <family val="2"/>
      <charset val="238"/>
    </font>
    <font>
      <sz val="8.5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8.5"/>
      <color indexed="42"/>
      <name val="Arial"/>
      <family val="2"/>
      <charset val="238"/>
    </font>
    <font>
      <b/>
      <sz val="8.5"/>
      <name val="Arial"/>
      <family val="2"/>
      <charset val="238"/>
    </font>
    <font>
      <sz val="9"/>
      <name val="Arial"/>
      <family val="2"/>
      <charset val="238"/>
    </font>
    <font>
      <sz val="10"/>
      <color indexed="41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10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11"/>
      <name val="Arial"/>
      <family val="2"/>
      <charset val="238"/>
    </font>
    <font>
      <sz val="7"/>
      <color rgb="FFFF0000"/>
      <name val="Arial"/>
      <family val="2"/>
    </font>
    <font>
      <sz val="8"/>
      <name val="Segoe U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89" fontId="2" fillId="0" borderId="0" applyFont="0" applyFill="0" applyBorder="0" applyAlignment="0" applyProtection="0"/>
  </cellStyleXfs>
  <cellXfs count="43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Continuous" vertical="center"/>
    </xf>
    <xf numFmtId="0" fontId="6" fillId="3" borderId="2" xfId="0" applyFont="1" applyFill="1" applyBorder="1" applyAlignment="1">
      <alignment horizontal="centerContinuous" vertical="center"/>
    </xf>
    <xf numFmtId="0" fontId="6" fillId="3" borderId="3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8" fillId="4" borderId="1" xfId="0" applyFont="1" applyFill="1" applyBorder="1" applyAlignment="1">
      <alignment horizontal="centerContinuous" vertical="center"/>
    </xf>
    <xf numFmtId="0" fontId="8" fillId="4" borderId="2" xfId="0" applyFont="1" applyFill="1" applyBorder="1" applyAlignment="1">
      <alignment horizontal="centerContinuous" vertical="center"/>
    </xf>
    <xf numFmtId="0" fontId="8" fillId="4" borderId="3" xfId="0" applyFont="1" applyFill="1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10" fillId="2" borderId="4" xfId="0" applyNumberFormat="1" applyFont="1" applyFill="1" applyBorder="1" applyAlignment="1">
      <alignment vertical="center"/>
    </xf>
    <xf numFmtId="49" fontId="10" fillId="2" borderId="0" xfId="0" applyNumberFormat="1" applyFont="1" applyFill="1" applyAlignment="1">
      <alignment vertical="center"/>
    </xf>
    <xf numFmtId="49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13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49" fontId="14" fillId="2" borderId="0" xfId="0" applyNumberFormat="1" applyFont="1" applyFill="1" applyAlignment="1">
      <alignment horizontal="left" vertical="center"/>
    </xf>
    <xf numFmtId="0" fontId="18" fillId="0" borderId="0" xfId="0" applyFont="1" applyAlignment="1">
      <alignment vertical="center"/>
    </xf>
    <xf numFmtId="14" fontId="18" fillId="4" borderId="5" xfId="0" applyNumberFormat="1" applyFont="1" applyFill="1" applyBorder="1" applyAlignment="1">
      <alignment horizontal="left" vertical="center"/>
    </xf>
    <xf numFmtId="49" fontId="18" fillId="2" borderId="0" xfId="0" applyNumberFormat="1" applyFont="1" applyFill="1" applyAlignment="1">
      <alignment vertical="center"/>
    </xf>
    <xf numFmtId="49" fontId="18" fillId="4" borderId="5" xfId="0" applyNumberFormat="1" applyFont="1" applyFill="1" applyBorder="1" applyAlignment="1">
      <alignment vertical="center"/>
    </xf>
    <xf numFmtId="0" fontId="7" fillId="2" borderId="0" xfId="0" applyFont="1" applyFill="1"/>
    <xf numFmtId="0" fontId="0" fillId="2" borderId="0" xfId="0" applyFill="1"/>
    <xf numFmtId="0" fontId="20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20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7" fillId="2" borderId="0" xfId="0" applyFont="1" applyFill="1" applyAlignment="1"/>
    <xf numFmtId="0" fontId="9" fillId="2" borderId="0" xfId="0" applyFont="1" applyFill="1"/>
    <xf numFmtId="0" fontId="21" fillId="2" borderId="0" xfId="1" applyFont="1" applyFill="1"/>
    <xf numFmtId="0" fontId="0" fillId="0" borderId="0" xfId="0" applyAlignment="1">
      <alignment horizontal="center"/>
    </xf>
    <xf numFmtId="49" fontId="22" fillId="2" borderId="0" xfId="0" applyNumberFormat="1" applyFont="1" applyFill="1" applyAlignment="1">
      <alignment vertical="top"/>
    </xf>
    <xf numFmtId="49" fontId="12" fillId="2" borderId="0" xfId="0" applyNumberFormat="1" applyFont="1" applyFill="1" applyAlignment="1">
      <alignment vertical="top"/>
    </xf>
    <xf numFmtId="49" fontId="15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horizontal="left"/>
    </xf>
    <xf numFmtId="49" fontId="14" fillId="2" borderId="0" xfId="0" applyNumberFormat="1" applyFont="1" applyFill="1" applyAlignment="1">
      <alignment horizontal="left"/>
    </xf>
    <xf numFmtId="49" fontId="15" fillId="2" borderId="6" xfId="0" applyNumberFormat="1" applyFont="1" applyFill="1" applyBorder="1" applyAlignment="1">
      <alignment vertical="center"/>
    </xf>
    <xf numFmtId="49" fontId="22" fillId="2" borderId="6" xfId="0" applyNumberFormat="1" applyFont="1" applyFill="1" applyBorder="1" applyAlignment="1">
      <alignment horizontal="right" vertical="center"/>
    </xf>
    <xf numFmtId="49" fontId="24" fillId="2" borderId="0" xfId="0" applyNumberFormat="1" applyFont="1" applyFill="1" applyAlignment="1">
      <alignment horizontal="left" vertical="center"/>
    </xf>
    <xf numFmtId="0" fontId="24" fillId="2" borderId="0" xfId="0" applyFont="1" applyFill="1" applyAlignment="1">
      <alignment vertical="center"/>
    </xf>
    <xf numFmtId="49" fontId="24" fillId="2" borderId="0" xfId="0" applyNumberFormat="1" applyFont="1" applyFill="1" applyAlignment="1">
      <alignment vertical="center"/>
    </xf>
    <xf numFmtId="49" fontId="25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14" fontId="19" fillId="2" borderId="7" xfId="0" applyNumberFormat="1" applyFont="1" applyFill="1" applyBorder="1" applyAlignment="1">
      <alignment horizontal="left" vertical="center"/>
    </xf>
    <xf numFmtId="49" fontId="19" fillId="2" borderId="7" xfId="0" applyNumberFormat="1" applyFont="1" applyFill="1" applyBorder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49" fontId="19" fillId="2" borderId="0" xfId="0" applyNumberFormat="1" applyFont="1" applyFill="1" applyAlignment="1">
      <alignment vertical="center"/>
    </xf>
    <xf numFmtId="0" fontId="18" fillId="2" borderId="0" xfId="2" applyNumberFormat="1" applyFont="1" applyFill="1" applyAlignment="1" applyProtection="1">
      <alignment vertical="center"/>
      <protection locked="0"/>
    </xf>
    <xf numFmtId="0" fontId="19" fillId="2" borderId="0" xfId="0" applyFont="1" applyFill="1" applyAlignment="1">
      <alignment vertical="center"/>
    </xf>
    <xf numFmtId="49" fontId="19" fillId="2" borderId="0" xfId="0" applyNumberFormat="1" applyFont="1" applyFill="1" applyAlignment="1">
      <alignment horizontal="righ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7" fillId="2" borderId="4" xfId="0" applyFont="1" applyFill="1" applyBorder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center" vertical="center"/>
    </xf>
    <xf numFmtId="0" fontId="15" fillId="2" borderId="4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vertical="center"/>
    </xf>
    <xf numFmtId="0" fontId="15" fillId="4" borderId="11" xfId="0" applyFont="1" applyFill="1" applyBorder="1" applyAlignment="1">
      <alignment horizontal="left" vertical="center"/>
    </xf>
    <xf numFmtId="0" fontId="15" fillId="4" borderId="12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15" fillId="4" borderId="14" xfId="0" applyFont="1" applyFill="1" applyBorder="1" applyAlignment="1">
      <alignment horizontal="left" vertical="center"/>
    </xf>
    <xf numFmtId="0" fontId="15" fillId="4" borderId="15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0" fillId="5" borderId="16" xfId="0" applyFill="1" applyBorder="1"/>
    <xf numFmtId="49" fontId="0" fillId="0" borderId="0" xfId="0" applyNumberFormat="1" applyAlignment="1">
      <alignment horizontal="left"/>
    </xf>
    <xf numFmtId="49" fontId="24" fillId="2" borderId="0" xfId="0" applyNumberFormat="1" applyFont="1" applyFill="1" applyAlignment="1">
      <alignment horizontal="right" vertical="center"/>
    </xf>
    <xf numFmtId="49" fontId="19" fillId="0" borderId="6" xfId="0" applyNumberFormat="1" applyFont="1" applyBorder="1" applyAlignment="1">
      <alignment horizontal="right" vertical="center"/>
    </xf>
    <xf numFmtId="49" fontId="9" fillId="6" borderId="0" xfId="0" applyNumberFormat="1" applyFont="1" applyFill="1" applyAlignment="1">
      <alignment vertical="center"/>
    </xf>
    <xf numFmtId="49" fontId="9" fillId="6" borderId="17" xfId="0" applyNumberFormat="1" applyFont="1" applyFill="1" applyBorder="1" applyAlignment="1">
      <alignment vertical="center"/>
    </xf>
    <xf numFmtId="0" fontId="9" fillId="6" borderId="0" xfId="0" applyFont="1" applyFill="1" applyAlignment="1">
      <alignment vertical="center"/>
    </xf>
    <xf numFmtId="49" fontId="12" fillId="0" borderId="0" xfId="0" applyNumberFormat="1" applyFont="1" applyAlignment="1">
      <alignment vertical="top"/>
    </xf>
    <xf numFmtId="49" fontId="1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19" fillId="0" borderId="6" xfId="0" applyNumberFormat="1" applyFont="1" applyBorder="1" applyAlignment="1">
      <alignment vertical="center"/>
    </xf>
    <xf numFmtId="49" fontId="19" fillId="0" borderId="6" xfId="0" applyNumberFormat="1" applyFont="1" applyBorder="1" applyAlignment="1">
      <alignment horizontal="left" vertical="center"/>
    </xf>
    <xf numFmtId="191" fontId="0" fillId="0" borderId="0" xfId="0" applyNumberFormat="1" applyAlignment="1">
      <alignment horizontal="center"/>
    </xf>
    <xf numFmtId="49" fontId="20" fillId="0" borderId="0" xfId="0" applyNumberFormat="1" applyFont="1" applyAlignment="1">
      <alignment horizontal="left"/>
    </xf>
    <xf numFmtId="0" fontId="20" fillId="0" borderId="18" xfId="0" applyFont="1" applyBorder="1" applyAlignment="1">
      <alignment vertical="center"/>
    </xf>
    <xf numFmtId="0" fontId="20" fillId="0" borderId="18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0" xfId="0" applyFont="1"/>
    <xf numFmtId="49" fontId="16" fillId="0" borderId="0" xfId="0" applyNumberFormat="1" applyFont="1" applyAlignment="1">
      <alignment horizontal="left"/>
    </xf>
    <xf numFmtId="49" fontId="17" fillId="2" borderId="19" xfId="0" applyNumberFormat="1" applyFont="1" applyFill="1" applyBorder="1" applyAlignment="1">
      <alignment horizontal="left" vertical="center"/>
    </xf>
    <xf numFmtId="49" fontId="17" fillId="2" borderId="20" xfId="0" applyNumberFormat="1" applyFont="1" applyFill="1" applyBorder="1" applyAlignment="1">
      <alignment horizontal="left" vertical="center"/>
    </xf>
    <xf numFmtId="49" fontId="9" fillId="2" borderId="21" xfId="0" applyNumberFormat="1" applyFont="1" applyFill="1" applyBorder="1" applyAlignment="1">
      <alignment horizontal="center" wrapText="1"/>
    </xf>
    <xf numFmtId="49" fontId="9" fillId="2" borderId="15" xfId="0" applyNumberFormat="1" applyFont="1" applyFill="1" applyBorder="1" applyAlignment="1">
      <alignment horizontal="center" wrapText="1"/>
    </xf>
    <xf numFmtId="49" fontId="9" fillId="5" borderId="21" xfId="0" applyNumberFormat="1" applyFont="1" applyFill="1" applyBorder="1" applyAlignment="1">
      <alignment horizontal="center" wrapText="1"/>
    </xf>
    <xf numFmtId="49" fontId="37" fillId="0" borderId="0" xfId="0" applyNumberFormat="1" applyFont="1" applyAlignment="1">
      <alignment horizontal="left"/>
    </xf>
    <xf numFmtId="49" fontId="17" fillId="2" borderId="20" xfId="0" applyNumberFormat="1" applyFont="1" applyFill="1" applyBorder="1" applyAlignment="1">
      <alignment horizontal="right" vertical="center"/>
    </xf>
    <xf numFmtId="49" fontId="10" fillId="2" borderId="20" xfId="0" applyNumberFormat="1" applyFont="1" applyFill="1" applyBorder="1" applyAlignment="1">
      <alignment horizontal="left" vertical="center"/>
    </xf>
    <xf numFmtId="0" fontId="24" fillId="2" borderId="0" xfId="0" applyNumberFormat="1" applyFont="1" applyFill="1" applyAlignment="1">
      <alignment horizontal="left" vertical="center"/>
    </xf>
    <xf numFmtId="49" fontId="17" fillId="6" borderId="4" xfId="0" applyNumberFormat="1" applyFont="1" applyFill="1" applyBorder="1" applyAlignment="1">
      <alignment horizontal="left" vertical="center"/>
    </xf>
    <xf numFmtId="49" fontId="17" fillId="0" borderId="0" xfId="0" applyNumberFormat="1" applyFont="1" applyAlignment="1">
      <alignment horizontal="right" vertical="center"/>
    </xf>
    <xf numFmtId="0" fontId="0" fillId="6" borderId="9" xfId="0" applyFill="1" applyBorder="1" applyAlignment="1">
      <alignment horizontal="center" vertical="center"/>
    </xf>
    <xf numFmtId="49" fontId="19" fillId="0" borderId="22" xfId="0" applyNumberFormat="1" applyFont="1" applyBorder="1" applyAlignment="1">
      <alignment horizontal="left" vertical="center"/>
    </xf>
    <xf numFmtId="0" fontId="20" fillId="0" borderId="12" xfId="0" applyNumberFormat="1" applyFont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42" fillId="0" borderId="0" xfId="0" applyFont="1"/>
    <xf numFmtId="0" fontId="16" fillId="0" borderId="0" xfId="0" applyFont="1"/>
    <xf numFmtId="0" fontId="5" fillId="0" borderId="0" xfId="0" applyFont="1" applyAlignment="1">
      <alignment vertical="top"/>
    </xf>
    <xf numFmtId="49" fontId="35" fillId="2" borderId="0" xfId="0" applyNumberFormat="1" applyFont="1" applyFill="1" applyAlignment="1">
      <alignment vertical="center"/>
    </xf>
    <xf numFmtId="49" fontId="9" fillId="2" borderId="0" xfId="0" applyNumberFormat="1" applyFont="1" applyFill="1" applyAlignment="1">
      <alignment horizontal="right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49" fontId="42" fillId="2" borderId="0" xfId="0" applyNumberFormat="1" applyFont="1" applyFill="1" applyAlignment="1">
      <alignment horizontal="center" vertical="center"/>
    </xf>
    <xf numFmtId="49" fontId="42" fillId="2" borderId="0" xfId="0" applyNumberFormat="1" applyFont="1" applyFill="1" applyAlignment="1">
      <alignment vertical="center"/>
    </xf>
    <xf numFmtId="49" fontId="45" fillId="2" borderId="0" xfId="0" applyNumberFormat="1" applyFont="1" applyFill="1" applyAlignment="1">
      <alignment horizontal="center" vertical="center"/>
    </xf>
    <xf numFmtId="0" fontId="49" fillId="6" borderId="0" xfId="0" applyFont="1" applyFill="1" applyAlignment="1">
      <alignment vertical="center"/>
    </xf>
    <xf numFmtId="0" fontId="50" fillId="6" borderId="0" xfId="0" applyFont="1" applyFill="1" applyAlignment="1">
      <alignment vertical="center"/>
    </xf>
    <xf numFmtId="49" fontId="49" fillId="6" borderId="0" xfId="0" applyNumberFormat="1" applyFont="1" applyFill="1" applyAlignment="1">
      <alignment vertical="center"/>
    </xf>
    <xf numFmtId="49" fontId="50" fillId="6" borderId="0" xfId="0" applyNumberFormat="1" applyFont="1" applyFill="1" applyAlignment="1">
      <alignment vertical="center"/>
    </xf>
    <xf numFmtId="0" fontId="20" fillId="6" borderId="0" xfId="0" applyFont="1" applyFill="1" applyAlignment="1">
      <alignment vertical="center"/>
    </xf>
    <xf numFmtId="49" fontId="49" fillId="2" borderId="0" xfId="0" applyNumberFormat="1" applyFont="1" applyFill="1" applyAlignment="1">
      <alignment horizontal="center" vertical="center"/>
    </xf>
    <xf numFmtId="0" fontId="53" fillId="7" borderId="23" xfId="0" applyFont="1" applyFill="1" applyBorder="1" applyAlignment="1">
      <alignment horizontal="right" vertical="center"/>
    </xf>
    <xf numFmtId="0" fontId="53" fillId="7" borderId="17" xfId="0" applyFont="1" applyFill="1" applyBorder="1" applyAlignment="1">
      <alignment horizontal="right" vertical="center"/>
    </xf>
    <xf numFmtId="49" fontId="20" fillId="6" borderId="0" xfId="0" applyNumberFormat="1" applyFont="1" applyFill="1" applyAlignment="1">
      <alignment vertical="center"/>
    </xf>
    <xf numFmtId="49" fontId="34" fillId="6" borderId="0" xfId="0" applyNumberFormat="1" applyFont="1" applyFill="1" applyAlignment="1">
      <alignment horizontal="center" vertical="center"/>
    </xf>
    <xf numFmtId="49" fontId="59" fillId="0" borderId="0" xfId="0" applyNumberFormat="1" applyFont="1" applyAlignment="1">
      <alignment horizontal="center" vertical="center"/>
    </xf>
    <xf numFmtId="49" fontId="58" fillId="6" borderId="0" xfId="0" applyNumberFormat="1" applyFont="1" applyFill="1" applyAlignment="1">
      <alignment vertical="center"/>
    </xf>
    <xf numFmtId="49" fontId="59" fillId="6" borderId="0" xfId="0" applyNumberFormat="1" applyFont="1" applyFill="1" applyAlignment="1">
      <alignment vertical="center"/>
    </xf>
    <xf numFmtId="0" fontId="0" fillId="6" borderId="0" xfId="0" applyFill="1" applyAlignment="1">
      <alignment vertical="center"/>
    </xf>
    <xf numFmtId="0" fontId="30" fillId="2" borderId="24" xfId="0" applyFont="1" applyFill="1" applyBorder="1" applyAlignment="1">
      <alignment vertical="center"/>
    </xf>
    <xf numFmtId="0" fontId="30" fillId="2" borderId="25" xfId="0" applyFont="1" applyFill="1" applyBorder="1" applyAlignment="1">
      <alignment vertical="center"/>
    </xf>
    <xf numFmtId="49" fontId="60" fillId="2" borderId="25" xfId="0" applyNumberFormat="1" applyFont="1" applyFill="1" applyBorder="1" applyAlignment="1">
      <alignment horizontal="center" vertical="center"/>
    </xf>
    <xf numFmtId="49" fontId="60" fillId="2" borderId="25" xfId="0" applyNumberFormat="1" applyFont="1" applyFill="1" applyBorder="1" applyAlignment="1">
      <alignment vertical="center"/>
    </xf>
    <xf numFmtId="49" fontId="60" fillId="2" borderId="25" xfId="0" applyNumberFormat="1" applyFont="1" applyFill="1" applyBorder="1" applyAlignment="1">
      <alignment horizontal="centerContinuous" vertical="center"/>
    </xf>
    <xf numFmtId="49" fontId="60" fillId="2" borderId="26" xfId="0" applyNumberFormat="1" applyFont="1" applyFill="1" applyBorder="1" applyAlignment="1">
      <alignment horizontal="centerContinuous" vertical="center"/>
    </xf>
    <xf numFmtId="49" fontId="61" fillId="2" borderId="25" xfId="0" applyNumberFormat="1" applyFont="1" applyFill="1" applyBorder="1" applyAlignment="1">
      <alignment vertical="center"/>
    </xf>
    <xf numFmtId="49" fontId="61" fillId="2" borderId="26" xfId="0" applyNumberFormat="1" applyFont="1" applyFill="1" applyBorder="1" applyAlignment="1">
      <alignment vertical="center"/>
    </xf>
    <xf numFmtId="49" fontId="30" fillId="2" borderId="25" xfId="0" applyNumberFormat="1" applyFont="1" applyFill="1" applyBorder="1" applyAlignment="1">
      <alignment horizontal="left" vertical="center"/>
    </xf>
    <xf numFmtId="49" fontId="30" fillId="0" borderId="25" xfId="0" applyNumberFormat="1" applyFont="1" applyBorder="1" applyAlignment="1">
      <alignment horizontal="left" vertical="center"/>
    </xf>
    <xf numFmtId="49" fontId="61" fillId="6" borderId="26" xfId="0" applyNumberFormat="1" applyFont="1" applyFill="1" applyBorder="1" applyAlignment="1">
      <alignment vertical="center"/>
    </xf>
    <xf numFmtId="49" fontId="9" fillId="6" borderId="0" xfId="0" applyNumberFormat="1" applyFont="1" applyFill="1" applyAlignment="1">
      <alignment horizontal="center" vertical="center"/>
    </xf>
    <xf numFmtId="0" fontId="9" fillId="2" borderId="27" xfId="0" applyFont="1" applyFill="1" applyBorder="1" applyAlignment="1">
      <alignment vertical="center"/>
    </xf>
    <xf numFmtId="49" fontId="9" fillId="2" borderId="17" xfId="0" applyNumberFormat="1" applyFont="1" applyFill="1" applyBorder="1" applyAlignment="1">
      <alignment horizontal="right" vertical="center"/>
    </xf>
    <xf numFmtId="0" fontId="9" fillId="6" borderId="7" xfId="0" applyFont="1" applyFill="1" applyBorder="1" applyAlignment="1">
      <alignment vertical="center"/>
    </xf>
    <xf numFmtId="49" fontId="9" fillId="6" borderId="7" xfId="0" applyNumberFormat="1" applyFont="1" applyFill="1" applyBorder="1" applyAlignment="1">
      <alignment horizontal="center" vertical="center"/>
    </xf>
    <xf numFmtId="49" fontId="9" fillId="6" borderId="18" xfId="0" applyNumberFormat="1" applyFont="1" applyFill="1" applyBorder="1" applyAlignment="1">
      <alignment vertical="center"/>
    </xf>
    <xf numFmtId="0" fontId="53" fillId="7" borderId="18" xfId="0" applyFont="1" applyFill="1" applyBorder="1" applyAlignment="1">
      <alignment horizontal="right" vertical="center"/>
    </xf>
    <xf numFmtId="49" fontId="9" fillId="5" borderId="6" xfId="0" applyNumberFormat="1" applyFont="1" applyFill="1" applyBorder="1" applyAlignment="1">
      <alignment horizontal="center" wrapText="1"/>
    </xf>
    <xf numFmtId="0" fontId="49" fillId="6" borderId="0" xfId="0" applyFont="1" applyFill="1" applyAlignment="1">
      <alignment horizontal="center" vertical="center"/>
    </xf>
    <xf numFmtId="49" fontId="49" fillId="6" borderId="0" xfId="0" applyNumberFormat="1" applyFont="1" applyFill="1" applyAlignment="1">
      <alignment horizontal="center" vertical="center"/>
    </xf>
    <xf numFmtId="49" fontId="9" fillId="6" borderId="7" xfId="0" applyNumberFormat="1" applyFont="1" applyFill="1" applyBorder="1" applyAlignment="1">
      <alignment vertical="center"/>
    </xf>
    <xf numFmtId="49" fontId="30" fillId="2" borderId="28" xfId="0" applyNumberFormat="1" applyFont="1" applyFill="1" applyBorder="1" applyAlignment="1">
      <alignment horizontal="left" vertical="center"/>
    </xf>
    <xf numFmtId="49" fontId="61" fillId="2" borderId="28" xfId="0" applyNumberFormat="1" applyFont="1" applyFill="1" applyBorder="1" applyAlignment="1">
      <alignment vertical="center"/>
    </xf>
    <xf numFmtId="49" fontId="9" fillId="2" borderId="7" xfId="0" applyNumberFormat="1" applyFont="1" applyFill="1" applyBorder="1" applyAlignment="1">
      <alignment vertical="center"/>
    </xf>
    <xf numFmtId="0" fontId="30" fillId="2" borderId="27" xfId="0" applyFont="1" applyFill="1" applyBorder="1" applyAlignment="1">
      <alignment vertical="center"/>
    </xf>
    <xf numFmtId="49" fontId="9" fillId="2" borderId="27" xfId="0" applyNumberFormat="1" applyFont="1" applyFill="1" applyBorder="1" applyAlignment="1">
      <alignment vertical="center"/>
    </xf>
    <xf numFmtId="49" fontId="9" fillId="2" borderId="29" xfId="0" applyNumberFormat="1" applyFont="1" applyFill="1" applyBorder="1" applyAlignment="1">
      <alignment vertical="center"/>
    </xf>
    <xf numFmtId="0" fontId="63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 wrapText="1"/>
    </xf>
    <xf numFmtId="0" fontId="18" fillId="2" borderId="0" xfId="0" applyFont="1" applyFill="1" applyBorder="1" applyAlignment="1">
      <alignment vertical="center"/>
    </xf>
    <xf numFmtId="0" fontId="9" fillId="2" borderId="0" xfId="0" applyFont="1" applyFill="1" applyAlignment="1">
      <alignment horizontal="center"/>
    </xf>
    <xf numFmtId="0" fontId="27" fillId="2" borderId="30" xfId="0" applyFont="1" applyFill="1" applyBorder="1" applyAlignment="1">
      <alignment horizontal="left" vertical="center"/>
    </xf>
    <xf numFmtId="0" fontId="28" fillId="2" borderId="31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right" vertical="center"/>
    </xf>
    <xf numFmtId="0" fontId="9" fillId="2" borderId="18" xfId="0" applyFont="1" applyFill="1" applyBorder="1" applyAlignment="1">
      <alignment horizontal="right" vertical="center"/>
    </xf>
    <xf numFmtId="49" fontId="9" fillId="2" borderId="32" xfId="0" applyNumberFormat="1" applyFont="1" applyFill="1" applyBorder="1" applyAlignment="1">
      <alignment vertical="center"/>
    </xf>
    <xf numFmtId="49" fontId="9" fillId="2" borderId="28" xfId="0" applyNumberFormat="1" applyFont="1" applyFill="1" applyBorder="1" applyAlignment="1">
      <alignment vertical="center"/>
    </xf>
    <xf numFmtId="49" fontId="9" fillId="2" borderId="23" xfId="0" applyNumberFormat="1" applyFont="1" applyFill="1" applyBorder="1" applyAlignment="1">
      <alignment horizontal="right" vertical="center"/>
    </xf>
    <xf numFmtId="0" fontId="30" fillId="2" borderId="0" xfId="0" applyFont="1" applyFill="1" applyBorder="1" applyAlignment="1">
      <alignment vertical="center"/>
    </xf>
    <xf numFmtId="49" fontId="64" fillId="0" borderId="0" xfId="0" applyNumberFormat="1" applyFont="1" applyAlignment="1">
      <alignment horizontal="center"/>
    </xf>
    <xf numFmtId="0" fontId="20" fillId="0" borderId="33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vertical="center"/>
    </xf>
    <xf numFmtId="49" fontId="9" fillId="2" borderId="34" xfId="0" applyNumberFormat="1" applyFont="1" applyFill="1" applyBorder="1" applyAlignment="1">
      <alignment horizontal="center" wrapText="1"/>
    </xf>
    <xf numFmtId="0" fontId="20" fillId="0" borderId="12" xfId="0" applyFont="1" applyFill="1" applyBorder="1" applyAlignment="1">
      <alignment horizontal="center" vertical="center"/>
    </xf>
    <xf numFmtId="49" fontId="11" fillId="0" borderId="0" xfId="0" applyNumberFormat="1" applyFont="1" applyFill="1" applyAlignment="1">
      <alignment vertical="top"/>
    </xf>
    <xf numFmtId="49" fontId="49" fillId="6" borderId="0" xfId="0" applyNumberFormat="1" applyFont="1" applyFill="1" applyBorder="1" applyAlignment="1">
      <alignment vertical="center"/>
    </xf>
    <xf numFmtId="0" fontId="31" fillId="5" borderId="18" xfId="0" applyFont="1" applyFill="1" applyBorder="1" applyAlignment="1">
      <alignment horizontal="center" vertical="center"/>
    </xf>
    <xf numFmtId="49" fontId="9" fillId="5" borderId="34" xfId="0" applyNumberFormat="1" applyFont="1" applyFill="1" applyBorder="1" applyAlignment="1">
      <alignment horizontal="center" wrapText="1"/>
    </xf>
    <xf numFmtId="1" fontId="31" fillId="5" borderId="11" xfId="0" applyNumberFormat="1" applyFont="1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wrapText="1"/>
    </xf>
    <xf numFmtId="1" fontId="31" fillId="5" borderId="36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9" fontId="37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vertical="top"/>
    </xf>
    <xf numFmtId="49" fontId="15" fillId="0" borderId="0" xfId="0" applyNumberFormat="1" applyFont="1" applyFill="1" applyAlignment="1">
      <alignment horizontal="left"/>
    </xf>
    <xf numFmtId="0" fontId="23" fillId="0" borderId="0" xfId="0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14" fontId="18" fillId="0" borderId="6" xfId="0" applyNumberFormat="1" applyFont="1" applyBorder="1" applyAlignment="1">
      <alignment horizontal="left" vertical="center"/>
    </xf>
    <xf numFmtId="49" fontId="65" fillId="2" borderId="4" xfId="0" applyNumberFormat="1" applyFont="1" applyFill="1" applyBorder="1" applyAlignment="1">
      <alignment vertical="center"/>
    </xf>
    <xf numFmtId="49" fontId="65" fillId="2" borderId="0" xfId="0" applyNumberFormat="1" applyFont="1" applyFill="1" applyAlignment="1">
      <alignment vertical="center"/>
    </xf>
    <xf numFmtId="49" fontId="66" fillId="2" borderId="0" xfId="0" applyNumberFormat="1" applyFont="1" applyFill="1" applyAlignment="1">
      <alignment horizontal="left" vertical="center"/>
    </xf>
    <xf numFmtId="0" fontId="36" fillId="2" borderId="37" xfId="0" applyFont="1" applyFill="1" applyBorder="1" applyAlignment="1">
      <alignment horizontal="center" wrapText="1"/>
    </xf>
    <xf numFmtId="0" fontId="36" fillId="5" borderId="37" xfId="0" applyFont="1" applyFill="1" applyBorder="1" applyAlignment="1">
      <alignment horizontal="center" wrapText="1"/>
    </xf>
    <xf numFmtId="49" fontId="37" fillId="0" borderId="0" xfId="0" applyNumberFormat="1" applyFont="1" applyAlignment="1">
      <alignment horizontal="center"/>
    </xf>
    <xf numFmtId="0" fontId="0" fillId="2" borderId="38" xfId="0" applyFill="1" applyBorder="1" applyAlignment="1">
      <alignment horizontal="center" vertical="center"/>
    </xf>
    <xf numFmtId="49" fontId="10" fillId="6" borderId="0" xfId="0" applyNumberFormat="1" applyFont="1" applyFill="1" applyBorder="1" applyAlignment="1">
      <alignment horizontal="left" vertical="center"/>
    </xf>
    <xf numFmtId="49" fontId="20" fillId="0" borderId="12" xfId="0" applyNumberFormat="1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right" vertical="center"/>
    </xf>
    <xf numFmtId="49" fontId="9" fillId="2" borderId="28" xfId="0" applyNumberFormat="1" applyFont="1" applyFill="1" applyBorder="1" applyAlignment="1">
      <alignment horizontal="right" vertical="center"/>
    </xf>
    <xf numFmtId="0" fontId="30" fillId="2" borderId="17" xfId="0" applyFont="1" applyFill="1" applyBorder="1" applyAlignment="1">
      <alignment vertical="center"/>
    </xf>
    <xf numFmtId="0" fontId="30" fillId="2" borderId="26" xfId="0" applyFont="1" applyFill="1" applyBorder="1" applyAlignment="1">
      <alignment vertical="center"/>
    </xf>
    <xf numFmtId="49" fontId="9" fillId="2" borderId="39" xfId="0" applyNumberFormat="1" applyFont="1" applyFill="1" applyBorder="1" applyAlignment="1">
      <alignment horizontal="center" wrapText="1"/>
    </xf>
    <xf numFmtId="0" fontId="20" fillId="0" borderId="40" xfId="0" applyFont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 shrinkToFit="1"/>
    </xf>
    <xf numFmtId="0" fontId="65" fillId="2" borderId="0" xfId="0" applyFont="1" applyFill="1"/>
    <xf numFmtId="0" fontId="31" fillId="5" borderId="7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center" vertical="center"/>
    </xf>
    <xf numFmtId="0" fontId="20" fillId="5" borderId="41" xfId="0" applyFont="1" applyFill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49" fontId="68" fillId="0" borderId="6" xfId="0" applyNumberFormat="1" applyFont="1" applyBorder="1" applyAlignment="1">
      <alignment horizontal="right" vertical="center"/>
    </xf>
    <xf numFmtId="0" fontId="14" fillId="4" borderId="5" xfId="0" applyFont="1" applyFill="1" applyBorder="1" applyAlignment="1">
      <alignment horizontal="left" vertical="center"/>
    </xf>
    <xf numFmtId="0" fontId="20" fillId="4" borderId="5" xfId="0" applyFont="1" applyFill="1" applyBorder="1" applyAlignment="1">
      <alignment vertical="center"/>
    </xf>
    <xf numFmtId="49" fontId="70" fillId="2" borderId="19" xfId="0" applyNumberFormat="1" applyFont="1" applyFill="1" applyBorder="1" applyAlignment="1">
      <alignment horizontal="left" vertical="center"/>
    </xf>
    <xf numFmtId="49" fontId="12" fillId="6" borderId="0" xfId="0" applyNumberFormat="1" applyFont="1" applyFill="1" applyAlignment="1">
      <alignment vertical="top"/>
    </xf>
    <xf numFmtId="49" fontId="5" fillId="6" borderId="0" xfId="0" applyNumberFormat="1" applyFont="1" applyFill="1" applyAlignment="1">
      <alignment vertical="top"/>
    </xf>
    <xf numFmtId="49" fontId="64" fillId="6" borderId="0" xfId="0" applyNumberFormat="1" applyFont="1" applyFill="1" applyAlignment="1">
      <alignment vertical="top"/>
    </xf>
    <xf numFmtId="49" fontId="32" fillId="6" borderId="0" xfId="0" applyNumberFormat="1" applyFont="1" applyFill="1" applyAlignment="1">
      <alignment vertical="top"/>
    </xf>
    <xf numFmtId="49" fontId="37" fillId="6" borderId="0" xfId="0" applyNumberFormat="1" applyFont="1" applyFill="1" applyAlignment="1">
      <alignment horizontal="center"/>
    </xf>
    <xf numFmtId="49" fontId="37" fillId="6" borderId="0" xfId="0" applyNumberFormat="1" applyFont="1" applyFill="1" applyAlignment="1">
      <alignment horizontal="left"/>
    </xf>
    <xf numFmtId="49" fontId="15" fillId="6" borderId="0" xfId="0" applyNumberFormat="1" applyFont="1" applyFill="1" applyAlignment="1">
      <alignment horizontal="left"/>
    </xf>
    <xf numFmtId="0" fontId="69" fillId="6" borderId="0" xfId="0" applyFont="1" applyFill="1"/>
    <xf numFmtId="49" fontId="14" fillId="6" borderId="0" xfId="0" applyNumberFormat="1" applyFont="1" applyFill="1" applyAlignment="1">
      <alignment horizontal="left"/>
    </xf>
    <xf numFmtId="49" fontId="33" fillId="6" borderId="0" xfId="0" applyNumberFormat="1" applyFont="1" applyFill="1"/>
    <xf numFmtId="49" fontId="20" fillId="6" borderId="0" xfId="0" applyNumberFormat="1" applyFont="1" applyFill="1"/>
    <xf numFmtId="49" fontId="16" fillId="6" borderId="0" xfId="0" applyNumberFormat="1" applyFont="1" applyFill="1"/>
    <xf numFmtId="14" fontId="18" fillId="6" borderId="6" xfId="0" applyNumberFormat="1" applyFont="1" applyFill="1" applyBorder="1" applyAlignment="1">
      <alignment horizontal="left" vertical="center"/>
    </xf>
    <xf numFmtId="49" fontId="18" fillId="6" borderId="6" xfId="0" applyNumberFormat="1" applyFont="1" applyFill="1" applyBorder="1" applyAlignment="1">
      <alignment vertical="center"/>
    </xf>
    <xf numFmtId="49" fontId="0" fillId="6" borderId="6" xfId="0" applyNumberFormat="1" applyFont="1" applyFill="1" applyBorder="1" applyAlignment="1">
      <alignment vertical="center"/>
    </xf>
    <xf numFmtId="49" fontId="44" fillId="6" borderId="6" xfId="0" applyNumberFormat="1" applyFont="1" applyFill="1" applyBorder="1" applyAlignment="1">
      <alignment vertical="center"/>
    </xf>
    <xf numFmtId="49" fontId="18" fillId="6" borderId="6" xfId="2" applyNumberFormat="1" applyFont="1" applyFill="1" applyBorder="1" applyAlignment="1" applyProtection="1">
      <alignment vertical="center"/>
      <protection locked="0"/>
    </xf>
    <xf numFmtId="0" fontId="19" fillId="6" borderId="6" xfId="0" applyFont="1" applyFill="1" applyBorder="1" applyAlignment="1">
      <alignment horizontal="left" vertical="center"/>
    </xf>
    <xf numFmtId="49" fontId="19" fillId="6" borderId="6" xfId="0" applyNumberFormat="1" applyFont="1" applyFill="1" applyBorder="1" applyAlignment="1">
      <alignment horizontal="right" vertical="center"/>
    </xf>
    <xf numFmtId="0" fontId="46" fillId="6" borderId="7" xfId="0" applyFont="1" applyFill="1" applyBorder="1" applyAlignment="1">
      <alignment horizontal="center" vertical="center"/>
    </xf>
    <xf numFmtId="0" fontId="46" fillId="6" borderId="7" xfId="0" applyFont="1" applyFill="1" applyBorder="1" applyAlignment="1">
      <alignment horizontal="center" vertical="center" shrinkToFit="1"/>
    </xf>
    <xf numFmtId="0" fontId="47" fillId="6" borderId="7" xfId="0" applyFont="1" applyFill="1" applyBorder="1" applyAlignment="1">
      <alignment horizontal="center" vertical="center"/>
    </xf>
    <xf numFmtId="0" fontId="45" fillId="6" borderId="7" xfId="0" applyFont="1" applyFill="1" applyBorder="1" applyAlignment="1">
      <alignment vertical="center"/>
    </xf>
    <xf numFmtId="0" fontId="48" fillId="6" borderId="7" xfId="0" applyFont="1" applyFill="1" applyBorder="1" applyAlignment="1">
      <alignment horizontal="center" vertical="center"/>
    </xf>
    <xf numFmtId="0" fontId="48" fillId="6" borderId="0" xfId="0" applyFont="1" applyFill="1" applyAlignment="1">
      <alignment vertical="center"/>
    </xf>
    <xf numFmtId="0" fontId="46" fillId="6" borderId="0" xfId="0" applyFont="1" applyFill="1" applyBorder="1" applyAlignment="1">
      <alignment horizontal="center" vertical="center"/>
    </xf>
    <xf numFmtId="0" fontId="46" fillId="6" borderId="0" xfId="0" applyFont="1" applyFill="1" applyBorder="1" applyAlignment="1">
      <alignment horizontal="center" vertical="center" shrinkToFit="1"/>
    </xf>
    <xf numFmtId="0" fontId="51" fillId="6" borderId="0" xfId="0" applyFont="1" applyFill="1" applyAlignment="1">
      <alignment vertical="center"/>
    </xf>
    <xf numFmtId="0" fontId="52" fillId="6" borderId="0" xfId="0" applyFont="1" applyFill="1" applyAlignment="1">
      <alignment vertical="center"/>
    </xf>
    <xf numFmtId="0" fontId="48" fillId="6" borderId="7" xfId="0" applyFont="1" applyFill="1" applyBorder="1" applyAlignment="1">
      <alignment vertical="center"/>
    </xf>
    <xf numFmtId="0" fontId="0" fillId="6" borderId="7" xfId="0" applyFill="1" applyBorder="1"/>
    <xf numFmtId="0" fontId="48" fillId="6" borderId="18" xfId="0" applyFont="1" applyFill="1" applyBorder="1" applyAlignment="1">
      <alignment horizontal="center" vertical="center"/>
    </xf>
    <xf numFmtId="0" fontId="48" fillId="6" borderId="17" xfId="0" applyFont="1" applyFill="1" applyBorder="1" applyAlignment="1">
      <alignment horizontal="left" vertical="center"/>
    </xf>
    <xf numFmtId="0" fontId="48" fillId="6" borderId="0" xfId="0" applyFont="1" applyFill="1" applyAlignment="1">
      <alignment horizontal="center" vertical="center"/>
    </xf>
    <xf numFmtId="49" fontId="48" fillId="6" borderId="7" xfId="0" applyNumberFormat="1" applyFont="1" applyFill="1" applyBorder="1" applyAlignment="1">
      <alignment vertical="center"/>
    </xf>
    <xf numFmtId="49" fontId="48" fillId="6" borderId="0" xfId="0" applyNumberFormat="1" applyFont="1" applyFill="1" applyAlignment="1">
      <alignment vertical="center"/>
    </xf>
    <xf numFmtId="0" fontId="48" fillId="6" borderId="17" xfId="0" applyFont="1" applyFill="1" applyBorder="1" applyAlignment="1">
      <alignment vertical="center"/>
    </xf>
    <xf numFmtId="49" fontId="48" fillId="6" borderId="17" xfId="0" applyNumberFormat="1" applyFont="1" applyFill="1" applyBorder="1" applyAlignment="1">
      <alignment vertical="center"/>
    </xf>
    <xf numFmtId="0" fontId="48" fillId="6" borderId="18" xfId="0" applyFont="1" applyFill="1" applyBorder="1" applyAlignment="1">
      <alignment vertical="center"/>
    </xf>
    <xf numFmtId="0" fontId="54" fillId="6" borderId="18" xfId="0" applyFont="1" applyFill="1" applyBorder="1" applyAlignment="1">
      <alignment horizontal="center" vertical="center"/>
    </xf>
    <xf numFmtId="0" fontId="55" fillId="6" borderId="0" xfId="0" applyFont="1" applyFill="1" applyAlignment="1">
      <alignment vertical="center"/>
    </xf>
    <xf numFmtId="0" fontId="54" fillId="6" borderId="7" xfId="0" applyFont="1" applyFill="1" applyBorder="1" applyAlignment="1">
      <alignment horizontal="center" vertical="center"/>
    </xf>
    <xf numFmtId="49" fontId="48" fillId="6" borderId="18" xfId="0" applyNumberFormat="1" applyFont="1" applyFill="1" applyBorder="1" applyAlignment="1">
      <alignment vertical="center"/>
    </xf>
    <xf numFmtId="0" fontId="56" fillId="6" borderId="0" xfId="0" applyFont="1" applyFill="1" applyAlignment="1">
      <alignment vertical="center"/>
    </xf>
    <xf numFmtId="0" fontId="9" fillId="6" borderId="0" xfId="0" applyFont="1" applyFill="1" applyAlignment="1">
      <alignment horizontal="right" vertical="center"/>
    </xf>
    <xf numFmtId="0" fontId="49" fillId="6" borderId="0" xfId="0" applyFont="1" applyFill="1" applyAlignment="1">
      <alignment horizontal="left" vertical="center"/>
    </xf>
    <xf numFmtId="0" fontId="20" fillId="6" borderId="0" xfId="0" applyFont="1" applyFill="1"/>
    <xf numFmtId="0" fontId="10" fillId="6" borderId="0" xfId="0" applyFont="1" applyFill="1" applyAlignment="1">
      <alignment vertical="center"/>
    </xf>
    <xf numFmtId="0" fontId="18" fillId="6" borderId="0" xfId="0" applyFont="1" applyFill="1" applyAlignment="1">
      <alignment vertical="center"/>
    </xf>
    <xf numFmtId="0" fontId="20" fillId="6" borderId="10" xfId="0" applyFont="1" applyFill="1" applyBorder="1" applyAlignment="1">
      <alignment vertical="center"/>
    </xf>
    <xf numFmtId="0" fontId="20" fillId="6" borderId="13" xfId="0" applyFont="1" applyFill="1" applyBorder="1" applyAlignment="1">
      <alignment vertical="center"/>
    </xf>
    <xf numFmtId="0" fontId="20" fillId="6" borderId="16" xfId="0" applyFont="1" applyFill="1" applyBorder="1" applyAlignment="1">
      <alignment vertical="center"/>
    </xf>
    <xf numFmtId="0" fontId="0" fillId="6" borderId="0" xfId="0" applyFill="1"/>
    <xf numFmtId="0" fontId="5" fillId="6" borderId="0" xfId="0" applyFont="1" applyFill="1" applyAlignment="1">
      <alignment vertical="top"/>
    </xf>
    <xf numFmtId="49" fontId="45" fillId="6" borderId="0" xfId="0" applyNumberFormat="1" applyFont="1" applyFill="1" applyAlignment="1">
      <alignment horizontal="center" vertical="center"/>
    </xf>
    <xf numFmtId="49" fontId="36" fillId="6" borderId="0" xfId="0" applyNumberFormat="1" applyFont="1" applyFill="1" applyAlignment="1">
      <alignment horizontal="center" vertical="center"/>
    </xf>
    <xf numFmtId="49" fontId="42" fillId="6" borderId="0" xfId="0" applyNumberFormat="1" applyFont="1" applyFill="1" applyAlignment="1">
      <alignment vertical="center"/>
    </xf>
    <xf numFmtId="49" fontId="42" fillId="6" borderId="17" xfId="0" applyNumberFormat="1" applyFont="1" applyFill="1" applyBorder="1" applyAlignment="1">
      <alignment vertical="center"/>
    </xf>
    <xf numFmtId="49" fontId="30" fillId="6" borderId="32" xfId="0" applyNumberFormat="1" applyFont="1" applyFill="1" applyBorder="1" applyAlignment="1">
      <alignment vertical="center"/>
    </xf>
    <xf numFmtId="49" fontId="30" fillId="6" borderId="28" xfId="0" applyNumberFormat="1" applyFont="1" applyFill="1" applyBorder="1" applyAlignment="1">
      <alignment vertical="center"/>
    </xf>
    <xf numFmtId="49" fontId="42" fillId="6" borderId="7" xfId="0" applyNumberFormat="1" applyFont="1" applyFill="1" applyBorder="1" applyAlignment="1">
      <alignment vertical="center"/>
    </xf>
    <xf numFmtId="49" fontId="42" fillId="6" borderId="18" xfId="0" applyNumberFormat="1" applyFont="1" applyFill="1" applyBorder="1" applyAlignment="1">
      <alignment vertical="center"/>
    </xf>
    <xf numFmtId="49" fontId="36" fillId="6" borderId="7" xfId="0" applyNumberFormat="1" applyFont="1" applyFill="1" applyBorder="1" applyAlignment="1">
      <alignment horizontal="center" vertical="center"/>
    </xf>
    <xf numFmtId="49" fontId="9" fillId="6" borderId="32" xfId="0" applyNumberFormat="1" applyFont="1" applyFill="1" applyBorder="1" applyAlignment="1">
      <alignment vertical="center"/>
    </xf>
    <xf numFmtId="49" fontId="9" fillId="6" borderId="28" xfId="0" applyNumberFormat="1" applyFont="1" applyFill="1" applyBorder="1" applyAlignment="1">
      <alignment vertical="center"/>
    </xf>
    <xf numFmtId="49" fontId="9" fillId="6" borderId="28" xfId="0" applyNumberFormat="1" applyFont="1" applyFill="1" applyBorder="1" applyAlignment="1">
      <alignment horizontal="right" vertical="center"/>
    </xf>
    <xf numFmtId="49" fontId="9" fillId="6" borderId="23" xfId="0" applyNumberFormat="1" applyFont="1" applyFill="1" applyBorder="1" applyAlignment="1">
      <alignment horizontal="right" vertical="center"/>
    </xf>
    <xf numFmtId="49" fontId="9" fillId="6" borderId="29" xfId="0" applyNumberFormat="1" applyFont="1" applyFill="1" applyBorder="1" applyAlignment="1">
      <alignment vertical="center"/>
    </xf>
    <xf numFmtId="49" fontId="9" fillId="6" borderId="7" xfId="0" applyNumberFormat="1" applyFont="1" applyFill="1" applyBorder="1" applyAlignment="1">
      <alignment horizontal="right" vertical="center"/>
    </xf>
    <xf numFmtId="49" fontId="9" fillId="6" borderId="18" xfId="0" applyNumberFormat="1" applyFont="1" applyFill="1" applyBorder="1" applyAlignment="1">
      <alignment horizontal="right" vertical="center"/>
    </xf>
    <xf numFmtId="49" fontId="48" fillId="6" borderId="0" xfId="0" applyNumberFormat="1" applyFont="1" applyFill="1" applyBorder="1" applyAlignment="1">
      <alignment vertical="center"/>
    </xf>
    <xf numFmtId="49" fontId="72" fillId="2" borderId="0" xfId="0" applyNumberFormat="1" applyFont="1" applyFill="1" applyAlignment="1">
      <alignment horizontal="center" vertical="center"/>
    </xf>
    <xf numFmtId="0" fontId="72" fillId="6" borderId="7" xfId="0" applyFont="1" applyFill="1" applyBorder="1" applyAlignment="1">
      <alignment vertical="center"/>
    </xf>
    <xf numFmtId="0" fontId="77" fillId="6" borderId="7" xfId="0" applyFont="1" applyFill="1" applyBorder="1" applyAlignment="1">
      <alignment vertical="center"/>
    </xf>
    <xf numFmtId="49" fontId="77" fillId="2" borderId="0" xfId="0" applyNumberFormat="1" applyFont="1" applyFill="1" applyAlignment="1">
      <alignment horizontal="center" vertical="center"/>
    </xf>
    <xf numFmtId="0" fontId="1" fillId="2" borderId="0" xfId="0" applyFont="1" applyFill="1"/>
    <xf numFmtId="49" fontId="15" fillId="6" borderId="0" xfId="0" applyNumberFormat="1" applyFont="1" applyFill="1" applyBorder="1" applyAlignment="1">
      <alignment horizontal="left"/>
    </xf>
    <xf numFmtId="49" fontId="37" fillId="6" borderId="0" xfId="0" applyNumberFormat="1" applyFont="1" applyFill="1" applyBorder="1" applyAlignment="1">
      <alignment horizontal="left"/>
    </xf>
    <xf numFmtId="49" fontId="32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vertical="top"/>
    </xf>
    <xf numFmtId="0" fontId="0" fillId="0" borderId="0" xfId="0" applyFill="1" applyBorder="1"/>
    <xf numFmtId="49" fontId="16" fillId="0" borderId="0" xfId="0" applyNumberFormat="1" applyFont="1" applyFill="1" applyBorder="1"/>
    <xf numFmtId="49" fontId="20" fillId="0" borderId="0" xfId="0" applyNumberFormat="1" applyFont="1" applyFill="1" applyBorder="1"/>
    <xf numFmtId="49" fontId="24" fillId="0" borderId="0" xfId="0" applyNumberFormat="1" applyFont="1" applyFill="1" applyBorder="1" applyAlignment="1">
      <alignment vertical="center"/>
    </xf>
    <xf numFmtId="49" fontId="35" fillId="0" borderId="0" xfId="0" applyNumberFormat="1" applyFont="1" applyFill="1" applyBorder="1" applyAlignment="1">
      <alignment vertical="center"/>
    </xf>
    <xf numFmtId="49" fontId="44" fillId="0" borderId="0" xfId="0" applyNumberFormat="1" applyFont="1" applyFill="1" applyBorder="1" applyAlignment="1">
      <alignment vertical="center"/>
    </xf>
    <xf numFmtId="49" fontId="18" fillId="0" borderId="0" xfId="0" applyNumberFormat="1" applyFont="1" applyFill="1" applyBorder="1" applyAlignment="1">
      <alignment vertical="center"/>
    </xf>
    <xf numFmtId="0" fontId="0" fillId="6" borderId="0" xfId="0" applyFill="1" applyAlignment="1">
      <alignment horizontal="center"/>
    </xf>
    <xf numFmtId="49" fontId="30" fillId="0" borderId="0" xfId="0" applyNumberFormat="1" applyFont="1" applyFill="1" applyBorder="1" applyAlignment="1">
      <alignment horizontal="left" vertical="center"/>
    </xf>
    <xf numFmtId="49" fontId="61" fillId="0" borderId="0" xfId="0" applyNumberFormat="1" applyFont="1" applyFill="1" applyBorder="1" applyAlignment="1">
      <alignment vertical="center"/>
    </xf>
    <xf numFmtId="49" fontId="30" fillId="0" borderId="0" xfId="0" applyNumberFormat="1" applyFont="1" applyFill="1" applyBorder="1" applyAlignment="1">
      <alignment vertical="center"/>
    </xf>
    <xf numFmtId="49" fontId="42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0" fontId="53" fillId="0" borderId="0" xfId="0" applyFont="1" applyFill="1" applyBorder="1" applyAlignment="1">
      <alignment horizontal="right" vertical="center"/>
    </xf>
    <xf numFmtId="49" fontId="60" fillId="2" borderId="28" xfId="0" applyNumberFormat="1" applyFont="1" applyFill="1" applyBorder="1" applyAlignment="1">
      <alignment horizontal="center" vertical="center"/>
    </xf>
    <xf numFmtId="49" fontId="60" fillId="2" borderId="28" xfId="0" applyNumberFormat="1" applyFont="1" applyFill="1" applyBorder="1" applyAlignment="1">
      <alignment vertical="center"/>
    </xf>
    <xf numFmtId="49" fontId="9" fillId="6" borderId="32" xfId="0" applyNumberFormat="1" applyFont="1" applyFill="1" applyBorder="1" applyAlignment="1">
      <alignment horizontal="center" vertical="center"/>
    </xf>
    <xf numFmtId="49" fontId="42" fillId="6" borderId="28" xfId="0" applyNumberFormat="1" applyFont="1" applyFill="1" applyBorder="1" applyAlignment="1">
      <alignment vertical="center"/>
    </xf>
    <xf numFmtId="0" fontId="0" fillId="6" borderId="23" xfId="0" applyFill="1" applyBorder="1"/>
    <xf numFmtId="49" fontId="9" fillId="6" borderId="27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vertical="center"/>
    </xf>
    <xf numFmtId="49" fontId="42" fillId="6" borderId="0" xfId="0" applyNumberFormat="1" applyFont="1" applyFill="1" applyBorder="1" applyAlignment="1">
      <alignment vertical="center"/>
    </xf>
    <xf numFmtId="0" fontId="0" fillId="6" borderId="17" xfId="0" applyFill="1" applyBorder="1"/>
    <xf numFmtId="0" fontId="9" fillId="6" borderId="0" xfId="0" applyFont="1" applyFill="1" applyBorder="1" applyAlignment="1">
      <alignment vertical="center"/>
    </xf>
    <xf numFmtId="0" fontId="0" fillId="6" borderId="0" xfId="0" applyFill="1" applyBorder="1"/>
    <xf numFmtId="49" fontId="9" fillId="6" borderId="29" xfId="0" applyNumberFormat="1" applyFont="1" applyFill="1" applyBorder="1" applyAlignment="1">
      <alignment horizontal="center" vertical="center"/>
    </xf>
    <xf numFmtId="0" fontId="0" fillId="6" borderId="18" xfId="0" applyFill="1" applyBorder="1"/>
    <xf numFmtId="49" fontId="36" fillId="6" borderId="32" xfId="0" applyNumberFormat="1" applyFont="1" applyFill="1" applyBorder="1" applyAlignment="1">
      <alignment horizontal="center" vertical="center"/>
    </xf>
    <xf numFmtId="49" fontId="9" fillId="6" borderId="23" xfId="0" applyNumberFormat="1" applyFont="1" applyFill="1" applyBorder="1" applyAlignment="1">
      <alignment vertical="center"/>
    </xf>
    <xf numFmtId="49" fontId="36" fillId="6" borderId="27" xfId="0" applyNumberFormat="1" applyFont="1" applyFill="1" applyBorder="1" applyAlignment="1">
      <alignment horizontal="center" vertical="center"/>
    </xf>
    <xf numFmtId="49" fontId="36" fillId="6" borderId="29" xfId="0" applyNumberFormat="1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vertical="center"/>
    </xf>
    <xf numFmtId="49" fontId="9" fillId="6" borderId="27" xfId="0" applyNumberFormat="1" applyFont="1" applyFill="1" applyBorder="1" applyAlignment="1">
      <alignment vertical="center"/>
    </xf>
    <xf numFmtId="0" fontId="0" fillId="2" borderId="25" xfId="0" applyFill="1" applyBorder="1"/>
    <xf numFmtId="0" fontId="0" fillId="6" borderId="28" xfId="0" applyFill="1" applyBorder="1"/>
    <xf numFmtId="0" fontId="1" fillId="6" borderId="0" xfId="0" applyFont="1" applyFill="1"/>
    <xf numFmtId="0" fontId="78" fillId="2" borderId="0" xfId="0" applyFont="1" applyFill="1" applyAlignment="1">
      <alignment horizontal="center" shrinkToFit="1"/>
    </xf>
    <xf numFmtId="0" fontId="79" fillId="8" borderId="0" xfId="0" applyFont="1" applyFill="1"/>
    <xf numFmtId="0" fontId="79" fillId="6" borderId="0" xfId="0" applyFont="1" applyFill="1"/>
    <xf numFmtId="0" fontId="75" fillId="6" borderId="7" xfId="0" applyFont="1" applyFill="1" applyBorder="1" applyAlignment="1">
      <alignment horizontal="center" vertical="center" shrinkToFit="1"/>
    </xf>
    <xf numFmtId="0" fontId="75" fillId="6" borderId="7" xfId="0" applyFont="1" applyFill="1" applyBorder="1" applyAlignment="1">
      <alignment vertical="center" shrinkToFit="1"/>
    </xf>
    <xf numFmtId="0" fontId="75" fillId="6" borderId="0" xfId="0" applyFont="1" applyFill="1" applyAlignment="1">
      <alignment shrinkToFit="1"/>
    </xf>
    <xf numFmtId="0" fontId="0" fillId="6" borderId="5" xfId="0" applyFill="1" applyBorder="1" applyAlignment="1">
      <alignment horizontal="center" vertical="center"/>
    </xf>
    <xf numFmtId="0" fontId="71" fillId="6" borderId="0" xfId="0" applyFont="1" applyFill="1" applyAlignment="1">
      <alignment horizontal="center"/>
    </xf>
    <xf numFmtId="49" fontId="20" fillId="3" borderId="0" xfId="0" applyNumberFormat="1" applyFont="1" applyFill="1" applyBorder="1"/>
    <xf numFmtId="0" fontId="0" fillId="3" borderId="0" xfId="0" applyFill="1" applyBorder="1" applyAlignment="1">
      <alignment horizontal="center"/>
    </xf>
    <xf numFmtId="49" fontId="20" fillId="4" borderId="0" xfId="0" applyNumberFormat="1" applyFont="1" applyFill="1" applyBorder="1"/>
    <xf numFmtId="0" fontId="0" fillId="4" borderId="0" xfId="0" applyFill="1" applyBorder="1" applyAlignment="1">
      <alignment horizontal="center"/>
    </xf>
    <xf numFmtId="49" fontId="20" fillId="9" borderId="0" xfId="0" applyNumberFormat="1" applyFont="1" applyFill="1" applyBorder="1"/>
    <xf numFmtId="0" fontId="0" fillId="9" borderId="0" xfId="0" applyFill="1" applyBorder="1" applyAlignment="1">
      <alignment horizontal="center"/>
    </xf>
    <xf numFmtId="0" fontId="3" fillId="2" borderId="0" xfId="1" applyFill="1" applyBorder="1"/>
    <xf numFmtId="49" fontId="65" fillId="2" borderId="0" xfId="0" applyNumberFormat="1" applyFont="1" applyFill="1" applyBorder="1" applyAlignment="1">
      <alignment vertical="center"/>
    </xf>
    <xf numFmtId="0" fontId="0" fillId="0" borderId="0" xfId="0" applyFill="1"/>
    <xf numFmtId="0" fontId="0" fillId="3" borderId="0" xfId="0" applyFill="1"/>
    <xf numFmtId="49" fontId="0" fillId="3" borderId="0" xfId="0" applyNumberFormat="1" applyFill="1"/>
    <xf numFmtId="0" fontId="0" fillId="10" borderId="36" xfId="0" applyNumberFormat="1" applyFill="1" applyBorder="1" applyAlignment="1">
      <alignment horizontal="center"/>
    </xf>
    <xf numFmtId="0" fontId="0" fillId="0" borderId="6" xfId="0" applyBorder="1"/>
    <xf numFmtId="49" fontId="19" fillId="4" borderId="5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Alignment="1">
      <alignment horizontal="right" vertical="center"/>
    </xf>
    <xf numFmtId="0" fontId="10" fillId="2" borderId="0" xfId="0" applyNumberFormat="1" applyFont="1" applyFill="1" applyAlignment="1">
      <alignment horizontal="center" vertical="center"/>
    </xf>
    <xf numFmtId="0" fontId="10" fillId="2" borderId="0" xfId="0" applyNumberFormat="1" applyFont="1" applyFill="1" applyAlignment="1">
      <alignment horizontal="left" vertical="center"/>
    </xf>
    <xf numFmtId="0" fontId="0" fillId="2" borderId="0" xfId="0" applyNumberFormat="1" applyFont="1" applyFill="1" applyAlignment="1">
      <alignment vertical="center"/>
    </xf>
    <xf numFmtId="0" fontId="39" fillId="2" borderId="0" xfId="0" applyNumberFormat="1" applyFont="1" applyFill="1" applyAlignment="1">
      <alignment horizontal="center" vertical="center"/>
    </xf>
    <xf numFmtId="0" fontId="39" fillId="2" borderId="0" xfId="0" applyNumberFormat="1" applyFont="1" applyFill="1" applyAlignment="1">
      <alignment vertical="center"/>
    </xf>
    <xf numFmtId="0" fontId="0" fillId="3" borderId="0" xfId="0" applyFill="1" applyAlignment="1">
      <alignment horizontal="center"/>
    </xf>
    <xf numFmtId="0" fontId="0" fillId="11" borderId="0" xfId="0" applyFill="1"/>
    <xf numFmtId="0" fontId="80" fillId="12" borderId="0" xfId="0" applyFont="1" applyFill="1" applyAlignment="1">
      <alignment horizontal="center" vertical="center"/>
    </xf>
    <xf numFmtId="0" fontId="81" fillId="6" borderId="7" xfId="0" applyFont="1" applyFill="1" applyBorder="1" applyAlignment="1">
      <alignment horizontal="center"/>
    </xf>
    <xf numFmtId="0" fontId="81" fillId="6" borderId="0" xfId="0" applyFont="1" applyFill="1" applyBorder="1" applyAlignment="1">
      <alignment horizontal="center"/>
    </xf>
    <xf numFmtId="0" fontId="81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/>
    </xf>
    <xf numFmtId="0" fontId="82" fillId="6" borderId="0" xfId="0" applyFont="1" applyFill="1" applyAlignment="1">
      <alignment vertical="center"/>
    </xf>
    <xf numFmtId="0" fontId="83" fillId="6" borderId="0" xfId="0" applyFont="1" applyFill="1"/>
    <xf numFmtId="49" fontId="71" fillId="2" borderId="0" xfId="0" applyNumberFormat="1" applyFont="1" applyFill="1" applyAlignment="1">
      <alignment horizontal="center" vertical="center"/>
    </xf>
    <xf numFmtId="49" fontId="12" fillId="4" borderId="26" xfId="0" applyNumberFormat="1" applyFont="1" applyFill="1" applyBorder="1" applyAlignment="1">
      <alignment vertical="center"/>
    </xf>
    <xf numFmtId="49" fontId="67" fillId="3" borderId="1" xfId="0" applyNumberFormat="1" applyFont="1" applyFill="1" applyBorder="1" applyAlignment="1">
      <alignment vertical="center" shrinkToFit="1"/>
    </xf>
    <xf numFmtId="0" fontId="20" fillId="0" borderId="30" xfId="0" applyNumberFormat="1" applyFont="1" applyBorder="1" applyAlignment="1">
      <alignment horizontal="center" vertical="center"/>
    </xf>
    <xf numFmtId="0" fontId="20" fillId="0" borderId="31" xfId="0" applyNumberFormat="1" applyFont="1" applyBorder="1" applyAlignment="1">
      <alignment horizontal="center" vertical="center"/>
    </xf>
    <xf numFmtId="0" fontId="20" fillId="0" borderId="42" xfId="0" applyNumberFormat="1" applyFont="1" applyBorder="1" applyAlignment="1">
      <alignment horizontal="center" vertical="center"/>
    </xf>
    <xf numFmtId="0" fontId="20" fillId="0" borderId="41" xfId="0" applyNumberFormat="1" applyFont="1" applyBorder="1" applyAlignment="1">
      <alignment horizontal="center" vertical="center"/>
    </xf>
    <xf numFmtId="49" fontId="67" fillId="3" borderId="2" xfId="0" applyNumberFormat="1" applyFont="1" applyFill="1" applyBorder="1" applyAlignment="1">
      <alignment vertical="center" shrinkToFit="1"/>
    </xf>
    <xf numFmtId="49" fontId="67" fillId="3" borderId="37" xfId="0" applyNumberFormat="1" applyFont="1" applyFill="1" applyBorder="1" applyAlignment="1">
      <alignment vertical="center" shrinkToFit="1"/>
    </xf>
    <xf numFmtId="49" fontId="20" fillId="0" borderId="6" xfId="0" applyNumberFormat="1" applyFont="1" applyBorder="1" applyAlignment="1">
      <alignment horizontal="left"/>
    </xf>
    <xf numFmtId="0" fontId="9" fillId="2" borderId="1" xfId="0" applyFont="1" applyFill="1" applyBorder="1" applyAlignment="1">
      <alignment wrapText="1"/>
    </xf>
    <xf numFmtId="0" fontId="9" fillId="2" borderId="37" xfId="0" applyFont="1" applyFill="1" applyBorder="1" applyAlignment="1">
      <alignment wrapText="1"/>
    </xf>
    <xf numFmtId="0" fontId="20" fillId="0" borderId="43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49" fontId="25" fillId="2" borderId="38" xfId="0" applyNumberFormat="1" applyFont="1" applyFill="1" applyBorder="1" applyAlignment="1">
      <alignment horizontal="right" vertical="center"/>
    </xf>
    <xf numFmtId="0" fontId="20" fillId="0" borderId="25" xfId="0" applyFont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76" fillId="6" borderId="7" xfId="0" applyFont="1" applyFill="1" applyBorder="1" applyAlignment="1">
      <alignment horizontal="center" vertical="center"/>
    </xf>
    <xf numFmtId="0" fontId="76" fillId="6" borderId="0" xfId="0" applyFont="1" applyFill="1" applyAlignment="1">
      <alignment horizontal="center" vertical="center"/>
    </xf>
    <xf numFmtId="0" fontId="73" fillId="6" borderId="0" xfId="0" applyFont="1" applyFill="1" applyAlignment="1">
      <alignment vertical="center"/>
    </xf>
    <xf numFmtId="0" fontId="74" fillId="6" borderId="0" xfId="0" applyFont="1" applyFill="1" applyAlignment="1">
      <alignment vertical="center"/>
    </xf>
    <xf numFmtId="49" fontId="0" fillId="0" borderId="0" xfId="0" applyNumberFormat="1" applyAlignment="1">
      <alignment horizontal="center"/>
    </xf>
    <xf numFmtId="49" fontId="20" fillId="0" borderId="12" xfId="0" applyNumberFormat="1" applyFont="1" applyBorder="1" applyAlignment="1">
      <alignment horizontal="center" vertical="center" wrapText="1"/>
    </xf>
    <xf numFmtId="49" fontId="25" fillId="2" borderId="20" xfId="0" applyNumberFormat="1" applyFont="1" applyFill="1" applyBorder="1" applyAlignment="1">
      <alignment horizontal="right" vertical="center"/>
    </xf>
    <xf numFmtId="49" fontId="68" fillId="0" borderId="15" xfId="0" applyNumberFormat="1" applyFont="1" applyBorder="1" applyAlignment="1">
      <alignment horizontal="right" vertical="center"/>
    </xf>
    <xf numFmtId="0" fontId="20" fillId="0" borderId="7" xfId="0" applyNumberFormat="1" applyFont="1" applyBorder="1" applyAlignment="1">
      <alignment horizontal="center" vertical="center"/>
    </xf>
    <xf numFmtId="0" fontId="20" fillId="0" borderId="40" xfId="0" applyNumberFormat="1" applyFont="1" applyBorder="1" applyAlignment="1">
      <alignment horizontal="center" vertical="center"/>
    </xf>
    <xf numFmtId="0" fontId="86" fillId="6" borderId="0" xfId="0" applyFont="1" applyFill="1" applyAlignment="1">
      <alignment horizontal="right" vertical="center"/>
    </xf>
    <xf numFmtId="0" fontId="40" fillId="14" borderId="15" xfId="0" applyFont="1" applyFill="1" applyBorder="1" applyAlignment="1">
      <alignment horizontal="right" vertical="center"/>
    </xf>
    <xf numFmtId="0" fontId="49" fillId="14" borderId="0" xfId="0" applyFont="1" applyFill="1" applyAlignment="1">
      <alignment vertical="center"/>
    </xf>
    <xf numFmtId="49" fontId="58" fillId="14" borderId="0" xfId="0" applyNumberFormat="1" applyFont="1" applyFill="1" applyAlignment="1">
      <alignment vertical="center"/>
    </xf>
    <xf numFmtId="0" fontId="75" fillId="0" borderId="18" xfId="0" applyFont="1" applyBorder="1" applyAlignment="1">
      <alignment vertical="center"/>
    </xf>
    <xf numFmtId="0" fontId="20" fillId="0" borderId="18" xfId="0" applyFont="1" applyFill="1" applyBorder="1" applyAlignment="1">
      <alignment horizontal="center" vertical="center"/>
    </xf>
    <xf numFmtId="49" fontId="20" fillId="0" borderId="32" xfId="0" applyNumberFormat="1" applyFon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69" fillId="0" borderId="0" xfId="0" applyNumberFormat="1" applyFont="1" applyAlignment="1">
      <alignment horizontal="left"/>
    </xf>
    <xf numFmtId="0" fontId="14" fillId="6" borderId="0" xfId="0" applyNumberFormat="1" applyFont="1" applyFill="1" applyAlignment="1">
      <alignment horizontal="left"/>
    </xf>
    <xf numFmtId="0" fontId="24" fillId="2" borderId="0" xfId="0" applyNumberFormat="1" applyFont="1" applyFill="1" applyAlignment="1">
      <alignment vertical="center"/>
    </xf>
    <xf numFmtId="49" fontId="11" fillId="4" borderId="24" xfId="0" applyNumberFormat="1" applyFont="1" applyFill="1" applyBorder="1" applyAlignment="1">
      <alignment vertical="center"/>
    </xf>
    <xf numFmtId="0" fontId="46" fillId="6" borderId="7" xfId="0" applyFont="1" applyFill="1" applyBorder="1" applyAlignment="1">
      <alignment vertical="center"/>
    </xf>
    <xf numFmtId="0" fontId="57" fillId="6" borderId="7" xfId="0" applyFont="1" applyFill="1" applyBorder="1" applyAlignment="1">
      <alignment vertical="center"/>
    </xf>
    <xf numFmtId="0" fontId="34" fillId="6" borderId="0" xfId="0" applyFont="1" applyFill="1" applyAlignment="1">
      <alignment vertical="center"/>
    </xf>
    <xf numFmtId="0" fontId="71" fillId="8" borderId="7" xfId="0" applyFont="1" applyFill="1" applyBorder="1" applyAlignment="1">
      <alignment horizontal="center"/>
    </xf>
    <xf numFmtId="0" fontId="71" fillId="6" borderId="0" xfId="0" applyFont="1" applyFill="1"/>
    <xf numFmtId="0" fontId="55" fillId="6" borderId="7" xfId="0" applyFont="1" applyFill="1" applyBorder="1" applyAlignment="1">
      <alignment vertical="center"/>
    </xf>
    <xf numFmtId="49" fontId="55" fillId="6" borderId="0" xfId="0" applyNumberFormat="1" applyFont="1" applyFill="1" applyAlignment="1">
      <alignment vertical="center"/>
    </xf>
    <xf numFmtId="14" fontId="26" fillId="2" borderId="28" xfId="0" applyNumberFormat="1" applyFont="1" applyFill="1" applyBorder="1" applyAlignment="1">
      <alignment horizontal="left" vertical="center" wrapText="1"/>
    </xf>
    <xf numFmtId="49" fontId="12" fillId="6" borderId="0" xfId="0" applyNumberFormat="1" applyFont="1" applyFill="1" applyAlignment="1">
      <alignment vertical="top" shrinkToFit="1"/>
    </xf>
    <xf numFmtId="14" fontId="18" fillId="6" borderId="6" xfId="0" applyNumberFormat="1" applyFont="1" applyFill="1" applyBorder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0" fillId="0" borderId="5" xfId="0" applyBorder="1" applyAlignment="1">
      <alignment horizontal="center" vertical="center" shrinkToFit="1"/>
    </xf>
    <xf numFmtId="0" fontId="75" fillId="6" borderId="7" xfId="0" applyFont="1" applyFill="1" applyBorder="1" applyAlignment="1">
      <alignment vertical="center" shrinkToFit="1"/>
    </xf>
    <xf numFmtId="49" fontId="0" fillId="13" borderId="5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right" vertical="center" shrinkToFit="1"/>
    </xf>
    <xf numFmtId="49" fontId="2" fillId="0" borderId="5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9" fillId="6" borderId="28" xfId="0" applyFont="1" applyFill="1" applyBorder="1" applyAlignment="1">
      <alignment horizontal="left" vertical="center"/>
    </xf>
    <xf numFmtId="0" fontId="9" fillId="6" borderId="0" xfId="0" applyFont="1" applyFill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shrinkToFit="1"/>
    </xf>
    <xf numFmtId="49" fontId="0" fillId="0" borderId="5" xfId="0" applyNumberFormat="1" applyBorder="1" applyAlignment="1">
      <alignment horizontal="center" vertical="center" shrinkToFit="1"/>
    </xf>
  </cellXfs>
  <cellStyles count="3">
    <cellStyle name="Hivatkozás" xfId="1" builtinId="8"/>
    <cellStyle name="Normál" xfId="0" builtinId="0"/>
    <cellStyle name="Pénznem" xfId="2" builtinId="4"/>
  </cellStyles>
  <dxfs count="55">
    <dxf>
      <font>
        <i val="0"/>
        <condense val="0"/>
        <extend val="0"/>
        <color indexed="11"/>
      </font>
    </dxf>
    <dxf>
      <font>
        <b/>
        <i val="0"/>
        <condense val="0"/>
        <extend val="0"/>
        <color indexed="11"/>
      </font>
    </dxf>
    <dxf>
      <font>
        <b val="0"/>
        <i/>
        <condense val="0"/>
        <extend val="0"/>
        <color indexed="1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i val="0"/>
        <condense val="0"/>
        <extend val="0"/>
        <color indexed="9"/>
      </font>
    </dxf>
    <dxf>
      <font>
        <i val="0"/>
        <condense val="0"/>
        <extend val="0"/>
        <color indexed="9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  <color indexed="8"/>
      </font>
      <fill>
        <patternFill patternType="solid">
          <bgColor indexed="42"/>
        </patternFill>
      </fill>
    </dxf>
    <dxf>
      <font>
        <i val="0"/>
        <condense val="0"/>
        <extend val="0"/>
        <color indexed="11"/>
      </font>
    </dxf>
    <dxf>
      <font>
        <b/>
        <i val="0"/>
        <condense val="0"/>
        <extend val="0"/>
        <color indexed="11"/>
      </font>
    </dxf>
    <dxf>
      <font>
        <b val="0"/>
        <i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33"/>
      <rgbColor rgb="00008000"/>
      <rgbColor rgb="00000080"/>
      <rgbColor rgb="0099FF66"/>
      <rgbColor rgb="00800080"/>
      <rgbColor rgb="00008080"/>
      <rgbColor rgb="00EAEAEA"/>
      <rgbColor rgb="00DDDDDD"/>
      <rgbColor rgb="00FF9933"/>
      <rgbColor rgb="00FFFF66"/>
      <rgbColor rgb="0066FF66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BFFF0"/>
      <rgbColor rgb="00CCFFFF"/>
      <rgbColor rgb="00FDFFBF"/>
      <rgbColor rgb="00A6CAF0"/>
      <rgbColor rgb="00CCFFCC"/>
      <rgbColor rgb="00CC99FF"/>
      <rgbColor rgb="00E3E3E3"/>
      <rgbColor rgb="003366FF"/>
      <rgbColor rgb="0033CCCC"/>
      <rgbColor rgb="00339933"/>
      <rgbColor rgb="00999933"/>
      <rgbColor rgb="00996633"/>
      <rgbColor rgb="00FFFF66"/>
      <rgbColor rgb="00666699"/>
      <rgbColor rgb="00DDDDDD"/>
      <rgbColor rgb="003333CC"/>
      <rgbColor rgb="00336666"/>
      <rgbColor rgb="00003300"/>
      <rgbColor rgb="00333300"/>
      <rgbColor rgb="00663300"/>
      <rgbColor rgb="00993366"/>
      <rgbColor rgb="00333399"/>
      <rgbColor rgb="00B2B2B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Label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312420</xdr:colOff>
      <xdr:row>11</xdr:row>
      <xdr:rowOff>0</xdr:rowOff>
    </xdr:from>
    <xdr:to>
      <xdr:col>4</xdr:col>
      <xdr:colOff>1259252</xdr:colOff>
      <xdr:row>11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BE73CD04-339A-4D4B-B649-7EA6F95A0B2D}"/>
            </a:ext>
          </a:extLst>
        </xdr:cNvPr>
        <xdr:cNvSpPr txBox="1">
          <a:spLocks noChangeArrowheads="1"/>
        </xdr:cNvSpPr>
      </xdr:nvSpPr>
      <xdr:spPr bwMode="auto">
        <a:xfrm>
          <a:off x="5410200" y="2867025"/>
          <a:ext cx="92392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hu-HU" sz="2200" b="0" i="0" u="none" strike="noStrike" baseline="0">
              <a:solidFill>
                <a:srgbClr val="000000"/>
              </a:solidFill>
              <a:latin typeface="ITF"/>
            </a:rPr>
            <a:t>I</a:t>
          </a:r>
        </a:p>
      </xdr:txBody>
    </xdr:sp>
    <xdr:clientData/>
  </xdr:twoCellAnchor>
  <xdr:twoCellAnchor>
    <xdr:from>
      <xdr:col>4</xdr:col>
      <xdr:colOff>678180</xdr:colOff>
      <xdr:row>0</xdr:row>
      <xdr:rowOff>83820</xdr:rowOff>
    </xdr:from>
    <xdr:to>
      <xdr:col>4</xdr:col>
      <xdr:colOff>1257300</xdr:colOff>
      <xdr:row>0</xdr:row>
      <xdr:rowOff>495300</xdr:rowOff>
    </xdr:to>
    <xdr:pic>
      <xdr:nvPicPr>
        <xdr:cNvPr id="1355" name="Picture 13">
          <a:extLst>
            <a:ext uri="{FF2B5EF4-FFF2-40B4-BE49-F238E27FC236}">
              <a16:creationId xmlns:a16="http://schemas.microsoft.com/office/drawing/2014/main" id="{45170FD6-A98C-8E0E-B14E-9AE78704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0740" y="83820"/>
          <a:ext cx="5791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1379220</xdr:colOff>
      <xdr:row>0</xdr:row>
      <xdr:rowOff>68580</xdr:rowOff>
    </xdr:from>
    <xdr:to>
      <xdr:col>13</xdr:col>
      <xdr:colOff>419100</xdr:colOff>
      <xdr:row>1</xdr:row>
      <xdr:rowOff>160020</xdr:rowOff>
    </xdr:to>
    <xdr:pic>
      <xdr:nvPicPr>
        <xdr:cNvPr id="39060" name="Picture 23">
          <a:extLst>
            <a:ext uri="{FF2B5EF4-FFF2-40B4-BE49-F238E27FC236}">
              <a16:creationId xmlns:a16="http://schemas.microsoft.com/office/drawing/2014/main" id="{DB3D8E36-1DE6-1BD6-44F0-37A88723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1840" y="68580"/>
          <a:ext cx="57912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22860</xdr:colOff>
          <xdr:row>29</xdr:row>
          <xdr:rowOff>0</xdr:rowOff>
        </xdr:from>
        <xdr:to>
          <xdr:col>13</xdr:col>
          <xdr:colOff>495300</xdr:colOff>
          <xdr:row>29</xdr:row>
          <xdr:rowOff>0</xdr:rowOff>
        </xdr:to>
        <xdr:sp macro="" textlink="">
          <xdr:nvSpPr>
            <xdr:cNvPr id="38928" name="Label 16" hidden="1">
              <a:extLst>
                <a:ext uri="{63B3BB69-23CF-44E3-9099-C40C66FF867C}">
                  <a14:compatExt spid="_x0000_s38928"/>
                </a:ext>
                <a:ext uri="{FF2B5EF4-FFF2-40B4-BE49-F238E27FC236}">
                  <a16:creationId xmlns:a16="http://schemas.microsoft.com/office/drawing/2014/main" id="{1BC0C90C-C7C7-A5F4-EA71-89EAF04991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square" lIns="27432" tIns="27432" rIns="0" bIns="0" anchor="t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*</a:t>
              </a:r>
            </a:p>
            <a:p>
              <a:pPr algn="l" rtl="0">
                <a:defRPr sz="1000"/>
              </a:pPr>
              <a:endParaRPr lang="hu-HU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hu-HU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419100</xdr:colOff>
      <xdr:row>0</xdr:row>
      <xdr:rowOff>30480</xdr:rowOff>
    </xdr:from>
    <xdr:to>
      <xdr:col>16</xdr:col>
      <xdr:colOff>487680</xdr:colOff>
      <xdr:row>1</xdr:row>
      <xdr:rowOff>106680</xdr:rowOff>
    </xdr:to>
    <xdr:pic>
      <xdr:nvPicPr>
        <xdr:cNvPr id="102548" name="Picture 21">
          <a:extLst>
            <a:ext uri="{FF2B5EF4-FFF2-40B4-BE49-F238E27FC236}">
              <a16:creationId xmlns:a16="http://schemas.microsoft.com/office/drawing/2014/main" id="{95AEE3C1-FF9B-A499-B84E-9B8668428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0480"/>
          <a:ext cx="57912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205740</xdr:colOff>
          <xdr:row>0</xdr:row>
          <xdr:rowOff>68580</xdr:rowOff>
        </xdr:from>
        <xdr:to>
          <xdr:col>14</xdr:col>
          <xdr:colOff>129540</xdr:colOff>
          <xdr:row>1</xdr:row>
          <xdr:rowOff>137160</xdr:rowOff>
        </xdr:to>
        <xdr:sp macro="" textlink="">
          <xdr:nvSpPr>
            <xdr:cNvPr id="102482" name="Button 82" hidden="1">
              <a:extLst>
                <a:ext uri="{63B3BB69-23CF-44E3-9099-C40C66FF867C}">
                  <a14:compatExt spid="_x0000_s102482"/>
                </a:ext>
                <a:ext uri="{FF2B5EF4-FFF2-40B4-BE49-F238E27FC236}">
                  <a16:creationId xmlns:a16="http://schemas.microsoft.com/office/drawing/2014/main" id="{84FE1299-2217-EEE4-9E11-74516E5208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175260</xdr:colOff>
      <xdr:row>0</xdr:row>
      <xdr:rowOff>0</xdr:rowOff>
    </xdr:from>
    <xdr:to>
      <xdr:col>12</xdr:col>
      <xdr:colOff>381000</xdr:colOff>
      <xdr:row>2</xdr:row>
      <xdr:rowOff>7620</xdr:rowOff>
    </xdr:to>
    <xdr:pic>
      <xdr:nvPicPr>
        <xdr:cNvPr id="297086" name="Picture 1">
          <a:extLst>
            <a:ext uri="{FF2B5EF4-FFF2-40B4-BE49-F238E27FC236}">
              <a16:creationId xmlns:a16="http://schemas.microsoft.com/office/drawing/2014/main" id="{2A5B55F0-C9E6-E12E-FCC0-E1B9B2AE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5980" y="0"/>
          <a:ext cx="79248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419100</xdr:colOff>
      <xdr:row>0</xdr:row>
      <xdr:rowOff>30480</xdr:rowOff>
    </xdr:from>
    <xdr:to>
      <xdr:col>16</xdr:col>
      <xdr:colOff>487680</xdr:colOff>
      <xdr:row>1</xdr:row>
      <xdr:rowOff>106680</xdr:rowOff>
    </xdr:to>
    <xdr:pic>
      <xdr:nvPicPr>
        <xdr:cNvPr id="650307" name="Picture 21">
          <a:extLst>
            <a:ext uri="{FF2B5EF4-FFF2-40B4-BE49-F238E27FC236}">
              <a16:creationId xmlns:a16="http://schemas.microsoft.com/office/drawing/2014/main" id="{523B291B-6BD7-7D1F-E012-A29E3C0D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9020" y="30480"/>
          <a:ext cx="57912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205740</xdr:colOff>
          <xdr:row>0</xdr:row>
          <xdr:rowOff>68580</xdr:rowOff>
        </xdr:from>
        <xdr:to>
          <xdr:col>14</xdr:col>
          <xdr:colOff>129540</xdr:colOff>
          <xdr:row>1</xdr:row>
          <xdr:rowOff>137160</xdr:rowOff>
        </xdr:to>
        <xdr:sp macro="" textlink="">
          <xdr:nvSpPr>
            <xdr:cNvPr id="650241" name="Button 1" hidden="1">
              <a:extLst>
                <a:ext uri="{63B3BB69-23CF-44E3-9099-C40C66FF867C}">
                  <a14:compatExt spid="_x0000_s650241"/>
                </a:ext>
                <a:ext uri="{FF2B5EF4-FFF2-40B4-BE49-F238E27FC236}">
                  <a16:creationId xmlns:a16="http://schemas.microsoft.com/office/drawing/2014/main" id="{6C2AA3DA-581F-6503-2474-8B624E969A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236220</xdr:colOff>
      <xdr:row>0</xdr:row>
      <xdr:rowOff>22860</xdr:rowOff>
    </xdr:from>
    <xdr:to>
      <xdr:col>17</xdr:col>
      <xdr:colOff>76200</xdr:colOff>
      <xdr:row>1</xdr:row>
      <xdr:rowOff>160020</xdr:rowOff>
    </xdr:to>
    <xdr:pic>
      <xdr:nvPicPr>
        <xdr:cNvPr id="651332" name="Picture 3">
          <a:extLst>
            <a:ext uri="{FF2B5EF4-FFF2-40B4-BE49-F238E27FC236}">
              <a16:creationId xmlns:a16="http://schemas.microsoft.com/office/drawing/2014/main" id="{265086F4-D949-C4E0-BA4A-69B7B714E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3640" y="22860"/>
          <a:ext cx="571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525780</xdr:colOff>
          <xdr:row>0</xdr:row>
          <xdr:rowOff>7620</xdr:rowOff>
        </xdr:from>
        <xdr:to>
          <xdr:col>14</xdr:col>
          <xdr:colOff>373380</xdr:colOff>
          <xdr:row>0</xdr:row>
          <xdr:rowOff>175260</xdr:rowOff>
        </xdr:to>
        <xdr:sp macro="" textlink="">
          <xdr:nvSpPr>
            <xdr:cNvPr id="651265" name="Button 1" hidden="1">
              <a:extLst>
                <a:ext uri="{63B3BB69-23CF-44E3-9099-C40C66FF867C}">
                  <a14:compatExt spid="_x0000_s651265"/>
                </a:ext>
                <a:ext uri="{FF2B5EF4-FFF2-40B4-BE49-F238E27FC236}">
                  <a16:creationId xmlns:a16="http://schemas.microsoft.com/office/drawing/2014/main" id="{C4FBF552-F97F-E4C5-0EB5-F57BD2E7D8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800" b="0" i="1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Legyen bíró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518160</xdr:colOff>
          <xdr:row>0</xdr:row>
          <xdr:rowOff>182880</xdr:rowOff>
        </xdr:from>
        <xdr:to>
          <xdr:col>14</xdr:col>
          <xdr:colOff>373380</xdr:colOff>
          <xdr:row>1</xdr:row>
          <xdr:rowOff>60960</xdr:rowOff>
        </xdr:to>
        <xdr:sp macro="" textlink="">
          <xdr:nvSpPr>
            <xdr:cNvPr id="651266" name="Button 2" hidden="1">
              <a:extLst>
                <a:ext uri="{63B3BB69-23CF-44E3-9099-C40C66FF867C}">
                  <a14:compatExt spid="_x0000_s651266"/>
                </a:ext>
                <a:ext uri="{FF2B5EF4-FFF2-40B4-BE49-F238E27FC236}">
                  <a16:creationId xmlns:a16="http://schemas.microsoft.com/office/drawing/2014/main" id="{AFAF09A3-2483-1955-802F-D88104E58A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800" b="0" i="1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Nincs bíró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ctrlProp" Target="../ctrlProps/ctrlProp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3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BF90-97F5-48BB-AB20-71E602FACD65}">
  <sheetPr codeName="Sheet1"/>
  <dimension ref="A1:G18"/>
  <sheetViews>
    <sheetView showGridLines="0" showZeros="0" workbookViewId="0">
      <selection activeCell="A10" sqref="A10"/>
    </sheetView>
  </sheetViews>
  <sheetFormatPr defaultRowHeight="13.2" x14ac:dyDescent="0.25"/>
  <cols>
    <col min="1" max="4" width="19.109375" customWidth="1"/>
    <col min="5" max="5" width="19.109375" style="1" customWidth="1"/>
  </cols>
  <sheetData>
    <row r="1" spans="1:7" s="2" customFormat="1" ht="49.5" customHeight="1" thickBot="1" x14ac:dyDescent="0.3">
      <c r="A1" s="166" t="s">
        <v>94</v>
      </c>
      <c r="B1" s="3"/>
      <c r="C1" s="3"/>
      <c r="D1" s="167"/>
      <c r="E1" s="4"/>
      <c r="F1" s="5"/>
      <c r="G1" s="5"/>
    </row>
    <row r="2" spans="1:7" s="6" customFormat="1" ht="36.75" customHeight="1" thickBot="1" x14ac:dyDescent="0.3">
      <c r="A2" s="7" t="s">
        <v>17</v>
      </c>
      <c r="B2" s="8"/>
      <c r="C2" s="8"/>
      <c r="D2" s="8"/>
      <c r="E2" s="9"/>
      <c r="F2" s="10"/>
      <c r="G2" s="10"/>
    </row>
    <row r="3" spans="1:7" s="2" customFormat="1" ht="6" customHeight="1" thickBot="1" x14ac:dyDescent="0.3">
      <c r="A3" s="12"/>
      <c r="B3" s="13"/>
      <c r="C3" s="13"/>
      <c r="D3" s="13"/>
      <c r="E3" s="14"/>
      <c r="F3" s="5"/>
      <c r="G3" s="5"/>
    </row>
    <row r="4" spans="1:7" s="2" customFormat="1" ht="20.25" customHeight="1" thickBot="1" x14ac:dyDescent="0.3">
      <c r="A4" s="15" t="s">
        <v>18</v>
      </c>
      <c r="B4" s="16"/>
      <c r="C4" s="16"/>
      <c r="D4" s="16"/>
      <c r="E4" s="17"/>
      <c r="F4" s="5"/>
      <c r="G4" s="5"/>
    </row>
    <row r="5" spans="1:7" s="18" customFormat="1" ht="15" customHeight="1" x14ac:dyDescent="0.25">
      <c r="A5" s="197" t="s">
        <v>19</v>
      </c>
      <c r="B5" s="21"/>
      <c r="C5" s="21"/>
      <c r="D5" s="21"/>
      <c r="E5" s="378"/>
      <c r="F5" s="22"/>
      <c r="G5" s="23"/>
    </row>
    <row r="6" spans="1:7" s="2" customFormat="1" ht="24.6" x14ac:dyDescent="0.25">
      <c r="A6" s="416" t="s">
        <v>105</v>
      </c>
      <c r="B6" s="379"/>
      <c r="C6" s="24"/>
      <c r="D6" s="25"/>
      <c r="E6" s="26"/>
      <c r="F6" s="5"/>
      <c r="G6" s="5"/>
    </row>
    <row r="7" spans="1:7" s="18" customFormat="1" ht="15" customHeight="1" x14ac:dyDescent="0.25">
      <c r="A7" s="355" t="s">
        <v>95</v>
      </c>
      <c r="B7" s="355" t="s">
        <v>96</v>
      </c>
      <c r="C7" s="355" t="s">
        <v>97</v>
      </c>
      <c r="D7" s="355" t="s">
        <v>98</v>
      </c>
      <c r="E7" s="355" t="s">
        <v>99</v>
      </c>
      <c r="F7" s="22"/>
      <c r="G7" s="23"/>
    </row>
    <row r="8" spans="1:7" s="2" customFormat="1" ht="16.5" customHeight="1" x14ac:dyDescent="0.25">
      <c r="A8" s="221" t="s">
        <v>101</v>
      </c>
      <c r="B8" s="221" t="s">
        <v>102</v>
      </c>
      <c r="C8" s="221"/>
      <c r="D8" s="221"/>
      <c r="E8" s="221"/>
      <c r="F8" s="5"/>
      <c r="G8" s="5"/>
    </row>
    <row r="9" spans="1:7" s="2" customFormat="1" ht="15" customHeight="1" x14ac:dyDescent="0.25">
      <c r="A9" s="197" t="s">
        <v>20</v>
      </c>
      <c r="B9" s="21"/>
      <c r="C9" s="198" t="s">
        <v>21</v>
      </c>
      <c r="D9" s="198"/>
      <c r="E9" s="199" t="s">
        <v>22</v>
      </c>
      <c r="F9" s="5"/>
      <c r="G9" s="5"/>
    </row>
    <row r="10" spans="1:7" s="2" customFormat="1" x14ac:dyDescent="0.25">
      <c r="A10" s="29">
        <v>46284</v>
      </c>
      <c r="B10" s="30"/>
      <c r="C10" s="31" t="s">
        <v>103</v>
      </c>
      <c r="D10" s="198" t="s">
        <v>63</v>
      </c>
      <c r="E10" s="361" t="s">
        <v>104</v>
      </c>
      <c r="F10" s="5"/>
      <c r="G10" s="5"/>
    </row>
    <row r="11" spans="1:7" x14ac:dyDescent="0.25">
      <c r="A11" s="20"/>
      <c r="B11" s="21"/>
      <c r="C11" s="215" t="s">
        <v>61</v>
      </c>
      <c r="D11" s="215" t="s">
        <v>91</v>
      </c>
      <c r="E11" s="215" t="s">
        <v>92</v>
      </c>
      <c r="F11" s="33"/>
      <c r="G11" s="33"/>
    </row>
    <row r="12" spans="1:7" s="2" customFormat="1" x14ac:dyDescent="0.25">
      <c r="A12" s="168"/>
      <c r="B12" s="5"/>
      <c r="C12" s="222"/>
      <c r="D12" s="222" t="s">
        <v>106</v>
      </c>
      <c r="E12" s="222" t="s">
        <v>107</v>
      </c>
      <c r="F12" s="5"/>
      <c r="G12" s="5"/>
    </row>
    <row r="13" spans="1:7" ht="7.5" customHeight="1" x14ac:dyDescent="0.25">
      <c r="A13" s="33"/>
      <c r="B13" s="33"/>
      <c r="C13" s="33"/>
      <c r="D13" s="33"/>
      <c r="E13" s="37"/>
      <c r="F13" s="33"/>
      <c r="G13" s="33"/>
    </row>
    <row r="14" spans="1:7" ht="112.5" customHeight="1" x14ac:dyDescent="0.25">
      <c r="A14" s="33"/>
      <c r="B14" s="33"/>
      <c r="C14" s="33"/>
      <c r="D14" s="33"/>
      <c r="E14" s="37"/>
      <c r="F14" s="33"/>
      <c r="G14" s="33"/>
    </row>
    <row r="15" spans="1:7" ht="18.75" customHeight="1" x14ac:dyDescent="0.25">
      <c r="A15" s="32"/>
      <c r="B15" s="32"/>
      <c r="C15" s="32"/>
      <c r="D15" s="32"/>
      <c r="E15" s="37"/>
      <c r="F15" s="33"/>
      <c r="G15" s="33"/>
    </row>
    <row r="16" spans="1:7" ht="17.25" customHeight="1" x14ac:dyDescent="0.25">
      <c r="A16" s="32"/>
      <c r="B16" s="32"/>
      <c r="C16" s="32"/>
      <c r="D16" s="32"/>
      <c r="E16" s="38"/>
      <c r="F16" s="33"/>
      <c r="G16" s="33"/>
    </row>
    <row r="17" spans="1:7" ht="12.75" customHeight="1" x14ac:dyDescent="0.25">
      <c r="A17" s="39"/>
      <c r="B17" s="354"/>
      <c r="C17" s="169"/>
      <c r="D17" s="40"/>
      <c r="E17" s="37"/>
      <c r="F17" s="33"/>
      <c r="G17" s="33"/>
    </row>
    <row r="18" spans="1:7" x14ac:dyDescent="0.25">
      <c r="A18" s="33"/>
      <c r="B18" s="33"/>
      <c r="C18" s="33"/>
      <c r="D18" s="33"/>
      <c r="E18" s="37"/>
      <c r="F18" s="33"/>
      <c r="G18" s="33"/>
    </row>
  </sheetData>
  <phoneticPr fontId="62" type="noConversion"/>
  <pageMargins left="0.35" right="0.35" top="0.39" bottom="0.39" header="0" footer="0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9CE5-9835-4CB5-8518-7D25A2C28C1F}">
  <sheetPr codeName="Sheet38">
    <pageSetUpPr fitToPage="1"/>
  </sheetPr>
  <dimension ref="A1:P42"/>
  <sheetViews>
    <sheetView showGridLines="0" showZeros="0" workbookViewId="0">
      <selection activeCell="A22" sqref="A22:B23"/>
    </sheetView>
  </sheetViews>
  <sheetFormatPr defaultRowHeight="13.2" x14ac:dyDescent="0.25"/>
  <cols>
    <col min="1" max="1" width="27.88671875" customWidth="1"/>
    <col min="2" max="2" width="22.44140625" customWidth="1"/>
    <col min="3" max="12" width="4.33203125" hidden="1" customWidth="1"/>
    <col min="13" max="13" width="7.6640625" hidden="1" customWidth="1"/>
    <col min="14" max="14" width="7.6640625" style="41" customWidth="1"/>
    <col min="15" max="15" width="8.5546875" customWidth="1"/>
    <col min="16" max="16" width="11.5546875" hidden="1" customWidth="1"/>
  </cols>
  <sheetData>
    <row r="1" spans="1:14" ht="24.6" x14ac:dyDescent="0.3">
      <c r="A1" s="42" t="str">
        <f>Altalanos!$A$6</f>
        <v>Play &amp; Stay Döntő</v>
      </c>
      <c r="B1" s="43"/>
      <c r="C1" s="43"/>
      <c r="D1" s="33"/>
      <c r="E1" s="33"/>
      <c r="F1" s="44"/>
      <c r="G1" s="33"/>
      <c r="H1" s="33"/>
      <c r="I1" s="33"/>
      <c r="J1" s="33"/>
      <c r="K1" s="33"/>
      <c r="L1" s="33"/>
      <c r="M1" s="33"/>
      <c r="N1" s="45"/>
    </row>
    <row r="2" spans="1:14" x14ac:dyDescent="0.25">
      <c r="A2" s="46"/>
      <c r="B2" s="27"/>
      <c r="C2" s="27"/>
      <c r="D2" s="33"/>
      <c r="E2" s="33"/>
      <c r="F2" s="33"/>
      <c r="G2" s="33"/>
      <c r="H2" s="33"/>
      <c r="I2" s="33"/>
      <c r="J2" s="33"/>
      <c r="K2" s="33"/>
      <c r="L2" s="33"/>
      <c r="M2" s="33"/>
      <c r="N2" s="44"/>
    </row>
    <row r="3" spans="1:14" s="2" customFormat="1" ht="39.75" customHeight="1" thickBot="1" x14ac:dyDescent="0.3">
      <c r="A3" s="47"/>
      <c r="B3" s="48" t="s">
        <v>23</v>
      </c>
      <c r="C3" s="49"/>
      <c r="D3" s="50"/>
      <c r="E3" s="50"/>
      <c r="F3" s="51"/>
      <c r="G3" s="50"/>
      <c r="H3" s="52"/>
      <c r="I3" s="51"/>
      <c r="J3" s="50"/>
      <c r="K3" s="50"/>
      <c r="L3" s="50"/>
      <c r="M3" s="50"/>
      <c r="N3" s="52"/>
    </row>
    <row r="4" spans="1:14" s="18" customFormat="1" ht="9.6" x14ac:dyDescent="0.25">
      <c r="A4" s="51" t="s">
        <v>24</v>
      </c>
      <c r="B4" s="49" t="s">
        <v>21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s="34" customFormat="1" ht="12.75" customHeight="1" x14ac:dyDescent="0.25">
      <c r="A5" s="54">
        <f>Altalanos!$A$10</f>
        <v>46284</v>
      </c>
      <c r="B5" s="55" t="str">
        <f>Altalanos!$C$10</f>
        <v>Budapest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7"/>
      <c r="N5" s="57"/>
    </row>
    <row r="6" spans="1:14" s="2" customFormat="1" ht="60" customHeight="1" thickBot="1" x14ac:dyDescent="0.3">
      <c r="A6" s="424" t="s">
        <v>25</v>
      </c>
      <c r="B6" s="424"/>
      <c r="C6" s="58"/>
      <c r="D6" s="58"/>
      <c r="E6" s="58"/>
      <c r="F6" s="59"/>
      <c r="G6" s="60"/>
      <c r="H6" s="58"/>
      <c r="I6" s="59"/>
      <c r="J6" s="58"/>
      <c r="K6" s="58"/>
      <c r="L6" s="58"/>
      <c r="M6" s="58"/>
      <c r="N6" s="61"/>
    </row>
    <row r="7" spans="1:14" s="18" customFormat="1" ht="13.5" hidden="1" customHeight="1" x14ac:dyDescent="0.25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53"/>
    </row>
    <row r="8" spans="1:14" s="11" customFormat="1" ht="12.75" hidden="1" customHeight="1" x14ac:dyDescent="0.25">
      <c r="A8" s="6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56"/>
    </row>
    <row r="9" spans="1:14" s="18" customFormat="1" hidden="1" x14ac:dyDescent="0.25">
      <c r="A9" s="65"/>
      <c r="B9" s="66"/>
      <c r="C9" s="67"/>
      <c r="D9" s="66"/>
      <c r="E9" s="66"/>
      <c r="F9" s="66"/>
      <c r="G9" s="66"/>
      <c r="H9" s="66"/>
      <c r="I9" s="66"/>
      <c r="J9" s="66"/>
      <c r="K9" s="66"/>
      <c r="L9" s="66"/>
      <c r="M9" s="66"/>
      <c r="N9" s="68"/>
    </row>
    <row r="10" spans="1:14" s="18" customFormat="1" ht="9.6" hidden="1" x14ac:dyDescent="0.25">
      <c r="A10" s="62"/>
      <c r="B10" s="6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</row>
    <row r="11" spans="1:14" s="34" customFormat="1" ht="12.75" hidden="1" customHeight="1" x14ac:dyDescent="0.25">
      <c r="A11" s="69"/>
      <c r="B11" s="35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7"/>
      <c r="N11" s="53"/>
    </row>
    <row r="12" spans="1:14" s="18" customFormat="1" ht="9.6" hidden="1" x14ac:dyDescent="0.25">
      <c r="A12" s="62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53"/>
    </row>
    <row r="13" spans="1:14" s="11" customFormat="1" ht="12.75" hidden="1" customHeight="1" x14ac:dyDescent="0.25">
      <c r="A13" s="64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12"/>
    </row>
    <row r="14" spans="1:14" s="18" customFormat="1" hidden="1" x14ac:dyDescent="0.25">
      <c r="A14" s="65"/>
      <c r="B14" s="66"/>
      <c r="C14" s="67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8"/>
    </row>
    <row r="15" spans="1:14" s="18" customFormat="1" ht="9.6" hidden="1" x14ac:dyDescent="0.25">
      <c r="A15" s="62"/>
      <c r="B15" s="6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</row>
    <row r="16" spans="1:14" s="18" customFormat="1" hidden="1" x14ac:dyDescent="0.25">
      <c r="A16" s="69"/>
      <c r="B16" s="35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7"/>
      <c r="N16" s="53"/>
    </row>
    <row r="17" spans="1:16" s="18" customFormat="1" ht="9.6" hidden="1" x14ac:dyDescent="0.25">
      <c r="A17" s="62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53"/>
    </row>
    <row r="18" spans="1:16" s="11" customFormat="1" ht="12.75" hidden="1" customHeight="1" x14ac:dyDescent="0.25">
      <c r="A18" s="64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12"/>
    </row>
    <row r="19" spans="1:16" s="11" customFormat="1" ht="7.5" hidden="1" customHeight="1" x14ac:dyDescent="0.25">
      <c r="A19" s="70"/>
      <c r="B19" s="70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2"/>
    </row>
    <row r="20" spans="1:16" s="18" customFormat="1" ht="13.8" thickBot="1" x14ac:dyDescent="0.3">
      <c r="A20" s="170" t="s">
        <v>26</v>
      </c>
      <c r="B20" s="171"/>
      <c r="C20" s="67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8"/>
    </row>
    <row r="21" spans="1:16" s="18" customFormat="1" ht="9.6" x14ac:dyDescent="0.25">
      <c r="A21" s="71" t="s">
        <v>27</v>
      </c>
      <c r="B21" s="72" t="s">
        <v>28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P21" s="73" t="s">
        <v>59</v>
      </c>
    </row>
    <row r="22" spans="1:16" s="18" customFormat="1" ht="19.5" customHeight="1" x14ac:dyDescent="0.25">
      <c r="A22" s="74"/>
      <c r="B22" s="7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  <c r="N22" s="53"/>
      <c r="P22" s="76" t="str">
        <f t="shared" ref="P22:P29" si="0">LEFT(B22,1)&amp;" "&amp;A22</f>
        <v xml:space="preserve"> </v>
      </c>
    </row>
    <row r="23" spans="1:16" s="18" customFormat="1" ht="19.5" customHeight="1" x14ac:dyDescent="0.25">
      <c r="A23" s="74"/>
      <c r="B23" s="7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7"/>
      <c r="N23" s="53"/>
      <c r="P23" s="76" t="str">
        <f t="shared" si="0"/>
        <v xml:space="preserve"> </v>
      </c>
    </row>
    <row r="24" spans="1:16" s="18" customFormat="1" ht="19.5" customHeight="1" x14ac:dyDescent="0.25">
      <c r="A24" s="74"/>
      <c r="B24" s="75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7"/>
      <c r="N24" s="53"/>
      <c r="P24" s="76" t="str">
        <f t="shared" si="0"/>
        <v xml:space="preserve"> </v>
      </c>
    </row>
    <row r="25" spans="1:16" s="2" customFormat="1" ht="19.5" customHeight="1" x14ac:dyDescent="0.25">
      <c r="A25" s="74"/>
      <c r="B25" s="75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7"/>
      <c r="N25" s="53"/>
      <c r="P25" s="76" t="str">
        <f t="shared" si="0"/>
        <v xml:space="preserve"> </v>
      </c>
    </row>
    <row r="26" spans="1:16" s="2" customFormat="1" ht="19.5" customHeight="1" x14ac:dyDescent="0.25">
      <c r="A26" s="74"/>
      <c r="B26" s="75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7"/>
      <c r="N26" s="53"/>
      <c r="P26" s="76" t="str">
        <f t="shared" si="0"/>
        <v xml:space="preserve"> </v>
      </c>
    </row>
    <row r="27" spans="1:16" s="2" customFormat="1" ht="19.5" customHeight="1" x14ac:dyDescent="0.25">
      <c r="A27" s="74"/>
      <c r="B27" s="75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7"/>
      <c r="N27" s="53"/>
      <c r="P27" s="76" t="str">
        <f t="shared" si="0"/>
        <v xml:space="preserve"> </v>
      </c>
    </row>
    <row r="28" spans="1:16" s="2" customFormat="1" ht="19.5" customHeight="1" x14ac:dyDescent="0.25">
      <c r="A28" s="74"/>
      <c r="B28" s="75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  <c r="N28" s="53"/>
      <c r="P28" s="76" t="str">
        <f t="shared" si="0"/>
        <v xml:space="preserve"> </v>
      </c>
    </row>
    <row r="29" spans="1:16" s="2" customFormat="1" ht="19.5" customHeight="1" thickBot="1" x14ac:dyDescent="0.3">
      <c r="A29" s="77"/>
      <c r="B29" s="78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/>
      <c r="N29" s="53"/>
      <c r="P29" s="76" t="str">
        <f t="shared" si="0"/>
        <v xml:space="preserve"> </v>
      </c>
    </row>
    <row r="30" spans="1:16" ht="13.8" thickBot="1" x14ac:dyDescent="0.3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79"/>
      <c r="P30" s="80" t="s">
        <v>60</v>
      </c>
    </row>
    <row r="31" spans="1:16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79"/>
    </row>
    <row r="32" spans="1:16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79"/>
    </row>
    <row r="33" spans="1:14" x14ac:dyDescent="0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79"/>
    </row>
    <row r="34" spans="1:14" x14ac:dyDescent="0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79"/>
    </row>
    <row r="35" spans="1:14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79"/>
    </row>
    <row r="36" spans="1:14" x14ac:dyDescent="0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79"/>
    </row>
    <row r="37" spans="1:14" x14ac:dyDescent="0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79"/>
    </row>
    <row r="38" spans="1:14" x14ac:dyDescent="0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79"/>
    </row>
    <row r="39" spans="1:14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79"/>
    </row>
    <row r="40" spans="1:14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79"/>
    </row>
    <row r="41" spans="1:14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79"/>
    </row>
    <row r="42" spans="1:14" x14ac:dyDescent="0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79"/>
    </row>
  </sheetData>
  <mergeCells count="1">
    <mergeCell ref="A6:B6"/>
  </mergeCells>
  <phoneticPr fontId="62" type="noConversion"/>
  <printOptions horizontalCentered="1"/>
  <pageMargins left="0.35" right="0.35" top="0.39" bottom="0.39" header="0" footer="0"/>
  <pageSetup paperSize="9" orientation="portrait" horizontalDpi="200" verticalDpi="2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8928" r:id="rId3" name="Label 16">
              <controlPr defaultSize="0" autoFill="0" autoPict="0">
                <anchor moveWithCells="1" sizeWithCells="1">
                  <from>
                    <xdr:col>0</xdr:col>
                    <xdr:colOff>22860</xdr:colOff>
                    <xdr:row>29</xdr:row>
                    <xdr:rowOff>0</xdr:rowOff>
                  </from>
                  <to>
                    <xdr:col>13</xdr:col>
                    <xdr:colOff>495300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75B1D-56EB-4292-BE9F-C3AF7942C7BA}">
  <sheetPr codeName="Sheet15">
    <tabColor indexed="42"/>
  </sheetPr>
  <dimension ref="A1:Q156"/>
  <sheetViews>
    <sheetView showGridLines="0" showZeros="0" workbookViewId="0">
      <pane ySplit="6" topLeftCell="A7" activePane="bottomLeft" state="frozen"/>
      <selection activeCell="C12" sqref="C12"/>
      <selection pane="bottomLeft"/>
    </sheetView>
  </sheetViews>
  <sheetFormatPr defaultRowHeight="13.2" x14ac:dyDescent="0.25"/>
  <cols>
    <col min="1" max="1" width="3.88671875" customWidth="1"/>
    <col min="2" max="2" width="13" customWidth="1"/>
    <col min="3" max="3" width="14.33203125" customWidth="1"/>
    <col min="4" max="4" width="12" style="41" customWidth="1"/>
    <col min="5" max="5" width="10.5546875" style="399" customWidth="1"/>
    <col min="6" max="6" width="6.109375" style="92" hidden="1" customWidth="1"/>
    <col min="7" max="7" width="28.6640625" style="92" customWidth="1"/>
    <col min="8" max="8" width="7.6640625" style="41" customWidth="1"/>
    <col min="9" max="13" width="7.44140625" style="41" hidden="1" customWidth="1"/>
    <col min="14" max="15" width="7.44140625" style="41" customWidth="1"/>
    <col min="16" max="16" width="7.44140625" style="41" hidden="1" customWidth="1"/>
    <col min="17" max="17" width="7.44140625" style="41" customWidth="1"/>
  </cols>
  <sheetData>
    <row r="1" spans="1:17" ht="24.6" x14ac:dyDescent="0.4">
      <c r="A1" s="183" t="str">
        <f>Altalanos!$A$6</f>
        <v>Play &amp; Stay Döntő</v>
      </c>
      <c r="B1" s="87"/>
      <c r="C1" s="87"/>
      <c r="D1" s="178"/>
      <c r="E1" s="202" t="s">
        <v>52</v>
      </c>
      <c r="F1" s="191"/>
      <c r="G1" s="192"/>
      <c r="H1" s="193"/>
      <c r="I1" s="193"/>
      <c r="J1" s="194"/>
      <c r="K1" s="194"/>
      <c r="L1" s="194"/>
      <c r="M1" s="194"/>
      <c r="N1" s="194"/>
      <c r="O1" s="194"/>
      <c r="P1" s="194"/>
      <c r="Q1" s="195"/>
    </row>
    <row r="2" spans="1:17" ht="13.8" thickBot="1" x14ac:dyDescent="0.3">
      <c r="B2" s="89" t="s">
        <v>51</v>
      </c>
      <c r="C2" s="89" t="str">
        <f>Altalanos!$A$8</f>
        <v>lány döntő</v>
      </c>
      <c r="D2" s="104"/>
      <c r="E2" s="202" t="s">
        <v>34</v>
      </c>
      <c r="F2" s="93"/>
      <c r="G2" s="93"/>
      <c r="H2" s="387"/>
      <c r="I2" s="387"/>
      <c r="J2" s="88"/>
      <c r="K2" s="88"/>
      <c r="L2" s="88"/>
      <c r="M2" s="88"/>
      <c r="N2" s="98"/>
      <c r="O2" s="81"/>
      <c r="P2" s="81"/>
      <c r="Q2" s="98"/>
    </row>
    <row r="3" spans="1:17" s="2" customFormat="1" ht="13.8" thickBot="1" x14ac:dyDescent="0.3">
      <c r="A3" s="380" t="s">
        <v>50</v>
      </c>
      <c r="B3" s="385"/>
      <c r="C3" s="385"/>
      <c r="D3" s="385"/>
      <c r="E3" s="385"/>
      <c r="F3" s="385"/>
      <c r="G3" s="385"/>
      <c r="H3" s="385"/>
      <c r="I3" s="386"/>
      <c r="J3" s="99"/>
      <c r="K3" s="105"/>
      <c r="L3" s="105"/>
      <c r="M3" s="105"/>
      <c r="N3" s="223" t="s">
        <v>33</v>
      </c>
      <c r="O3" s="100"/>
      <c r="P3" s="106"/>
      <c r="Q3" s="203"/>
    </row>
    <row r="4" spans="1:17" s="2" customFormat="1" x14ac:dyDescent="0.25">
      <c r="A4" s="51" t="s">
        <v>24</v>
      </c>
      <c r="B4" s="51"/>
      <c r="C4" s="49" t="s">
        <v>21</v>
      </c>
      <c r="D4" s="51" t="s">
        <v>29</v>
      </c>
      <c r="E4" s="82"/>
      <c r="G4" s="107"/>
      <c r="H4" s="401" t="s">
        <v>30</v>
      </c>
      <c r="I4" s="392"/>
      <c r="J4" s="108"/>
      <c r="K4" s="109"/>
      <c r="L4" s="109"/>
      <c r="M4" s="109"/>
      <c r="N4" s="108"/>
      <c r="O4" s="204"/>
      <c r="P4" s="204"/>
      <c r="Q4" s="110"/>
    </row>
    <row r="5" spans="1:17" s="2" customFormat="1" ht="13.8" thickBot="1" x14ac:dyDescent="0.3">
      <c r="A5" s="196">
        <f>Altalanos!$A$10</f>
        <v>46284</v>
      </c>
      <c r="B5" s="196"/>
      <c r="C5" s="90" t="str">
        <f>Altalanos!$C$10</f>
        <v>Budapest</v>
      </c>
      <c r="D5" s="91" t="str">
        <f>Altalanos!$D$10</f>
        <v xml:space="preserve">  </v>
      </c>
      <c r="E5" s="91"/>
      <c r="F5" s="91"/>
      <c r="G5" s="91"/>
      <c r="H5" s="220" t="str">
        <f>Altalanos!$E$10</f>
        <v>Rákóczi Andrea</v>
      </c>
      <c r="I5" s="402"/>
      <c r="J5" s="111"/>
      <c r="K5" s="83"/>
      <c r="L5" s="83"/>
      <c r="M5" s="83"/>
      <c r="N5" s="111"/>
      <c r="O5" s="91"/>
      <c r="P5" s="91"/>
      <c r="Q5" s="406"/>
    </row>
    <row r="6" spans="1:17" ht="30" customHeight="1" thickBot="1" x14ac:dyDescent="0.3">
      <c r="A6" s="181" t="s">
        <v>35</v>
      </c>
      <c r="B6" s="101" t="s">
        <v>27</v>
      </c>
      <c r="C6" s="101" t="s">
        <v>28</v>
      </c>
      <c r="D6" s="101" t="s">
        <v>31</v>
      </c>
      <c r="E6" s="102" t="s">
        <v>32</v>
      </c>
      <c r="F6" s="102" t="s">
        <v>36</v>
      </c>
      <c r="G6" s="102" t="s">
        <v>100</v>
      </c>
      <c r="H6" s="388" t="s">
        <v>37</v>
      </c>
      <c r="I6" s="389"/>
      <c r="J6" s="186" t="s">
        <v>16</v>
      </c>
      <c r="K6" s="103" t="s">
        <v>14</v>
      </c>
      <c r="L6" s="188" t="s">
        <v>1</v>
      </c>
      <c r="M6" s="156" t="s">
        <v>15</v>
      </c>
      <c r="N6" s="212" t="s">
        <v>48</v>
      </c>
      <c r="O6" s="200" t="s">
        <v>38</v>
      </c>
      <c r="P6" s="201" t="s">
        <v>2</v>
      </c>
      <c r="Q6" s="102" t="s">
        <v>39</v>
      </c>
    </row>
    <row r="7" spans="1:17" s="11" customFormat="1" ht="18.899999999999999" customHeight="1" x14ac:dyDescent="0.25">
      <c r="A7" s="190">
        <v>1</v>
      </c>
      <c r="B7" s="94" t="s">
        <v>109</v>
      </c>
      <c r="C7" s="94"/>
      <c r="D7" s="95"/>
      <c r="E7" s="205"/>
      <c r="F7" s="381"/>
      <c r="G7" s="382"/>
      <c r="H7" s="95"/>
      <c r="I7" s="95"/>
      <c r="J7" s="187"/>
      <c r="K7" s="185"/>
      <c r="L7" s="189"/>
      <c r="M7" s="185"/>
      <c r="N7" s="179"/>
      <c r="O7" s="410"/>
      <c r="P7" s="113"/>
      <c r="Q7" s="96"/>
    </row>
    <row r="8" spans="1:17" s="11" customFormat="1" ht="18.899999999999999" customHeight="1" x14ac:dyDescent="0.25">
      <c r="A8" s="190">
        <v>2</v>
      </c>
      <c r="B8" s="94" t="s">
        <v>110</v>
      </c>
      <c r="C8" s="94"/>
      <c r="D8" s="95"/>
      <c r="E8" s="205"/>
      <c r="F8" s="383"/>
      <c r="G8" s="384"/>
      <c r="H8" s="95"/>
      <c r="I8" s="95"/>
      <c r="J8" s="187"/>
      <c r="K8" s="185"/>
      <c r="L8" s="189"/>
      <c r="M8" s="185"/>
      <c r="N8" s="179"/>
      <c r="O8" s="95"/>
      <c r="P8" s="113"/>
      <c r="Q8" s="96"/>
    </row>
    <row r="9" spans="1:17" s="11" customFormat="1" ht="18.899999999999999" customHeight="1" x14ac:dyDescent="0.25">
      <c r="A9" s="190">
        <v>3</v>
      </c>
      <c r="B9" s="94" t="s">
        <v>111</v>
      </c>
      <c r="C9" s="94"/>
      <c r="D9" s="95"/>
      <c r="E9" s="205"/>
      <c r="F9" s="383"/>
      <c r="G9" s="384"/>
      <c r="H9" s="95"/>
      <c r="I9" s="95"/>
      <c r="J9" s="187"/>
      <c r="K9" s="185"/>
      <c r="L9" s="189"/>
      <c r="M9" s="185"/>
      <c r="N9" s="179"/>
      <c r="O9" s="95"/>
      <c r="P9" s="394"/>
      <c r="Q9" s="213"/>
    </row>
    <row r="10" spans="1:17" s="11" customFormat="1" ht="18.899999999999999" customHeight="1" x14ac:dyDescent="0.25">
      <c r="A10" s="190">
        <v>4</v>
      </c>
      <c r="B10" s="94" t="s">
        <v>112</v>
      </c>
      <c r="C10" s="94"/>
      <c r="D10" s="95"/>
      <c r="E10" s="205"/>
      <c r="F10" s="383"/>
      <c r="G10" s="384"/>
      <c r="H10" s="95"/>
      <c r="I10" s="95"/>
      <c r="J10" s="187"/>
      <c r="K10" s="185"/>
      <c r="L10" s="189"/>
      <c r="M10" s="185"/>
      <c r="N10" s="179"/>
      <c r="O10" s="95"/>
      <c r="P10" s="393"/>
      <c r="Q10" s="390"/>
    </row>
    <row r="11" spans="1:17" s="11" customFormat="1" ht="18.899999999999999" customHeight="1" x14ac:dyDescent="0.25">
      <c r="A11" s="190">
        <v>5</v>
      </c>
      <c r="B11" s="94"/>
      <c r="C11" s="94"/>
      <c r="D11" s="95"/>
      <c r="E11" s="205"/>
      <c r="F11" s="383"/>
      <c r="G11" s="384"/>
      <c r="H11" s="95"/>
      <c r="I11" s="95"/>
      <c r="J11" s="187"/>
      <c r="K11" s="185"/>
      <c r="L11" s="189"/>
      <c r="M11" s="185"/>
      <c r="N11" s="179"/>
      <c r="O11" s="95"/>
      <c r="P11" s="393"/>
      <c r="Q11" s="390"/>
    </row>
    <row r="12" spans="1:17" s="11" customFormat="1" ht="18.899999999999999" customHeight="1" x14ac:dyDescent="0.25">
      <c r="A12" s="190">
        <v>6</v>
      </c>
      <c r="B12" s="94"/>
      <c r="C12" s="94"/>
      <c r="D12" s="95"/>
      <c r="E12" s="205"/>
      <c r="F12" s="383"/>
      <c r="G12" s="384"/>
      <c r="H12" s="95"/>
      <c r="I12" s="95"/>
      <c r="J12" s="187"/>
      <c r="K12" s="185"/>
      <c r="L12" s="189"/>
      <c r="M12" s="185"/>
      <c r="N12" s="179"/>
      <c r="O12" s="95"/>
      <c r="P12" s="393"/>
      <c r="Q12" s="390"/>
    </row>
    <row r="13" spans="1:17" s="11" customFormat="1" ht="18.899999999999999" customHeight="1" x14ac:dyDescent="0.25">
      <c r="A13" s="190">
        <v>7</v>
      </c>
      <c r="B13" s="94"/>
      <c r="C13" s="94"/>
      <c r="D13" s="95"/>
      <c r="E13" s="205"/>
      <c r="F13" s="383"/>
      <c r="G13" s="384"/>
      <c r="H13" s="95"/>
      <c r="I13" s="95"/>
      <c r="J13" s="187"/>
      <c r="K13" s="185"/>
      <c r="L13" s="189"/>
      <c r="M13" s="185"/>
      <c r="N13" s="179"/>
      <c r="O13" s="95"/>
      <c r="P13" s="393"/>
      <c r="Q13" s="390"/>
    </row>
    <row r="14" spans="1:17" s="11" customFormat="1" ht="18.899999999999999" customHeight="1" x14ac:dyDescent="0.25">
      <c r="A14" s="190">
        <v>8</v>
      </c>
      <c r="B14" s="94"/>
      <c r="C14" s="94"/>
      <c r="D14" s="95"/>
      <c r="E14" s="205"/>
      <c r="F14" s="383"/>
      <c r="G14" s="384"/>
      <c r="H14" s="95"/>
      <c r="I14" s="95"/>
      <c r="J14" s="187"/>
      <c r="K14" s="185"/>
      <c r="L14" s="189"/>
      <c r="M14" s="185"/>
      <c r="N14" s="179"/>
      <c r="O14" s="95"/>
      <c r="P14" s="393"/>
      <c r="Q14" s="390"/>
    </row>
    <row r="15" spans="1:17" s="11" customFormat="1" ht="18.899999999999999" customHeight="1" x14ac:dyDescent="0.25">
      <c r="A15" s="190">
        <v>9</v>
      </c>
      <c r="B15" s="94"/>
      <c r="C15" s="94"/>
      <c r="D15" s="95"/>
      <c r="E15" s="205"/>
      <c r="F15" s="112"/>
      <c r="G15" s="112"/>
      <c r="H15" s="95"/>
      <c r="I15" s="95"/>
      <c r="J15" s="187"/>
      <c r="K15" s="185"/>
      <c r="L15" s="189"/>
      <c r="M15" s="216"/>
      <c r="N15" s="179"/>
      <c r="O15" s="95"/>
      <c r="P15" s="96"/>
      <c r="Q15" s="96"/>
    </row>
    <row r="16" spans="1:17" s="11" customFormat="1" ht="18.899999999999999" customHeight="1" x14ac:dyDescent="0.25">
      <c r="A16" s="190">
        <v>10</v>
      </c>
      <c r="B16" s="409"/>
      <c r="C16" s="94"/>
      <c r="D16" s="95"/>
      <c r="E16" s="205"/>
      <c r="F16" s="112"/>
      <c r="G16" s="112"/>
      <c r="H16" s="95"/>
      <c r="I16" s="95"/>
      <c r="J16" s="187"/>
      <c r="K16" s="185"/>
      <c r="L16" s="189"/>
      <c r="M16" s="216"/>
      <c r="N16" s="179"/>
      <c r="O16" s="95"/>
      <c r="P16" s="113"/>
      <c r="Q16" s="96"/>
    </row>
    <row r="17" spans="1:17" s="11" customFormat="1" ht="18.899999999999999" customHeight="1" x14ac:dyDescent="0.25">
      <c r="A17" s="190">
        <v>11</v>
      </c>
      <c r="B17" s="94"/>
      <c r="C17" s="94"/>
      <c r="D17" s="95"/>
      <c r="E17" s="205"/>
      <c r="F17" s="112"/>
      <c r="G17" s="112"/>
      <c r="H17" s="95"/>
      <c r="I17" s="95"/>
      <c r="J17" s="187"/>
      <c r="K17" s="185"/>
      <c r="L17" s="189"/>
      <c r="M17" s="216"/>
      <c r="N17" s="179"/>
      <c r="O17" s="95"/>
      <c r="P17" s="113"/>
      <c r="Q17" s="96"/>
    </row>
    <row r="18" spans="1:17" s="11" customFormat="1" ht="18.899999999999999" customHeight="1" x14ac:dyDescent="0.25">
      <c r="A18" s="190">
        <v>12</v>
      </c>
      <c r="B18" s="94"/>
      <c r="C18" s="94"/>
      <c r="D18" s="95"/>
      <c r="E18" s="205"/>
      <c r="F18" s="112"/>
      <c r="G18" s="112"/>
      <c r="H18" s="95"/>
      <c r="I18" s="95"/>
      <c r="J18" s="187"/>
      <c r="K18" s="185"/>
      <c r="L18" s="189"/>
      <c r="M18" s="216"/>
      <c r="N18" s="179"/>
      <c r="O18" s="95"/>
      <c r="P18" s="113"/>
      <c r="Q18" s="96"/>
    </row>
    <row r="19" spans="1:17" s="11" customFormat="1" ht="18.899999999999999" customHeight="1" x14ac:dyDescent="0.25">
      <c r="A19" s="190">
        <v>13</v>
      </c>
      <c r="B19" s="94"/>
      <c r="C19" s="94"/>
      <c r="D19" s="95"/>
      <c r="E19" s="205"/>
      <c r="F19" s="112"/>
      <c r="G19" s="112"/>
      <c r="H19" s="95"/>
      <c r="I19" s="95"/>
      <c r="J19" s="187"/>
      <c r="K19" s="185"/>
      <c r="L19" s="189"/>
      <c r="M19" s="216"/>
      <c r="N19" s="179"/>
      <c r="O19" s="95"/>
      <c r="P19" s="113"/>
      <c r="Q19" s="96"/>
    </row>
    <row r="20" spans="1:17" s="11" customFormat="1" ht="18.899999999999999" customHeight="1" x14ac:dyDescent="0.25">
      <c r="A20" s="190">
        <v>14</v>
      </c>
      <c r="B20" s="94"/>
      <c r="C20" s="94"/>
      <c r="D20" s="95"/>
      <c r="E20" s="205"/>
      <c r="F20" s="112"/>
      <c r="G20" s="112"/>
      <c r="H20" s="95"/>
      <c r="I20" s="95"/>
      <c r="J20" s="187"/>
      <c r="K20" s="185"/>
      <c r="L20" s="189"/>
      <c r="M20" s="216"/>
      <c r="N20" s="179"/>
      <c r="O20" s="95"/>
      <c r="P20" s="113"/>
      <c r="Q20" s="96"/>
    </row>
    <row r="21" spans="1:17" s="11" customFormat="1" ht="18.899999999999999" customHeight="1" x14ac:dyDescent="0.25">
      <c r="A21" s="190">
        <v>15</v>
      </c>
      <c r="B21" s="94"/>
      <c r="C21" s="94"/>
      <c r="D21" s="95"/>
      <c r="E21" s="205"/>
      <c r="F21" s="112"/>
      <c r="G21" s="112"/>
      <c r="H21" s="95"/>
      <c r="I21" s="95"/>
      <c r="J21" s="187"/>
      <c r="K21" s="185"/>
      <c r="L21" s="189"/>
      <c r="M21" s="216"/>
      <c r="N21" s="179"/>
      <c r="O21" s="95"/>
      <c r="P21" s="113"/>
      <c r="Q21" s="96"/>
    </row>
    <row r="22" spans="1:17" s="11" customFormat="1" ht="18.899999999999999" customHeight="1" x14ac:dyDescent="0.25">
      <c r="A22" s="190">
        <v>16</v>
      </c>
      <c r="B22" s="94"/>
      <c r="C22" s="94"/>
      <c r="D22" s="95"/>
      <c r="E22" s="205"/>
      <c r="F22" s="112"/>
      <c r="G22" s="112"/>
      <c r="H22" s="95"/>
      <c r="I22" s="95"/>
      <c r="J22" s="187"/>
      <c r="K22" s="185"/>
      <c r="L22" s="189"/>
      <c r="M22" s="216"/>
      <c r="N22" s="179"/>
      <c r="O22" s="95"/>
      <c r="P22" s="113"/>
      <c r="Q22" s="96"/>
    </row>
    <row r="23" spans="1:17" s="11" customFormat="1" ht="18.899999999999999" customHeight="1" x14ac:dyDescent="0.25">
      <c r="A23" s="190">
        <v>17</v>
      </c>
      <c r="B23" s="94"/>
      <c r="C23" s="94"/>
      <c r="D23" s="95"/>
      <c r="E23" s="205"/>
      <c r="F23" s="112"/>
      <c r="G23" s="112"/>
      <c r="H23" s="95"/>
      <c r="I23" s="95"/>
      <c r="J23" s="187"/>
      <c r="K23" s="185"/>
      <c r="L23" s="189"/>
      <c r="M23" s="216"/>
      <c r="N23" s="179"/>
      <c r="O23" s="95"/>
      <c r="P23" s="113"/>
      <c r="Q23" s="96"/>
    </row>
    <row r="24" spans="1:17" s="11" customFormat="1" ht="18.899999999999999" customHeight="1" x14ac:dyDescent="0.25">
      <c r="A24" s="190">
        <v>18</v>
      </c>
      <c r="B24" s="94"/>
      <c r="C24" s="94"/>
      <c r="D24" s="95"/>
      <c r="E24" s="205"/>
      <c r="F24" s="112"/>
      <c r="G24" s="112"/>
      <c r="H24" s="95"/>
      <c r="I24" s="95"/>
      <c r="J24" s="187"/>
      <c r="K24" s="185"/>
      <c r="L24" s="189"/>
      <c r="M24" s="216"/>
      <c r="N24" s="179"/>
      <c r="O24" s="95"/>
      <c r="P24" s="113"/>
      <c r="Q24" s="96"/>
    </row>
    <row r="25" spans="1:17" s="11" customFormat="1" ht="18.899999999999999" customHeight="1" x14ac:dyDescent="0.25">
      <c r="A25" s="190">
        <v>19</v>
      </c>
      <c r="B25" s="94"/>
      <c r="C25" s="94"/>
      <c r="D25" s="95"/>
      <c r="E25" s="205"/>
      <c r="F25" s="112"/>
      <c r="G25" s="112"/>
      <c r="H25" s="95"/>
      <c r="I25" s="95"/>
      <c r="J25" s="187"/>
      <c r="K25" s="185"/>
      <c r="L25" s="189"/>
      <c r="M25" s="216"/>
      <c r="N25" s="179"/>
      <c r="O25" s="95"/>
      <c r="P25" s="113"/>
      <c r="Q25" s="96"/>
    </row>
    <row r="26" spans="1:17" s="11" customFormat="1" ht="18.899999999999999" customHeight="1" x14ac:dyDescent="0.25">
      <c r="A26" s="190">
        <v>20</v>
      </c>
      <c r="B26" s="94"/>
      <c r="C26" s="94"/>
      <c r="D26" s="95"/>
      <c r="E26" s="205"/>
      <c r="F26" s="112"/>
      <c r="G26" s="112"/>
      <c r="H26" s="95"/>
      <c r="I26" s="95"/>
      <c r="J26" s="187"/>
      <c r="K26" s="185"/>
      <c r="L26" s="189"/>
      <c r="M26" s="216"/>
      <c r="N26" s="179"/>
      <c r="O26" s="95"/>
      <c r="P26" s="113"/>
      <c r="Q26" s="96"/>
    </row>
    <row r="27" spans="1:17" s="11" customFormat="1" ht="18.899999999999999" customHeight="1" x14ac:dyDescent="0.25">
      <c r="A27" s="190">
        <v>21</v>
      </c>
      <c r="B27" s="94"/>
      <c r="C27" s="94"/>
      <c r="D27" s="95"/>
      <c r="E27" s="205"/>
      <c r="F27" s="112"/>
      <c r="G27" s="112"/>
      <c r="H27" s="95"/>
      <c r="I27" s="95"/>
      <c r="J27" s="187"/>
      <c r="K27" s="185"/>
      <c r="L27" s="189"/>
      <c r="M27" s="216"/>
      <c r="N27" s="179"/>
      <c r="O27" s="95"/>
      <c r="P27" s="113"/>
      <c r="Q27" s="96"/>
    </row>
    <row r="28" spans="1:17" s="11" customFormat="1" ht="18.899999999999999" customHeight="1" x14ac:dyDescent="0.25">
      <c r="A28" s="190">
        <v>22</v>
      </c>
      <c r="B28" s="94"/>
      <c r="C28" s="94"/>
      <c r="D28" s="95"/>
      <c r="E28" s="411"/>
      <c r="F28" s="403"/>
      <c r="G28" s="404"/>
      <c r="H28" s="95"/>
      <c r="I28" s="95"/>
      <c r="J28" s="187"/>
      <c r="K28" s="185"/>
      <c r="L28" s="189"/>
      <c r="M28" s="216"/>
      <c r="N28" s="179"/>
      <c r="O28" s="95"/>
      <c r="P28" s="113"/>
      <c r="Q28" s="96"/>
    </row>
    <row r="29" spans="1:17" s="11" customFormat="1" ht="18.899999999999999" customHeight="1" x14ac:dyDescent="0.25">
      <c r="A29" s="190">
        <v>23</v>
      </c>
      <c r="B29" s="94"/>
      <c r="C29" s="94"/>
      <c r="D29" s="95"/>
      <c r="E29" s="412"/>
      <c r="F29" s="112"/>
      <c r="G29" s="112"/>
      <c r="H29" s="95"/>
      <c r="I29" s="95"/>
      <c r="J29" s="187"/>
      <c r="K29" s="185"/>
      <c r="L29" s="189"/>
      <c r="M29" s="216"/>
      <c r="N29" s="179"/>
      <c r="O29" s="95"/>
      <c r="P29" s="113"/>
      <c r="Q29" s="96"/>
    </row>
    <row r="30" spans="1:17" s="11" customFormat="1" ht="18.899999999999999" customHeight="1" x14ac:dyDescent="0.25">
      <c r="A30" s="190">
        <v>24</v>
      </c>
      <c r="B30" s="94"/>
      <c r="C30" s="94"/>
      <c r="D30" s="95"/>
      <c r="E30" s="205"/>
      <c r="F30" s="112"/>
      <c r="G30" s="112"/>
      <c r="H30" s="95"/>
      <c r="I30" s="95"/>
      <c r="J30" s="187"/>
      <c r="K30" s="185"/>
      <c r="L30" s="189"/>
      <c r="M30" s="216"/>
      <c r="N30" s="179"/>
      <c r="O30" s="95"/>
      <c r="P30" s="113"/>
      <c r="Q30" s="96"/>
    </row>
    <row r="31" spans="1:17" s="11" customFormat="1" ht="18.899999999999999" customHeight="1" x14ac:dyDescent="0.25">
      <c r="A31" s="190">
        <v>25</v>
      </c>
      <c r="B31" s="94"/>
      <c r="C31" s="94"/>
      <c r="D31" s="95"/>
      <c r="E31" s="205"/>
      <c r="F31" s="112"/>
      <c r="G31" s="112"/>
      <c r="H31" s="95"/>
      <c r="I31" s="95"/>
      <c r="J31" s="187"/>
      <c r="K31" s="185"/>
      <c r="L31" s="189"/>
      <c r="M31" s="216"/>
      <c r="N31" s="179"/>
      <c r="O31" s="95"/>
      <c r="P31" s="113"/>
      <c r="Q31" s="96"/>
    </row>
    <row r="32" spans="1:17" s="11" customFormat="1" ht="18.899999999999999" customHeight="1" x14ac:dyDescent="0.25">
      <c r="A32" s="190">
        <v>26</v>
      </c>
      <c r="B32" s="94"/>
      <c r="C32" s="94"/>
      <c r="D32" s="95"/>
      <c r="E32" s="400"/>
      <c r="F32" s="112"/>
      <c r="G32" s="112"/>
      <c r="H32" s="95"/>
      <c r="I32" s="95"/>
      <c r="J32" s="187"/>
      <c r="K32" s="185"/>
      <c r="L32" s="189"/>
      <c r="M32" s="216"/>
      <c r="N32" s="179"/>
      <c r="O32" s="95"/>
      <c r="P32" s="113"/>
      <c r="Q32" s="96"/>
    </row>
    <row r="33" spans="1:17" s="11" customFormat="1" ht="18.899999999999999" customHeight="1" x14ac:dyDescent="0.25">
      <c r="A33" s="190">
        <v>27</v>
      </c>
      <c r="B33" s="94"/>
      <c r="C33" s="94"/>
      <c r="D33" s="95"/>
      <c r="E33" s="205"/>
      <c r="F33" s="112"/>
      <c r="G33" s="112"/>
      <c r="H33" s="95"/>
      <c r="I33" s="95"/>
      <c r="J33" s="187"/>
      <c r="K33" s="185"/>
      <c r="L33" s="189"/>
      <c r="M33" s="216"/>
      <c r="N33" s="179"/>
      <c r="O33" s="95"/>
      <c r="P33" s="113"/>
      <c r="Q33" s="96"/>
    </row>
    <row r="34" spans="1:17" s="11" customFormat="1" ht="18.899999999999999" customHeight="1" x14ac:dyDescent="0.25">
      <c r="A34" s="190">
        <v>28</v>
      </c>
      <c r="B34" s="94"/>
      <c r="C34" s="94"/>
      <c r="D34" s="95"/>
      <c r="E34" s="205"/>
      <c r="F34" s="112"/>
      <c r="G34" s="112"/>
      <c r="H34" s="95"/>
      <c r="I34" s="95"/>
      <c r="J34" s="187"/>
      <c r="K34" s="185"/>
      <c r="L34" s="189"/>
      <c r="M34" s="216"/>
      <c r="N34" s="179"/>
      <c r="O34" s="95"/>
      <c r="P34" s="113"/>
      <c r="Q34" s="96"/>
    </row>
    <row r="35" spans="1:17" s="11" customFormat="1" ht="18.899999999999999" customHeight="1" x14ac:dyDescent="0.25">
      <c r="A35" s="190">
        <v>29</v>
      </c>
      <c r="B35" s="94"/>
      <c r="C35" s="94"/>
      <c r="D35" s="95"/>
      <c r="E35" s="205"/>
      <c r="F35" s="112"/>
      <c r="G35" s="112"/>
      <c r="H35" s="95"/>
      <c r="I35" s="95"/>
      <c r="J35" s="187"/>
      <c r="K35" s="185"/>
      <c r="L35" s="189"/>
      <c r="M35" s="216"/>
      <c r="N35" s="179"/>
      <c r="O35" s="95"/>
      <c r="P35" s="113"/>
      <c r="Q35" s="96"/>
    </row>
    <row r="36" spans="1:17" s="11" customFormat="1" ht="18.899999999999999" customHeight="1" x14ac:dyDescent="0.25">
      <c r="A36" s="190">
        <v>30</v>
      </c>
      <c r="B36" s="94"/>
      <c r="C36" s="94"/>
      <c r="D36" s="95"/>
      <c r="E36" s="205"/>
      <c r="F36" s="112"/>
      <c r="G36" s="112"/>
      <c r="H36" s="95"/>
      <c r="I36" s="95"/>
      <c r="J36" s="187"/>
      <c r="K36" s="185"/>
      <c r="L36" s="189"/>
      <c r="M36" s="216"/>
      <c r="N36" s="179"/>
      <c r="O36" s="95"/>
      <c r="P36" s="113"/>
      <c r="Q36" s="96"/>
    </row>
    <row r="37" spans="1:17" s="11" customFormat="1" ht="18.899999999999999" customHeight="1" x14ac:dyDescent="0.25">
      <c r="A37" s="190">
        <v>31</v>
      </c>
      <c r="B37" s="94"/>
      <c r="C37" s="94"/>
      <c r="D37" s="95"/>
      <c r="E37" s="205"/>
      <c r="F37" s="112"/>
      <c r="G37" s="112"/>
      <c r="H37" s="95"/>
      <c r="I37" s="95"/>
      <c r="J37" s="187"/>
      <c r="K37" s="185"/>
      <c r="L37" s="189"/>
      <c r="M37" s="216"/>
      <c r="N37" s="179"/>
      <c r="O37" s="95"/>
      <c r="P37" s="113"/>
      <c r="Q37" s="96"/>
    </row>
    <row r="38" spans="1:17" s="11" customFormat="1" ht="18.899999999999999" customHeight="1" x14ac:dyDescent="0.25">
      <c r="A38" s="190">
        <v>32</v>
      </c>
      <c r="B38" s="94"/>
      <c r="C38" s="94"/>
      <c r="D38" s="95"/>
      <c r="E38" s="205"/>
      <c r="F38" s="112"/>
      <c r="G38" s="112"/>
      <c r="H38" s="391"/>
      <c r="I38" s="219"/>
      <c r="J38" s="187"/>
      <c r="K38" s="185"/>
      <c r="L38" s="189"/>
      <c r="M38" s="216"/>
      <c r="N38" s="179"/>
      <c r="O38" s="96"/>
      <c r="P38" s="113"/>
      <c r="Q38" s="96"/>
    </row>
    <row r="39" spans="1:17" s="11" customFormat="1" ht="18.899999999999999" customHeight="1" x14ac:dyDescent="0.25">
      <c r="A39" s="190">
        <v>33</v>
      </c>
      <c r="B39" s="94"/>
      <c r="C39" s="94"/>
      <c r="D39" s="95"/>
      <c r="E39" s="205"/>
      <c r="F39" s="112"/>
      <c r="G39" s="112"/>
      <c r="H39" s="391"/>
      <c r="I39" s="219"/>
      <c r="J39" s="187"/>
      <c r="K39" s="185"/>
      <c r="L39" s="189"/>
      <c r="M39" s="216"/>
      <c r="N39" s="213"/>
      <c r="O39" s="182"/>
      <c r="P39" s="113"/>
      <c r="Q39" s="96"/>
    </row>
    <row r="40" spans="1:17" s="11" customFormat="1" ht="18.899999999999999" customHeight="1" x14ac:dyDescent="0.25">
      <c r="A40" s="190">
        <v>34</v>
      </c>
      <c r="B40" s="94"/>
      <c r="C40" s="94"/>
      <c r="D40" s="95"/>
      <c r="E40" s="205"/>
      <c r="F40" s="112"/>
      <c r="G40" s="112"/>
      <c r="H40" s="391"/>
      <c r="I40" s="219"/>
      <c r="J40" s="187" t="e">
        <f>IF(AND(Q40="",#REF!&gt;0,#REF!&lt;5),K40,)</f>
        <v>#REF!</v>
      </c>
      <c r="K40" s="185" t="str">
        <f>IF(D40="","ZZZ9",IF(AND(#REF!&gt;0,#REF!&lt;5),D40&amp;#REF!,D40&amp;"9"))</f>
        <v>ZZZ9</v>
      </c>
      <c r="L40" s="189">
        <f t="shared" ref="L40:L71" si="0">IF(Q40="",999,Q40)</f>
        <v>999</v>
      </c>
      <c r="M40" s="216">
        <f t="shared" ref="M40:M71" si="1">IF(P40=999,999,1)</f>
        <v>999</v>
      </c>
      <c r="N40" s="213"/>
      <c r="O40" s="182"/>
      <c r="P40" s="113">
        <f t="shared" ref="P40:P71" si="2">IF(N40="DA",1,IF(N40="WC",2,IF(N40="SE",3,IF(N40="Q",4,IF(N40="LL",5,999)))))</f>
        <v>999</v>
      </c>
      <c r="Q40" s="96"/>
    </row>
    <row r="41" spans="1:17" s="11" customFormat="1" ht="18.899999999999999" customHeight="1" x14ac:dyDescent="0.25">
      <c r="A41" s="190">
        <v>35</v>
      </c>
      <c r="B41" s="94"/>
      <c r="C41" s="94"/>
      <c r="D41" s="95"/>
      <c r="E41" s="205"/>
      <c r="F41" s="112"/>
      <c r="G41" s="112"/>
      <c r="H41" s="391"/>
      <c r="I41" s="219"/>
      <c r="J41" s="187" t="e">
        <f>IF(AND(Q41="",#REF!&gt;0,#REF!&lt;5),K41,)</f>
        <v>#REF!</v>
      </c>
      <c r="K41" s="185" t="str">
        <f>IF(D41="","ZZZ9",IF(AND(#REF!&gt;0,#REF!&lt;5),D41&amp;#REF!,D41&amp;"9"))</f>
        <v>ZZZ9</v>
      </c>
      <c r="L41" s="189">
        <f t="shared" si="0"/>
        <v>999</v>
      </c>
      <c r="M41" s="216">
        <f t="shared" si="1"/>
        <v>999</v>
      </c>
      <c r="N41" s="213"/>
      <c r="O41" s="182"/>
      <c r="P41" s="113">
        <f t="shared" si="2"/>
        <v>999</v>
      </c>
      <c r="Q41" s="96"/>
    </row>
    <row r="42" spans="1:17" s="11" customFormat="1" ht="18.899999999999999" customHeight="1" x14ac:dyDescent="0.25">
      <c r="A42" s="190">
        <v>36</v>
      </c>
      <c r="B42" s="94"/>
      <c r="C42" s="94"/>
      <c r="D42" s="95"/>
      <c r="E42" s="205"/>
      <c r="F42" s="112"/>
      <c r="G42" s="112"/>
      <c r="H42" s="391"/>
      <c r="I42" s="219"/>
      <c r="J42" s="187" t="e">
        <f>IF(AND(Q42="",#REF!&gt;0,#REF!&lt;5),K42,)</f>
        <v>#REF!</v>
      </c>
      <c r="K42" s="185" t="str">
        <f>IF(D42="","ZZZ9",IF(AND(#REF!&gt;0,#REF!&lt;5),D42&amp;#REF!,D42&amp;"9"))</f>
        <v>ZZZ9</v>
      </c>
      <c r="L42" s="189">
        <f t="shared" si="0"/>
        <v>999</v>
      </c>
      <c r="M42" s="216">
        <f t="shared" si="1"/>
        <v>999</v>
      </c>
      <c r="N42" s="213"/>
      <c r="O42" s="182"/>
      <c r="P42" s="113">
        <f t="shared" si="2"/>
        <v>999</v>
      </c>
      <c r="Q42" s="96"/>
    </row>
    <row r="43" spans="1:17" s="11" customFormat="1" ht="18.899999999999999" customHeight="1" x14ac:dyDescent="0.25">
      <c r="A43" s="190">
        <v>37</v>
      </c>
      <c r="B43" s="94"/>
      <c r="C43" s="94"/>
      <c r="D43" s="95"/>
      <c r="E43" s="205"/>
      <c r="F43" s="112"/>
      <c r="G43" s="112"/>
      <c r="H43" s="391"/>
      <c r="I43" s="219"/>
      <c r="J43" s="187" t="e">
        <f>IF(AND(Q43="",#REF!&gt;0,#REF!&lt;5),K43,)</f>
        <v>#REF!</v>
      </c>
      <c r="K43" s="185" t="str">
        <f>IF(D43="","ZZZ9",IF(AND(#REF!&gt;0,#REF!&lt;5),D43&amp;#REF!,D43&amp;"9"))</f>
        <v>ZZZ9</v>
      </c>
      <c r="L43" s="189">
        <f t="shared" si="0"/>
        <v>999</v>
      </c>
      <c r="M43" s="216">
        <f t="shared" si="1"/>
        <v>999</v>
      </c>
      <c r="N43" s="213"/>
      <c r="O43" s="182"/>
      <c r="P43" s="113">
        <f t="shared" si="2"/>
        <v>999</v>
      </c>
      <c r="Q43" s="96"/>
    </row>
    <row r="44" spans="1:17" s="11" customFormat="1" ht="18.899999999999999" customHeight="1" x14ac:dyDescent="0.25">
      <c r="A44" s="190">
        <v>38</v>
      </c>
      <c r="B44" s="94"/>
      <c r="C44" s="94"/>
      <c r="D44" s="95"/>
      <c r="E44" s="205"/>
      <c r="F44" s="112"/>
      <c r="G44" s="112"/>
      <c r="H44" s="391"/>
      <c r="I44" s="219"/>
      <c r="J44" s="187" t="e">
        <f>IF(AND(Q44="",#REF!&gt;0,#REF!&lt;5),K44,)</f>
        <v>#REF!</v>
      </c>
      <c r="K44" s="185" t="str">
        <f>IF(D44="","ZZZ9",IF(AND(#REF!&gt;0,#REF!&lt;5),D44&amp;#REF!,D44&amp;"9"))</f>
        <v>ZZZ9</v>
      </c>
      <c r="L44" s="189">
        <f t="shared" si="0"/>
        <v>999</v>
      </c>
      <c r="M44" s="216">
        <f t="shared" si="1"/>
        <v>999</v>
      </c>
      <c r="N44" s="213"/>
      <c r="O44" s="182"/>
      <c r="P44" s="113">
        <f t="shared" si="2"/>
        <v>999</v>
      </c>
      <c r="Q44" s="96"/>
    </row>
    <row r="45" spans="1:17" s="11" customFormat="1" ht="18.899999999999999" customHeight="1" x14ac:dyDescent="0.25">
      <c r="A45" s="190">
        <v>39</v>
      </c>
      <c r="B45" s="94"/>
      <c r="C45" s="94"/>
      <c r="D45" s="95"/>
      <c r="E45" s="205"/>
      <c r="F45" s="112"/>
      <c r="G45" s="112"/>
      <c r="H45" s="391"/>
      <c r="I45" s="219"/>
      <c r="J45" s="187" t="e">
        <f>IF(AND(Q45="",#REF!&gt;0,#REF!&lt;5),K45,)</f>
        <v>#REF!</v>
      </c>
      <c r="K45" s="185" t="str">
        <f>IF(D45="","ZZZ9",IF(AND(#REF!&gt;0,#REF!&lt;5),D45&amp;#REF!,D45&amp;"9"))</f>
        <v>ZZZ9</v>
      </c>
      <c r="L45" s="189">
        <f t="shared" si="0"/>
        <v>999</v>
      </c>
      <c r="M45" s="216">
        <f t="shared" si="1"/>
        <v>999</v>
      </c>
      <c r="N45" s="213"/>
      <c r="O45" s="182"/>
      <c r="P45" s="113">
        <f t="shared" si="2"/>
        <v>999</v>
      </c>
      <c r="Q45" s="96"/>
    </row>
    <row r="46" spans="1:17" s="11" customFormat="1" ht="18.899999999999999" customHeight="1" x14ac:dyDescent="0.25">
      <c r="A46" s="190">
        <v>40</v>
      </c>
      <c r="B46" s="94"/>
      <c r="C46" s="94"/>
      <c r="D46" s="95"/>
      <c r="E46" s="205"/>
      <c r="F46" s="112"/>
      <c r="G46" s="112"/>
      <c r="H46" s="391"/>
      <c r="I46" s="219"/>
      <c r="J46" s="187" t="e">
        <f>IF(AND(Q46="",#REF!&gt;0,#REF!&lt;5),K46,)</f>
        <v>#REF!</v>
      </c>
      <c r="K46" s="185" t="str">
        <f>IF(D46="","ZZZ9",IF(AND(#REF!&gt;0,#REF!&lt;5),D46&amp;#REF!,D46&amp;"9"))</f>
        <v>ZZZ9</v>
      </c>
      <c r="L46" s="189">
        <f t="shared" si="0"/>
        <v>999</v>
      </c>
      <c r="M46" s="216">
        <f t="shared" si="1"/>
        <v>999</v>
      </c>
      <c r="N46" s="213"/>
      <c r="O46" s="182"/>
      <c r="P46" s="113">
        <f t="shared" si="2"/>
        <v>999</v>
      </c>
      <c r="Q46" s="96"/>
    </row>
    <row r="47" spans="1:17" s="11" customFormat="1" ht="18.899999999999999" customHeight="1" x14ac:dyDescent="0.25">
      <c r="A47" s="190">
        <v>41</v>
      </c>
      <c r="B47" s="94"/>
      <c r="C47" s="94"/>
      <c r="D47" s="95"/>
      <c r="E47" s="205"/>
      <c r="F47" s="112"/>
      <c r="G47" s="112"/>
      <c r="H47" s="391"/>
      <c r="I47" s="219"/>
      <c r="J47" s="187" t="e">
        <f>IF(AND(Q47="",#REF!&gt;0,#REF!&lt;5),K47,)</f>
        <v>#REF!</v>
      </c>
      <c r="K47" s="185" t="str">
        <f>IF(D47="","ZZZ9",IF(AND(#REF!&gt;0,#REF!&lt;5),D47&amp;#REF!,D47&amp;"9"))</f>
        <v>ZZZ9</v>
      </c>
      <c r="L47" s="189">
        <f t="shared" si="0"/>
        <v>999</v>
      </c>
      <c r="M47" s="216">
        <f t="shared" si="1"/>
        <v>999</v>
      </c>
      <c r="N47" s="213"/>
      <c r="O47" s="182"/>
      <c r="P47" s="113">
        <f t="shared" si="2"/>
        <v>999</v>
      </c>
      <c r="Q47" s="96"/>
    </row>
    <row r="48" spans="1:17" s="11" customFormat="1" ht="18.899999999999999" customHeight="1" x14ac:dyDescent="0.25">
      <c r="A48" s="190">
        <v>42</v>
      </c>
      <c r="B48" s="94"/>
      <c r="C48" s="94"/>
      <c r="D48" s="95"/>
      <c r="E48" s="205"/>
      <c r="F48" s="112"/>
      <c r="G48" s="112"/>
      <c r="H48" s="391"/>
      <c r="I48" s="219"/>
      <c r="J48" s="187" t="e">
        <f>IF(AND(Q48="",#REF!&gt;0,#REF!&lt;5),K48,)</f>
        <v>#REF!</v>
      </c>
      <c r="K48" s="185" t="str">
        <f>IF(D48="","ZZZ9",IF(AND(#REF!&gt;0,#REF!&lt;5),D48&amp;#REF!,D48&amp;"9"))</f>
        <v>ZZZ9</v>
      </c>
      <c r="L48" s="189">
        <f t="shared" si="0"/>
        <v>999</v>
      </c>
      <c r="M48" s="216">
        <f t="shared" si="1"/>
        <v>999</v>
      </c>
      <c r="N48" s="213"/>
      <c r="O48" s="182"/>
      <c r="P48" s="113">
        <f t="shared" si="2"/>
        <v>999</v>
      </c>
      <c r="Q48" s="96"/>
    </row>
    <row r="49" spans="1:17" s="11" customFormat="1" ht="18.899999999999999" customHeight="1" x14ac:dyDescent="0.25">
      <c r="A49" s="190">
        <v>43</v>
      </c>
      <c r="B49" s="94"/>
      <c r="C49" s="94"/>
      <c r="D49" s="95"/>
      <c r="E49" s="205"/>
      <c r="F49" s="112"/>
      <c r="G49" s="112"/>
      <c r="H49" s="391"/>
      <c r="I49" s="219"/>
      <c r="J49" s="187" t="e">
        <f>IF(AND(Q49="",#REF!&gt;0,#REF!&lt;5),K49,)</f>
        <v>#REF!</v>
      </c>
      <c r="K49" s="185" t="str">
        <f>IF(D49="","ZZZ9",IF(AND(#REF!&gt;0,#REF!&lt;5),D49&amp;#REF!,D49&amp;"9"))</f>
        <v>ZZZ9</v>
      </c>
      <c r="L49" s="189">
        <f t="shared" si="0"/>
        <v>999</v>
      </c>
      <c r="M49" s="216">
        <f t="shared" si="1"/>
        <v>999</v>
      </c>
      <c r="N49" s="213"/>
      <c r="O49" s="182"/>
      <c r="P49" s="113">
        <f t="shared" si="2"/>
        <v>999</v>
      </c>
      <c r="Q49" s="96"/>
    </row>
    <row r="50" spans="1:17" s="11" customFormat="1" ht="18.899999999999999" customHeight="1" x14ac:dyDescent="0.25">
      <c r="A50" s="190">
        <v>44</v>
      </c>
      <c r="B50" s="94"/>
      <c r="C50" s="94"/>
      <c r="D50" s="95"/>
      <c r="E50" s="205"/>
      <c r="F50" s="112"/>
      <c r="G50" s="112"/>
      <c r="H50" s="391"/>
      <c r="I50" s="219"/>
      <c r="J50" s="187" t="e">
        <f>IF(AND(Q50="",#REF!&gt;0,#REF!&lt;5),K50,)</f>
        <v>#REF!</v>
      </c>
      <c r="K50" s="185" t="str">
        <f>IF(D50="","ZZZ9",IF(AND(#REF!&gt;0,#REF!&lt;5),D50&amp;#REF!,D50&amp;"9"))</f>
        <v>ZZZ9</v>
      </c>
      <c r="L50" s="189">
        <f t="shared" si="0"/>
        <v>999</v>
      </c>
      <c r="M50" s="216">
        <f t="shared" si="1"/>
        <v>999</v>
      </c>
      <c r="N50" s="213"/>
      <c r="O50" s="182"/>
      <c r="P50" s="113">
        <f t="shared" si="2"/>
        <v>999</v>
      </c>
      <c r="Q50" s="96"/>
    </row>
    <row r="51" spans="1:17" s="11" customFormat="1" ht="18.899999999999999" customHeight="1" x14ac:dyDescent="0.25">
      <c r="A51" s="190">
        <v>45</v>
      </c>
      <c r="B51" s="94"/>
      <c r="C51" s="94"/>
      <c r="D51" s="95"/>
      <c r="E51" s="205"/>
      <c r="F51" s="112"/>
      <c r="G51" s="112"/>
      <c r="H51" s="391"/>
      <c r="I51" s="219"/>
      <c r="J51" s="187" t="e">
        <f>IF(AND(Q51="",#REF!&gt;0,#REF!&lt;5),K51,)</f>
        <v>#REF!</v>
      </c>
      <c r="K51" s="185" t="str">
        <f>IF(D51="","ZZZ9",IF(AND(#REF!&gt;0,#REF!&lt;5),D51&amp;#REF!,D51&amp;"9"))</f>
        <v>ZZZ9</v>
      </c>
      <c r="L51" s="189">
        <f t="shared" si="0"/>
        <v>999</v>
      </c>
      <c r="M51" s="216">
        <f t="shared" si="1"/>
        <v>999</v>
      </c>
      <c r="N51" s="213"/>
      <c r="O51" s="182"/>
      <c r="P51" s="113">
        <f t="shared" si="2"/>
        <v>999</v>
      </c>
      <c r="Q51" s="96"/>
    </row>
    <row r="52" spans="1:17" s="11" customFormat="1" ht="18.899999999999999" customHeight="1" x14ac:dyDescent="0.25">
      <c r="A52" s="190">
        <v>46</v>
      </c>
      <c r="B52" s="94"/>
      <c r="C52" s="94"/>
      <c r="D52" s="95"/>
      <c r="E52" s="205"/>
      <c r="F52" s="112"/>
      <c r="G52" s="112"/>
      <c r="H52" s="391"/>
      <c r="I52" s="219"/>
      <c r="J52" s="187" t="e">
        <f>IF(AND(Q52="",#REF!&gt;0,#REF!&lt;5),K52,)</f>
        <v>#REF!</v>
      </c>
      <c r="K52" s="185" t="str">
        <f>IF(D52="","ZZZ9",IF(AND(#REF!&gt;0,#REF!&lt;5),D52&amp;#REF!,D52&amp;"9"))</f>
        <v>ZZZ9</v>
      </c>
      <c r="L52" s="189">
        <f t="shared" si="0"/>
        <v>999</v>
      </c>
      <c r="M52" s="216">
        <f t="shared" si="1"/>
        <v>999</v>
      </c>
      <c r="N52" s="213"/>
      <c r="O52" s="182"/>
      <c r="P52" s="113">
        <f t="shared" si="2"/>
        <v>999</v>
      </c>
      <c r="Q52" s="96"/>
    </row>
    <row r="53" spans="1:17" s="11" customFormat="1" ht="18.899999999999999" customHeight="1" x14ac:dyDescent="0.25">
      <c r="A53" s="190">
        <v>47</v>
      </c>
      <c r="B53" s="94"/>
      <c r="C53" s="94"/>
      <c r="D53" s="95"/>
      <c r="E53" s="205"/>
      <c r="F53" s="112"/>
      <c r="G53" s="112"/>
      <c r="H53" s="391"/>
      <c r="I53" s="219"/>
      <c r="J53" s="187" t="e">
        <f>IF(AND(Q53="",#REF!&gt;0,#REF!&lt;5),K53,)</f>
        <v>#REF!</v>
      </c>
      <c r="K53" s="185" t="str">
        <f>IF(D53="","ZZZ9",IF(AND(#REF!&gt;0,#REF!&lt;5),D53&amp;#REF!,D53&amp;"9"))</f>
        <v>ZZZ9</v>
      </c>
      <c r="L53" s="189">
        <f t="shared" si="0"/>
        <v>999</v>
      </c>
      <c r="M53" s="216">
        <f t="shared" si="1"/>
        <v>999</v>
      </c>
      <c r="N53" s="213"/>
      <c r="O53" s="182"/>
      <c r="P53" s="113">
        <f t="shared" si="2"/>
        <v>999</v>
      </c>
      <c r="Q53" s="96"/>
    </row>
    <row r="54" spans="1:17" s="11" customFormat="1" ht="18.899999999999999" customHeight="1" x14ac:dyDescent="0.25">
      <c r="A54" s="190">
        <v>48</v>
      </c>
      <c r="B54" s="94"/>
      <c r="C54" s="94"/>
      <c r="D54" s="95"/>
      <c r="E54" s="205"/>
      <c r="F54" s="112"/>
      <c r="G54" s="112"/>
      <c r="H54" s="391"/>
      <c r="I54" s="219"/>
      <c r="J54" s="187" t="e">
        <f>IF(AND(Q54="",#REF!&gt;0,#REF!&lt;5),K54,)</f>
        <v>#REF!</v>
      </c>
      <c r="K54" s="185" t="str">
        <f>IF(D54="","ZZZ9",IF(AND(#REF!&gt;0,#REF!&lt;5),D54&amp;#REF!,D54&amp;"9"))</f>
        <v>ZZZ9</v>
      </c>
      <c r="L54" s="189">
        <f t="shared" si="0"/>
        <v>999</v>
      </c>
      <c r="M54" s="216">
        <f t="shared" si="1"/>
        <v>999</v>
      </c>
      <c r="N54" s="213"/>
      <c r="O54" s="182"/>
      <c r="P54" s="113">
        <f t="shared" si="2"/>
        <v>999</v>
      </c>
      <c r="Q54" s="96"/>
    </row>
    <row r="55" spans="1:17" s="11" customFormat="1" ht="18.899999999999999" customHeight="1" x14ac:dyDescent="0.25">
      <c r="A55" s="190">
        <v>49</v>
      </c>
      <c r="B55" s="94"/>
      <c r="C55" s="94"/>
      <c r="D55" s="95"/>
      <c r="E55" s="205"/>
      <c r="F55" s="112"/>
      <c r="G55" s="112"/>
      <c r="H55" s="391"/>
      <c r="I55" s="219"/>
      <c r="J55" s="187" t="e">
        <f>IF(AND(Q55="",#REF!&gt;0,#REF!&lt;5),K55,)</f>
        <v>#REF!</v>
      </c>
      <c r="K55" s="185" t="str">
        <f>IF(D55="","ZZZ9",IF(AND(#REF!&gt;0,#REF!&lt;5),D55&amp;#REF!,D55&amp;"9"))</f>
        <v>ZZZ9</v>
      </c>
      <c r="L55" s="189">
        <f t="shared" si="0"/>
        <v>999</v>
      </c>
      <c r="M55" s="216">
        <f t="shared" si="1"/>
        <v>999</v>
      </c>
      <c r="N55" s="213"/>
      <c r="O55" s="182"/>
      <c r="P55" s="113">
        <f t="shared" si="2"/>
        <v>999</v>
      </c>
      <c r="Q55" s="96"/>
    </row>
    <row r="56" spans="1:17" s="11" customFormat="1" ht="18.899999999999999" customHeight="1" x14ac:dyDescent="0.25">
      <c r="A56" s="190">
        <v>50</v>
      </c>
      <c r="B56" s="94"/>
      <c r="C56" s="94"/>
      <c r="D56" s="95"/>
      <c r="E56" s="205"/>
      <c r="F56" s="112"/>
      <c r="G56" s="112"/>
      <c r="H56" s="391"/>
      <c r="I56" s="219"/>
      <c r="J56" s="187" t="e">
        <f>IF(AND(Q56="",#REF!&gt;0,#REF!&lt;5),K56,)</f>
        <v>#REF!</v>
      </c>
      <c r="K56" s="185" t="str">
        <f>IF(D56="","ZZZ9",IF(AND(#REF!&gt;0,#REF!&lt;5),D56&amp;#REF!,D56&amp;"9"))</f>
        <v>ZZZ9</v>
      </c>
      <c r="L56" s="189">
        <f t="shared" si="0"/>
        <v>999</v>
      </c>
      <c r="M56" s="216">
        <f t="shared" si="1"/>
        <v>999</v>
      </c>
      <c r="N56" s="213"/>
      <c r="O56" s="182"/>
      <c r="P56" s="113">
        <f t="shared" si="2"/>
        <v>999</v>
      </c>
      <c r="Q56" s="96"/>
    </row>
    <row r="57" spans="1:17" s="11" customFormat="1" ht="18.899999999999999" customHeight="1" x14ac:dyDescent="0.25">
      <c r="A57" s="190">
        <v>51</v>
      </c>
      <c r="B57" s="94"/>
      <c r="C57" s="94"/>
      <c r="D57" s="95"/>
      <c r="E57" s="205"/>
      <c r="F57" s="112"/>
      <c r="G57" s="112"/>
      <c r="H57" s="391"/>
      <c r="I57" s="219"/>
      <c r="J57" s="187" t="e">
        <f>IF(AND(Q57="",#REF!&gt;0,#REF!&lt;5),K57,)</f>
        <v>#REF!</v>
      </c>
      <c r="K57" s="185" t="str">
        <f>IF(D57="","ZZZ9",IF(AND(#REF!&gt;0,#REF!&lt;5),D57&amp;#REF!,D57&amp;"9"))</f>
        <v>ZZZ9</v>
      </c>
      <c r="L57" s="189">
        <f t="shared" si="0"/>
        <v>999</v>
      </c>
      <c r="M57" s="216">
        <f t="shared" si="1"/>
        <v>999</v>
      </c>
      <c r="N57" s="213"/>
      <c r="O57" s="182"/>
      <c r="P57" s="113">
        <f t="shared" si="2"/>
        <v>999</v>
      </c>
      <c r="Q57" s="96"/>
    </row>
    <row r="58" spans="1:17" s="11" customFormat="1" ht="18.899999999999999" customHeight="1" x14ac:dyDescent="0.25">
      <c r="A58" s="190">
        <v>52</v>
      </c>
      <c r="B58" s="94"/>
      <c r="C58" s="94"/>
      <c r="D58" s="95"/>
      <c r="E58" s="205"/>
      <c r="F58" s="112"/>
      <c r="G58" s="112"/>
      <c r="H58" s="391"/>
      <c r="I58" s="219"/>
      <c r="J58" s="187" t="e">
        <f>IF(AND(Q58="",#REF!&gt;0,#REF!&lt;5),K58,)</f>
        <v>#REF!</v>
      </c>
      <c r="K58" s="185" t="str">
        <f>IF(D58="","ZZZ9",IF(AND(#REF!&gt;0,#REF!&lt;5),D58&amp;#REF!,D58&amp;"9"))</f>
        <v>ZZZ9</v>
      </c>
      <c r="L58" s="189">
        <f t="shared" si="0"/>
        <v>999</v>
      </c>
      <c r="M58" s="216">
        <f t="shared" si="1"/>
        <v>999</v>
      </c>
      <c r="N58" s="213"/>
      <c r="O58" s="182"/>
      <c r="P58" s="113">
        <f t="shared" si="2"/>
        <v>999</v>
      </c>
      <c r="Q58" s="96"/>
    </row>
    <row r="59" spans="1:17" s="11" customFormat="1" ht="18.899999999999999" customHeight="1" x14ac:dyDescent="0.25">
      <c r="A59" s="190">
        <v>53</v>
      </c>
      <c r="B59" s="94"/>
      <c r="C59" s="94"/>
      <c r="D59" s="95"/>
      <c r="E59" s="205"/>
      <c r="F59" s="112"/>
      <c r="G59" s="112"/>
      <c r="H59" s="391"/>
      <c r="I59" s="219"/>
      <c r="J59" s="187" t="e">
        <f>IF(AND(Q59="",#REF!&gt;0,#REF!&lt;5),K59,)</f>
        <v>#REF!</v>
      </c>
      <c r="K59" s="185" t="str">
        <f>IF(D59="","ZZZ9",IF(AND(#REF!&gt;0,#REF!&lt;5),D59&amp;#REF!,D59&amp;"9"))</f>
        <v>ZZZ9</v>
      </c>
      <c r="L59" s="189">
        <f t="shared" si="0"/>
        <v>999</v>
      </c>
      <c r="M59" s="216">
        <f t="shared" si="1"/>
        <v>999</v>
      </c>
      <c r="N59" s="213"/>
      <c r="O59" s="182"/>
      <c r="P59" s="113">
        <f t="shared" si="2"/>
        <v>999</v>
      </c>
      <c r="Q59" s="96"/>
    </row>
    <row r="60" spans="1:17" s="11" customFormat="1" ht="18.899999999999999" customHeight="1" x14ac:dyDescent="0.25">
      <c r="A60" s="190">
        <v>54</v>
      </c>
      <c r="B60" s="94"/>
      <c r="C60" s="94"/>
      <c r="D60" s="95"/>
      <c r="E60" s="205"/>
      <c r="F60" s="112"/>
      <c r="G60" s="112"/>
      <c r="H60" s="391"/>
      <c r="I60" s="219"/>
      <c r="J60" s="187" t="e">
        <f>IF(AND(Q60="",#REF!&gt;0,#REF!&lt;5),K60,)</f>
        <v>#REF!</v>
      </c>
      <c r="K60" s="185" t="str">
        <f>IF(D60="","ZZZ9",IF(AND(#REF!&gt;0,#REF!&lt;5),D60&amp;#REF!,D60&amp;"9"))</f>
        <v>ZZZ9</v>
      </c>
      <c r="L60" s="189">
        <f t="shared" si="0"/>
        <v>999</v>
      </c>
      <c r="M60" s="216">
        <f t="shared" si="1"/>
        <v>999</v>
      </c>
      <c r="N60" s="213"/>
      <c r="O60" s="182"/>
      <c r="P60" s="113">
        <f t="shared" si="2"/>
        <v>999</v>
      </c>
      <c r="Q60" s="96"/>
    </row>
    <row r="61" spans="1:17" s="11" customFormat="1" ht="18.899999999999999" customHeight="1" x14ac:dyDescent="0.25">
      <c r="A61" s="190">
        <v>55</v>
      </c>
      <c r="B61" s="94"/>
      <c r="C61" s="94"/>
      <c r="D61" s="95"/>
      <c r="E61" s="205"/>
      <c r="F61" s="112"/>
      <c r="G61" s="112"/>
      <c r="H61" s="391"/>
      <c r="I61" s="219"/>
      <c r="J61" s="187" t="e">
        <f>IF(AND(Q61="",#REF!&gt;0,#REF!&lt;5),K61,)</f>
        <v>#REF!</v>
      </c>
      <c r="K61" s="185" t="str">
        <f>IF(D61="","ZZZ9",IF(AND(#REF!&gt;0,#REF!&lt;5),D61&amp;#REF!,D61&amp;"9"))</f>
        <v>ZZZ9</v>
      </c>
      <c r="L61" s="189">
        <f t="shared" si="0"/>
        <v>999</v>
      </c>
      <c r="M61" s="216">
        <f t="shared" si="1"/>
        <v>999</v>
      </c>
      <c r="N61" s="213"/>
      <c r="O61" s="182"/>
      <c r="P61" s="113">
        <f t="shared" si="2"/>
        <v>999</v>
      </c>
      <c r="Q61" s="96"/>
    </row>
    <row r="62" spans="1:17" s="11" customFormat="1" ht="18.899999999999999" customHeight="1" x14ac:dyDescent="0.25">
      <c r="A62" s="190">
        <v>56</v>
      </c>
      <c r="B62" s="94"/>
      <c r="C62" s="94"/>
      <c r="D62" s="95"/>
      <c r="E62" s="205"/>
      <c r="F62" s="112"/>
      <c r="G62" s="112"/>
      <c r="H62" s="391"/>
      <c r="I62" s="219"/>
      <c r="J62" s="187" t="e">
        <f>IF(AND(Q62="",#REF!&gt;0,#REF!&lt;5),K62,)</f>
        <v>#REF!</v>
      </c>
      <c r="K62" s="185" t="str">
        <f>IF(D62="","ZZZ9",IF(AND(#REF!&gt;0,#REF!&lt;5),D62&amp;#REF!,D62&amp;"9"))</f>
        <v>ZZZ9</v>
      </c>
      <c r="L62" s="189">
        <f t="shared" si="0"/>
        <v>999</v>
      </c>
      <c r="M62" s="216">
        <f t="shared" si="1"/>
        <v>999</v>
      </c>
      <c r="N62" s="213"/>
      <c r="O62" s="182"/>
      <c r="P62" s="113">
        <f t="shared" si="2"/>
        <v>999</v>
      </c>
      <c r="Q62" s="96"/>
    </row>
    <row r="63" spans="1:17" s="11" customFormat="1" ht="18.899999999999999" customHeight="1" x14ac:dyDescent="0.25">
      <c r="A63" s="190">
        <v>57</v>
      </c>
      <c r="B63" s="94"/>
      <c r="C63" s="94"/>
      <c r="D63" s="95"/>
      <c r="E63" s="205"/>
      <c r="F63" s="112"/>
      <c r="G63" s="112"/>
      <c r="H63" s="391"/>
      <c r="I63" s="219"/>
      <c r="J63" s="187" t="e">
        <f>IF(AND(Q63="",#REF!&gt;0,#REF!&lt;5),K63,)</f>
        <v>#REF!</v>
      </c>
      <c r="K63" s="185" t="str">
        <f>IF(D63="","ZZZ9",IF(AND(#REF!&gt;0,#REF!&lt;5),D63&amp;#REF!,D63&amp;"9"))</f>
        <v>ZZZ9</v>
      </c>
      <c r="L63" s="189">
        <f t="shared" si="0"/>
        <v>999</v>
      </c>
      <c r="M63" s="216">
        <f t="shared" si="1"/>
        <v>999</v>
      </c>
      <c r="N63" s="213"/>
      <c r="O63" s="182"/>
      <c r="P63" s="113">
        <f t="shared" si="2"/>
        <v>999</v>
      </c>
      <c r="Q63" s="96"/>
    </row>
    <row r="64" spans="1:17" s="11" customFormat="1" ht="18.899999999999999" customHeight="1" x14ac:dyDescent="0.25">
      <c r="A64" s="190">
        <v>58</v>
      </c>
      <c r="B64" s="94"/>
      <c r="C64" s="94"/>
      <c r="D64" s="95"/>
      <c r="E64" s="205"/>
      <c r="F64" s="112"/>
      <c r="G64" s="112"/>
      <c r="H64" s="391"/>
      <c r="I64" s="219"/>
      <c r="J64" s="187" t="e">
        <f>IF(AND(Q64="",#REF!&gt;0,#REF!&lt;5),K64,)</f>
        <v>#REF!</v>
      </c>
      <c r="K64" s="185" t="str">
        <f>IF(D64="","ZZZ9",IF(AND(#REF!&gt;0,#REF!&lt;5),D64&amp;#REF!,D64&amp;"9"))</f>
        <v>ZZZ9</v>
      </c>
      <c r="L64" s="189">
        <f t="shared" si="0"/>
        <v>999</v>
      </c>
      <c r="M64" s="216">
        <f t="shared" si="1"/>
        <v>999</v>
      </c>
      <c r="N64" s="213"/>
      <c r="O64" s="182"/>
      <c r="P64" s="113">
        <f t="shared" si="2"/>
        <v>999</v>
      </c>
      <c r="Q64" s="96"/>
    </row>
    <row r="65" spans="1:17" s="11" customFormat="1" ht="18.899999999999999" customHeight="1" x14ac:dyDescent="0.25">
      <c r="A65" s="190">
        <v>59</v>
      </c>
      <c r="B65" s="94"/>
      <c r="C65" s="94"/>
      <c r="D65" s="95"/>
      <c r="E65" s="205"/>
      <c r="F65" s="112"/>
      <c r="G65" s="112"/>
      <c r="H65" s="391"/>
      <c r="I65" s="219"/>
      <c r="J65" s="187" t="e">
        <f>IF(AND(Q65="",#REF!&gt;0,#REF!&lt;5),K65,)</f>
        <v>#REF!</v>
      </c>
      <c r="K65" s="185" t="str">
        <f>IF(D65="","ZZZ9",IF(AND(#REF!&gt;0,#REF!&lt;5),D65&amp;#REF!,D65&amp;"9"))</f>
        <v>ZZZ9</v>
      </c>
      <c r="L65" s="189">
        <f t="shared" si="0"/>
        <v>999</v>
      </c>
      <c r="M65" s="216">
        <f t="shared" si="1"/>
        <v>999</v>
      </c>
      <c r="N65" s="213"/>
      <c r="O65" s="182"/>
      <c r="P65" s="113">
        <f t="shared" si="2"/>
        <v>999</v>
      </c>
      <c r="Q65" s="96"/>
    </row>
    <row r="66" spans="1:17" s="11" customFormat="1" ht="18.899999999999999" customHeight="1" x14ac:dyDescent="0.25">
      <c r="A66" s="190">
        <v>60</v>
      </c>
      <c r="B66" s="94"/>
      <c r="C66" s="94"/>
      <c r="D66" s="95"/>
      <c r="E66" s="205"/>
      <c r="F66" s="112"/>
      <c r="G66" s="112"/>
      <c r="H66" s="391"/>
      <c r="I66" s="219"/>
      <c r="J66" s="187" t="e">
        <f>IF(AND(Q66="",#REF!&gt;0,#REF!&lt;5),K66,)</f>
        <v>#REF!</v>
      </c>
      <c r="K66" s="185" t="str">
        <f>IF(D66="","ZZZ9",IF(AND(#REF!&gt;0,#REF!&lt;5),D66&amp;#REF!,D66&amp;"9"))</f>
        <v>ZZZ9</v>
      </c>
      <c r="L66" s="189">
        <f t="shared" si="0"/>
        <v>999</v>
      </c>
      <c r="M66" s="216">
        <f t="shared" si="1"/>
        <v>999</v>
      </c>
      <c r="N66" s="213"/>
      <c r="O66" s="182"/>
      <c r="P66" s="113">
        <f t="shared" si="2"/>
        <v>999</v>
      </c>
      <c r="Q66" s="96"/>
    </row>
    <row r="67" spans="1:17" s="11" customFormat="1" ht="18.899999999999999" customHeight="1" x14ac:dyDescent="0.25">
      <c r="A67" s="190">
        <v>61</v>
      </c>
      <c r="B67" s="94"/>
      <c r="C67" s="94"/>
      <c r="D67" s="95"/>
      <c r="E67" s="205"/>
      <c r="F67" s="112"/>
      <c r="G67" s="112"/>
      <c r="H67" s="391"/>
      <c r="I67" s="219"/>
      <c r="J67" s="187" t="e">
        <f>IF(AND(Q67="",#REF!&gt;0,#REF!&lt;5),K67,)</f>
        <v>#REF!</v>
      </c>
      <c r="K67" s="185" t="str">
        <f>IF(D67="","ZZZ9",IF(AND(#REF!&gt;0,#REF!&lt;5),D67&amp;#REF!,D67&amp;"9"))</f>
        <v>ZZZ9</v>
      </c>
      <c r="L67" s="189">
        <f t="shared" si="0"/>
        <v>999</v>
      </c>
      <c r="M67" s="216">
        <f t="shared" si="1"/>
        <v>999</v>
      </c>
      <c r="N67" s="213"/>
      <c r="O67" s="182"/>
      <c r="P67" s="113">
        <f t="shared" si="2"/>
        <v>999</v>
      </c>
      <c r="Q67" s="96"/>
    </row>
    <row r="68" spans="1:17" s="11" customFormat="1" ht="18.899999999999999" customHeight="1" x14ac:dyDescent="0.25">
      <c r="A68" s="190">
        <v>62</v>
      </c>
      <c r="B68" s="94"/>
      <c r="C68" s="94"/>
      <c r="D68" s="95"/>
      <c r="E68" s="205"/>
      <c r="F68" s="112"/>
      <c r="G68" s="112"/>
      <c r="H68" s="391"/>
      <c r="I68" s="219"/>
      <c r="J68" s="187" t="e">
        <f>IF(AND(Q68="",#REF!&gt;0,#REF!&lt;5),K68,)</f>
        <v>#REF!</v>
      </c>
      <c r="K68" s="185" t="str">
        <f>IF(D68="","ZZZ9",IF(AND(#REF!&gt;0,#REF!&lt;5),D68&amp;#REF!,D68&amp;"9"))</f>
        <v>ZZZ9</v>
      </c>
      <c r="L68" s="189">
        <f t="shared" si="0"/>
        <v>999</v>
      </c>
      <c r="M68" s="216">
        <f t="shared" si="1"/>
        <v>999</v>
      </c>
      <c r="N68" s="213"/>
      <c r="O68" s="182"/>
      <c r="P68" s="113">
        <f t="shared" si="2"/>
        <v>999</v>
      </c>
      <c r="Q68" s="96"/>
    </row>
    <row r="69" spans="1:17" s="11" customFormat="1" ht="18.899999999999999" customHeight="1" x14ac:dyDescent="0.25">
      <c r="A69" s="190">
        <v>63</v>
      </c>
      <c r="B69" s="94"/>
      <c r="C69" s="94"/>
      <c r="D69" s="95"/>
      <c r="E69" s="205"/>
      <c r="F69" s="112"/>
      <c r="G69" s="112"/>
      <c r="H69" s="391"/>
      <c r="I69" s="219"/>
      <c r="J69" s="187" t="e">
        <f>IF(AND(Q69="",#REF!&gt;0,#REF!&lt;5),K69,)</f>
        <v>#REF!</v>
      </c>
      <c r="K69" s="185" t="str">
        <f>IF(D69="","ZZZ9",IF(AND(#REF!&gt;0,#REF!&lt;5),D69&amp;#REF!,D69&amp;"9"))</f>
        <v>ZZZ9</v>
      </c>
      <c r="L69" s="189">
        <f t="shared" si="0"/>
        <v>999</v>
      </c>
      <c r="M69" s="216">
        <f t="shared" si="1"/>
        <v>999</v>
      </c>
      <c r="N69" s="213"/>
      <c r="O69" s="182"/>
      <c r="P69" s="113">
        <f t="shared" si="2"/>
        <v>999</v>
      </c>
      <c r="Q69" s="96"/>
    </row>
    <row r="70" spans="1:17" s="11" customFormat="1" ht="18.899999999999999" customHeight="1" x14ac:dyDescent="0.25">
      <c r="A70" s="190">
        <v>64</v>
      </c>
      <c r="B70" s="94"/>
      <c r="C70" s="94"/>
      <c r="D70" s="95"/>
      <c r="E70" s="205"/>
      <c r="F70" s="112"/>
      <c r="G70" s="112"/>
      <c r="H70" s="391"/>
      <c r="I70" s="219"/>
      <c r="J70" s="187" t="e">
        <f>IF(AND(Q70="",#REF!&gt;0,#REF!&lt;5),K70,)</f>
        <v>#REF!</v>
      </c>
      <c r="K70" s="185" t="str">
        <f>IF(D70="","ZZZ9",IF(AND(#REF!&gt;0,#REF!&lt;5),D70&amp;#REF!,D70&amp;"9"))</f>
        <v>ZZZ9</v>
      </c>
      <c r="L70" s="189">
        <f t="shared" si="0"/>
        <v>999</v>
      </c>
      <c r="M70" s="216">
        <f t="shared" si="1"/>
        <v>999</v>
      </c>
      <c r="N70" s="213"/>
      <c r="O70" s="182"/>
      <c r="P70" s="113">
        <f t="shared" si="2"/>
        <v>999</v>
      </c>
      <c r="Q70" s="96"/>
    </row>
    <row r="71" spans="1:17" s="11" customFormat="1" ht="18.899999999999999" customHeight="1" x14ac:dyDescent="0.25">
      <c r="A71" s="190">
        <v>65</v>
      </c>
      <c r="B71" s="94"/>
      <c r="C71" s="94"/>
      <c r="D71" s="95"/>
      <c r="E71" s="205"/>
      <c r="F71" s="112"/>
      <c r="G71" s="112"/>
      <c r="H71" s="391"/>
      <c r="I71" s="219"/>
      <c r="J71" s="187" t="e">
        <f>IF(AND(Q71="",#REF!&gt;0,#REF!&lt;5),K71,)</f>
        <v>#REF!</v>
      </c>
      <c r="K71" s="185" t="str">
        <f>IF(D71="","ZZZ9",IF(AND(#REF!&gt;0,#REF!&lt;5),D71&amp;#REF!,D71&amp;"9"))</f>
        <v>ZZZ9</v>
      </c>
      <c r="L71" s="189">
        <f t="shared" si="0"/>
        <v>999</v>
      </c>
      <c r="M71" s="216">
        <f t="shared" si="1"/>
        <v>999</v>
      </c>
      <c r="N71" s="213"/>
      <c r="O71" s="182"/>
      <c r="P71" s="113">
        <f t="shared" si="2"/>
        <v>999</v>
      </c>
      <c r="Q71" s="96"/>
    </row>
    <row r="72" spans="1:17" s="11" customFormat="1" ht="18.899999999999999" customHeight="1" x14ac:dyDescent="0.25">
      <c r="A72" s="190">
        <v>66</v>
      </c>
      <c r="B72" s="94"/>
      <c r="C72" s="94"/>
      <c r="D72" s="95"/>
      <c r="E72" s="205"/>
      <c r="F72" s="112"/>
      <c r="G72" s="112"/>
      <c r="H72" s="391"/>
      <c r="I72" s="219"/>
      <c r="J72" s="187" t="e">
        <f>IF(AND(Q72="",#REF!&gt;0,#REF!&lt;5),K72,)</f>
        <v>#REF!</v>
      </c>
      <c r="K72" s="185" t="str">
        <f>IF(D72="","ZZZ9",IF(AND(#REF!&gt;0,#REF!&lt;5),D72&amp;#REF!,D72&amp;"9"))</f>
        <v>ZZZ9</v>
      </c>
      <c r="L72" s="189">
        <f t="shared" ref="L72:L100" si="3">IF(Q72="",999,Q72)</f>
        <v>999</v>
      </c>
      <c r="M72" s="216">
        <f t="shared" ref="M72:M100" si="4">IF(P72=999,999,1)</f>
        <v>999</v>
      </c>
      <c r="N72" s="213"/>
      <c r="O72" s="182"/>
      <c r="P72" s="113">
        <f t="shared" ref="P72:P100" si="5">IF(N72="DA",1,IF(N72="WC",2,IF(N72="SE",3,IF(N72="Q",4,IF(N72="LL",5,999)))))</f>
        <v>999</v>
      </c>
      <c r="Q72" s="96"/>
    </row>
    <row r="73" spans="1:17" s="11" customFormat="1" ht="18.899999999999999" customHeight="1" x14ac:dyDescent="0.25">
      <c r="A73" s="190">
        <v>67</v>
      </c>
      <c r="B73" s="94"/>
      <c r="C73" s="94"/>
      <c r="D73" s="95"/>
      <c r="E73" s="205"/>
      <c r="F73" s="112"/>
      <c r="G73" s="112"/>
      <c r="H73" s="391"/>
      <c r="I73" s="219"/>
      <c r="J73" s="187" t="e">
        <f>IF(AND(Q73="",#REF!&gt;0,#REF!&lt;5),K73,)</f>
        <v>#REF!</v>
      </c>
      <c r="K73" s="185" t="str">
        <f>IF(D73="","ZZZ9",IF(AND(#REF!&gt;0,#REF!&lt;5),D73&amp;#REF!,D73&amp;"9"))</f>
        <v>ZZZ9</v>
      </c>
      <c r="L73" s="189">
        <f t="shared" si="3"/>
        <v>999</v>
      </c>
      <c r="M73" s="216">
        <f t="shared" si="4"/>
        <v>999</v>
      </c>
      <c r="N73" s="213"/>
      <c r="O73" s="182"/>
      <c r="P73" s="113">
        <f t="shared" si="5"/>
        <v>999</v>
      </c>
      <c r="Q73" s="96"/>
    </row>
    <row r="74" spans="1:17" s="11" customFormat="1" ht="18.899999999999999" customHeight="1" x14ac:dyDescent="0.25">
      <c r="A74" s="190">
        <v>68</v>
      </c>
      <c r="B74" s="94"/>
      <c r="C74" s="94"/>
      <c r="D74" s="95"/>
      <c r="E74" s="205"/>
      <c r="F74" s="112"/>
      <c r="G74" s="112"/>
      <c r="H74" s="391"/>
      <c r="I74" s="219"/>
      <c r="J74" s="187" t="e">
        <f>IF(AND(Q74="",#REF!&gt;0,#REF!&lt;5),K74,)</f>
        <v>#REF!</v>
      </c>
      <c r="K74" s="185" t="str">
        <f>IF(D74="","ZZZ9",IF(AND(#REF!&gt;0,#REF!&lt;5),D74&amp;#REF!,D74&amp;"9"))</f>
        <v>ZZZ9</v>
      </c>
      <c r="L74" s="189">
        <f t="shared" si="3"/>
        <v>999</v>
      </c>
      <c r="M74" s="216">
        <f t="shared" si="4"/>
        <v>999</v>
      </c>
      <c r="N74" s="213"/>
      <c r="O74" s="182"/>
      <c r="P74" s="113">
        <f t="shared" si="5"/>
        <v>999</v>
      </c>
      <c r="Q74" s="96"/>
    </row>
    <row r="75" spans="1:17" s="11" customFormat="1" ht="18.899999999999999" customHeight="1" x14ac:dyDescent="0.25">
      <c r="A75" s="190">
        <v>69</v>
      </c>
      <c r="B75" s="94"/>
      <c r="C75" s="94"/>
      <c r="D75" s="95"/>
      <c r="E75" s="205"/>
      <c r="F75" s="112"/>
      <c r="G75" s="112"/>
      <c r="H75" s="391"/>
      <c r="I75" s="219"/>
      <c r="J75" s="187" t="e">
        <f>IF(AND(Q75="",#REF!&gt;0,#REF!&lt;5),K75,)</f>
        <v>#REF!</v>
      </c>
      <c r="K75" s="185" t="str">
        <f>IF(D75="","ZZZ9",IF(AND(#REF!&gt;0,#REF!&lt;5),D75&amp;#REF!,D75&amp;"9"))</f>
        <v>ZZZ9</v>
      </c>
      <c r="L75" s="189">
        <f t="shared" si="3"/>
        <v>999</v>
      </c>
      <c r="M75" s="216">
        <f t="shared" si="4"/>
        <v>999</v>
      </c>
      <c r="N75" s="213"/>
      <c r="O75" s="182"/>
      <c r="P75" s="113">
        <f t="shared" si="5"/>
        <v>999</v>
      </c>
      <c r="Q75" s="96"/>
    </row>
    <row r="76" spans="1:17" s="11" customFormat="1" ht="18.899999999999999" customHeight="1" x14ac:dyDescent="0.25">
      <c r="A76" s="190">
        <v>70</v>
      </c>
      <c r="B76" s="94"/>
      <c r="C76" s="94"/>
      <c r="D76" s="95"/>
      <c r="E76" s="205"/>
      <c r="F76" s="112"/>
      <c r="G76" s="112"/>
      <c r="H76" s="391"/>
      <c r="I76" s="219"/>
      <c r="J76" s="187" t="e">
        <f>IF(AND(Q76="",#REF!&gt;0,#REF!&lt;5),K76,)</f>
        <v>#REF!</v>
      </c>
      <c r="K76" s="185" t="str">
        <f>IF(D76="","ZZZ9",IF(AND(#REF!&gt;0,#REF!&lt;5),D76&amp;#REF!,D76&amp;"9"))</f>
        <v>ZZZ9</v>
      </c>
      <c r="L76" s="189">
        <f t="shared" si="3"/>
        <v>999</v>
      </c>
      <c r="M76" s="216">
        <f t="shared" si="4"/>
        <v>999</v>
      </c>
      <c r="N76" s="213"/>
      <c r="O76" s="182"/>
      <c r="P76" s="113">
        <f t="shared" si="5"/>
        <v>999</v>
      </c>
      <c r="Q76" s="96"/>
    </row>
    <row r="77" spans="1:17" s="11" customFormat="1" ht="18.899999999999999" customHeight="1" x14ac:dyDescent="0.25">
      <c r="A77" s="190">
        <v>71</v>
      </c>
      <c r="B77" s="94"/>
      <c r="C77" s="94"/>
      <c r="D77" s="95"/>
      <c r="E77" s="205"/>
      <c r="F77" s="112"/>
      <c r="G77" s="112"/>
      <c r="H77" s="391"/>
      <c r="I77" s="219"/>
      <c r="J77" s="187" t="e">
        <f>IF(AND(Q77="",#REF!&gt;0,#REF!&lt;5),K77,)</f>
        <v>#REF!</v>
      </c>
      <c r="K77" s="185" t="str">
        <f>IF(D77="","ZZZ9",IF(AND(#REF!&gt;0,#REF!&lt;5),D77&amp;#REF!,D77&amp;"9"))</f>
        <v>ZZZ9</v>
      </c>
      <c r="L77" s="189">
        <f t="shared" si="3"/>
        <v>999</v>
      </c>
      <c r="M77" s="216">
        <f t="shared" si="4"/>
        <v>999</v>
      </c>
      <c r="N77" s="213"/>
      <c r="O77" s="182"/>
      <c r="P77" s="113">
        <f t="shared" si="5"/>
        <v>999</v>
      </c>
      <c r="Q77" s="96"/>
    </row>
    <row r="78" spans="1:17" s="11" customFormat="1" ht="18.899999999999999" customHeight="1" x14ac:dyDescent="0.25">
      <c r="A78" s="190">
        <v>72</v>
      </c>
      <c r="B78" s="94"/>
      <c r="C78" s="94"/>
      <c r="D78" s="95"/>
      <c r="E78" s="205"/>
      <c r="F78" s="112"/>
      <c r="G78" s="112"/>
      <c r="H78" s="391"/>
      <c r="I78" s="219"/>
      <c r="J78" s="187" t="e">
        <f>IF(AND(Q78="",#REF!&gt;0,#REF!&lt;5),K78,)</f>
        <v>#REF!</v>
      </c>
      <c r="K78" s="185" t="str">
        <f>IF(D78="","ZZZ9",IF(AND(#REF!&gt;0,#REF!&lt;5),D78&amp;#REF!,D78&amp;"9"))</f>
        <v>ZZZ9</v>
      </c>
      <c r="L78" s="189">
        <f t="shared" si="3"/>
        <v>999</v>
      </c>
      <c r="M78" s="216">
        <f t="shared" si="4"/>
        <v>999</v>
      </c>
      <c r="N78" s="213"/>
      <c r="O78" s="182"/>
      <c r="P78" s="113">
        <f t="shared" si="5"/>
        <v>999</v>
      </c>
      <c r="Q78" s="96"/>
    </row>
    <row r="79" spans="1:17" s="11" customFormat="1" ht="18.899999999999999" customHeight="1" x14ac:dyDescent="0.25">
      <c r="A79" s="190">
        <v>73</v>
      </c>
      <c r="B79" s="94"/>
      <c r="C79" s="94"/>
      <c r="D79" s="95"/>
      <c r="E79" s="205"/>
      <c r="F79" s="112"/>
      <c r="G79" s="112"/>
      <c r="H79" s="391"/>
      <c r="I79" s="219"/>
      <c r="J79" s="187" t="e">
        <f>IF(AND(Q79="",#REF!&gt;0,#REF!&lt;5),K79,)</f>
        <v>#REF!</v>
      </c>
      <c r="K79" s="185" t="str">
        <f>IF(D79="","ZZZ9",IF(AND(#REF!&gt;0,#REF!&lt;5),D79&amp;#REF!,D79&amp;"9"))</f>
        <v>ZZZ9</v>
      </c>
      <c r="L79" s="189">
        <f t="shared" si="3"/>
        <v>999</v>
      </c>
      <c r="M79" s="216">
        <f t="shared" si="4"/>
        <v>999</v>
      </c>
      <c r="N79" s="213"/>
      <c r="O79" s="182"/>
      <c r="P79" s="113">
        <f t="shared" si="5"/>
        <v>999</v>
      </c>
      <c r="Q79" s="96"/>
    </row>
    <row r="80" spans="1:17" s="11" customFormat="1" ht="18.899999999999999" customHeight="1" x14ac:dyDescent="0.25">
      <c r="A80" s="190">
        <v>74</v>
      </c>
      <c r="B80" s="94"/>
      <c r="C80" s="94"/>
      <c r="D80" s="95"/>
      <c r="E80" s="205"/>
      <c r="F80" s="112"/>
      <c r="G80" s="112"/>
      <c r="H80" s="391"/>
      <c r="I80" s="219"/>
      <c r="J80" s="187" t="e">
        <f>IF(AND(Q80="",#REF!&gt;0,#REF!&lt;5),K80,)</f>
        <v>#REF!</v>
      </c>
      <c r="K80" s="185" t="str">
        <f>IF(D80="","ZZZ9",IF(AND(#REF!&gt;0,#REF!&lt;5),D80&amp;#REF!,D80&amp;"9"))</f>
        <v>ZZZ9</v>
      </c>
      <c r="L80" s="189">
        <f t="shared" si="3"/>
        <v>999</v>
      </c>
      <c r="M80" s="216">
        <f t="shared" si="4"/>
        <v>999</v>
      </c>
      <c r="N80" s="213"/>
      <c r="O80" s="182"/>
      <c r="P80" s="113">
        <f t="shared" si="5"/>
        <v>999</v>
      </c>
      <c r="Q80" s="96"/>
    </row>
    <row r="81" spans="1:17" s="11" customFormat="1" ht="18.899999999999999" customHeight="1" x14ac:dyDescent="0.25">
      <c r="A81" s="190">
        <v>75</v>
      </c>
      <c r="B81" s="94"/>
      <c r="C81" s="94"/>
      <c r="D81" s="95"/>
      <c r="E81" s="205"/>
      <c r="F81" s="112"/>
      <c r="G81" s="112"/>
      <c r="H81" s="391"/>
      <c r="I81" s="219"/>
      <c r="J81" s="187" t="e">
        <f>IF(AND(Q81="",#REF!&gt;0,#REF!&lt;5),K81,)</f>
        <v>#REF!</v>
      </c>
      <c r="K81" s="185" t="str">
        <f>IF(D81="","ZZZ9",IF(AND(#REF!&gt;0,#REF!&lt;5),D81&amp;#REF!,D81&amp;"9"))</f>
        <v>ZZZ9</v>
      </c>
      <c r="L81" s="189">
        <f t="shared" si="3"/>
        <v>999</v>
      </c>
      <c r="M81" s="216">
        <f t="shared" si="4"/>
        <v>999</v>
      </c>
      <c r="N81" s="213"/>
      <c r="O81" s="182"/>
      <c r="P81" s="113">
        <f t="shared" si="5"/>
        <v>999</v>
      </c>
      <c r="Q81" s="96"/>
    </row>
    <row r="82" spans="1:17" s="11" customFormat="1" ht="18.899999999999999" customHeight="1" x14ac:dyDescent="0.25">
      <c r="A82" s="190">
        <v>76</v>
      </c>
      <c r="B82" s="94"/>
      <c r="C82" s="94"/>
      <c r="D82" s="95"/>
      <c r="E82" s="205"/>
      <c r="F82" s="112"/>
      <c r="G82" s="112"/>
      <c r="H82" s="391"/>
      <c r="I82" s="219"/>
      <c r="J82" s="187" t="e">
        <f>IF(AND(Q82="",#REF!&gt;0,#REF!&lt;5),K82,)</f>
        <v>#REF!</v>
      </c>
      <c r="K82" s="185" t="str">
        <f>IF(D82="","ZZZ9",IF(AND(#REF!&gt;0,#REF!&lt;5),D82&amp;#REF!,D82&amp;"9"))</f>
        <v>ZZZ9</v>
      </c>
      <c r="L82" s="189">
        <f t="shared" si="3"/>
        <v>999</v>
      </c>
      <c r="M82" s="216">
        <f t="shared" si="4"/>
        <v>999</v>
      </c>
      <c r="N82" s="213"/>
      <c r="O82" s="182"/>
      <c r="P82" s="113">
        <f t="shared" si="5"/>
        <v>999</v>
      </c>
      <c r="Q82" s="96"/>
    </row>
    <row r="83" spans="1:17" s="11" customFormat="1" ht="18.899999999999999" customHeight="1" x14ac:dyDescent="0.25">
      <c r="A83" s="190">
        <v>77</v>
      </c>
      <c r="B83" s="94"/>
      <c r="C83" s="94"/>
      <c r="D83" s="95"/>
      <c r="E83" s="205"/>
      <c r="F83" s="112"/>
      <c r="G83" s="112"/>
      <c r="H83" s="391"/>
      <c r="I83" s="219"/>
      <c r="J83" s="187" t="e">
        <f>IF(AND(Q83="",#REF!&gt;0,#REF!&lt;5),K83,)</f>
        <v>#REF!</v>
      </c>
      <c r="K83" s="185" t="str">
        <f>IF(D83="","ZZZ9",IF(AND(#REF!&gt;0,#REF!&lt;5),D83&amp;#REF!,D83&amp;"9"))</f>
        <v>ZZZ9</v>
      </c>
      <c r="L83" s="189">
        <f t="shared" si="3"/>
        <v>999</v>
      </c>
      <c r="M83" s="216">
        <f t="shared" si="4"/>
        <v>999</v>
      </c>
      <c r="N83" s="213"/>
      <c r="O83" s="182"/>
      <c r="P83" s="113">
        <f t="shared" si="5"/>
        <v>999</v>
      </c>
      <c r="Q83" s="96"/>
    </row>
    <row r="84" spans="1:17" s="11" customFormat="1" ht="18.899999999999999" customHeight="1" x14ac:dyDescent="0.25">
      <c r="A84" s="190">
        <v>78</v>
      </c>
      <c r="B84" s="94"/>
      <c r="C84" s="94"/>
      <c r="D84" s="95"/>
      <c r="E84" s="205"/>
      <c r="F84" s="112"/>
      <c r="G84" s="112"/>
      <c r="H84" s="391"/>
      <c r="I84" s="219"/>
      <c r="J84" s="187" t="e">
        <f>IF(AND(Q84="",#REF!&gt;0,#REF!&lt;5),K84,)</f>
        <v>#REF!</v>
      </c>
      <c r="K84" s="185" t="str">
        <f>IF(D84="","ZZZ9",IF(AND(#REF!&gt;0,#REF!&lt;5),D84&amp;#REF!,D84&amp;"9"))</f>
        <v>ZZZ9</v>
      </c>
      <c r="L84" s="189">
        <f t="shared" si="3"/>
        <v>999</v>
      </c>
      <c r="M84" s="216">
        <f t="shared" si="4"/>
        <v>999</v>
      </c>
      <c r="N84" s="213"/>
      <c r="O84" s="182"/>
      <c r="P84" s="113">
        <f t="shared" si="5"/>
        <v>999</v>
      </c>
      <c r="Q84" s="96"/>
    </row>
    <row r="85" spans="1:17" s="11" customFormat="1" ht="18.899999999999999" customHeight="1" x14ac:dyDescent="0.25">
      <c r="A85" s="190">
        <v>79</v>
      </c>
      <c r="B85" s="94"/>
      <c r="C85" s="94"/>
      <c r="D85" s="95"/>
      <c r="E85" s="205"/>
      <c r="F85" s="112"/>
      <c r="G85" s="112"/>
      <c r="H85" s="391"/>
      <c r="I85" s="219"/>
      <c r="J85" s="187" t="e">
        <f>IF(AND(Q85="",#REF!&gt;0,#REF!&lt;5),K85,)</f>
        <v>#REF!</v>
      </c>
      <c r="K85" s="185" t="str">
        <f>IF(D85="","ZZZ9",IF(AND(#REF!&gt;0,#REF!&lt;5),D85&amp;#REF!,D85&amp;"9"))</f>
        <v>ZZZ9</v>
      </c>
      <c r="L85" s="189">
        <f t="shared" si="3"/>
        <v>999</v>
      </c>
      <c r="M85" s="216">
        <f t="shared" si="4"/>
        <v>999</v>
      </c>
      <c r="N85" s="213"/>
      <c r="O85" s="182"/>
      <c r="P85" s="113">
        <f t="shared" si="5"/>
        <v>999</v>
      </c>
      <c r="Q85" s="96"/>
    </row>
    <row r="86" spans="1:17" s="11" customFormat="1" ht="18.899999999999999" customHeight="1" x14ac:dyDescent="0.25">
      <c r="A86" s="190">
        <v>80</v>
      </c>
      <c r="B86" s="94"/>
      <c r="C86" s="94"/>
      <c r="D86" s="95"/>
      <c r="E86" s="205"/>
      <c r="F86" s="112"/>
      <c r="G86" s="112"/>
      <c r="H86" s="391"/>
      <c r="I86" s="219"/>
      <c r="J86" s="187" t="e">
        <f>IF(AND(Q86="",#REF!&gt;0,#REF!&lt;5),K86,)</f>
        <v>#REF!</v>
      </c>
      <c r="K86" s="185" t="str">
        <f>IF(D86="","ZZZ9",IF(AND(#REF!&gt;0,#REF!&lt;5),D86&amp;#REF!,D86&amp;"9"))</f>
        <v>ZZZ9</v>
      </c>
      <c r="L86" s="189">
        <f t="shared" si="3"/>
        <v>999</v>
      </c>
      <c r="M86" s="216">
        <f t="shared" si="4"/>
        <v>999</v>
      </c>
      <c r="N86" s="213"/>
      <c r="O86" s="182"/>
      <c r="P86" s="113">
        <f t="shared" si="5"/>
        <v>999</v>
      </c>
      <c r="Q86" s="96"/>
    </row>
    <row r="87" spans="1:17" s="11" customFormat="1" ht="18.899999999999999" customHeight="1" x14ac:dyDescent="0.25">
      <c r="A87" s="190">
        <v>81</v>
      </c>
      <c r="B87" s="94"/>
      <c r="C87" s="94"/>
      <c r="D87" s="95"/>
      <c r="E87" s="205"/>
      <c r="F87" s="112"/>
      <c r="G87" s="112"/>
      <c r="H87" s="391"/>
      <c r="I87" s="219"/>
      <c r="J87" s="187" t="e">
        <f>IF(AND(Q87="",#REF!&gt;0,#REF!&lt;5),K87,)</f>
        <v>#REF!</v>
      </c>
      <c r="K87" s="185" t="str">
        <f>IF(D87="","ZZZ9",IF(AND(#REF!&gt;0,#REF!&lt;5),D87&amp;#REF!,D87&amp;"9"))</f>
        <v>ZZZ9</v>
      </c>
      <c r="L87" s="189">
        <f t="shared" si="3"/>
        <v>999</v>
      </c>
      <c r="M87" s="216">
        <f t="shared" si="4"/>
        <v>999</v>
      </c>
      <c r="N87" s="213"/>
      <c r="O87" s="182"/>
      <c r="P87" s="113">
        <f t="shared" si="5"/>
        <v>999</v>
      </c>
      <c r="Q87" s="96"/>
    </row>
    <row r="88" spans="1:17" s="11" customFormat="1" ht="18.899999999999999" customHeight="1" x14ac:dyDescent="0.25">
      <c r="A88" s="190">
        <v>82</v>
      </c>
      <c r="B88" s="94"/>
      <c r="C88" s="94"/>
      <c r="D88" s="95"/>
      <c r="E88" s="205"/>
      <c r="F88" s="112"/>
      <c r="G88" s="112"/>
      <c r="H88" s="391"/>
      <c r="I88" s="219"/>
      <c r="J88" s="187" t="e">
        <f>IF(AND(Q88="",#REF!&gt;0,#REF!&lt;5),K88,)</f>
        <v>#REF!</v>
      </c>
      <c r="K88" s="185" t="str">
        <f>IF(D88="","ZZZ9",IF(AND(#REF!&gt;0,#REF!&lt;5),D88&amp;#REF!,D88&amp;"9"))</f>
        <v>ZZZ9</v>
      </c>
      <c r="L88" s="189">
        <f t="shared" si="3"/>
        <v>999</v>
      </c>
      <c r="M88" s="216">
        <f t="shared" si="4"/>
        <v>999</v>
      </c>
      <c r="N88" s="213"/>
      <c r="O88" s="182"/>
      <c r="P88" s="113">
        <f t="shared" si="5"/>
        <v>999</v>
      </c>
      <c r="Q88" s="96"/>
    </row>
    <row r="89" spans="1:17" s="11" customFormat="1" ht="18.899999999999999" customHeight="1" x14ac:dyDescent="0.25">
      <c r="A89" s="190">
        <v>83</v>
      </c>
      <c r="B89" s="94"/>
      <c r="C89" s="94"/>
      <c r="D89" s="95"/>
      <c r="E89" s="205"/>
      <c r="F89" s="112"/>
      <c r="G89" s="112"/>
      <c r="H89" s="391"/>
      <c r="I89" s="219"/>
      <c r="J89" s="187" t="e">
        <f>IF(AND(Q89="",#REF!&gt;0,#REF!&lt;5),K89,)</f>
        <v>#REF!</v>
      </c>
      <c r="K89" s="185" t="str">
        <f>IF(D89="","ZZZ9",IF(AND(#REF!&gt;0,#REF!&lt;5),D89&amp;#REF!,D89&amp;"9"))</f>
        <v>ZZZ9</v>
      </c>
      <c r="L89" s="189">
        <f t="shared" si="3"/>
        <v>999</v>
      </c>
      <c r="M89" s="216">
        <f t="shared" si="4"/>
        <v>999</v>
      </c>
      <c r="N89" s="213"/>
      <c r="O89" s="182"/>
      <c r="P89" s="113">
        <f t="shared" si="5"/>
        <v>999</v>
      </c>
      <c r="Q89" s="96"/>
    </row>
    <row r="90" spans="1:17" s="11" customFormat="1" ht="18.899999999999999" customHeight="1" x14ac:dyDescent="0.25">
      <c r="A90" s="190">
        <v>84</v>
      </c>
      <c r="B90" s="94"/>
      <c r="C90" s="94"/>
      <c r="D90" s="95"/>
      <c r="E90" s="205"/>
      <c r="F90" s="112"/>
      <c r="G90" s="112"/>
      <c r="H90" s="391"/>
      <c r="I90" s="219"/>
      <c r="J90" s="187" t="e">
        <f>IF(AND(Q90="",#REF!&gt;0,#REF!&lt;5),K90,)</f>
        <v>#REF!</v>
      </c>
      <c r="K90" s="185" t="str">
        <f>IF(D90="","ZZZ9",IF(AND(#REF!&gt;0,#REF!&lt;5),D90&amp;#REF!,D90&amp;"9"))</f>
        <v>ZZZ9</v>
      </c>
      <c r="L90" s="189">
        <f t="shared" si="3"/>
        <v>999</v>
      </c>
      <c r="M90" s="216">
        <f t="shared" si="4"/>
        <v>999</v>
      </c>
      <c r="N90" s="213"/>
      <c r="O90" s="182"/>
      <c r="P90" s="113">
        <f t="shared" si="5"/>
        <v>999</v>
      </c>
      <c r="Q90" s="96"/>
    </row>
    <row r="91" spans="1:17" s="11" customFormat="1" ht="18.899999999999999" customHeight="1" x14ac:dyDescent="0.25">
      <c r="A91" s="190">
        <v>85</v>
      </c>
      <c r="B91" s="94"/>
      <c r="C91" s="94"/>
      <c r="D91" s="95"/>
      <c r="E91" s="205"/>
      <c r="F91" s="112"/>
      <c r="G91" s="112"/>
      <c r="H91" s="391"/>
      <c r="I91" s="219"/>
      <c r="J91" s="187" t="e">
        <f>IF(AND(Q91="",#REF!&gt;0,#REF!&lt;5),K91,)</f>
        <v>#REF!</v>
      </c>
      <c r="K91" s="185" t="str">
        <f>IF(D91="","ZZZ9",IF(AND(#REF!&gt;0,#REF!&lt;5),D91&amp;#REF!,D91&amp;"9"))</f>
        <v>ZZZ9</v>
      </c>
      <c r="L91" s="189">
        <f t="shared" si="3"/>
        <v>999</v>
      </c>
      <c r="M91" s="216">
        <f t="shared" si="4"/>
        <v>999</v>
      </c>
      <c r="N91" s="213"/>
      <c r="O91" s="182"/>
      <c r="P91" s="113">
        <f t="shared" si="5"/>
        <v>999</v>
      </c>
      <c r="Q91" s="96"/>
    </row>
    <row r="92" spans="1:17" s="11" customFormat="1" ht="18.899999999999999" customHeight="1" x14ac:dyDescent="0.25">
      <c r="A92" s="190">
        <v>86</v>
      </c>
      <c r="B92" s="94"/>
      <c r="C92" s="94"/>
      <c r="D92" s="95"/>
      <c r="E92" s="205"/>
      <c r="F92" s="112"/>
      <c r="G92" s="112"/>
      <c r="H92" s="391"/>
      <c r="I92" s="219"/>
      <c r="J92" s="187" t="e">
        <f>IF(AND(Q92="",#REF!&gt;0,#REF!&lt;5),K92,)</f>
        <v>#REF!</v>
      </c>
      <c r="K92" s="185" t="str">
        <f>IF(D92="","ZZZ9",IF(AND(#REF!&gt;0,#REF!&lt;5),D92&amp;#REF!,D92&amp;"9"))</f>
        <v>ZZZ9</v>
      </c>
      <c r="L92" s="189">
        <f t="shared" si="3"/>
        <v>999</v>
      </c>
      <c r="M92" s="216">
        <f t="shared" si="4"/>
        <v>999</v>
      </c>
      <c r="N92" s="213"/>
      <c r="O92" s="182"/>
      <c r="P92" s="113">
        <f t="shared" si="5"/>
        <v>999</v>
      </c>
      <c r="Q92" s="96"/>
    </row>
    <row r="93" spans="1:17" s="11" customFormat="1" ht="18.899999999999999" customHeight="1" x14ac:dyDescent="0.25">
      <c r="A93" s="190">
        <v>87</v>
      </c>
      <c r="B93" s="94"/>
      <c r="C93" s="94"/>
      <c r="D93" s="95"/>
      <c r="E93" s="205"/>
      <c r="F93" s="112"/>
      <c r="G93" s="112"/>
      <c r="H93" s="391"/>
      <c r="I93" s="219"/>
      <c r="J93" s="187" t="e">
        <f>IF(AND(Q93="",#REF!&gt;0,#REF!&lt;5),K93,)</f>
        <v>#REF!</v>
      </c>
      <c r="K93" s="185" t="str">
        <f>IF(D93="","ZZZ9",IF(AND(#REF!&gt;0,#REF!&lt;5),D93&amp;#REF!,D93&amp;"9"))</f>
        <v>ZZZ9</v>
      </c>
      <c r="L93" s="189">
        <f t="shared" si="3"/>
        <v>999</v>
      </c>
      <c r="M93" s="216">
        <f t="shared" si="4"/>
        <v>999</v>
      </c>
      <c r="N93" s="213"/>
      <c r="O93" s="182"/>
      <c r="P93" s="113">
        <f t="shared" si="5"/>
        <v>999</v>
      </c>
      <c r="Q93" s="96"/>
    </row>
    <row r="94" spans="1:17" s="11" customFormat="1" ht="18.899999999999999" customHeight="1" x14ac:dyDescent="0.25">
      <c r="A94" s="190">
        <v>88</v>
      </c>
      <c r="B94" s="94"/>
      <c r="C94" s="94"/>
      <c r="D94" s="95"/>
      <c r="E94" s="205"/>
      <c r="F94" s="112"/>
      <c r="G94" s="112"/>
      <c r="H94" s="391"/>
      <c r="I94" s="219"/>
      <c r="J94" s="187" t="e">
        <f>IF(AND(Q94="",#REF!&gt;0,#REF!&lt;5),K94,)</f>
        <v>#REF!</v>
      </c>
      <c r="K94" s="185" t="str">
        <f>IF(D94="","ZZZ9",IF(AND(#REF!&gt;0,#REF!&lt;5),D94&amp;#REF!,D94&amp;"9"))</f>
        <v>ZZZ9</v>
      </c>
      <c r="L94" s="189">
        <f t="shared" si="3"/>
        <v>999</v>
      </c>
      <c r="M94" s="216">
        <f t="shared" si="4"/>
        <v>999</v>
      </c>
      <c r="N94" s="213"/>
      <c r="O94" s="182"/>
      <c r="P94" s="113">
        <f t="shared" si="5"/>
        <v>999</v>
      </c>
      <c r="Q94" s="96"/>
    </row>
    <row r="95" spans="1:17" s="11" customFormat="1" ht="18.899999999999999" customHeight="1" x14ac:dyDescent="0.25">
      <c r="A95" s="190">
        <v>89</v>
      </c>
      <c r="B95" s="94"/>
      <c r="C95" s="94"/>
      <c r="D95" s="95"/>
      <c r="E95" s="205"/>
      <c r="F95" s="112"/>
      <c r="G95" s="112"/>
      <c r="H95" s="391"/>
      <c r="I95" s="219"/>
      <c r="J95" s="187" t="e">
        <f>IF(AND(Q95="",#REF!&gt;0,#REF!&lt;5),K95,)</f>
        <v>#REF!</v>
      </c>
      <c r="K95" s="185" t="str">
        <f>IF(D95="","ZZZ9",IF(AND(#REF!&gt;0,#REF!&lt;5),D95&amp;#REF!,D95&amp;"9"))</f>
        <v>ZZZ9</v>
      </c>
      <c r="L95" s="189">
        <f t="shared" si="3"/>
        <v>999</v>
      </c>
      <c r="M95" s="216">
        <f t="shared" si="4"/>
        <v>999</v>
      </c>
      <c r="N95" s="213"/>
      <c r="O95" s="182"/>
      <c r="P95" s="113">
        <f t="shared" si="5"/>
        <v>999</v>
      </c>
      <c r="Q95" s="96"/>
    </row>
    <row r="96" spans="1:17" s="11" customFormat="1" ht="18.899999999999999" customHeight="1" x14ac:dyDescent="0.25">
      <c r="A96" s="190">
        <v>90</v>
      </c>
      <c r="B96" s="94"/>
      <c r="C96" s="94"/>
      <c r="D96" s="95"/>
      <c r="E96" s="205"/>
      <c r="F96" s="112"/>
      <c r="G96" s="112"/>
      <c r="H96" s="391"/>
      <c r="I96" s="219"/>
      <c r="J96" s="187" t="e">
        <f>IF(AND(Q96="",#REF!&gt;0,#REF!&lt;5),K96,)</f>
        <v>#REF!</v>
      </c>
      <c r="K96" s="185" t="str">
        <f>IF(D96="","ZZZ9",IF(AND(#REF!&gt;0,#REF!&lt;5),D96&amp;#REF!,D96&amp;"9"))</f>
        <v>ZZZ9</v>
      </c>
      <c r="L96" s="189">
        <f t="shared" si="3"/>
        <v>999</v>
      </c>
      <c r="M96" s="216">
        <f t="shared" si="4"/>
        <v>999</v>
      </c>
      <c r="N96" s="213"/>
      <c r="O96" s="182"/>
      <c r="P96" s="113">
        <f t="shared" si="5"/>
        <v>999</v>
      </c>
      <c r="Q96" s="96"/>
    </row>
    <row r="97" spans="1:17" s="11" customFormat="1" ht="18.899999999999999" customHeight="1" x14ac:dyDescent="0.25">
      <c r="A97" s="190">
        <v>91</v>
      </c>
      <c r="B97" s="94"/>
      <c r="C97" s="94"/>
      <c r="D97" s="95"/>
      <c r="E97" s="205"/>
      <c r="F97" s="112"/>
      <c r="G97" s="112"/>
      <c r="H97" s="391"/>
      <c r="I97" s="219"/>
      <c r="J97" s="187" t="e">
        <f>IF(AND(Q97="",#REF!&gt;0,#REF!&lt;5),K97,)</f>
        <v>#REF!</v>
      </c>
      <c r="K97" s="185" t="str">
        <f>IF(D97="","ZZZ9",IF(AND(#REF!&gt;0,#REF!&lt;5),D97&amp;#REF!,D97&amp;"9"))</f>
        <v>ZZZ9</v>
      </c>
      <c r="L97" s="189">
        <f t="shared" si="3"/>
        <v>999</v>
      </c>
      <c r="M97" s="216">
        <f t="shared" si="4"/>
        <v>999</v>
      </c>
      <c r="N97" s="213"/>
      <c r="O97" s="182"/>
      <c r="P97" s="113">
        <f t="shared" si="5"/>
        <v>999</v>
      </c>
      <c r="Q97" s="96"/>
    </row>
    <row r="98" spans="1:17" s="11" customFormat="1" ht="18.899999999999999" customHeight="1" x14ac:dyDescent="0.25">
      <c r="A98" s="190">
        <v>92</v>
      </c>
      <c r="B98" s="94"/>
      <c r="C98" s="94"/>
      <c r="D98" s="95"/>
      <c r="E98" s="205"/>
      <c r="F98" s="112"/>
      <c r="G98" s="112"/>
      <c r="H98" s="391"/>
      <c r="I98" s="219"/>
      <c r="J98" s="187" t="e">
        <f>IF(AND(Q98="",#REF!&gt;0,#REF!&lt;5),K98,)</f>
        <v>#REF!</v>
      </c>
      <c r="K98" s="185" t="str">
        <f>IF(D98="","ZZZ9",IF(AND(#REF!&gt;0,#REF!&lt;5),D98&amp;#REF!,D98&amp;"9"))</f>
        <v>ZZZ9</v>
      </c>
      <c r="L98" s="189">
        <f t="shared" si="3"/>
        <v>999</v>
      </c>
      <c r="M98" s="216">
        <f t="shared" si="4"/>
        <v>999</v>
      </c>
      <c r="N98" s="213"/>
      <c r="O98" s="182"/>
      <c r="P98" s="113">
        <f t="shared" si="5"/>
        <v>999</v>
      </c>
      <c r="Q98" s="96"/>
    </row>
    <row r="99" spans="1:17" s="11" customFormat="1" ht="18.899999999999999" customHeight="1" x14ac:dyDescent="0.25">
      <c r="A99" s="190">
        <v>93</v>
      </c>
      <c r="B99" s="94"/>
      <c r="C99" s="94"/>
      <c r="D99" s="95"/>
      <c r="E99" s="205"/>
      <c r="F99" s="112"/>
      <c r="G99" s="112"/>
      <c r="H99" s="391"/>
      <c r="I99" s="219"/>
      <c r="J99" s="187" t="e">
        <f>IF(AND(Q99="",#REF!&gt;0,#REF!&lt;5),K99,)</f>
        <v>#REF!</v>
      </c>
      <c r="K99" s="185" t="str">
        <f>IF(D99="","ZZZ9",IF(AND(#REF!&gt;0,#REF!&lt;5),D99&amp;#REF!,D99&amp;"9"))</f>
        <v>ZZZ9</v>
      </c>
      <c r="L99" s="189">
        <f t="shared" si="3"/>
        <v>999</v>
      </c>
      <c r="M99" s="216">
        <f t="shared" si="4"/>
        <v>999</v>
      </c>
      <c r="N99" s="213"/>
      <c r="O99" s="182"/>
      <c r="P99" s="113">
        <f t="shared" si="5"/>
        <v>999</v>
      </c>
      <c r="Q99" s="96"/>
    </row>
    <row r="100" spans="1:17" s="11" customFormat="1" ht="18.899999999999999" customHeight="1" x14ac:dyDescent="0.25">
      <c r="A100" s="190">
        <v>94</v>
      </c>
      <c r="B100" s="94"/>
      <c r="C100" s="94"/>
      <c r="D100" s="95"/>
      <c r="E100" s="205"/>
      <c r="F100" s="112"/>
      <c r="G100" s="112"/>
      <c r="H100" s="391"/>
      <c r="I100" s="219"/>
      <c r="J100" s="187" t="e">
        <f>IF(AND(Q100="",#REF!&gt;0,#REF!&lt;5),K100,)</f>
        <v>#REF!</v>
      </c>
      <c r="K100" s="185" t="str">
        <f>IF(D100="","ZZZ9",IF(AND(#REF!&gt;0,#REF!&lt;5),D100&amp;#REF!,D100&amp;"9"))</f>
        <v>ZZZ9</v>
      </c>
      <c r="L100" s="189">
        <f t="shared" si="3"/>
        <v>999</v>
      </c>
      <c r="M100" s="216">
        <f t="shared" si="4"/>
        <v>999</v>
      </c>
      <c r="N100" s="213"/>
      <c r="O100" s="182"/>
      <c r="P100" s="113">
        <f t="shared" si="5"/>
        <v>999</v>
      </c>
      <c r="Q100" s="96"/>
    </row>
    <row r="101" spans="1:17" s="11" customFormat="1" ht="18.899999999999999" customHeight="1" x14ac:dyDescent="0.25">
      <c r="A101" s="190">
        <v>95</v>
      </c>
      <c r="B101" s="94"/>
      <c r="C101" s="94"/>
      <c r="D101" s="95"/>
      <c r="E101" s="205"/>
      <c r="F101" s="112"/>
      <c r="G101" s="112"/>
      <c r="H101" s="391"/>
      <c r="I101" s="219"/>
      <c r="J101" s="187" t="e">
        <f>IF(AND(Q101="",#REF!&gt;0,#REF!&lt;5),K101,)</f>
        <v>#REF!</v>
      </c>
      <c r="K101" s="185" t="str">
        <f>IF(D101="","ZZZ9",IF(AND(#REF!&gt;0,#REF!&lt;5),D101&amp;#REF!,D101&amp;"9"))</f>
        <v>ZZZ9</v>
      </c>
      <c r="L101" s="189">
        <f t="shared" ref="L101:L134" si="6">IF(Q101="",999,Q101)</f>
        <v>999</v>
      </c>
      <c r="M101" s="216">
        <f t="shared" ref="M101:M134" si="7">IF(P101=999,999,1)</f>
        <v>999</v>
      </c>
      <c r="N101" s="213"/>
      <c r="O101" s="182"/>
      <c r="P101" s="113">
        <f t="shared" ref="P101:P134" si="8">IF(N101="DA",1,IF(N101="WC",2,IF(N101="SE",3,IF(N101="Q",4,IF(N101="LL",5,999)))))</f>
        <v>999</v>
      </c>
      <c r="Q101" s="96"/>
    </row>
    <row r="102" spans="1:17" s="11" customFormat="1" ht="18.899999999999999" customHeight="1" x14ac:dyDescent="0.25">
      <c r="A102" s="190">
        <v>96</v>
      </c>
      <c r="B102" s="94"/>
      <c r="C102" s="94"/>
      <c r="D102" s="95"/>
      <c r="E102" s="205"/>
      <c r="F102" s="112"/>
      <c r="G102" s="112"/>
      <c r="H102" s="391"/>
      <c r="I102" s="219"/>
      <c r="J102" s="187" t="e">
        <f>IF(AND(Q102="",#REF!&gt;0,#REF!&lt;5),K102,)</f>
        <v>#REF!</v>
      </c>
      <c r="K102" s="185" t="str">
        <f>IF(D102="","ZZZ9",IF(AND(#REF!&gt;0,#REF!&lt;5),D102&amp;#REF!,D102&amp;"9"))</f>
        <v>ZZZ9</v>
      </c>
      <c r="L102" s="189">
        <f t="shared" si="6"/>
        <v>999</v>
      </c>
      <c r="M102" s="216">
        <f t="shared" si="7"/>
        <v>999</v>
      </c>
      <c r="N102" s="213"/>
      <c r="O102" s="182"/>
      <c r="P102" s="113">
        <f t="shared" si="8"/>
        <v>999</v>
      </c>
      <c r="Q102" s="96"/>
    </row>
    <row r="103" spans="1:17" s="11" customFormat="1" ht="18.899999999999999" customHeight="1" x14ac:dyDescent="0.25">
      <c r="A103" s="190">
        <v>97</v>
      </c>
      <c r="B103" s="94"/>
      <c r="C103" s="94"/>
      <c r="D103" s="95"/>
      <c r="E103" s="205"/>
      <c r="F103" s="112"/>
      <c r="G103" s="112"/>
      <c r="H103" s="391"/>
      <c r="I103" s="219"/>
      <c r="J103" s="187" t="e">
        <f>IF(AND(Q103="",#REF!&gt;0,#REF!&lt;5),K103,)</f>
        <v>#REF!</v>
      </c>
      <c r="K103" s="185" t="str">
        <f>IF(D103="","ZZZ9",IF(AND(#REF!&gt;0,#REF!&lt;5),D103&amp;#REF!,D103&amp;"9"))</f>
        <v>ZZZ9</v>
      </c>
      <c r="L103" s="189">
        <f t="shared" si="6"/>
        <v>999</v>
      </c>
      <c r="M103" s="216">
        <f t="shared" si="7"/>
        <v>999</v>
      </c>
      <c r="N103" s="213"/>
      <c r="O103" s="182"/>
      <c r="P103" s="113">
        <f t="shared" si="8"/>
        <v>999</v>
      </c>
      <c r="Q103" s="96"/>
    </row>
    <row r="104" spans="1:17" s="11" customFormat="1" ht="18.899999999999999" customHeight="1" x14ac:dyDescent="0.25">
      <c r="A104" s="190">
        <v>98</v>
      </c>
      <c r="B104" s="94"/>
      <c r="C104" s="94"/>
      <c r="D104" s="95"/>
      <c r="E104" s="205"/>
      <c r="F104" s="112"/>
      <c r="G104" s="112"/>
      <c r="H104" s="391"/>
      <c r="I104" s="219"/>
      <c r="J104" s="187" t="e">
        <f>IF(AND(Q104="",#REF!&gt;0,#REF!&lt;5),K104,)</f>
        <v>#REF!</v>
      </c>
      <c r="K104" s="185" t="str">
        <f>IF(D104="","ZZZ9",IF(AND(#REF!&gt;0,#REF!&lt;5),D104&amp;#REF!,D104&amp;"9"))</f>
        <v>ZZZ9</v>
      </c>
      <c r="L104" s="189">
        <f t="shared" si="6"/>
        <v>999</v>
      </c>
      <c r="M104" s="216">
        <f t="shared" si="7"/>
        <v>999</v>
      </c>
      <c r="N104" s="213"/>
      <c r="O104" s="182"/>
      <c r="P104" s="113">
        <f t="shared" si="8"/>
        <v>999</v>
      </c>
      <c r="Q104" s="96"/>
    </row>
    <row r="105" spans="1:17" s="11" customFormat="1" ht="18.899999999999999" customHeight="1" x14ac:dyDescent="0.25">
      <c r="A105" s="190">
        <v>99</v>
      </c>
      <c r="B105" s="94"/>
      <c r="C105" s="94"/>
      <c r="D105" s="95"/>
      <c r="E105" s="205"/>
      <c r="F105" s="112"/>
      <c r="G105" s="112"/>
      <c r="H105" s="391"/>
      <c r="I105" s="219"/>
      <c r="J105" s="187" t="e">
        <f>IF(AND(Q105="",#REF!&gt;0,#REF!&lt;5),K105,)</f>
        <v>#REF!</v>
      </c>
      <c r="K105" s="185" t="str">
        <f>IF(D105="","ZZZ9",IF(AND(#REF!&gt;0,#REF!&lt;5),D105&amp;#REF!,D105&amp;"9"))</f>
        <v>ZZZ9</v>
      </c>
      <c r="L105" s="189">
        <f t="shared" si="6"/>
        <v>999</v>
      </c>
      <c r="M105" s="216">
        <f t="shared" si="7"/>
        <v>999</v>
      </c>
      <c r="N105" s="213"/>
      <c r="O105" s="182"/>
      <c r="P105" s="113">
        <f t="shared" si="8"/>
        <v>999</v>
      </c>
      <c r="Q105" s="96"/>
    </row>
    <row r="106" spans="1:17" s="11" customFormat="1" ht="18.899999999999999" customHeight="1" x14ac:dyDescent="0.25">
      <c r="A106" s="190">
        <v>100</v>
      </c>
      <c r="B106" s="94"/>
      <c r="C106" s="94"/>
      <c r="D106" s="95"/>
      <c r="E106" s="205"/>
      <c r="F106" s="112"/>
      <c r="G106" s="112"/>
      <c r="H106" s="391"/>
      <c r="I106" s="219"/>
      <c r="J106" s="187" t="e">
        <f>IF(AND(Q106="",#REF!&gt;0,#REF!&lt;5),K106,)</f>
        <v>#REF!</v>
      </c>
      <c r="K106" s="185" t="str">
        <f>IF(D106="","ZZZ9",IF(AND(#REF!&gt;0,#REF!&lt;5),D106&amp;#REF!,D106&amp;"9"))</f>
        <v>ZZZ9</v>
      </c>
      <c r="L106" s="189">
        <f t="shared" si="6"/>
        <v>999</v>
      </c>
      <c r="M106" s="216">
        <f t="shared" si="7"/>
        <v>999</v>
      </c>
      <c r="N106" s="213"/>
      <c r="O106" s="182"/>
      <c r="P106" s="113">
        <f t="shared" si="8"/>
        <v>999</v>
      </c>
      <c r="Q106" s="96"/>
    </row>
    <row r="107" spans="1:17" s="11" customFormat="1" ht="18.899999999999999" customHeight="1" x14ac:dyDescent="0.25">
      <c r="A107" s="190">
        <v>101</v>
      </c>
      <c r="B107" s="94"/>
      <c r="C107" s="94"/>
      <c r="D107" s="95"/>
      <c r="E107" s="205"/>
      <c r="F107" s="112"/>
      <c r="G107" s="112"/>
      <c r="H107" s="391"/>
      <c r="I107" s="219"/>
      <c r="J107" s="187" t="e">
        <f>IF(AND(Q107="",#REF!&gt;0,#REF!&lt;5),K107,)</f>
        <v>#REF!</v>
      </c>
      <c r="K107" s="185" t="str">
        <f>IF(D107="","ZZZ9",IF(AND(#REF!&gt;0,#REF!&lt;5),D107&amp;#REF!,D107&amp;"9"))</f>
        <v>ZZZ9</v>
      </c>
      <c r="L107" s="189">
        <f t="shared" si="6"/>
        <v>999</v>
      </c>
      <c r="M107" s="216">
        <f t="shared" si="7"/>
        <v>999</v>
      </c>
      <c r="N107" s="213"/>
      <c r="O107" s="182"/>
      <c r="P107" s="113">
        <f t="shared" si="8"/>
        <v>999</v>
      </c>
      <c r="Q107" s="96"/>
    </row>
    <row r="108" spans="1:17" s="11" customFormat="1" ht="18.899999999999999" customHeight="1" x14ac:dyDescent="0.25">
      <c r="A108" s="190">
        <v>102</v>
      </c>
      <c r="B108" s="94"/>
      <c r="C108" s="94"/>
      <c r="D108" s="95"/>
      <c r="E108" s="205"/>
      <c r="F108" s="112"/>
      <c r="G108" s="112"/>
      <c r="H108" s="391"/>
      <c r="I108" s="219"/>
      <c r="J108" s="187" t="e">
        <f>IF(AND(Q108="",#REF!&gt;0,#REF!&lt;5),K108,)</f>
        <v>#REF!</v>
      </c>
      <c r="K108" s="185" t="str">
        <f>IF(D108="","ZZZ9",IF(AND(#REF!&gt;0,#REF!&lt;5),D108&amp;#REF!,D108&amp;"9"))</f>
        <v>ZZZ9</v>
      </c>
      <c r="L108" s="189">
        <f t="shared" si="6"/>
        <v>999</v>
      </c>
      <c r="M108" s="216">
        <f t="shared" si="7"/>
        <v>999</v>
      </c>
      <c r="N108" s="213"/>
      <c r="O108" s="182"/>
      <c r="P108" s="113">
        <f t="shared" si="8"/>
        <v>999</v>
      </c>
      <c r="Q108" s="96"/>
    </row>
    <row r="109" spans="1:17" s="11" customFormat="1" ht="18.899999999999999" customHeight="1" x14ac:dyDescent="0.25">
      <c r="A109" s="190">
        <v>103</v>
      </c>
      <c r="B109" s="94"/>
      <c r="C109" s="94"/>
      <c r="D109" s="95"/>
      <c r="E109" s="205"/>
      <c r="F109" s="112"/>
      <c r="G109" s="112"/>
      <c r="H109" s="391"/>
      <c r="I109" s="219"/>
      <c r="J109" s="187" t="e">
        <f>IF(AND(Q109="",#REF!&gt;0,#REF!&lt;5),K109,)</f>
        <v>#REF!</v>
      </c>
      <c r="K109" s="185" t="str">
        <f>IF(D109="","ZZZ9",IF(AND(#REF!&gt;0,#REF!&lt;5),D109&amp;#REF!,D109&amp;"9"))</f>
        <v>ZZZ9</v>
      </c>
      <c r="L109" s="189">
        <f t="shared" si="6"/>
        <v>999</v>
      </c>
      <c r="M109" s="216">
        <f t="shared" si="7"/>
        <v>999</v>
      </c>
      <c r="N109" s="213"/>
      <c r="O109" s="182"/>
      <c r="P109" s="113">
        <f t="shared" si="8"/>
        <v>999</v>
      </c>
      <c r="Q109" s="96"/>
    </row>
    <row r="110" spans="1:17" s="11" customFormat="1" ht="18.899999999999999" customHeight="1" x14ac:dyDescent="0.25">
      <c r="A110" s="190">
        <v>104</v>
      </c>
      <c r="B110" s="94"/>
      <c r="C110" s="94"/>
      <c r="D110" s="95"/>
      <c r="E110" s="205"/>
      <c r="F110" s="112"/>
      <c r="G110" s="112"/>
      <c r="H110" s="391"/>
      <c r="I110" s="219"/>
      <c r="J110" s="187" t="e">
        <f>IF(AND(Q110="",#REF!&gt;0,#REF!&lt;5),K110,)</f>
        <v>#REF!</v>
      </c>
      <c r="K110" s="185" t="str">
        <f>IF(D110="","ZZZ9",IF(AND(#REF!&gt;0,#REF!&lt;5),D110&amp;#REF!,D110&amp;"9"))</f>
        <v>ZZZ9</v>
      </c>
      <c r="L110" s="189">
        <f t="shared" si="6"/>
        <v>999</v>
      </c>
      <c r="M110" s="216">
        <f t="shared" si="7"/>
        <v>999</v>
      </c>
      <c r="N110" s="213"/>
      <c r="O110" s="182"/>
      <c r="P110" s="113">
        <f t="shared" si="8"/>
        <v>999</v>
      </c>
      <c r="Q110" s="96"/>
    </row>
    <row r="111" spans="1:17" s="11" customFormat="1" ht="18.899999999999999" customHeight="1" x14ac:dyDescent="0.25">
      <c r="A111" s="190">
        <v>105</v>
      </c>
      <c r="B111" s="94"/>
      <c r="C111" s="94"/>
      <c r="D111" s="95"/>
      <c r="E111" s="205"/>
      <c r="F111" s="112"/>
      <c r="G111" s="112"/>
      <c r="H111" s="391"/>
      <c r="I111" s="219"/>
      <c r="J111" s="187" t="e">
        <f>IF(AND(Q111="",#REF!&gt;0,#REF!&lt;5),K111,)</f>
        <v>#REF!</v>
      </c>
      <c r="K111" s="185" t="str">
        <f>IF(D111="","ZZZ9",IF(AND(#REF!&gt;0,#REF!&lt;5),D111&amp;#REF!,D111&amp;"9"))</f>
        <v>ZZZ9</v>
      </c>
      <c r="L111" s="189">
        <f t="shared" si="6"/>
        <v>999</v>
      </c>
      <c r="M111" s="216">
        <f t="shared" si="7"/>
        <v>999</v>
      </c>
      <c r="N111" s="213"/>
      <c r="O111" s="182"/>
      <c r="P111" s="113">
        <f t="shared" si="8"/>
        <v>999</v>
      </c>
      <c r="Q111" s="96"/>
    </row>
    <row r="112" spans="1:17" s="11" customFormat="1" ht="18.899999999999999" customHeight="1" x14ac:dyDescent="0.25">
      <c r="A112" s="190">
        <v>106</v>
      </c>
      <c r="B112" s="94"/>
      <c r="C112" s="94"/>
      <c r="D112" s="95"/>
      <c r="E112" s="205"/>
      <c r="F112" s="112"/>
      <c r="G112" s="112"/>
      <c r="H112" s="391"/>
      <c r="I112" s="219"/>
      <c r="J112" s="187" t="e">
        <f>IF(AND(Q112="",#REF!&gt;0,#REF!&lt;5),K112,)</f>
        <v>#REF!</v>
      </c>
      <c r="K112" s="185" t="str">
        <f>IF(D112="","ZZZ9",IF(AND(#REF!&gt;0,#REF!&lt;5),D112&amp;#REF!,D112&amp;"9"))</f>
        <v>ZZZ9</v>
      </c>
      <c r="L112" s="189">
        <f t="shared" si="6"/>
        <v>999</v>
      </c>
      <c r="M112" s="216">
        <f t="shared" si="7"/>
        <v>999</v>
      </c>
      <c r="N112" s="213"/>
      <c r="O112" s="182"/>
      <c r="P112" s="113">
        <f t="shared" si="8"/>
        <v>999</v>
      </c>
      <c r="Q112" s="96"/>
    </row>
    <row r="113" spans="1:17" s="11" customFormat="1" ht="18.899999999999999" customHeight="1" x14ac:dyDescent="0.25">
      <c r="A113" s="190">
        <v>107</v>
      </c>
      <c r="B113" s="94"/>
      <c r="C113" s="94"/>
      <c r="D113" s="95"/>
      <c r="E113" s="205"/>
      <c r="F113" s="112"/>
      <c r="G113" s="112"/>
      <c r="H113" s="391"/>
      <c r="I113" s="219"/>
      <c r="J113" s="187" t="e">
        <f>IF(AND(Q113="",#REF!&gt;0,#REF!&lt;5),K113,)</f>
        <v>#REF!</v>
      </c>
      <c r="K113" s="185" t="str">
        <f>IF(D113="","ZZZ9",IF(AND(#REF!&gt;0,#REF!&lt;5),D113&amp;#REF!,D113&amp;"9"))</f>
        <v>ZZZ9</v>
      </c>
      <c r="L113" s="189">
        <f t="shared" si="6"/>
        <v>999</v>
      </c>
      <c r="M113" s="216">
        <f t="shared" si="7"/>
        <v>999</v>
      </c>
      <c r="N113" s="213"/>
      <c r="O113" s="182"/>
      <c r="P113" s="113">
        <f t="shared" si="8"/>
        <v>999</v>
      </c>
      <c r="Q113" s="96"/>
    </row>
    <row r="114" spans="1:17" s="11" customFormat="1" ht="18.899999999999999" customHeight="1" x14ac:dyDescent="0.25">
      <c r="A114" s="190">
        <v>108</v>
      </c>
      <c r="B114" s="94"/>
      <c r="C114" s="94"/>
      <c r="D114" s="95"/>
      <c r="E114" s="205"/>
      <c r="F114" s="112"/>
      <c r="G114" s="112"/>
      <c r="H114" s="391"/>
      <c r="I114" s="219"/>
      <c r="J114" s="187" t="e">
        <f>IF(AND(Q114="",#REF!&gt;0,#REF!&lt;5),K114,)</f>
        <v>#REF!</v>
      </c>
      <c r="K114" s="185" t="str">
        <f>IF(D114="","ZZZ9",IF(AND(#REF!&gt;0,#REF!&lt;5),D114&amp;#REF!,D114&amp;"9"))</f>
        <v>ZZZ9</v>
      </c>
      <c r="L114" s="189">
        <f t="shared" si="6"/>
        <v>999</v>
      </c>
      <c r="M114" s="216">
        <f t="shared" si="7"/>
        <v>999</v>
      </c>
      <c r="N114" s="213"/>
      <c r="O114" s="182"/>
      <c r="P114" s="113">
        <f t="shared" si="8"/>
        <v>999</v>
      </c>
      <c r="Q114" s="96"/>
    </row>
    <row r="115" spans="1:17" s="11" customFormat="1" ht="18.899999999999999" customHeight="1" x14ac:dyDescent="0.25">
      <c r="A115" s="190">
        <v>109</v>
      </c>
      <c r="B115" s="94"/>
      <c r="C115" s="94"/>
      <c r="D115" s="95"/>
      <c r="E115" s="205"/>
      <c r="F115" s="112"/>
      <c r="G115" s="112"/>
      <c r="H115" s="391"/>
      <c r="I115" s="219"/>
      <c r="J115" s="187" t="e">
        <f>IF(AND(Q115="",#REF!&gt;0,#REF!&lt;5),K115,)</f>
        <v>#REF!</v>
      </c>
      <c r="K115" s="185" t="str">
        <f>IF(D115="","ZZZ9",IF(AND(#REF!&gt;0,#REF!&lt;5),D115&amp;#REF!,D115&amp;"9"))</f>
        <v>ZZZ9</v>
      </c>
      <c r="L115" s="189">
        <f t="shared" si="6"/>
        <v>999</v>
      </c>
      <c r="M115" s="216">
        <f t="shared" si="7"/>
        <v>999</v>
      </c>
      <c r="N115" s="213"/>
      <c r="O115" s="182"/>
      <c r="P115" s="113">
        <f t="shared" si="8"/>
        <v>999</v>
      </c>
      <c r="Q115" s="96"/>
    </row>
    <row r="116" spans="1:17" s="11" customFormat="1" ht="18.899999999999999" customHeight="1" x14ac:dyDescent="0.25">
      <c r="A116" s="190">
        <v>110</v>
      </c>
      <c r="B116" s="94"/>
      <c r="C116" s="94"/>
      <c r="D116" s="95"/>
      <c r="E116" s="205"/>
      <c r="F116" s="112"/>
      <c r="G116" s="112"/>
      <c r="H116" s="391"/>
      <c r="I116" s="219"/>
      <c r="J116" s="187" t="e">
        <f>IF(AND(Q116="",#REF!&gt;0,#REF!&lt;5),K116,)</f>
        <v>#REF!</v>
      </c>
      <c r="K116" s="185" t="str">
        <f>IF(D116="","ZZZ9",IF(AND(#REF!&gt;0,#REF!&lt;5),D116&amp;#REF!,D116&amp;"9"))</f>
        <v>ZZZ9</v>
      </c>
      <c r="L116" s="189">
        <f t="shared" si="6"/>
        <v>999</v>
      </c>
      <c r="M116" s="216">
        <f t="shared" si="7"/>
        <v>999</v>
      </c>
      <c r="N116" s="213"/>
      <c r="O116" s="182"/>
      <c r="P116" s="113">
        <f t="shared" si="8"/>
        <v>999</v>
      </c>
      <c r="Q116" s="96"/>
    </row>
    <row r="117" spans="1:17" s="11" customFormat="1" ht="18.899999999999999" customHeight="1" x14ac:dyDescent="0.25">
      <c r="A117" s="190">
        <v>111</v>
      </c>
      <c r="B117" s="94"/>
      <c r="C117" s="94"/>
      <c r="D117" s="95"/>
      <c r="E117" s="205"/>
      <c r="F117" s="112"/>
      <c r="G117" s="112"/>
      <c r="H117" s="391"/>
      <c r="I117" s="219"/>
      <c r="J117" s="187" t="e">
        <f>IF(AND(Q117="",#REF!&gt;0,#REF!&lt;5),K117,)</f>
        <v>#REF!</v>
      </c>
      <c r="K117" s="185" t="str">
        <f>IF(D117="","ZZZ9",IF(AND(#REF!&gt;0,#REF!&lt;5),D117&amp;#REF!,D117&amp;"9"))</f>
        <v>ZZZ9</v>
      </c>
      <c r="L117" s="189">
        <f t="shared" si="6"/>
        <v>999</v>
      </c>
      <c r="M117" s="216">
        <f t="shared" si="7"/>
        <v>999</v>
      </c>
      <c r="N117" s="213"/>
      <c r="O117" s="182"/>
      <c r="P117" s="113">
        <f t="shared" si="8"/>
        <v>999</v>
      </c>
      <c r="Q117" s="96"/>
    </row>
    <row r="118" spans="1:17" s="11" customFormat="1" ht="18.899999999999999" customHeight="1" x14ac:dyDescent="0.25">
      <c r="A118" s="190">
        <v>112</v>
      </c>
      <c r="B118" s="94"/>
      <c r="C118" s="94"/>
      <c r="D118" s="95"/>
      <c r="E118" s="205"/>
      <c r="F118" s="112"/>
      <c r="G118" s="112"/>
      <c r="H118" s="391"/>
      <c r="I118" s="219"/>
      <c r="J118" s="187" t="e">
        <f>IF(AND(Q118="",#REF!&gt;0,#REF!&lt;5),K118,)</f>
        <v>#REF!</v>
      </c>
      <c r="K118" s="185" t="str">
        <f>IF(D118="","ZZZ9",IF(AND(#REF!&gt;0,#REF!&lt;5),D118&amp;#REF!,D118&amp;"9"))</f>
        <v>ZZZ9</v>
      </c>
      <c r="L118" s="189">
        <f t="shared" si="6"/>
        <v>999</v>
      </c>
      <c r="M118" s="216">
        <f t="shared" si="7"/>
        <v>999</v>
      </c>
      <c r="N118" s="213"/>
      <c r="O118" s="182"/>
      <c r="P118" s="113">
        <f t="shared" si="8"/>
        <v>999</v>
      </c>
      <c r="Q118" s="96"/>
    </row>
    <row r="119" spans="1:17" s="11" customFormat="1" ht="18.899999999999999" customHeight="1" x14ac:dyDescent="0.25">
      <c r="A119" s="190">
        <v>113</v>
      </c>
      <c r="B119" s="94"/>
      <c r="C119" s="94"/>
      <c r="D119" s="95"/>
      <c r="E119" s="205"/>
      <c r="F119" s="112"/>
      <c r="G119" s="112"/>
      <c r="H119" s="391"/>
      <c r="I119" s="219"/>
      <c r="J119" s="187" t="e">
        <f>IF(AND(Q119="",#REF!&gt;0,#REF!&lt;5),K119,)</f>
        <v>#REF!</v>
      </c>
      <c r="K119" s="185" t="str">
        <f>IF(D119="","ZZZ9",IF(AND(#REF!&gt;0,#REF!&lt;5),D119&amp;#REF!,D119&amp;"9"))</f>
        <v>ZZZ9</v>
      </c>
      <c r="L119" s="189">
        <f t="shared" si="6"/>
        <v>999</v>
      </c>
      <c r="M119" s="216">
        <f t="shared" si="7"/>
        <v>999</v>
      </c>
      <c r="N119" s="213"/>
      <c r="O119" s="182"/>
      <c r="P119" s="113">
        <f t="shared" si="8"/>
        <v>999</v>
      </c>
      <c r="Q119" s="96"/>
    </row>
    <row r="120" spans="1:17" s="11" customFormat="1" ht="18.899999999999999" customHeight="1" x14ac:dyDescent="0.25">
      <c r="A120" s="190">
        <v>114</v>
      </c>
      <c r="B120" s="94"/>
      <c r="C120" s="94"/>
      <c r="D120" s="95"/>
      <c r="E120" s="205"/>
      <c r="F120" s="112"/>
      <c r="G120" s="112"/>
      <c r="H120" s="391"/>
      <c r="I120" s="219"/>
      <c r="J120" s="187" t="e">
        <f>IF(AND(Q120="",#REF!&gt;0,#REF!&lt;5),K120,)</f>
        <v>#REF!</v>
      </c>
      <c r="K120" s="185" t="str">
        <f>IF(D120="","ZZZ9",IF(AND(#REF!&gt;0,#REF!&lt;5),D120&amp;#REF!,D120&amp;"9"))</f>
        <v>ZZZ9</v>
      </c>
      <c r="L120" s="189">
        <f t="shared" si="6"/>
        <v>999</v>
      </c>
      <c r="M120" s="216">
        <f t="shared" si="7"/>
        <v>999</v>
      </c>
      <c r="N120" s="213"/>
      <c r="O120" s="182"/>
      <c r="P120" s="113">
        <f t="shared" si="8"/>
        <v>999</v>
      </c>
      <c r="Q120" s="96"/>
    </row>
    <row r="121" spans="1:17" s="11" customFormat="1" ht="18.899999999999999" customHeight="1" x14ac:dyDescent="0.25">
      <c r="A121" s="190">
        <v>115</v>
      </c>
      <c r="B121" s="94"/>
      <c r="C121" s="94"/>
      <c r="D121" s="95"/>
      <c r="E121" s="205"/>
      <c r="F121" s="112"/>
      <c r="G121" s="112"/>
      <c r="H121" s="391"/>
      <c r="I121" s="219"/>
      <c r="J121" s="187" t="e">
        <f>IF(AND(Q121="",#REF!&gt;0,#REF!&lt;5),K121,)</f>
        <v>#REF!</v>
      </c>
      <c r="K121" s="185" t="str">
        <f>IF(D121="","ZZZ9",IF(AND(#REF!&gt;0,#REF!&lt;5),D121&amp;#REF!,D121&amp;"9"))</f>
        <v>ZZZ9</v>
      </c>
      <c r="L121" s="189">
        <f t="shared" si="6"/>
        <v>999</v>
      </c>
      <c r="M121" s="216">
        <f t="shared" si="7"/>
        <v>999</v>
      </c>
      <c r="N121" s="213"/>
      <c r="O121" s="182"/>
      <c r="P121" s="113">
        <f t="shared" si="8"/>
        <v>999</v>
      </c>
      <c r="Q121" s="96"/>
    </row>
    <row r="122" spans="1:17" s="11" customFormat="1" ht="18.899999999999999" customHeight="1" x14ac:dyDescent="0.25">
      <c r="A122" s="190">
        <v>116</v>
      </c>
      <c r="B122" s="94"/>
      <c r="C122" s="94"/>
      <c r="D122" s="95"/>
      <c r="E122" s="205"/>
      <c r="F122" s="112"/>
      <c r="G122" s="112"/>
      <c r="H122" s="391"/>
      <c r="I122" s="219"/>
      <c r="J122" s="187" t="e">
        <f>IF(AND(Q122="",#REF!&gt;0,#REF!&lt;5),K122,)</f>
        <v>#REF!</v>
      </c>
      <c r="K122" s="185" t="str">
        <f>IF(D122="","ZZZ9",IF(AND(#REF!&gt;0,#REF!&lt;5),D122&amp;#REF!,D122&amp;"9"))</f>
        <v>ZZZ9</v>
      </c>
      <c r="L122" s="189">
        <f t="shared" si="6"/>
        <v>999</v>
      </c>
      <c r="M122" s="216">
        <f t="shared" si="7"/>
        <v>999</v>
      </c>
      <c r="N122" s="213"/>
      <c r="O122" s="182"/>
      <c r="P122" s="113">
        <f t="shared" si="8"/>
        <v>999</v>
      </c>
      <c r="Q122" s="96"/>
    </row>
    <row r="123" spans="1:17" s="11" customFormat="1" ht="18.899999999999999" customHeight="1" x14ac:dyDescent="0.25">
      <c r="A123" s="190">
        <v>117</v>
      </c>
      <c r="B123" s="94"/>
      <c r="C123" s="94"/>
      <c r="D123" s="95"/>
      <c r="E123" s="205"/>
      <c r="F123" s="112"/>
      <c r="G123" s="112"/>
      <c r="H123" s="391"/>
      <c r="I123" s="219"/>
      <c r="J123" s="187" t="e">
        <f>IF(AND(Q123="",#REF!&gt;0,#REF!&lt;5),K123,)</f>
        <v>#REF!</v>
      </c>
      <c r="K123" s="185" t="str">
        <f>IF(D123="","ZZZ9",IF(AND(#REF!&gt;0,#REF!&lt;5),D123&amp;#REF!,D123&amp;"9"))</f>
        <v>ZZZ9</v>
      </c>
      <c r="L123" s="189">
        <f t="shared" si="6"/>
        <v>999</v>
      </c>
      <c r="M123" s="216">
        <f t="shared" si="7"/>
        <v>999</v>
      </c>
      <c r="N123" s="213"/>
      <c r="O123" s="182"/>
      <c r="P123" s="113">
        <f t="shared" si="8"/>
        <v>999</v>
      </c>
      <c r="Q123" s="96"/>
    </row>
    <row r="124" spans="1:17" s="11" customFormat="1" ht="18.899999999999999" customHeight="1" x14ac:dyDescent="0.25">
      <c r="A124" s="190">
        <v>118</v>
      </c>
      <c r="B124" s="94"/>
      <c r="C124" s="94"/>
      <c r="D124" s="95"/>
      <c r="E124" s="205"/>
      <c r="F124" s="112"/>
      <c r="G124" s="112"/>
      <c r="H124" s="391"/>
      <c r="I124" s="219"/>
      <c r="J124" s="187" t="e">
        <f>IF(AND(Q124="",#REF!&gt;0,#REF!&lt;5),K124,)</f>
        <v>#REF!</v>
      </c>
      <c r="K124" s="185" t="str">
        <f>IF(D124="","ZZZ9",IF(AND(#REF!&gt;0,#REF!&lt;5),D124&amp;#REF!,D124&amp;"9"))</f>
        <v>ZZZ9</v>
      </c>
      <c r="L124" s="189">
        <f t="shared" si="6"/>
        <v>999</v>
      </c>
      <c r="M124" s="216">
        <f t="shared" si="7"/>
        <v>999</v>
      </c>
      <c r="N124" s="213"/>
      <c r="O124" s="182"/>
      <c r="P124" s="113">
        <f t="shared" si="8"/>
        <v>999</v>
      </c>
      <c r="Q124" s="96"/>
    </row>
    <row r="125" spans="1:17" s="11" customFormat="1" ht="18.899999999999999" customHeight="1" x14ac:dyDescent="0.25">
      <c r="A125" s="190">
        <v>119</v>
      </c>
      <c r="B125" s="94"/>
      <c r="C125" s="94"/>
      <c r="D125" s="95"/>
      <c r="E125" s="205"/>
      <c r="F125" s="112"/>
      <c r="G125" s="112"/>
      <c r="H125" s="391"/>
      <c r="I125" s="219"/>
      <c r="J125" s="187" t="e">
        <f>IF(AND(Q125="",#REF!&gt;0,#REF!&lt;5),K125,)</f>
        <v>#REF!</v>
      </c>
      <c r="K125" s="185" t="str">
        <f>IF(D125="","ZZZ9",IF(AND(#REF!&gt;0,#REF!&lt;5),D125&amp;#REF!,D125&amp;"9"))</f>
        <v>ZZZ9</v>
      </c>
      <c r="L125" s="189">
        <f t="shared" si="6"/>
        <v>999</v>
      </c>
      <c r="M125" s="216">
        <f t="shared" si="7"/>
        <v>999</v>
      </c>
      <c r="N125" s="213"/>
      <c r="O125" s="182"/>
      <c r="P125" s="113">
        <f t="shared" si="8"/>
        <v>999</v>
      </c>
      <c r="Q125" s="96"/>
    </row>
    <row r="126" spans="1:17" s="11" customFormat="1" ht="18.899999999999999" customHeight="1" x14ac:dyDescent="0.25">
      <c r="A126" s="190">
        <v>120</v>
      </c>
      <c r="B126" s="94"/>
      <c r="C126" s="94"/>
      <c r="D126" s="95"/>
      <c r="E126" s="205"/>
      <c r="F126" s="112"/>
      <c r="G126" s="112"/>
      <c r="H126" s="391"/>
      <c r="I126" s="219"/>
      <c r="J126" s="187" t="e">
        <f>IF(AND(Q126="",#REF!&gt;0,#REF!&lt;5),K126,)</f>
        <v>#REF!</v>
      </c>
      <c r="K126" s="185" t="str">
        <f>IF(D126="","ZZZ9",IF(AND(#REF!&gt;0,#REF!&lt;5),D126&amp;#REF!,D126&amp;"9"))</f>
        <v>ZZZ9</v>
      </c>
      <c r="L126" s="189">
        <f t="shared" si="6"/>
        <v>999</v>
      </c>
      <c r="M126" s="216">
        <f t="shared" si="7"/>
        <v>999</v>
      </c>
      <c r="N126" s="213"/>
      <c r="O126" s="182"/>
      <c r="P126" s="113">
        <f t="shared" si="8"/>
        <v>999</v>
      </c>
      <c r="Q126" s="96"/>
    </row>
    <row r="127" spans="1:17" s="11" customFormat="1" ht="18.899999999999999" customHeight="1" x14ac:dyDescent="0.25">
      <c r="A127" s="190">
        <v>121</v>
      </c>
      <c r="B127" s="94"/>
      <c r="C127" s="94"/>
      <c r="D127" s="95"/>
      <c r="E127" s="205"/>
      <c r="F127" s="112"/>
      <c r="G127" s="112"/>
      <c r="H127" s="391"/>
      <c r="I127" s="219"/>
      <c r="J127" s="187" t="e">
        <f>IF(AND(Q127="",#REF!&gt;0,#REF!&lt;5),K127,)</f>
        <v>#REF!</v>
      </c>
      <c r="K127" s="185" t="str">
        <f>IF(D127="","ZZZ9",IF(AND(#REF!&gt;0,#REF!&lt;5),D127&amp;#REF!,D127&amp;"9"))</f>
        <v>ZZZ9</v>
      </c>
      <c r="L127" s="189">
        <f t="shared" si="6"/>
        <v>999</v>
      </c>
      <c r="M127" s="216">
        <f t="shared" si="7"/>
        <v>999</v>
      </c>
      <c r="N127" s="213"/>
      <c r="O127" s="182"/>
      <c r="P127" s="113">
        <f t="shared" si="8"/>
        <v>999</v>
      </c>
      <c r="Q127" s="96"/>
    </row>
    <row r="128" spans="1:17" s="11" customFormat="1" ht="18.899999999999999" customHeight="1" x14ac:dyDescent="0.25">
      <c r="A128" s="190">
        <v>122</v>
      </c>
      <c r="B128" s="94"/>
      <c r="C128" s="94"/>
      <c r="D128" s="95"/>
      <c r="E128" s="205"/>
      <c r="F128" s="112"/>
      <c r="G128" s="112"/>
      <c r="H128" s="391"/>
      <c r="I128" s="219"/>
      <c r="J128" s="187" t="e">
        <f>IF(AND(Q128="",#REF!&gt;0,#REF!&lt;5),K128,)</f>
        <v>#REF!</v>
      </c>
      <c r="K128" s="185" t="str">
        <f>IF(D128="","ZZZ9",IF(AND(#REF!&gt;0,#REF!&lt;5),D128&amp;#REF!,D128&amp;"9"))</f>
        <v>ZZZ9</v>
      </c>
      <c r="L128" s="189">
        <f t="shared" si="6"/>
        <v>999</v>
      </c>
      <c r="M128" s="216">
        <f t="shared" si="7"/>
        <v>999</v>
      </c>
      <c r="N128" s="213"/>
      <c r="O128" s="182"/>
      <c r="P128" s="113">
        <f t="shared" si="8"/>
        <v>999</v>
      </c>
      <c r="Q128" s="96"/>
    </row>
    <row r="129" spans="1:17" s="11" customFormat="1" ht="18.899999999999999" customHeight="1" x14ac:dyDescent="0.25">
      <c r="A129" s="190">
        <v>123</v>
      </c>
      <c r="B129" s="94"/>
      <c r="C129" s="94"/>
      <c r="D129" s="95"/>
      <c r="E129" s="205"/>
      <c r="F129" s="112"/>
      <c r="G129" s="112"/>
      <c r="H129" s="391"/>
      <c r="I129" s="219"/>
      <c r="J129" s="187" t="e">
        <f>IF(AND(Q129="",#REF!&gt;0,#REF!&lt;5),K129,)</f>
        <v>#REF!</v>
      </c>
      <c r="K129" s="185" t="str">
        <f>IF(D129="","ZZZ9",IF(AND(#REF!&gt;0,#REF!&lt;5),D129&amp;#REF!,D129&amp;"9"))</f>
        <v>ZZZ9</v>
      </c>
      <c r="L129" s="189">
        <f t="shared" si="6"/>
        <v>999</v>
      </c>
      <c r="M129" s="216">
        <f t="shared" si="7"/>
        <v>999</v>
      </c>
      <c r="N129" s="213"/>
      <c r="O129" s="182"/>
      <c r="P129" s="113">
        <f t="shared" si="8"/>
        <v>999</v>
      </c>
      <c r="Q129" s="96"/>
    </row>
    <row r="130" spans="1:17" s="11" customFormat="1" ht="18.899999999999999" customHeight="1" x14ac:dyDescent="0.25">
      <c r="A130" s="190">
        <v>124</v>
      </c>
      <c r="B130" s="94"/>
      <c r="C130" s="94"/>
      <c r="D130" s="95"/>
      <c r="E130" s="205"/>
      <c r="F130" s="112"/>
      <c r="G130" s="112"/>
      <c r="H130" s="391"/>
      <c r="I130" s="219"/>
      <c r="J130" s="187" t="e">
        <f>IF(AND(Q130="",#REF!&gt;0,#REF!&lt;5),K130,)</f>
        <v>#REF!</v>
      </c>
      <c r="K130" s="185" t="str">
        <f>IF(D130="","ZZZ9",IF(AND(#REF!&gt;0,#REF!&lt;5),D130&amp;#REF!,D130&amp;"9"))</f>
        <v>ZZZ9</v>
      </c>
      <c r="L130" s="189">
        <f t="shared" si="6"/>
        <v>999</v>
      </c>
      <c r="M130" s="216">
        <f t="shared" si="7"/>
        <v>999</v>
      </c>
      <c r="N130" s="213"/>
      <c r="O130" s="182"/>
      <c r="P130" s="113">
        <f t="shared" si="8"/>
        <v>999</v>
      </c>
      <c r="Q130" s="96"/>
    </row>
    <row r="131" spans="1:17" s="11" customFormat="1" ht="18.899999999999999" customHeight="1" x14ac:dyDescent="0.25">
      <c r="A131" s="190">
        <v>125</v>
      </c>
      <c r="B131" s="94"/>
      <c r="C131" s="94"/>
      <c r="D131" s="95"/>
      <c r="E131" s="205"/>
      <c r="F131" s="112"/>
      <c r="G131" s="112"/>
      <c r="H131" s="391"/>
      <c r="I131" s="219"/>
      <c r="J131" s="187" t="e">
        <f>IF(AND(Q131="",#REF!&gt;0,#REF!&lt;5),K131,)</f>
        <v>#REF!</v>
      </c>
      <c r="K131" s="185" t="str">
        <f>IF(D131="","ZZZ9",IF(AND(#REF!&gt;0,#REF!&lt;5),D131&amp;#REF!,D131&amp;"9"))</f>
        <v>ZZZ9</v>
      </c>
      <c r="L131" s="189">
        <f t="shared" si="6"/>
        <v>999</v>
      </c>
      <c r="M131" s="216">
        <f t="shared" si="7"/>
        <v>999</v>
      </c>
      <c r="N131" s="213"/>
      <c r="O131" s="182"/>
      <c r="P131" s="113">
        <f t="shared" si="8"/>
        <v>999</v>
      </c>
      <c r="Q131" s="96"/>
    </row>
    <row r="132" spans="1:17" s="11" customFormat="1" ht="18.899999999999999" customHeight="1" x14ac:dyDescent="0.25">
      <c r="A132" s="190">
        <v>126</v>
      </c>
      <c r="B132" s="94"/>
      <c r="C132" s="94"/>
      <c r="D132" s="95"/>
      <c r="E132" s="205"/>
      <c r="F132" s="112"/>
      <c r="G132" s="112"/>
      <c r="H132" s="391"/>
      <c r="I132" s="219"/>
      <c r="J132" s="187" t="e">
        <f>IF(AND(Q132="",#REF!&gt;0,#REF!&lt;5),K132,)</f>
        <v>#REF!</v>
      </c>
      <c r="K132" s="185" t="str">
        <f>IF(D132="","ZZZ9",IF(AND(#REF!&gt;0,#REF!&lt;5),D132&amp;#REF!,D132&amp;"9"))</f>
        <v>ZZZ9</v>
      </c>
      <c r="L132" s="189">
        <f t="shared" si="6"/>
        <v>999</v>
      </c>
      <c r="M132" s="216">
        <f t="shared" si="7"/>
        <v>999</v>
      </c>
      <c r="N132" s="213"/>
      <c r="O132" s="182"/>
      <c r="P132" s="113">
        <f t="shared" si="8"/>
        <v>999</v>
      </c>
      <c r="Q132" s="96"/>
    </row>
    <row r="133" spans="1:17" s="11" customFormat="1" ht="18.899999999999999" customHeight="1" x14ac:dyDescent="0.25">
      <c r="A133" s="190">
        <v>127</v>
      </c>
      <c r="B133" s="94"/>
      <c r="C133" s="94"/>
      <c r="D133" s="95"/>
      <c r="E133" s="205"/>
      <c r="F133" s="112"/>
      <c r="G133" s="112"/>
      <c r="H133" s="391"/>
      <c r="I133" s="219"/>
      <c r="J133" s="187" t="e">
        <f>IF(AND(Q133="",#REF!&gt;0,#REF!&lt;5),K133,)</f>
        <v>#REF!</v>
      </c>
      <c r="K133" s="185" t="str">
        <f>IF(D133="","ZZZ9",IF(AND(#REF!&gt;0,#REF!&lt;5),D133&amp;#REF!,D133&amp;"9"))</f>
        <v>ZZZ9</v>
      </c>
      <c r="L133" s="189">
        <f t="shared" si="6"/>
        <v>999</v>
      </c>
      <c r="M133" s="216">
        <f t="shared" si="7"/>
        <v>999</v>
      </c>
      <c r="N133" s="213"/>
      <c r="O133" s="182"/>
      <c r="P133" s="113">
        <f t="shared" si="8"/>
        <v>999</v>
      </c>
      <c r="Q133" s="96"/>
    </row>
    <row r="134" spans="1:17" s="11" customFormat="1" ht="18.899999999999999" customHeight="1" x14ac:dyDescent="0.25">
      <c r="A134" s="190">
        <v>128</v>
      </c>
      <c r="B134" s="94"/>
      <c r="C134" s="94"/>
      <c r="D134" s="95"/>
      <c r="E134" s="205"/>
      <c r="F134" s="112"/>
      <c r="G134" s="112"/>
      <c r="H134" s="391"/>
      <c r="I134" s="219"/>
      <c r="J134" s="187" t="e">
        <f>IF(AND(Q134="",#REF!&gt;0,#REF!&lt;5),K134,)</f>
        <v>#REF!</v>
      </c>
      <c r="K134" s="185" t="str">
        <f>IF(D134="","ZZZ9",IF(AND(#REF!&gt;0,#REF!&lt;5),D134&amp;#REF!,D134&amp;"9"))</f>
        <v>ZZZ9</v>
      </c>
      <c r="L134" s="189">
        <f t="shared" si="6"/>
        <v>999</v>
      </c>
      <c r="M134" s="216">
        <f t="shared" si="7"/>
        <v>999</v>
      </c>
      <c r="N134" s="213"/>
      <c r="O134" s="217"/>
      <c r="P134" s="218">
        <f t="shared" si="8"/>
        <v>999</v>
      </c>
      <c r="Q134" s="219"/>
    </row>
    <row r="135" spans="1:17" x14ac:dyDescent="0.25">
      <c r="A135" s="190">
        <v>129</v>
      </c>
      <c r="B135" s="94"/>
      <c r="C135" s="94"/>
      <c r="D135" s="95"/>
      <c r="E135" s="205"/>
      <c r="F135" s="112"/>
      <c r="G135" s="112"/>
      <c r="H135" s="391"/>
      <c r="I135" s="219"/>
      <c r="J135" s="187" t="e">
        <f>IF(AND(Q135="",#REF!&gt;0,#REF!&lt;5),K135,)</f>
        <v>#REF!</v>
      </c>
      <c r="K135" s="185" t="str">
        <f>IF(D135="","ZZZ9",IF(AND(#REF!&gt;0,#REF!&lt;5),D135&amp;#REF!,D135&amp;"9"))</f>
        <v>ZZZ9</v>
      </c>
      <c r="L135" s="189">
        <f t="shared" ref="L135:L156" si="9">IF(Q135="",999,Q135)</f>
        <v>999</v>
      </c>
      <c r="M135" s="216">
        <f t="shared" ref="M135:M156" si="10">IF(P135=999,999,1)</f>
        <v>999</v>
      </c>
      <c r="N135" s="213"/>
      <c r="O135" s="182"/>
      <c r="P135" s="113">
        <f t="shared" ref="P135:P156" si="11">IF(N135="DA",1,IF(N135="WC",2,IF(N135="SE",3,IF(N135="Q",4,IF(N135="LL",5,999)))))</f>
        <v>999</v>
      </c>
      <c r="Q135" s="96"/>
    </row>
    <row r="136" spans="1:17" x14ac:dyDescent="0.25">
      <c r="A136" s="190">
        <v>130</v>
      </c>
      <c r="B136" s="94"/>
      <c r="C136" s="94"/>
      <c r="D136" s="95"/>
      <c r="E136" s="205"/>
      <c r="F136" s="112"/>
      <c r="G136" s="112"/>
      <c r="H136" s="391"/>
      <c r="I136" s="219"/>
      <c r="J136" s="187" t="e">
        <f>IF(AND(Q136="",#REF!&gt;0,#REF!&lt;5),K136,)</f>
        <v>#REF!</v>
      </c>
      <c r="K136" s="185" t="str">
        <f>IF(D136="","ZZZ9",IF(AND(#REF!&gt;0,#REF!&lt;5),D136&amp;#REF!,D136&amp;"9"))</f>
        <v>ZZZ9</v>
      </c>
      <c r="L136" s="189">
        <f t="shared" si="9"/>
        <v>999</v>
      </c>
      <c r="M136" s="216">
        <f t="shared" si="10"/>
        <v>999</v>
      </c>
      <c r="N136" s="213"/>
      <c r="O136" s="182"/>
      <c r="P136" s="113">
        <f t="shared" si="11"/>
        <v>999</v>
      </c>
      <c r="Q136" s="96"/>
    </row>
    <row r="137" spans="1:17" x14ac:dyDescent="0.25">
      <c r="A137" s="190">
        <v>131</v>
      </c>
      <c r="B137" s="94"/>
      <c r="C137" s="94"/>
      <c r="D137" s="95"/>
      <c r="E137" s="205"/>
      <c r="F137" s="112"/>
      <c r="G137" s="112"/>
      <c r="H137" s="391"/>
      <c r="I137" s="219"/>
      <c r="J137" s="187" t="e">
        <f>IF(AND(Q137="",#REF!&gt;0,#REF!&lt;5),K137,)</f>
        <v>#REF!</v>
      </c>
      <c r="K137" s="185" t="str">
        <f>IF(D137="","ZZZ9",IF(AND(#REF!&gt;0,#REF!&lt;5),D137&amp;#REF!,D137&amp;"9"))</f>
        <v>ZZZ9</v>
      </c>
      <c r="L137" s="189">
        <f t="shared" si="9"/>
        <v>999</v>
      </c>
      <c r="M137" s="216">
        <f t="shared" si="10"/>
        <v>999</v>
      </c>
      <c r="N137" s="213"/>
      <c r="O137" s="182"/>
      <c r="P137" s="113">
        <f t="shared" si="11"/>
        <v>999</v>
      </c>
      <c r="Q137" s="96"/>
    </row>
    <row r="138" spans="1:17" x14ac:dyDescent="0.25">
      <c r="A138" s="190">
        <v>132</v>
      </c>
      <c r="B138" s="94"/>
      <c r="C138" s="94"/>
      <c r="D138" s="95"/>
      <c r="E138" s="205"/>
      <c r="F138" s="112"/>
      <c r="G138" s="112"/>
      <c r="H138" s="391"/>
      <c r="I138" s="219"/>
      <c r="J138" s="187" t="e">
        <f>IF(AND(Q138="",#REF!&gt;0,#REF!&lt;5),K138,)</f>
        <v>#REF!</v>
      </c>
      <c r="K138" s="185" t="str">
        <f>IF(D138="","ZZZ9",IF(AND(#REF!&gt;0,#REF!&lt;5),D138&amp;#REF!,D138&amp;"9"))</f>
        <v>ZZZ9</v>
      </c>
      <c r="L138" s="189">
        <f t="shared" si="9"/>
        <v>999</v>
      </c>
      <c r="M138" s="216">
        <f t="shared" si="10"/>
        <v>999</v>
      </c>
      <c r="N138" s="213"/>
      <c r="O138" s="182"/>
      <c r="P138" s="113">
        <f t="shared" si="11"/>
        <v>999</v>
      </c>
      <c r="Q138" s="96"/>
    </row>
    <row r="139" spans="1:17" x14ac:dyDescent="0.25">
      <c r="A139" s="190">
        <v>133</v>
      </c>
      <c r="B139" s="94"/>
      <c r="C139" s="94"/>
      <c r="D139" s="95"/>
      <c r="E139" s="205"/>
      <c r="F139" s="112"/>
      <c r="G139" s="112"/>
      <c r="H139" s="391"/>
      <c r="I139" s="219"/>
      <c r="J139" s="187" t="e">
        <f>IF(AND(Q139="",#REF!&gt;0,#REF!&lt;5),K139,)</f>
        <v>#REF!</v>
      </c>
      <c r="K139" s="185" t="str">
        <f>IF(D139="","ZZZ9",IF(AND(#REF!&gt;0,#REF!&lt;5),D139&amp;#REF!,D139&amp;"9"))</f>
        <v>ZZZ9</v>
      </c>
      <c r="L139" s="189">
        <f t="shared" si="9"/>
        <v>999</v>
      </c>
      <c r="M139" s="216">
        <f t="shared" si="10"/>
        <v>999</v>
      </c>
      <c r="N139" s="213"/>
      <c r="O139" s="182"/>
      <c r="P139" s="113">
        <f t="shared" si="11"/>
        <v>999</v>
      </c>
      <c r="Q139" s="96"/>
    </row>
    <row r="140" spans="1:17" x14ac:dyDescent="0.25">
      <c r="A140" s="190">
        <v>134</v>
      </c>
      <c r="B140" s="94"/>
      <c r="C140" s="94"/>
      <c r="D140" s="95"/>
      <c r="E140" s="205"/>
      <c r="F140" s="112"/>
      <c r="G140" s="112"/>
      <c r="H140" s="391"/>
      <c r="I140" s="219"/>
      <c r="J140" s="187" t="e">
        <f>IF(AND(Q140="",#REF!&gt;0,#REF!&lt;5),K140,)</f>
        <v>#REF!</v>
      </c>
      <c r="K140" s="185" t="str">
        <f>IF(D140="","ZZZ9",IF(AND(#REF!&gt;0,#REF!&lt;5),D140&amp;#REF!,D140&amp;"9"))</f>
        <v>ZZZ9</v>
      </c>
      <c r="L140" s="189">
        <f t="shared" si="9"/>
        <v>999</v>
      </c>
      <c r="M140" s="216">
        <f t="shared" si="10"/>
        <v>999</v>
      </c>
      <c r="N140" s="213"/>
      <c r="O140" s="182"/>
      <c r="P140" s="113">
        <f t="shared" si="11"/>
        <v>999</v>
      </c>
      <c r="Q140" s="96"/>
    </row>
    <row r="141" spans="1:17" x14ac:dyDescent="0.25">
      <c r="A141" s="190">
        <v>135</v>
      </c>
      <c r="B141" s="94"/>
      <c r="C141" s="94"/>
      <c r="D141" s="95"/>
      <c r="E141" s="205"/>
      <c r="F141" s="112"/>
      <c r="G141" s="112"/>
      <c r="H141" s="391"/>
      <c r="I141" s="219"/>
      <c r="J141" s="187" t="e">
        <f>IF(AND(Q141="",#REF!&gt;0,#REF!&lt;5),K141,)</f>
        <v>#REF!</v>
      </c>
      <c r="K141" s="185" t="str">
        <f>IF(D141="","ZZZ9",IF(AND(#REF!&gt;0,#REF!&lt;5),D141&amp;#REF!,D141&amp;"9"))</f>
        <v>ZZZ9</v>
      </c>
      <c r="L141" s="189">
        <f t="shared" si="9"/>
        <v>999</v>
      </c>
      <c r="M141" s="216">
        <f t="shared" si="10"/>
        <v>999</v>
      </c>
      <c r="N141" s="213"/>
      <c r="O141" s="217"/>
      <c r="P141" s="218">
        <f t="shared" si="11"/>
        <v>999</v>
      </c>
      <c r="Q141" s="219"/>
    </row>
    <row r="142" spans="1:17" x14ac:dyDescent="0.25">
      <c r="A142" s="190">
        <v>136</v>
      </c>
      <c r="B142" s="94"/>
      <c r="C142" s="94"/>
      <c r="D142" s="95"/>
      <c r="E142" s="205"/>
      <c r="F142" s="112"/>
      <c r="G142" s="112"/>
      <c r="H142" s="391"/>
      <c r="I142" s="219"/>
      <c r="J142" s="187" t="e">
        <f>IF(AND(Q142="",#REF!&gt;0,#REF!&lt;5),K142,)</f>
        <v>#REF!</v>
      </c>
      <c r="K142" s="185" t="str">
        <f>IF(D142="","ZZZ9",IF(AND(#REF!&gt;0,#REF!&lt;5),D142&amp;#REF!,D142&amp;"9"))</f>
        <v>ZZZ9</v>
      </c>
      <c r="L142" s="189">
        <f t="shared" si="9"/>
        <v>999</v>
      </c>
      <c r="M142" s="216">
        <f t="shared" si="10"/>
        <v>999</v>
      </c>
      <c r="N142" s="213"/>
      <c r="O142" s="182"/>
      <c r="P142" s="113">
        <f t="shared" si="11"/>
        <v>999</v>
      </c>
      <c r="Q142" s="96"/>
    </row>
    <row r="143" spans="1:17" x14ac:dyDescent="0.25">
      <c r="A143" s="190">
        <v>137</v>
      </c>
      <c r="B143" s="94"/>
      <c r="C143" s="94"/>
      <c r="D143" s="95"/>
      <c r="E143" s="205"/>
      <c r="F143" s="112"/>
      <c r="G143" s="112"/>
      <c r="H143" s="391"/>
      <c r="I143" s="219"/>
      <c r="J143" s="187" t="e">
        <f>IF(AND(Q143="",#REF!&gt;0,#REF!&lt;5),K143,)</f>
        <v>#REF!</v>
      </c>
      <c r="K143" s="185" t="str">
        <f>IF(D143="","ZZZ9",IF(AND(#REF!&gt;0,#REF!&lt;5),D143&amp;#REF!,D143&amp;"9"))</f>
        <v>ZZZ9</v>
      </c>
      <c r="L143" s="189">
        <f t="shared" si="9"/>
        <v>999</v>
      </c>
      <c r="M143" s="216">
        <f t="shared" si="10"/>
        <v>999</v>
      </c>
      <c r="N143" s="213"/>
      <c r="O143" s="182"/>
      <c r="P143" s="113">
        <f t="shared" si="11"/>
        <v>999</v>
      </c>
      <c r="Q143" s="96"/>
    </row>
    <row r="144" spans="1:17" x14ac:dyDescent="0.25">
      <c r="A144" s="190">
        <v>138</v>
      </c>
      <c r="B144" s="94"/>
      <c r="C144" s="94"/>
      <c r="D144" s="95"/>
      <c r="E144" s="205"/>
      <c r="F144" s="112"/>
      <c r="G144" s="112"/>
      <c r="H144" s="391"/>
      <c r="I144" s="219"/>
      <c r="J144" s="187" t="e">
        <f>IF(AND(Q144="",#REF!&gt;0,#REF!&lt;5),K144,)</f>
        <v>#REF!</v>
      </c>
      <c r="K144" s="185" t="str">
        <f>IF(D144="","ZZZ9",IF(AND(#REF!&gt;0,#REF!&lt;5),D144&amp;#REF!,D144&amp;"9"))</f>
        <v>ZZZ9</v>
      </c>
      <c r="L144" s="189">
        <f t="shared" si="9"/>
        <v>999</v>
      </c>
      <c r="M144" s="216">
        <f t="shared" si="10"/>
        <v>999</v>
      </c>
      <c r="N144" s="213"/>
      <c r="O144" s="182"/>
      <c r="P144" s="113">
        <f t="shared" si="11"/>
        <v>999</v>
      </c>
      <c r="Q144" s="96"/>
    </row>
    <row r="145" spans="1:17" x14ac:dyDescent="0.25">
      <c r="A145" s="190">
        <v>139</v>
      </c>
      <c r="B145" s="94"/>
      <c r="C145" s="94"/>
      <c r="D145" s="95"/>
      <c r="E145" s="205"/>
      <c r="F145" s="112"/>
      <c r="G145" s="112"/>
      <c r="H145" s="391"/>
      <c r="I145" s="219"/>
      <c r="J145" s="187" t="e">
        <f>IF(AND(Q145="",#REF!&gt;0,#REF!&lt;5),K145,)</f>
        <v>#REF!</v>
      </c>
      <c r="K145" s="185" t="str">
        <f>IF(D145="","ZZZ9",IF(AND(#REF!&gt;0,#REF!&lt;5),D145&amp;#REF!,D145&amp;"9"))</f>
        <v>ZZZ9</v>
      </c>
      <c r="L145" s="189">
        <f t="shared" si="9"/>
        <v>999</v>
      </c>
      <c r="M145" s="216">
        <f t="shared" si="10"/>
        <v>999</v>
      </c>
      <c r="N145" s="213"/>
      <c r="O145" s="182"/>
      <c r="P145" s="113">
        <f t="shared" si="11"/>
        <v>999</v>
      </c>
      <c r="Q145" s="96"/>
    </row>
    <row r="146" spans="1:17" x14ac:dyDescent="0.25">
      <c r="A146" s="190">
        <v>140</v>
      </c>
      <c r="B146" s="94"/>
      <c r="C146" s="94"/>
      <c r="D146" s="95"/>
      <c r="E146" s="205"/>
      <c r="F146" s="112"/>
      <c r="G146" s="112"/>
      <c r="H146" s="391"/>
      <c r="I146" s="219"/>
      <c r="J146" s="187" t="e">
        <f>IF(AND(Q146="",#REF!&gt;0,#REF!&lt;5),K146,)</f>
        <v>#REF!</v>
      </c>
      <c r="K146" s="185" t="str">
        <f>IF(D146="","ZZZ9",IF(AND(#REF!&gt;0,#REF!&lt;5),D146&amp;#REF!,D146&amp;"9"))</f>
        <v>ZZZ9</v>
      </c>
      <c r="L146" s="189">
        <f t="shared" si="9"/>
        <v>999</v>
      </c>
      <c r="M146" s="216">
        <f t="shared" si="10"/>
        <v>999</v>
      </c>
      <c r="N146" s="213"/>
      <c r="O146" s="182"/>
      <c r="P146" s="113">
        <f t="shared" si="11"/>
        <v>999</v>
      </c>
      <c r="Q146" s="96"/>
    </row>
    <row r="147" spans="1:17" x14ac:dyDescent="0.25">
      <c r="A147" s="190">
        <v>141</v>
      </c>
      <c r="B147" s="94"/>
      <c r="C147" s="94"/>
      <c r="D147" s="95"/>
      <c r="E147" s="205"/>
      <c r="F147" s="112"/>
      <c r="G147" s="112"/>
      <c r="H147" s="391"/>
      <c r="I147" s="219"/>
      <c r="J147" s="187" t="e">
        <f>IF(AND(Q147="",#REF!&gt;0,#REF!&lt;5),K147,)</f>
        <v>#REF!</v>
      </c>
      <c r="K147" s="185" t="str">
        <f>IF(D147="","ZZZ9",IF(AND(#REF!&gt;0,#REF!&lt;5),D147&amp;#REF!,D147&amp;"9"))</f>
        <v>ZZZ9</v>
      </c>
      <c r="L147" s="189">
        <f t="shared" si="9"/>
        <v>999</v>
      </c>
      <c r="M147" s="216">
        <f t="shared" si="10"/>
        <v>999</v>
      </c>
      <c r="N147" s="213"/>
      <c r="O147" s="182"/>
      <c r="P147" s="113">
        <f t="shared" si="11"/>
        <v>999</v>
      </c>
      <c r="Q147" s="96"/>
    </row>
    <row r="148" spans="1:17" x14ac:dyDescent="0.25">
      <c r="A148" s="190">
        <v>142</v>
      </c>
      <c r="B148" s="94"/>
      <c r="C148" s="94"/>
      <c r="D148" s="95"/>
      <c r="E148" s="205"/>
      <c r="F148" s="112"/>
      <c r="G148" s="112"/>
      <c r="H148" s="391"/>
      <c r="I148" s="219"/>
      <c r="J148" s="187" t="e">
        <f>IF(AND(Q148="",#REF!&gt;0,#REF!&lt;5),K148,)</f>
        <v>#REF!</v>
      </c>
      <c r="K148" s="185" t="str">
        <f>IF(D148="","ZZZ9",IF(AND(#REF!&gt;0,#REF!&lt;5),D148&amp;#REF!,D148&amp;"9"))</f>
        <v>ZZZ9</v>
      </c>
      <c r="L148" s="189">
        <f t="shared" si="9"/>
        <v>999</v>
      </c>
      <c r="M148" s="216">
        <f t="shared" si="10"/>
        <v>999</v>
      </c>
      <c r="N148" s="213"/>
      <c r="O148" s="217"/>
      <c r="P148" s="218">
        <f t="shared" si="11"/>
        <v>999</v>
      </c>
      <c r="Q148" s="219"/>
    </row>
    <row r="149" spans="1:17" x14ac:dyDescent="0.25">
      <c r="A149" s="190">
        <v>143</v>
      </c>
      <c r="B149" s="94"/>
      <c r="C149" s="94"/>
      <c r="D149" s="95"/>
      <c r="E149" s="205"/>
      <c r="F149" s="112"/>
      <c r="G149" s="112"/>
      <c r="H149" s="391"/>
      <c r="I149" s="219"/>
      <c r="J149" s="187" t="e">
        <f>IF(AND(Q149="",#REF!&gt;0,#REF!&lt;5),K149,)</f>
        <v>#REF!</v>
      </c>
      <c r="K149" s="185" t="str">
        <f>IF(D149="","ZZZ9",IF(AND(#REF!&gt;0,#REF!&lt;5),D149&amp;#REF!,D149&amp;"9"))</f>
        <v>ZZZ9</v>
      </c>
      <c r="L149" s="189">
        <f t="shared" si="9"/>
        <v>999</v>
      </c>
      <c r="M149" s="216">
        <f t="shared" si="10"/>
        <v>999</v>
      </c>
      <c r="N149" s="213"/>
      <c r="O149" s="182"/>
      <c r="P149" s="113">
        <f t="shared" si="11"/>
        <v>999</v>
      </c>
      <c r="Q149" s="96"/>
    </row>
    <row r="150" spans="1:17" x14ac:dyDescent="0.25">
      <c r="A150" s="190">
        <v>144</v>
      </c>
      <c r="B150" s="94"/>
      <c r="C150" s="94"/>
      <c r="D150" s="95"/>
      <c r="E150" s="205"/>
      <c r="F150" s="112"/>
      <c r="G150" s="112"/>
      <c r="H150" s="391"/>
      <c r="I150" s="219"/>
      <c r="J150" s="187" t="e">
        <f>IF(AND(Q150="",#REF!&gt;0,#REF!&lt;5),K150,)</f>
        <v>#REF!</v>
      </c>
      <c r="K150" s="185" t="str">
        <f>IF(D150="","ZZZ9",IF(AND(#REF!&gt;0,#REF!&lt;5),D150&amp;#REF!,D150&amp;"9"))</f>
        <v>ZZZ9</v>
      </c>
      <c r="L150" s="189">
        <f t="shared" si="9"/>
        <v>999</v>
      </c>
      <c r="M150" s="216">
        <f t="shared" si="10"/>
        <v>999</v>
      </c>
      <c r="N150" s="213"/>
      <c r="O150" s="182"/>
      <c r="P150" s="113">
        <f t="shared" si="11"/>
        <v>999</v>
      </c>
      <c r="Q150" s="96"/>
    </row>
    <row r="151" spans="1:17" x14ac:dyDescent="0.25">
      <c r="A151" s="190">
        <v>145</v>
      </c>
      <c r="B151" s="94"/>
      <c r="C151" s="94"/>
      <c r="D151" s="95"/>
      <c r="E151" s="205"/>
      <c r="F151" s="112"/>
      <c r="G151" s="112"/>
      <c r="H151" s="391"/>
      <c r="I151" s="219"/>
      <c r="J151" s="187" t="e">
        <f>IF(AND(Q151="",#REF!&gt;0,#REF!&lt;5),K151,)</f>
        <v>#REF!</v>
      </c>
      <c r="K151" s="185" t="str">
        <f>IF(D151="","ZZZ9",IF(AND(#REF!&gt;0,#REF!&lt;5),D151&amp;#REF!,D151&amp;"9"))</f>
        <v>ZZZ9</v>
      </c>
      <c r="L151" s="189">
        <f t="shared" si="9"/>
        <v>999</v>
      </c>
      <c r="M151" s="216">
        <f t="shared" si="10"/>
        <v>999</v>
      </c>
      <c r="N151" s="213"/>
      <c r="O151" s="182"/>
      <c r="P151" s="113">
        <f t="shared" si="11"/>
        <v>999</v>
      </c>
      <c r="Q151" s="96"/>
    </row>
    <row r="152" spans="1:17" x14ac:dyDescent="0.25">
      <c r="A152" s="190">
        <v>146</v>
      </c>
      <c r="B152" s="94"/>
      <c r="C152" s="94"/>
      <c r="D152" s="95"/>
      <c r="E152" s="205"/>
      <c r="F152" s="112"/>
      <c r="G152" s="112"/>
      <c r="H152" s="391"/>
      <c r="I152" s="219"/>
      <c r="J152" s="187" t="e">
        <f>IF(AND(Q152="",#REF!&gt;0,#REF!&lt;5),K152,)</f>
        <v>#REF!</v>
      </c>
      <c r="K152" s="185" t="str">
        <f>IF(D152="","ZZZ9",IF(AND(#REF!&gt;0,#REF!&lt;5),D152&amp;#REF!,D152&amp;"9"))</f>
        <v>ZZZ9</v>
      </c>
      <c r="L152" s="189">
        <f t="shared" si="9"/>
        <v>999</v>
      </c>
      <c r="M152" s="216">
        <f t="shared" si="10"/>
        <v>999</v>
      </c>
      <c r="N152" s="213"/>
      <c r="O152" s="182"/>
      <c r="P152" s="113">
        <f t="shared" si="11"/>
        <v>999</v>
      </c>
      <c r="Q152" s="96"/>
    </row>
    <row r="153" spans="1:17" x14ac:dyDescent="0.25">
      <c r="A153" s="190">
        <v>147</v>
      </c>
      <c r="B153" s="94"/>
      <c r="C153" s="94"/>
      <c r="D153" s="95"/>
      <c r="E153" s="205"/>
      <c r="F153" s="112"/>
      <c r="G153" s="112"/>
      <c r="H153" s="391"/>
      <c r="I153" s="219"/>
      <c r="J153" s="187" t="e">
        <f>IF(AND(Q153="",#REF!&gt;0,#REF!&lt;5),K153,)</f>
        <v>#REF!</v>
      </c>
      <c r="K153" s="185" t="str">
        <f>IF(D153="","ZZZ9",IF(AND(#REF!&gt;0,#REF!&lt;5),D153&amp;#REF!,D153&amp;"9"))</f>
        <v>ZZZ9</v>
      </c>
      <c r="L153" s="189">
        <f t="shared" si="9"/>
        <v>999</v>
      </c>
      <c r="M153" s="216">
        <f t="shared" si="10"/>
        <v>999</v>
      </c>
      <c r="N153" s="213"/>
      <c r="O153" s="182"/>
      <c r="P153" s="113">
        <f t="shared" si="11"/>
        <v>999</v>
      </c>
      <c r="Q153" s="96"/>
    </row>
    <row r="154" spans="1:17" x14ac:dyDescent="0.25">
      <c r="A154" s="190">
        <v>148</v>
      </c>
      <c r="B154" s="94"/>
      <c r="C154" s="94"/>
      <c r="D154" s="95"/>
      <c r="E154" s="205"/>
      <c r="F154" s="112"/>
      <c r="G154" s="112"/>
      <c r="H154" s="391"/>
      <c r="I154" s="219"/>
      <c r="J154" s="187" t="e">
        <f>IF(AND(Q154="",#REF!&gt;0,#REF!&lt;5),K154,)</f>
        <v>#REF!</v>
      </c>
      <c r="K154" s="185" t="str">
        <f>IF(D154="","ZZZ9",IF(AND(#REF!&gt;0,#REF!&lt;5),D154&amp;#REF!,D154&amp;"9"))</f>
        <v>ZZZ9</v>
      </c>
      <c r="L154" s="189">
        <f t="shared" si="9"/>
        <v>999</v>
      </c>
      <c r="M154" s="216">
        <f t="shared" si="10"/>
        <v>999</v>
      </c>
      <c r="N154" s="213"/>
      <c r="O154" s="182"/>
      <c r="P154" s="113">
        <f t="shared" si="11"/>
        <v>999</v>
      </c>
      <c r="Q154" s="96"/>
    </row>
    <row r="155" spans="1:17" x14ac:dyDescent="0.25">
      <c r="A155" s="190">
        <v>149</v>
      </c>
      <c r="B155" s="94"/>
      <c r="C155" s="94"/>
      <c r="D155" s="95"/>
      <c r="E155" s="205"/>
      <c r="F155" s="112"/>
      <c r="G155" s="112"/>
      <c r="H155" s="391"/>
      <c r="I155" s="219"/>
      <c r="J155" s="187" t="e">
        <f>IF(AND(Q155="",#REF!&gt;0,#REF!&lt;5),K155,)</f>
        <v>#REF!</v>
      </c>
      <c r="K155" s="185" t="str">
        <f>IF(D155="","ZZZ9",IF(AND(#REF!&gt;0,#REF!&lt;5),D155&amp;#REF!,D155&amp;"9"))</f>
        <v>ZZZ9</v>
      </c>
      <c r="L155" s="189">
        <f t="shared" si="9"/>
        <v>999</v>
      </c>
      <c r="M155" s="216">
        <f t="shared" si="10"/>
        <v>999</v>
      </c>
      <c r="N155" s="213"/>
      <c r="O155" s="182"/>
      <c r="P155" s="113">
        <f t="shared" si="11"/>
        <v>999</v>
      </c>
      <c r="Q155" s="96"/>
    </row>
    <row r="156" spans="1:17" x14ac:dyDescent="0.25">
      <c r="A156" s="190">
        <v>150</v>
      </c>
      <c r="B156" s="94"/>
      <c r="C156" s="94"/>
      <c r="D156" s="95"/>
      <c r="E156" s="205"/>
      <c r="F156" s="112"/>
      <c r="G156" s="112"/>
      <c r="H156" s="391"/>
      <c r="I156" s="219"/>
      <c r="J156" s="187" t="e">
        <f>IF(AND(Q156="",#REF!&gt;0,#REF!&lt;5),K156,)</f>
        <v>#REF!</v>
      </c>
      <c r="K156" s="185" t="str">
        <f>IF(D156="","ZZZ9",IF(AND(#REF!&gt;0,#REF!&lt;5),D156&amp;#REF!,D156&amp;"9"))</f>
        <v>ZZZ9</v>
      </c>
      <c r="L156" s="189">
        <f t="shared" si="9"/>
        <v>999</v>
      </c>
      <c r="M156" s="216">
        <f t="shared" si="10"/>
        <v>999</v>
      </c>
      <c r="N156" s="213"/>
      <c r="O156" s="182"/>
      <c r="P156" s="113">
        <f t="shared" si="11"/>
        <v>999</v>
      </c>
      <c r="Q156" s="96"/>
    </row>
  </sheetData>
  <phoneticPr fontId="62" type="noConversion"/>
  <conditionalFormatting sqref="E7:E156">
    <cfRule type="expression" dxfId="54" priority="14" stopIfTrue="1">
      <formula>AND(ROUNDDOWN(($A$4-E7)/365.25,0)&lt;=13,G7&lt;&gt;"OK")</formula>
    </cfRule>
    <cfRule type="expression" dxfId="53" priority="15" stopIfTrue="1">
      <formula>AND(ROUNDDOWN(($A$4-E7)/365.25,0)&lt;=14,G7&lt;&gt;"OK")</formula>
    </cfRule>
    <cfRule type="expression" dxfId="52" priority="16" stopIfTrue="1">
      <formula>AND(ROUNDDOWN(($A$4-E7)/365.25,0)&lt;=17,G7&lt;&gt;"OK")</formula>
    </cfRule>
  </conditionalFormatting>
  <conditionalFormatting sqref="J7:J156">
    <cfRule type="cellIs" dxfId="51" priority="17" stopIfTrue="1" operator="equal">
      <formula>"Z"</formula>
    </cfRule>
  </conditionalFormatting>
  <conditionalFormatting sqref="A7:D156">
    <cfRule type="expression" dxfId="50" priority="18" stopIfTrue="1">
      <formula>$Q7&gt;=1</formula>
    </cfRule>
  </conditionalFormatting>
  <conditionalFormatting sqref="E7:E14">
    <cfRule type="expression" dxfId="49" priority="11" stopIfTrue="1">
      <formula>AND(ROUNDDOWN(($A$4-E7)/365.25,0)&lt;=13,G7&lt;&gt;"OK")</formula>
    </cfRule>
    <cfRule type="expression" dxfId="48" priority="12" stopIfTrue="1">
      <formula>AND(ROUNDDOWN(($A$4-E7)/365.25,0)&lt;=14,G7&lt;&gt;"OK")</formula>
    </cfRule>
    <cfRule type="expression" dxfId="47" priority="13" stopIfTrue="1">
      <formula>AND(ROUNDDOWN(($A$4-E7)/365.25,0)&lt;=17,G7&lt;&gt;"OK")</formula>
    </cfRule>
  </conditionalFormatting>
  <conditionalFormatting sqref="J7:J14">
    <cfRule type="cellIs" dxfId="46" priority="10" stopIfTrue="1" operator="equal">
      <formula>"Z"</formula>
    </cfRule>
  </conditionalFormatting>
  <conditionalFormatting sqref="B7:D14">
    <cfRule type="expression" dxfId="45" priority="9" stopIfTrue="1">
      <formula>$Q7&gt;=1</formula>
    </cfRule>
  </conditionalFormatting>
  <conditionalFormatting sqref="E7:E14">
    <cfRule type="expression" dxfId="44" priority="6" stopIfTrue="1">
      <formula>AND(ROUNDDOWN(($A$4-E7)/365.25,0)&lt;=13,G7&lt;&gt;"OK")</formula>
    </cfRule>
    <cfRule type="expression" dxfId="43" priority="7" stopIfTrue="1">
      <formula>AND(ROUNDDOWN(($A$4-E7)/365.25,0)&lt;=14,G7&lt;&gt;"OK")</formula>
    </cfRule>
    <cfRule type="expression" dxfId="42" priority="8" stopIfTrue="1">
      <formula>AND(ROUNDDOWN(($A$4-E7)/365.25,0)&lt;=17,G7&lt;&gt;"OK")</formula>
    </cfRule>
  </conditionalFormatting>
  <conditionalFormatting sqref="B7:D14">
    <cfRule type="expression" dxfId="41" priority="5" stopIfTrue="1">
      <formula>$Q7&gt;=1</formula>
    </cfRule>
  </conditionalFormatting>
  <conditionalFormatting sqref="E7:E27 E29:E37">
    <cfRule type="expression" dxfId="40" priority="2" stopIfTrue="1">
      <formula>AND(ROUNDDOWN(($A$4-E7)/365.25,0)&lt;=13,G7&lt;&gt;"OK")</formula>
    </cfRule>
    <cfRule type="expression" dxfId="39" priority="3" stopIfTrue="1">
      <formula>AND(ROUNDDOWN(($A$4-E7)/365.25,0)&lt;=14,G7&lt;&gt;"OK")</formula>
    </cfRule>
    <cfRule type="expression" dxfId="38" priority="4" stopIfTrue="1">
      <formula>AND(ROUNDDOWN(($A$4-E7)/365.25,0)&lt;=17,G7&lt;&gt;"OK")</formula>
    </cfRule>
  </conditionalFormatting>
  <conditionalFormatting sqref="B7:D37">
    <cfRule type="expression" dxfId="37" priority="1" stopIfTrue="1">
      <formula>$Q7&gt;=1</formula>
    </cfRule>
  </conditionalFormatting>
  <printOptions horizontalCentered="1"/>
  <pageMargins left="0.35" right="0.35" top="0.39" bottom="0.39" header="0" footer="0"/>
  <pageSetup paperSize="9" orientation="landscape" horizontalDpi="200" verticalDpi="200" r:id="rId1"/>
  <headerFooter alignWithMargins="0"/>
  <rowBreaks count="6" manualBreakCount="6">
    <brk id="26" max="16383" man="1"/>
    <brk id="46" max="16383" man="1"/>
    <brk id="66" max="16383" man="1"/>
    <brk id="86" max="16383" man="1"/>
    <brk id="106" max="16383" man="1"/>
    <brk id="126" max="16383" man="1"/>
  </rowBreaks>
  <colBreaks count="1" manualBreakCount="1">
    <brk id="17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82" r:id="rId4" name="Button 82">
              <controlPr defaultSize="0" print="0" autoFill="0" autoPict="0" macro="[0]!egyeni_fotabla_sorsolasi_ranglista">
                <anchor moveWithCells="1" sizeWithCells="1">
                  <from>
                    <xdr:col>7</xdr:col>
                    <xdr:colOff>205740</xdr:colOff>
                    <xdr:row>0</xdr:row>
                    <xdr:rowOff>68580</xdr:rowOff>
                  </from>
                  <to>
                    <xdr:col>14</xdr:col>
                    <xdr:colOff>129540</xdr:colOff>
                    <xdr:row>1</xdr:row>
                    <xdr:rowOff>137160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3845F-6E2B-4E33-98B0-CAD03AD1BD82}">
  <sheetPr codeName="Munka2">
    <tabColor indexed="11"/>
  </sheetPr>
  <dimension ref="A1:AK43"/>
  <sheetViews>
    <sheetView tabSelected="1" workbookViewId="0">
      <selection sqref="A1:F1"/>
    </sheetView>
  </sheetViews>
  <sheetFormatPr defaultRowHeight="13.2" x14ac:dyDescent="0.25"/>
  <cols>
    <col min="1" max="1" width="5.44140625" customWidth="1"/>
    <col min="2" max="2" width="4.44140625" customWidth="1"/>
    <col min="3" max="3" width="8.33203125" customWidth="1"/>
    <col min="4" max="4" width="7.109375" customWidth="1"/>
    <col min="5" max="5" width="9.33203125" customWidth="1"/>
    <col min="6" max="6" width="7.109375" customWidth="1"/>
    <col min="7" max="7" width="9.33203125" customWidth="1"/>
    <col min="8" max="8" width="7.109375" customWidth="1"/>
    <col min="9" max="9" width="9.33203125" customWidth="1"/>
    <col min="10" max="10" width="7.88671875" customWidth="1"/>
    <col min="11" max="12" width="8.5546875" customWidth="1"/>
    <col min="13" max="13" width="7.88671875" customWidth="1"/>
    <col min="15" max="16" width="4.44140625" customWidth="1"/>
    <col min="17" max="17" width="12.109375" customWidth="1"/>
    <col min="18" max="18" width="7.88671875" customWidth="1"/>
    <col min="19" max="19" width="7.44140625" customWidth="1"/>
    <col min="25" max="37" width="0" hidden="1" customWidth="1"/>
  </cols>
  <sheetData>
    <row r="1" spans="1:37" ht="24.6" x14ac:dyDescent="0.25">
      <c r="A1" s="425" t="str">
        <f>Altalanos!$A$6</f>
        <v>Play &amp; Stay Döntő</v>
      </c>
      <c r="B1" s="425"/>
      <c r="C1" s="425"/>
      <c r="D1" s="425"/>
      <c r="E1" s="425"/>
      <c r="F1" s="425"/>
      <c r="G1" s="225"/>
      <c r="H1" s="228" t="s">
        <v>52</v>
      </c>
      <c r="I1" s="226"/>
      <c r="J1" s="227"/>
      <c r="L1" s="229"/>
      <c r="M1" s="300"/>
      <c r="N1" s="302"/>
      <c r="O1" s="302" t="s">
        <v>13</v>
      </c>
      <c r="P1" s="302"/>
      <c r="Q1" s="303"/>
      <c r="R1" s="302"/>
      <c r="S1" s="304"/>
      <c r="AB1" s="370" t="e">
        <f>IF(Y5=1,CONCATENATE(VLOOKUP(Y3,AA16:AH27,2)),CONCATENATE(VLOOKUP(Y3,AA2:AK13,2)))</f>
        <v>#N/A</v>
      </c>
      <c r="AC1" s="370" t="e">
        <f>IF(Y5=1,CONCATENATE(VLOOKUP(Y3,AA16:AK27,3)),CONCATENATE(VLOOKUP(Y3,AA2:AK13,3)))</f>
        <v>#N/A</v>
      </c>
      <c r="AD1" s="370" t="e">
        <f>IF(Y5=1,CONCATENATE(VLOOKUP(Y3,AA16:AK27,4)),CONCATENATE(VLOOKUP(Y3,AA2:AK13,4)))</f>
        <v>#N/A</v>
      </c>
      <c r="AE1" s="370" t="e">
        <f>IF(Y5=1,CONCATENATE(VLOOKUP(Y3,AA16:AK27,5)),CONCATENATE(VLOOKUP(Y3,AA2:AK13,5)))</f>
        <v>#N/A</v>
      </c>
      <c r="AF1" s="370" t="e">
        <f>IF(Y5=1,CONCATENATE(VLOOKUP(Y3,AA16:AK27,6)),CONCATENATE(VLOOKUP(Y3,AA2:AK13,6)))</f>
        <v>#N/A</v>
      </c>
      <c r="AG1" s="370" t="e">
        <f>IF(Y5=1,CONCATENATE(VLOOKUP(Y3,AA16:AK27,7)),CONCATENATE(VLOOKUP(Y3,AA2:AK13,7)))</f>
        <v>#N/A</v>
      </c>
      <c r="AH1" s="370" t="e">
        <f>IF(Y5=1,CONCATENATE(VLOOKUP(Y3,AA16:AK27,8)),CONCATENATE(VLOOKUP(Y3,AA2:AK13,8)))</f>
        <v>#N/A</v>
      </c>
      <c r="AI1" s="370" t="e">
        <f>IF(Y5=1,CONCATENATE(VLOOKUP(Y3,AA16:AK27,9)),CONCATENATE(VLOOKUP(Y3,AA2:AK13,9)))</f>
        <v>#N/A</v>
      </c>
      <c r="AJ1" s="370" t="e">
        <f>IF(Y5=1,CONCATENATE(VLOOKUP(Y3,AA16:AK27,10)),CONCATENATE(VLOOKUP(Y3,AA2:AK13,10)))</f>
        <v>#N/A</v>
      </c>
      <c r="AK1" s="370" t="e">
        <f>IF(Y5=1,CONCATENATE(VLOOKUP(Y3,AA16:AK27,11)),CONCATENATE(VLOOKUP(Y3,AA2:AK13,11)))</f>
        <v>#N/A</v>
      </c>
    </row>
    <row r="2" spans="1:37" x14ac:dyDescent="0.25">
      <c r="A2" s="231" t="s">
        <v>51</v>
      </c>
      <c r="B2" s="232"/>
      <c r="C2" s="232"/>
      <c r="D2" s="232"/>
      <c r="E2" s="232" t="str">
        <f>Altalanos!$A$8</f>
        <v>lány döntő</v>
      </c>
      <c r="F2" s="232"/>
      <c r="G2" s="233"/>
      <c r="H2" s="234"/>
      <c r="I2" s="234"/>
      <c r="J2" s="235"/>
      <c r="K2" s="229"/>
      <c r="L2" s="229"/>
      <c r="M2" s="301"/>
      <c r="N2" s="305"/>
      <c r="O2" s="306"/>
      <c r="P2" s="305"/>
      <c r="Q2" s="306"/>
      <c r="R2" s="305"/>
      <c r="S2" s="304"/>
      <c r="Y2" s="358"/>
      <c r="Z2" s="357"/>
      <c r="AA2" s="357" t="s">
        <v>64</v>
      </c>
      <c r="AB2" s="368">
        <v>150</v>
      </c>
      <c r="AC2" s="368">
        <v>120</v>
      </c>
      <c r="AD2" s="368">
        <v>100</v>
      </c>
      <c r="AE2" s="368">
        <v>80</v>
      </c>
      <c r="AF2" s="368">
        <v>70</v>
      </c>
      <c r="AG2" s="368">
        <v>60</v>
      </c>
      <c r="AH2" s="368">
        <v>55</v>
      </c>
      <c r="AI2" s="368">
        <v>50</v>
      </c>
      <c r="AJ2" s="368">
        <v>45</v>
      </c>
      <c r="AK2" s="368">
        <v>40</v>
      </c>
    </row>
    <row r="3" spans="1:37" x14ac:dyDescent="0.25">
      <c r="A3" s="51" t="s">
        <v>24</v>
      </c>
      <c r="B3" s="51"/>
      <c r="C3" s="51"/>
      <c r="D3" s="51"/>
      <c r="E3" s="51" t="s">
        <v>21</v>
      </c>
      <c r="F3" s="51"/>
      <c r="G3" s="51"/>
      <c r="H3" s="51" t="s">
        <v>29</v>
      </c>
      <c r="I3" s="51"/>
      <c r="J3" s="117"/>
      <c r="K3" s="51"/>
      <c r="L3" s="52"/>
      <c r="M3" s="52" t="s">
        <v>30</v>
      </c>
      <c r="N3" s="308"/>
      <c r="O3" s="307"/>
      <c r="P3" s="308"/>
      <c r="Q3" s="348" t="s">
        <v>72</v>
      </c>
      <c r="R3" s="349" t="s">
        <v>78</v>
      </c>
      <c r="S3" s="349" t="s">
        <v>73</v>
      </c>
      <c r="Y3" s="357">
        <f>IF(H4="OB","A",IF(H4="IX","W",H4))</f>
        <v>0</v>
      </c>
      <c r="Z3" s="357"/>
      <c r="AA3" s="357" t="s">
        <v>81</v>
      </c>
      <c r="AB3" s="368">
        <v>120</v>
      </c>
      <c r="AC3" s="368">
        <v>90</v>
      </c>
      <c r="AD3" s="368">
        <v>65</v>
      </c>
      <c r="AE3" s="368">
        <v>55</v>
      </c>
      <c r="AF3" s="368">
        <v>50</v>
      </c>
      <c r="AG3" s="368">
        <v>45</v>
      </c>
      <c r="AH3" s="368">
        <v>40</v>
      </c>
      <c r="AI3" s="368">
        <v>35</v>
      </c>
      <c r="AJ3" s="368">
        <v>25</v>
      </c>
      <c r="AK3" s="368">
        <v>20</v>
      </c>
    </row>
    <row r="4" spans="1:37" ht="13.8" thickBot="1" x14ac:dyDescent="0.3">
      <c r="A4" s="426">
        <f>Altalanos!$A$10</f>
        <v>46284</v>
      </c>
      <c r="B4" s="426"/>
      <c r="C4" s="426"/>
      <c r="D4" s="236"/>
      <c r="E4" s="237" t="str">
        <f>Altalanos!$C$10</f>
        <v>Budapest</v>
      </c>
      <c r="F4" s="237"/>
      <c r="G4" s="237"/>
      <c r="H4" s="240"/>
      <c r="I4" s="237"/>
      <c r="J4" s="239"/>
      <c r="K4" s="240"/>
      <c r="L4" s="360"/>
      <c r="M4" s="242" t="str">
        <f>Altalanos!$E$10</f>
        <v>Rákóczi Andrea</v>
      </c>
      <c r="N4" s="309"/>
      <c r="O4" s="310"/>
      <c r="P4" s="309"/>
      <c r="Q4" s="350" t="s">
        <v>79</v>
      </c>
      <c r="R4" s="351" t="s">
        <v>74</v>
      </c>
      <c r="S4" s="351" t="s">
        <v>75</v>
      </c>
      <c r="Y4" s="357"/>
      <c r="Z4" s="357"/>
      <c r="AA4" s="357" t="s">
        <v>82</v>
      </c>
      <c r="AB4" s="368">
        <v>90</v>
      </c>
      <c r="AC4" s="368">
        <v>60</v>
      </c>
      <c r="AD4" s="368">
        <v>45</v>
      </c>
      <c r="AE4" s="368">
        <v>34</v>
      </c>
      <c r="AF4" s="368">
        <v>27</v>
      </c>
      <c r="AG4" s="368">
        <v>22</v>
      </c>
      <c r="AH4" s="368">
        <v>18</v>
      </c>
      <c r="AI4" s="368">
        <v>15</v>
      </c>
      <c r="AJ4" s="368">
        <v>12</v>
      </c>
      <c r="AK4" s="368">
        <v>9</v>
      </c>
    </row>
    <row r="5" spans="1:37" x14ac:dyDescent="0.25">
      <c r="A5" s="33"/>
      <c r="B5" s="33" t="s">
        <v>49</v>
      </c>
      <c r="C5" s="299" t="s">
        <v>62</v>
      </c>
      <c r="D5" s="33" t="s">
        <v>43</v>
      </c>
      <c r="E5" s="33" t="s">
        <v>67</v>
      </c>
      <c r="F5" s="33"/>
      <c r="G5" s="33" t="s">
        <v>28</v>
      </c>
      <c r="H5" s="33"/>
      <c r="I5" s="33" t="s">
        <v>31</v>
      </c>
      <c r="J5" s="33"/>
      <c r="K5" s="340" t="s">
        <v>68</v>
      </c>
      <c r="L5" s="340" t="s">
        <v>69</v>
      </c>
      <c r="M5" s="340" t="s">
        <v>70</v>
      </c>
      <c r="N5" s="304"/>
      <c r="O5" s="304"/>
      <c r="P5" s="304"/>
      <c r="Q5" s="352" t="s">
        <v>80</v>
      </c>
      <c r="R5" s="353" t="s">
        <v>76</v>
      </c>
      <c r="S5" s="353" t="s">
        <v>77</v>
      </c>
      <c r="Y5" s="357">
        <f>IF(OR(Altalanos!$A$8="F1",Altalanos!$A$8="F2",Altalanos!$A$8="N1",Altalanos!$A$8="N2"),1,2)</f>
        <v>2</v>
      </c>
      <c r="Z5" s="357"/>
      <c r="AA5" s="357" t="s">
        <v>83</v>
      </c>
      <c r="AB5" s="368">
        <v>60</v>
      </c>
      <c r="AC5" s="368">
        <v>40</v>
      </c>
      <c r="AD5" s="368">
        <v>30</v>
      </c>
      <c r="AE5" s="368">
        <v>20</v>
      </c>
      <c r="AF5" s="368">
        <v>18</v>
      </c>
      <c r="AG5" s="368">
        <v>15</v>
      </c>
      <c r="AH5" s="368">
        <v>12</v>
      </c>
      <c r="AI5" s="368">
        <v>10</v>
      </c>
      <c r="AJ5" s="368">
        <v>8</v>
      </c>
      <c r="AK5" s="368">
        <v>6</v>
      </c>
    </row>
    <row r="6" spans="1:37" x14ac:dyDescent="0.25">
      <c r="A6" s="276"/>
      <c r="B6" s="276"/>
      <c r="C6" s="339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304"/>
      <c r="O6" s="304"/>
      <c r="P6" s="304"/>
      <c r="Q6" s="304"/>
      <c r="R6" s="304"/>
      <c r="S6" s="304"/>
      <c r="Y6" s="357"/>
      <c r="Z6" s="357"/>
      <c r="AA6" s="357" t="s">
        <v>84</v>
      </c>
      <c r="AB6" s="368">
        <v>40</v>
      </c>
      <c r="AC6" s="368">
        <v>25</v>
      </c>
      <c r="AD6" s="368">
        <v>18</v>
      </c>
      <c r="AE6" s="368">
        <v>13</v>
      </c>
      <c r="AF6" s="368">
        <v>10</v>
      </c>
      <c r="AG6" s="368">
        <v>8</v>
      </c>
      <c r="AH6" s="368">
        <v>6</v>
      </c>
      <c r="AI6" s="368">
        <v>5</v>
      </c>
      <c r="AJ6" s="368">
        <v>4</v>
      </c>
      <c r="AK6" s="368">
        <v>3</v>
      </c>
    </row>
    <row r="7" spans="1:37" x14ac:dyDescent="0.25">
      <c r="A7" s="311" t="s">
        <v>64</v>
      </c>
      <c r="B7" s="341">
        <v>2</v>
      </c>
      <c r="C7" s="343">
        <f>IF($B7="","",VLOOKUP($B7,'Lány ELO'!$A$7:$O$22,5))</f>
        <v>0</v>
      </c>
      <c r="D7" s="343">
        <f>IF($B7="","",VLOOKUP($B7,'Lány ELO'!$A$7:$O$22,15))</f>
        <v>0</v>
      </c>
      <c r="E7" s="429" t="str">
        <f>UPPER(IF($B7="","",VLOOKUP($B7,'Lány ELO'!$A$7:$O$22,2)))</f>
        <v>B.HONVÉD "A"</v>
      </c>
      <c r="F7" s="429"/>
      <c r="G7" s="429">
        <f>IF($B7="","",VLOOKUP($B7,'Lány ELO'!$A$7:$O$22,3))</f>
        <v>0</v>
      </c>
      <c r="H7" s="429"/>
      <c r="I7" s="344">
        <f>IF($B7="","",VLOOKUP($B7,'Lány ELO'!$A$7:$O$22,4))</f>
        <v>0</v>
      </c>
      <c r="J7" s="276"/>
      <c r="K7" s="420" t="s">
        <v>130</v>
      </c>
      <c r="L7" s="359"/>
      <c r="M7" s="371"/>
      <c r="N7" s="304"/>
      <c r="O7" s="304"/>
      <c r="P7" s="304"/>
      <c r="Q7" s="304"/>
      <c r="R7" s="304"/>
      <c r="S7" s="304"/>
      <c r="Y7" s="357"/>
      <c r="Z7" s="357"/>
      <c r="AA7" s="357" t="s">
        <v>85</v>
      </c>
      <c r="AB7" s="368">
        <v>25</v>
      </c>
      <c r="AC7" s="368">
        <v>15</v>
      </c>
      <c r="AD7" s="368">
        <v>13</v>
      </c>
      <c r="AE7" s="368">
        <v>8</v>
      </c>
      <c r="AF7" s="368">
        <v>6</v>
      </c>
      <c r="AG7" s="368">
        <v>4</v>
      </c>
      <c r="AH7" s="368">
        <v>3</v>
      </c>
      <c r="AI7" s="368">
        <v>2</v>
      </c>
      <c r="AJ7" s="368">
        <v>1</v>
      </c>
      <c r="AK7" s="368">
        <v>0</v>
      </c>
    </row>
    <row r="8" spans="1:37" x14ac:dyDescent="0.25">
      <c r="A8" s="311"/>
      <c r="B8" s="342"/>
      <c r="C8" s="345"/>
      <c r="D8" s="345"/>
      <c r="E8" s="345"/>
      <c r="F8" s="345"/>
      <c r="G8" s="345"/>
      <c r="H8" s="345"/>
      <c r="I8" s="345"/>
      <c r="J8" s="276"/>
      <c r="K8" s="347"/>
      <c r="L8" s="311"/>
      <c r="M8" s="372"/>
      <c r="N8" s="304"/>
      <c r="O8" s="304"/>
      <c r="P8" s="304"/>
      <c r="Q8" s="304"/>
      <c r="R8" s="304"/>
      <c r="S8" s="304"/>
      <c r="Y8" s="357"/>
      <c r="Z8" s="357"/>
      <c r="AA8" s="357" t="s">
        <v>86</v>
      </c>
      <c r="AB8" s="368">
        <v>15</v>
      </c>
      <c r="AC8" s="368">
        <v>10</v>
      </c>
      <c r="AD8" s="368">
        <v>7</v>
      </c>
      <c r="AE8" s="368">
        <v>5</v>
      </c>
      <c r="AF8" s="368">
        <v>4</v>
      </c>
      <c r="AG8" s="368">
        <v>3</v>
      </c>
      <c r="AH8" s="368">
        <v>2</v>
      </c>
      <c r="AI8" s="368">
        <v>1</v>
      </c>
      <c r="AJ8" s="368">
        <v>0</v>
      </c>
      <c r="AK8" s="368">
        <v>0</v>
      </c>
    </row>
    <row r="9" spans="1:37" x14ac:dyDescent="0.25">
      <c r="A9" s="311" t="s">
        <v>65</v>
      </c>
      <c r="B9" s="341">
        <v>4</v>
      </c>
      <c r="C9" s="343">
        <f>IF($B9="","",VLOOKUP($B9,'Lány ELO'!$A$7:$O$22,5))</f>
        <v>0</v>
      </c>
      <c r="D9" s="343">
        <f>IF($B9="","",VLOOKUP($B9,'Lány ELO'!$A$7:$O$22,15))</f>
        <v>0</v>
      </c>
      <c r="E9" s="429" t="str">
        <f>UPPER(IF($B9="","",VLOOKUP($B9,'Lány ELO'!$A$7:$O$22,2)))</f>
        <v>MESE PIROS</v>
      </c>
      <c r="F9" s="429"/>
      <c r="G9" s="429">
        <f>IF($B9="","",VLOOKUP($B9,'Lány ELO'!$A$7:$O$22,3))</f>
        <v>0</v>
      </c>
      <c r="H9" s="429"/>
      <c r="I9" s="344">
        <f>IF($B9="","",VLOOKUP($B9,'Lány ELO'!$A$7:$O$22,4))</f>
        <v>0</v>
      </c>
      <c r="J9" s="276"/>
      <c r="K9" s="420" t="s">
        <v>129</v>
      </c>
      <c r="L9" s="359"/>
      <c r="M9" s="371"/>
      <c r="N9" s="304"/>
      <c r="O9" s="304"/>
      <c r="P9" s="304"/>
      <c r="Q9" s="304"/>
      <c r="R9" s="304"/>
      <c r="S9" s="304"/>
      <c r="Y9" s="357"/>
      <c r="Z9" s="357"/>
      <c r="AA9" s="357" t="s">
        <v>87</v>
      </c>
      <c r="AB9" s="368">
        <v>10</v>
      </c>
      <c r="AC9" s="368">
        <v>6</v>
      </c>
      <c r="AD9" s="368">
        <v>4</v>
      </c>
      <c r="AE9" s="368">
        <v>2</v>
      </c>
      <c r="AF9" s="368">
        <v>1</v>
      </c>
      <c r="AG9" s="368">
        <v>0</v>
      </c>
      <c r="AH9" s="368">
        <v>0</v>
      </c>
      <c r="AI9" s="368">
        <v>0</v>
      </c>
      <c r="AJ9" s="368">
        <v>0</v>
      </c>
      <c r="AK9" s="368">
        <v>0</v>
      </c>
    </row>
    <row r="10" spans="1:37" x14ac:dyDescent="0.25">
      <c r="A10" s="311"/>
      <c r="B10" s="342"/>
      <c r="C10" s="345"/>
      <c r="D10" s="345"/>
      <c r="E10" s="345"/>
      <c r="F10" s="345"/>
      <c r="G10" s="345"/>
      <c r="H10" s="345"/>
      <c r="I10" s="345"/>
      <c r="J10" s="276"/>
      <c r="K10" s="347"/>
      <c r="L10" s="311"/>
      <c r="M10" s="372"/>
      <c r="N10" s="304"/>
      <c r="O10" s="304"/>
      <c r="P10" s="304"/>
      <c r="Q10" s="304"/>
      <c r="R10" s="304"/>
      <c r="S10" s="304"/>
      <c r="Y10" s="357"/>
      <c r="Z10" s="357"/>
      <c r="AA10" s="357" t="s">
        <v>88</v>
      </c>
      <c r="AB10" s="368">
        <v>6</v>
      </c>
      <c r="AC10" s="368">
        <v>3</v>
      </c>
      <c r="AD10" s="368">
        <v>2</v>
      </c>
      <c r="AE10" s="368">
        <v>1</v>
      </c>
      <c r="AF10" s="368">
        <v>0</v>
      </c>
      <c r="AG10" s="368">
        <v>0</v>
      </c>
      <c r="AH10" s="368">
        <v>0</v>
      </c>
      <c r="AI10" s="368">
        <v>0</v>
      </c>
      <c r="AJ10" s="368">
        <v>0</v>
      </c>
      <c r="AK10" s="368">
        <v>0</v>
      </c>
    </row>
    <row r="11" spans="1:37" x14ac:dyDescent="0.25">
      <c r="A11" s="311" t="s">
        <v>66</v>
      </c>
      <c r="B11" s="341">
        <v>1</v>
      </c>
      <c r="C11" s="343">
        <f>IF($B11="","",VLOOKUP($B11,'Lány ELO'!$A$7:$O$22,5))</f>
        <v>0</v>
      </c>
      <c r="D11" s="343">
        <f>IF($B11="","",VLOOKUP($B11,'Lány ELO'!$A$7:$O$22,15))</f>
        <v>0</v>
      </c>
      <c r="E11" s="429" t="str">
        <f>UPPER(IF($B11="","",VLOOKUP($B11,'Lány ELO'!$A$7:$O$22,2)))</f>
        <v>ZTE CSAJOK 1</v>
      </c>
      <c r="F11" s="429"/>
      <c r="G11" s="429">
        <f>IF($B11="","",VLOOKUP($B11,'Lány ELO'!$A$7:$O$22,3))</f>
        <v>0</v>
      </c>
      <c r="H11" s="429"/>
      <c r="I11" s="344">
        <f>IF($B11="","",VLOOKUP($B11,'Lány ELO'!$A$7:$O$22,4))</f>
        <v>0</v>
      </c>
      <c r="J11" s="276"/>
      <c r="K11" s="420" t="s">
        <v>128</v>
      </c>
      <c r="L11" s="359"/>
      <c r="M11" s="371"/>
      <c r="N11" s="304"/>
      <c r="O11" s="304"/>
      <c r="P11" s="304"/>
      <c r="Q11" s="304"/>
      <c r="R11" s="304"/>
      <c r="S11" s="304"/>
      <c r="Y11" s="357"/>
      <c r="Z11" s="357"/>
      <c r="AA11" s="357" t="s">
        <v>93</v>
      </c>
      <c r="AB11" s="368">
        <v>3</v>
      </c>
      <c r="AC11" s="368">
        <v>2</v>
      </c>
      <c r="AD11" s="368">
        <v>1</v>
      </c>
      <c r="AE11" s="368">
        <v>0</v>
      </c>
      <c r="AF11" s="368">
        <v>0</v>
      </c>
      <c r="AG11" s="368">
        <v>0</v>
      </c>
      <c r="AH11" s="368">
        <v>0</v>
      </c>
      <c r="AI11" s="368">
        <v>0</v>
      </c>
      <c r="AJ11" s="368">
        <v>0</v>
      </c>
      <c r="AK11" s="368">
        <v>0</v>
      </c>
    </row>
    <row r="12" spans="1:37" x14ac:dyDescent="0.25">
      <c r="A12" s="311"/>
      <c r="B12" s="342"/>
      <c r="C12" s="345"/>
      <c r="D12" s="345"/>
      <c r="E12" s="345"/>
      <c r="F12" s="345"/>
      <c r="G12" s="345"/>
      <c r="H12" s="345"/>
      <c r="I12" s="345"/>
      <c r="J12" s="276"/>
      <c r="K12" s="421"/>
      <c r="L12" s="339"/>
      <c r="M12" s="373"/>
      <c r="Y12" s="357"/>
      <c r="Z12" s="357"/>
      <c r="AA12" s="357" t="s">
        <v>89</v>
      </c>
      <c r="AB12" s="369">
        <v>0</v>
      </c>
      <c r="AC12" s="369">
        <v>0</v>
      </c>
      <c r="AD12" s="369">
        <v>0</v>
      </c>
      <c r="AE12" s="369">
        <v>0</v>
      </c>
      <c r="AF12" s="369">
        <v>0</v>
      </c>
      <c r="AG12" s="369">
        <v>0</v>
      </c>
      <c r="AH12" s="369">
        <v>0</v>
      </c>
      <c r="AI12" s="369">
        <v>0</v>
      </c>
      <c r="AJ12" s="369">
        <v>0</v>
      </c>
      <c r="AK12" s="369">
        <v>0</v>
      </c>
    </row>
    <row r="13" spans="1:37" x14ac:dyDescent="0.25">
      <c r="A13" s="311" t="s">
        <v>71</v>
      </c>
      <c r="B13" s="341">
        <v>3</v>
      </c>
      <c r="C13" s="343">
        <f>IF($B13="","",VLOOKUP($B13,'Lány ELO'!$A$7:$O$22,5))</f>
        <v>0</v>
      </c>
      <c r="D13" s="343">
        <f>IF($B13="","",VLOOKUP($B13,'Lány ELO'!$A$7:$O$22,15))</f>
        <v>0</v>
      </c>
      <c r="E13" s="429" t="str">
        <f>UPPER(IF($B13="","",VLOOKUP($B13,'Lány ELO'!$A$7:$O$22,2)))</f>
        <v>PG TENISZ</v>
      </c>
      <c r="F13" s="429"/>
      <c r="G13" s="429">
        <f>IF($B13="","",VLOOKUP($B13,'Lány ELO'!$A$7:$O$22,3))</f>
        <v>0</v>
      </c>
      <c r="H13" s="429"/>
      <c r="I13" s="344">
        <f>IF($B13="","",VLOOKUP($B13,'Lány ELO'!$A$7:$O$22,4))</f>
        <v>0</v>
      </c>
      <c r="J13" s="276"/>
      <c r="K13" s="420" t="s">
        <v>127</v>
      </c>
      <c r="L13" s="359"/>
      <c r="M13" s="371"/>
      <c r="Y13" s="357"/>
      <c r="Z13" s="357"/>
      <c r="AA13" s="357" t="s">
        <v>90</v>
      </c>
      <c r="AB13" s="369">
        <v>0</v>
      </c>
      <c r="AC13" s="369">
        <v>0</v>
      </c>
      <c r="AD13" s="369">
        <v>0</v>
      </c>
      <c r="AE13" s="369">
        <v>0</v>
      </c>
      <c r="AF13" s="369">
        <v>0</v>
      </c>
      <c r="AG13" s="369">
        <v>0</v>
      </c>
      <c r="AH13" s="369">
        <v>0</v>
      </c>
      <c r="AI13" s="369">
        <v>0</v>
      </c>
      <c r="AJ13" s="369">
        <v>0</v>
      </c>
      <c r="AK13" s="369">
        <v>0</v>
      </c>
    </row>
    <row r="14" spans="1:37" x14ac:dyDescent="0.25">
      <c r="A14" s="276"/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Y14" s="357"/>
      <c r="Z14" s="357"/>
      <c r="AA14" s="357"/>
      <c r="AB14" s="357"/>
      <c r="AC14" s="357"/>
      <c r="AD14" s="357"/>
      <c r="AE14" s="357"/>
      <c r="AF14" s="357"/>
      <c r="AG14" s="357"/>
      <c r="AH14" s="357"/>
      <c r="AI14" s="357"/>
      <c r="AJ14" s="357"/>
      <c r="AK14" s="357"/>
    </row>
    <row r="15" spans="1:37" x14ac:dyDescent="0.25">
      <c r="A15" s="276"/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Y15" s="357"/>
      <c r="Z15" s="357"/>
      <c r="AA15" s="357"/>
      <c r="AB15" s="357"/>
      <c r="AC15" s="357"/>
      <c r="AD15" s="357"/>
      <c r="AE15" s="357"/>
      <c r="AF15" s="357"/>
      <c r="AG15" s="357"/>
      <c r="AH15" s="357"/>
      <c r="AI15" s="357"/>
      <c r="AJ15" s="357"/>
      <c r="AK15" s="357"/>
    </row>
    <row r="16" spans="1:37" x14ac:dyDescent="0.25">
      <c r="A16" s="276"/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Y16" s="357"/>
      <c r="Z16" s="357"/>
      <c r="AA16" s="357" t="s">
        <v>64</v>
      </c>
      <c r="AB16" s="357">
        <v>300</v>
      </c>
      <c r="AC16" s="357">
        <v>250</v>
      </c>
      <c r="AD16" s="357">
        <v>220</v>
      </c>
      <c r="AE16" s="357">
        <v>180</v>
      </c>
      <c r="AF16" s="357">
        <v>160</v>
      </c>
      <c r="AG16" s="357">
        <v>150</v>
      </c>
      <c r="AH16" s="357">
        <v>140</v>
      </c>
      <c r="AI16" s="357">
        <v>130</v>
      </c>
      <c r="AJ16" s="357">
        <v>120</v>
      </c>
      <c r="AK16" s="357">
        <v>110</v>
      </c>
    </row>
    <row r="17" spans="1:37" x14ac:dyDescent="0.25">
      <c r="A17" s="276"/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Y17" s="357"/>
      <c r="Z17" s="357"/>
      <c r="AA17" s="357" t="s">
        <v>81</v>
      </c>
      <c r="AB17" s="357">
        <v>250</v>
      </c>
      <c r="AC17" s="357">
        <v>200</v>
      </c>
      <c r="AD17" s="357">
        <v>160</v>
      </c>
      <c r="AE17" s="357">
        <v>140</v>
      </c>
      <c r="AF17" s="357">
        <v>120</v>
      </c>
      <c r="AG17" s="357">
        <v>110</v>
      </c>
      <c r="AH17" s="357">
        <v>100</v>
      </c>
      <c r="AI17" s="357">
        <v>90</v>
      </c>
      <c r="AJ17" s="357">
        <v>80</v>
      </c>
      <c r="AK17" s="357">
        <v>70</v>
      </c>
    </row>
    <row r="18" spans="1:37" ht="18.75" customHeight="1" x14ac:dyDescent="0.25">
      <c r="A18" s="276"/>
      <c r="B18" s="427"/>
      <c r="C18" s="427"/>
      <c r="D18" s="428" t="str">
        <f>E7</f>
        <v>B.HONVÉD "A"</v>
      </c>
      <c r="E18" s="428"/>
      <c r="F18" s="428" t="str">
        <f>E9</f>
        <v>MESE PIROS</v>
      </c>
      <c r="G18" s="428"/>
      <c r="H18" s="428" t="str">
        <f>E11</f>
        <v>ZTE CSAJOK 1</v>
      </c>
      <c r="I18" s="428"/>
      <c r="J18" s="428" t="str">
        <f>E13</f>
        <v>PG TENISZ</v>
      </c>
      <c r="K18" s="428"/>
      <c r="L18" s="276"/>
      <c r="M18" s="276"/>
      <c r="Y18" s="357"/>
      <c r="Z18" s="357"/>
      <c r="AA18" s="357" t="s">
        <v>82</v>
      </c>
      <c r="AB18" s="357">
        <v>200</v>
      </c>
      <c r="AC18" s="357">
        <v>150</v>
      </c>
      <c r="AD18" s="357">
        <v>130</v>
      </c>
      <c r="AE18" s="357">
        <v>110</v>
      </c>
      <c r="AF18" s="357">
        <v>95</v>
      </c>
      <c r="AG18" s="357">
        <v>80</v>
      </c>
      <c r="AH18" s="357">
        <v>70</v>
      </c>
      <c r="AI18" s="357">
        <v>60</v>
      </c>
      <c r="AJ18" s="357">
        <v>55</v>
      </c>
      <c r="AK18" s="357">
        <v>50</v>
      </c>
    </row>
    <row r="19" spans="1:37" ht="18.75" customHeight="1" x14ac:dyDescent="0.25">
      <c r="A19" s="346" t="s">
        <v>64</v>
      </c>
      <c r="B19" s="431" t="str">
        <f>E7</f>
        <v>B.HONVÉD "A"</v>
      </c>
      <c r="C19" s="431"/>
      <c r="D19" s="430"/>
      <c r="E19" s="430"/>
      <c r="F19" s="432" t="s">
        <v>126</v>
      </c>
      <c r="G19" s="433"/>
      <c r="H19" s="432" t="s">
        <v>126</v>
      </c>
      <c r="I19" s="433"/>
      <c r="J19" s="436" t="s">
        <v>124</v>
      </c>
      <c r="K19" s="437"/>
      <c r="L19" s="276"/>
      <c r="M19" s="276"/>
      <c r="Y19" s="357"/>
      <c r="Z19" s="357"/>
      <c r="AA19" s="357" t="s">
        <v>83</v>
      </c>
      <c r="AB19" s="357">
        <v>150</v>
      </c>
      <c r="AC19" s="357">
        <v>120</v>
      </c>
      <c r="AD19" s="357">
        <v>100</v>
      </c>
      <c r="AE19" s="357">
        <v>80</v>
      </c>
      <c r="AF19" s="357">
        <v>70</v>
      </c>
      <c r="AG19" s="357">
        <v>60</v>
      </c>
      <c r="AH19" s="357">
        <v>55</v>
      </c>
      <c r="AI19" s="357">
        <v>50</v>
      </c>
      <c r="AJ19" s="357">
        <v>45</v>
      </c>
      <c r="AK19" s="357">
        <v>40</v>
      </c>
    </row>
    <row r="20" spans="1:37" ht="18.75" customHeight="1" x14ac:dyDescent="0.25">
      <c r="A20" s="346" t="s">
        <v>65</v>
      </c>
      <c r="B20" s="431" t="str">
        <f>E9</f>
        <v>MESE PIROS</v>
      </c>
      <c r="C20" s="431"/>
      <c r="D20" s="432" t="s">
        <v>125</v>
      </c>
      <c r="E20" s="433"/>
      <c r="F20" s="430"/>
      <c r="G20" s="430"/>
      <c r="H20" s="432" t="s">
        <v>126</v>
      </c>
      <c r="I20" s="433"/>
      <c r="J20" s="432" t="s">
        <v>126</v>
      </c>
      <c r="K20" s="433"/>
      <c r="L20" s="276"/>
      <c r="M20" s="276"/>
      <c r="Y20" s="357"/>
      <c r="Z20" s="357"/>
      <c r="AA20" s="357" t="s">
        <v>84</v>
      </c>
      <c r="AB20" s="357">
        <v>120</v>
      </c>
      <c r="AC20" s="357">
        <v>90</v>
      </c>
      <c r="AD20" s="357">
        <v>65</v>
      </c>
      <c r="AE20" s="357">
        <v>55</v>
      </c>
      <c r="AF20" s="357">
        <v>50</v>
      </c>
      <c r="AG20" s="357">
        <v>45</v>
      </c>
      <c r="AH20" s="357">
        <v>40</v>
      </c>
      <c r="AI20" s="357">
        <v>35</v>
      </c>
      <c r="AJ20" s="357">
        <v>25</v>
      </c>
      <c r="AK20" s="357">
        <v>20</v>
      </c>
    </row>
    <row r="21" spans="1:37" ht="18.75" customHeight="1" x14ac:dyDescent="0.25">
      <c r="A21" s="346" t="s">
        <v>66</v>
      </c>
      <c r="B21" s="431" t="str">
        <f>E11</f>
        <v>ZTE CSAJOK 1</v>
      </c>
      <c r="C21" s="431"/>
      <c r="D21" s="432" t="s">
        <v>125</v>
      </c>
      <c r="E21" s="433"/>
      <c r="F21" s="432" t="s">
        <v>125</v>
      </c>
      <c r="G21" s="433"/>
      <c r="H21" s="430"/>
      <c r="I21" s="430"/>
      <c r="J21" s="432" t="s">
        <v>126</v>
      </c>
      <c r="K21" s="433"/>
      <c r="L21" s="276"/>
      <c r="M21" s="276"/>
      <c r="Y21" s="357"/>
      <c r="Z21" s="357"/>
      <c r="AA21" s="357" t="s">
        <v>85</v>
      </c>
      <c r="AB21" s="357">
        <v>90</v>
      </c>
      <c r="AC21" s="357">
        <v>60</v>
      </c>
      <c r="AD21" s="357">
        <v>45</v>
      </c>
      <c r="AE21" s="357">
        <v>34</v>
      </c>
      <c r="AF21" s="357">
        <v>27</v>
      </c>
      <c r="AG21" s="357">
        <v>22</v>
      </c>
      <c r="AH21" s="357">
        <v>18</v>
      </c>
      <c r="AI21" s="357">
        <v>15</v>
      </c>
      <c r="AJ21" s="357">
        <v>12</v>
      </c>
      <c r="AK21" s="357">
        <v>9</v>
      </c>
    </row>
    <row r="22" spans="1:37" ht="18.75" customHeight="1" x14ac:dyDescent="0.25">
      <c r="A22" s="346" t="s">
        <v>71</v>
      </c>
      <c r="B22" s="431" t="str">
        <f>E13</f>
        <v>PG TENISZ</v>
      </c>
      <c r="C22" s="431"/>
      <c r="D22" s="432" t="s">
        <v>123</v>
      </c>
      <c r="E22" s="433"/>
      <c r="F22" s="432" t="s">
        <v>125</v>
      </c>
      <c r="G22" s="433"/>
      <c r="H22" s="436" t="s">
        <v>125</v>
      </c>
      <c r="I22" s="437"/>
      <c r="J22" s="430"/>
      <c r="K22" s="430"/>
      <c r="L22" s="276"/>
      <c r="M22" s="276"/>
      <c r="Y22" s="357"/>
      <c r="Z22" s="357"/>
      <c r="AA22" s="357" t="s">
        <v>86</v>
      </c>
      <c r="AB22" s="357">
        <v>60</v>
      </c>
      <c r="AC22" s="357">
        <v>40</v>
      </c>
      <c r="AD22" s="357">
        <v>30</v>
      </c>
      <c r="AE22" s="357">
        <v>20</v>
      </c>
      <c r="AF22" s="357">
        <v>18</v>
      </c>
      <c r="AG22" s="357">
        <v>15</v>
      </c>
      <c r="AH22" s="357">
        <v>12</v>
      </c>
      <c r="AI22" s="357">
        <v>10</v>
      </c>
      <c r="AJ22" s="357">
        <v>8</v>
      </c>
      <c r="AK22" s="357">
        <v>6</v>
      </c>
    </row>
    <row r="23" spans="1:37" x14ac:dyDescent="0.25">
      <c r="A23" s="276"/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Y23" s="357"/>
      <c r="Z23" s="357"/>
      <c r="AA23" s="357" t="s">
        <v>87</v>
      </c>
      <c r="AB23" s="357">
        <v>40</v>
      </c>
      <c r="AC23" s="357">
        <v>25</v>
      </c>
      <c r="AD23" s="357">
        <v>18</v>
      </c>
      <c r="AE23" s="357">
        <v>13</v>
      </c>
      <c r="AF23" s="357">
        <v>8</v>
      </c>
      <c r="AG23" s="357">
        <v>7</v>
      </c>
      <c r="AH23" s="357">
        <v>6</v>
      </c>
      <c r="AI23" s="357">
        <v>5</v>
      </c>
      <c r="AJ23" s="357">
        <v>4</v>
      </c>
      <c r="AK23" s="357">
        <v>3</v>
      </c>
    </row>
    <row r="24" spans="1:37" x14ac:dyDescent="0.25">
      <c r="A24" s="276"/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Y24" s="357"/>
      <c r="Z24" s="357"/>
      <c r="AA24" s="357" t="s">
        <v>88</v>
      </c>
      <c r="AB24" s="357">
        <v>25</v>
      </c>
      <c r="AC24" s="357">
        <v>15</v>
      </c>
      <c r="AD24" s="357">
        <v>13</v>
      </c>
      <c r="AE24" s="357">
        <v>7</v>
      </c>
      <c r="AF24" s="357">
        <v>6</v>
      </c>
      <c r="AG24" s="357">
        <v>5</v>
      </c>
      <c r="AH24" s="357">
        <v>4</v>
      </c>
      <c r="AI24" s="357">
        <v>3</v>
      </c>
      <c r="AJ24" s="357">
        <v>2</v>
      </c>
      <c r="AK24" s="357">
        <v>1</v>
      </c>
    </row>
    <row r="25" spans="1:37" x14ac:dyDescent="0.25">
      <c r="A25" s="276"/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Y25" s="357"/>
      <c r="Z25" s="357"/>
      <c r="AA25" s="357" t="s">
        <v>93</v>
      </c>
      <c r="AB25" s="357">
        <v>15</v>
      </c>
      <c r="AC25" s="357">
        <v>10</v>
      </c>
      <c r="AD25" s="357">
        <v>8</v>
      </c>
      <c r="AE25" s="357">
        <v>4</v>
      </c>
      <c r="AF25" s="357">
        <v>3</v>
      </c>
      <c r="AG25" s="357">
        <v>2</v>
      </c>
      <c r="AH25" s="357">
        <v>1</v>
      </c>
      <c r="AI25" s="357">
        <v>0</v>
      </c>
      <c r="AJ25" s="357">
        <v>0</v>
      </c>
      <c r="AK25" s="357">
        <v>0</v>
      </c>
    </row>
    <row r="26" spans="1:37" x14ac:dyDescent="0.25">
      <c r="A26" s="276"/>
      <c r="B26" s="276"/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76"/>
      <c r="Y26" s="357"/>
      <c r="Z26" s="357"/>
      <c r="AA26" s="357" t="s">
        <v>89</v>
      </c>
      <c r="AB26" s="357">
        <v>10</v>
      </c>
      <c r="AC26" s="357">
        <v>6</v>
      </c>
      <c r="AD26" s="357">
        <v>4</v>
      </c>
      <c r="AE26" s="357">
        <v>2</v>
      </c>
      <c r="AF26" s="357">
        <v>1</v>
      </c>
      <c r="AG26" s="357">
        <v>0</v>
      </c>
      <c r="AH26" s="357">
        <v>0</v>
      </c>
      <c r="AI26" s="357">
        <v>0</v>
      </c>
      <c r="AJ26" s="357">
        <v>0</v>
      </c>
      <c r="AK26" s="357">
        <v>0</v>
      </c>
    </row>
    <row r="27" spans="1:37" x14ac:dyDescent="0.25">
      <c r="A27" s="276"/>
      <c r="B27" s="276"/>
      <c r="C27" s="276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Y27" s="357"/>
      <c r="Z27" s="357"/>
      <c r="AA27" s="357" t="s">
        <v>90</v>
      </c>
      <c r="AB27" s="357">
        <v>3</v>
      </c>
      <c r="AC27" s="357">
        <v>2</v>
      </c>
      <c r="AD27" s="357">
        <v>1</v>
      </c>
      <c r="AE27" s="357">
        <v>0</v>
      </c>
      <c r="AF27" s="357">
        <v>0</v>
      </c>
      <c r="AG27" s="357">
        <v>0</v>
      </c>
      <c r="AH27" s="357">
        <v>0</v>
      </c>
      <c r="AI27" s="357">
        <v>0</v>
      </c>
      <c r="AJ27" s="357">
        <v>0</v>
      </c>
      <c r="AK27" s="357">
        <v>0</v>
      </c>
    </row>
    <row r="28" spans="1:37" x14ac:dyDescent="0.25">
      <c r="A28" s="276"/>
      <c r="B28" s="276"/>
      <c r="C28" s="276"/>
      <c r="D28" s="276"/>
      <c r="E28" s="276"/>
      <c r="F28" s="276"/>
      <c r="G28" s="276"/>
      <c r="H28" s="276"/>
      <c r="I28" s="276"/>
      <c r="J28" s="276"/>
      <c r="K28" s="276"/>
      <c r="L28" s="276"/>
      <c r="M28" s="276"/>
    </row>
    <row r="29" spans="1:37" x14ac:dyDescent="0.25">
      <c r="A29" s="276"/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</row>
    <row r="30" spans="1:37" x14ac:dyDescent="0.25">
      <c r="A30" s="276"/>
      <c r="B30" s="276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</row>
    <row r="31" spans="1:37" x14ac:dyDescent="0.25">
      <c r="A31" s="276"/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276"/>
    </row>
    <row r="32" spans="1:37" x14ac:dyDescent="0.25">
      <c r="A32" s="276"/>
      <c r="B32" s="276"/>
      <c r="C32" s="276"/>
      <c r="D32" s="276"/>
      <c r="E32" s="276"/>
      <c r="F32" s="276"/>
      <c r="G32" s="276"/>
      <c r="H32" s="276"/>
      <c r="I32" s="276"/>
      <c r="J32" s="276"/>
      <c r="K32" s="276"/>
      <c r="L32" s="254"/>
      <c r="M32" s="276"/>
      <c r="O32" s="304"/>
      <c r="P32" s="304"/>
      <c r="Q32" s="304"/>
      <c r="R32" s="304"/>
      <c r="S32" s="304"/>
    </row>
    <row r="33" spans="1:19" x14ac:dyDescent="0.25">
      <c r="A33" s="138" t="s">
        <v>43</v>
      </c>
      <c r="B33" s="139"/>
      <c r="C33" s="211"/>
      <c r="D33" s="318" t="s">
        <v>4</v>
      </c>
      <c r="E33" s="319" t="s">
        <v>45</v>
      </c>
      <c r="F33" s="337"/>
      <c r="G33" s="318" t="s">
        <v>4</v>
      </c>
      <c r="H33" s="319" t="s">
        <v>54</v>
      </c>
      <c r="I33" s="161"/>
      <c r="J33" s="319" t="s">
        <v>55</v>
      </c>
      <c r="K33" s="160" t="s">
        <v>56</v>
      </c>
      <c r="L33" s="33"/>
      <c r="M33" s="337"/>
      <c r="O33" s="304"/>
      <c r="P33" s="312"/>
      <c r="Q33" s="312"/>
      <c r="R33" s="313"/>
      <c r="S33" s="304"/>
    </row>
    <row r="34" spans="1:19" x14ac:dyDescent="0.25">
      <c r="A34" s="287" t="s">
        <v>44</v>
      </c>
      <c r="B34" s="288"/>
      <c r="C34" s="290"/>
      <c r="D34" s="320"/>
      <c r="E34" s="434"/>
      <c r="F34" s="434"/>
      <c r="G34" s="331" t="s">
        <v>5</v>
      </c>
      <c r="H34" s="288"/>
      <c r="I34" s="321"/>
      <c r="J34" s="332"/>
      <c r="K34" s="282" t="s">
        <v>46</v>
      </c>
      <c r="L34" s="338"/>
      <c r="M34" s="322"/>
      <c r="O34" s="304"/>
      <c r="P34" s="314"/>
      <c r="Q34" s="314"/>
      <c r="R34" s="315"/>
      <c r="S34" s="304"/>
    </row>
    <row r="35" spans="1:19" x14ac:dyDescent="0.25">
      <c r="A35" s="291" t="s">
        <v>53</v>
      </c>
      <c r="B35" s="159"/>
      <c r="C35" s="293"/>
      <c r="D35" s="323"/>
      <c r="E35" s="435"/>
      <c r="F35" s="435"/>
      <c r="G35" s="333" t="s">
        <v>6</v>
      </c>
      <c r="H35" s="324"/>
      <c r="I35" s="325"/>
      <c r="J35" s="85"/>
      <c r="K35" s="335"/>
      <c r="L35" s="254"/>
      <c r="M35" s="330"/>
      <c r="O35" s="304"/>
      <c r="P35" s="315"/>
      <c r="Q35" s="316"/>
      <c r="R35" s="315"/>
      <c r="S35" s="304"/>
    </row>
    <row r="36" spans="1:19" x14ac:dyDescent="0.25">
      <c r="A36" s="174"/>
      <c r="B36" s="175"/>
      <c r="C36" s="176"/>
      <c r="D36" s="323"/>
      <c r="E36" s="327"/>
      <c r="F36" s="328"/>
      <c r="G36" s="333" t="s">
        <v>7</v>
      </c>
      <c r="H36" s="324"/>
      <c r="I36" s="325"/>
      <c r="J36" s="85"/>
      <c r="K36" s="282" t="s">
        <v>47</v>
      </c>
      <c r="L36" s="338"/>
      <c r="M36" s="322"/>
      <c r="O36" s="304"/>
      <c r="P36" s="314"/>
      <c r="Q36" s="314"/>
      <c r="R36" s="315"/>
      <c r="S36" s="304"/>
    </row>
    <row r="37" spans="1:19" x14ac:dyDescent="0.25">
      <c r="A37" s="150"/>
      <c r="B37" s="206"/>
      <c r="C37" s="151"/>
      <c r="D37" s="323"/>
      <c r="E37" s="327"/>
      <c r="F37" s="328"/>
      <c r="G37" s="333" t="s">
        <v>8</v>
      </c>
      <c r="H37" s="324"/>
      <c r="I37" s="325"/>
      <c r="J37" s="85"/>
      <c r="K37" s="336"/>
      <c r="L37" s="328"/>
      <c r="M37" s="326"/>
      <c r="O37" s="304"/>
      <c r="P37" s="315"/>
      <c r="Q37" s="316"/>
      <c r="R37" s="315"/>
      <c r="S37" s="304"/>
    </row>
    <row r="38" spans="1:19" x14ac:dyDescent="0.25">
      <c r="A38" s="163"/>
      <c r="B38" s="177"/>
      <c r="C38" s="210"/>
      <c r="D38" s="323"/>
      <c r="E38" s="327"/>
      <c r="F38" s="328"/>
      <c r="G38" s="333" t="s">
        <v>9</v>
      </c>
      <c r="H38" s="324"/>
      <c r="I38" s="325"/>
      <c r="J38" s="85"/>
      <c r="K38" s="291"/>
      <c r="L38" s="254"/>
      <c r="M38" s="330"/>
      <c r="O38" s="304"/>
      <c r="P38" s="315"/>
      <c r="Q38" s="316"/>
      <c r="R38" s="315"/>
      <c r="S38" s="304"/>
    </row>
    <row r="39" spans="1:19" x14ac:dyDescent="0.25">
      <c r="A39" s="164"/>
      <c r="B39" s="180"/>
      <c r="C39" s="151"/>
      <c r="D39" s="323"/>
      <c r="E39" s="327"/>
      <c r="F39" s="328"/>
      <c r="G39" s="333" t="s">
        <v>10</v>
      </c>
      <c r="H39" s="324"/>
      <c r="I39" s="325"/>
      <c r="J39" s="85"/>
      <c r="K39" s="282" t="s">
        <v>33</v>
      </c>
      <c r="L39" s="338"/>
      <c r="M39" s="322"/>
      <c r="O39" s="304"/>
      <c r="P39" s="314"/>
      <c r="Q39" s="314"/>
      <c r="R39" s="315"/>
      <c r="S39" s="304"/>
    </row>
    <row r="40" spans="1:19" x14ac:dyDescent="0.25">
      <c r="A40" s="164"/>
      <c r="B40" s="180"/>
      <c r="C40" s="172"/>
      <c r="D40" s="323"/>
      <c r="E40" s="327"/>
      <c r="F40" s="328"/>
      <c r="G40" s="333" t="s">
        <v>11</v>
      </c>
      <c r="H40" s="324"/>
      <c r="I40" s="325"/>
      <c r="J40" s="85"/>
      <c r="K40" s="336"/>
      <c r="L40" s="328"/>
      <c r="M40" s="326"/>
      <c r="O40" s="304"/>
      <c r="P40" s="315"/>
      <c r="Q40" s="316"/>
      <c r="R40" s="315"/>
      <c r="S40" s="304"/>
    </row>
    <row r="41" spans="1:19" x14ac:dyDescent="0.25">
      <c r="A41" s="165"/>
      <c r="B41" s="162"/>
      <c r="C41" s="173"/>
      <c r="D41" s="329"/>
      <c r="E41" s="152"/>
      <c r="F41" s="254"/>
      <c r="G41" s="334" t="s">
        <v>12</v>
      </c>
      <c r="H41" s="159"/>
      <c r="I41" s="284"/>
      <c r="J41" s="154"/>
      <c r="K41" s="291" t="str">
        <f>M4</f>
        <v>Rákóczi Andrea</v>
      </c>
      <c r="L41" s="254"/>
      <c r="M41" s="330"/>
      <c r="O41" s="304"/>
      <c r="P41" s="315"/>
      <c r="Q41" s="316"/>
      <c r="R41" s="317"/>
      <c r="S41" s="304"/>
    </row>
    <row r="42" spans="1:19" x14ac:dyDescent="0.25">
      <c r="O42" s="304"/>
      <c r="P42" s="304"/>
      <c r="Q42" s="304"/>
      <c r="R42" s="304"/>
      <c r="S42" s="304"/>
    </row>
    <row r="43" spans="1:19" x14ac:dyDescent="0.25">
      <c r="O43" s="304"/>
      <c r="P43" s="304"/>
      <c r="Q43" s="304"/>
      <c r="R43" s="304"/>
      <c r="S43" s="304"/>
    </row>
  </sheetData>
  <mergeCells count="37">
    <mergeCell ref="B22:C22"/>
    <mergeCell ref="J18:K18"/>
    <mergeCell ref="D22:E22"/>
    <mergeCell ref="F22:G22"/>
    <mergeCell ref="H22:I22"/>
    <mergeCell ref="J19:K19"/>
    <mergeCell ref="J20:K20"/>
    <mergeCell ref="J21:K21"/>
    <mergeCell ref="J22:K22"/>
    <mergeCell ref="B21:C21"/>
    <mergeCell ref="E34:F34"/>
    <mergeCell ref="E35:F35"/>
    <mergeCell ref="E7:F7"/>
    <mergeCell ref="E9:F9"/>
    <mergeCell ref="E11:F11"/>
    <mergeCell ref="E13:F13"/>
    <mergeCell ref="D21:E21"/>
    <mergeCell ref="F21:G21"/>
    <mergeCell ref="H21:I21"/>
    <mergeCell ref="B20:C20"/>
    <mergeCell ref="D20:E20"/>
    <mergeCell ref="F20:G20"/>
    <mergeCell ref="H20:I20"/>
    <mergeCell ref="B19:C19"/>
    <mergeCell ref="D19:E19"/>
    <mergeCell ref="F19:G19"/>
    <mergeCell ref="H19:I19"/>
    <mergeCell ref="A1:F1"/>
    <mergeCell ref="A4:C4"/>
    <mergeCell ref="B18:C18"/>
    <mergeCell ref="D18:E18"/>
    <mergeCell ref="F18:G18"/>
    <mergeCell ref="G7:H7"/>
    <mergeCell ref="G9:H9"/>
    <mergeCell ref="G11:H11"/>
    <mergeCell ref="G13:H13"/>
    <mergeCell ref="H18:I18"/>
  </mergeCells>
  <phoneticPr fontId="62" type="noConversion"/>
  <conditionalFormatting sqref="E7 E9 E11 E13">
    <cfRule type="cellIs" dxfId="36" priority="1" stopIfTrue="1" operator="equal">
      <formula>"Bye"</formula>
    </cfRule>
  </conditionalFormatting>
  <conditionalFormatting sqref="R41">
    <cfRule type="expression" dxfId="35" priority="2" stopIfTrue="1">
      <formula>$O$1="CU"</formula>
    </cfRule>
  </conditionalFormatting>
  <printOptions horizontalCentered="1" verticalCentered="1"/>
  <pageMargins left="0" right="0" top="0.98425196850393704" bottom="0.98425196850393704" header="0.51181102362204722" footer="0.51181102362204722"/>
  <pageSetup paperSize="9" scale="95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C7E80-B192-47FD-9068-A952B9BD4F4B}">
  <sheetPr codeName="Sheet16">
    <tabColor indexed="42"/>
  </sheetPr>
  <dimension ref="A1:Q156"/>
  <sheetViews>
    <sheetView showGridLines="0" showZeros="0" workbookViewId="0">
      <pane ySplit="6" topLeftCell="A7" activePane="bottomLeft" state="frozen"/>
      <selection activeCell="B7" sqref="B7:O29"/>
      <selection pane="bottomLeft"/>
    </sheetView>
  </sheetViews>
  <sheetFormatPr defaultRowHeight="13.2" x14ac:dyDescent="0.25"/>
  <cols>
    <col min="1" max="1" width="3.88671875" customWidth="1"/>
    <col min="2" max="2" width="13.33203125" customWidth="1"/>
    <col min="3" max="3" width="11.88671875" customWidth="1"/>
    <col min="4" max="4" width="11.88671875" style="41" customWidth="1"/>
    <col min="5" max="5" width="10.6640625" style="399" customWidth="1"/>
    <col min="6" max="6" width="6.109375" style="92" hidden="1" customWidth="1"/>
    <col min="7" max="7" width="35" style="92" customWidth="1"/>
    <col min="8" max="8" width="7.6640625" style="41" customWidth="1"/>
    <col min="9" max="13" width="7.44140625" style="41" hidden="1" customWidth="1"/>
    <col min="14" max="15" width="7.44140625" style="41" customWidth="1"/>
    <col min="16" max="16" width="7.44140625" style="41" hidden="1" customWidth="1"/>
    <col min="17" max="17" width="7.44140625" style="41" customWidth="1"/>
  </cols>
  <sheetData>
    <row r="1" spans="1:17" ht="24.6" x14ac:dyDescent="0.4">
      <c r="A1" s="183" t="str">
        <f>Altalanos!$A$6</f>
        <v>Play &amp; Stay Döntő</v>
      </c>
      <c r="B1" s="87"/>
      <c r="C1" s="87"/>
      <c r="D1" s="178"/>
      <c r="E1" s="202" t="s">
        <v>52</v>
      </c>
      <c r="F1" s="191"/>
      <c r="G1" s="192"/>
      <c r="H1" s="193"/>
      <c r="I1" s="193"/>
      <c r="J1" s="194"/>
      <c r="K1" s="194"/>
      <c r="L1" s="194"/>
      <c r="M1" s="194"/>
      <c r="N1" s="194"/>
      <c r="O1" s="194"/>
      <c r="P1" s="194"/>
      <c r="Q1" s="195"/>
    </row>
    <row r="2" spans="1:17" ht="13.8" thickBot="1" x14ac:dyDescent="0.3">
      <c r="B2" s="89" t="s">
        <v>51</v>
      </c>
      <c r="C2" s="413" t="str">
        <f>Altalanos!$B$8</f>
        <v>fiú döntő</v>
      </c>
      <c r="D2" s="104"/>
      <c r="E2" s="202" t="s">
        <v>34</v>
      </c>
      <c r="F2" s="93"/>
      <c r="G2" s="93"/>
      <c r="H2" s="387"/>
      <c r="I2" s="387"/>
      <c r="J2" s="88"/>
      <c r="K2" s="88"/>
      <c r="L2" s="88"/>
      <c r="M2" s="88"/>
      <c r="N2" s="98"/>
      <c r="O2" s="81"/>
      <c r="P2" s="81"/>
      <c r="Q2" s="98"/>
    </row>
    <row r="3" spans="1:17" s="2" customFormat="1" ht="13.8" thickBot="1" x14ac:dyDescent="0.3">
      <c r="A3" s="380" t="s">
        <v>50</v>
      </c>
      <c r="B3" s="385"/>
      <c r="C3" s="385"/>
      <c r="D3" s="385"/>
      <c r="E3" s="385"/>
      <c r="F3" s="385"/>
      <c r="G3" s="385"/>
      <c r="H3" s="385"/>
      <c r="I3" s="386"/>
      <c r="J3" s="99"/>
      <c r="K3" s="105"/>
      <c r="L3" s="105"/>
      <c r="M3" s="105"/>
      <c r="N3" s="223" t="s">
        <v>33</v>
      </c>
      <c r="O3" s="100"/>
      <c r="P3" s="106"/>
      <c r="Q3" s="203"/>
    </row>
    <row r="4" spans="1:17" s="2" customFormat="1" x14ac:dyDescent="0.25">
      <c r="A4" s="51" t="s">
        <v>24</v>
      </c>
      <c r="B4" s="51"/>
      <c r="C4" s="49" t="s">
        <v>21</v>
      </c>
      <c r="D4" s="51" t="s">
        <v>29</v>
      </c>
      <c r="E4" s="82"/>
      <c r="G4" s="107"/>
      <c r="H4" s="401" t="s">
        <v>30</v>
      </c>
      <c r="I4" s="392"/>
      <c r="J4" s="108"/>
      <c r="K4" s="109"/>
      <c r="L4" s="109"/>
      <c r="M4" s="109"/>
      <c r="N4" s="108"/>
      <c r="O4" s="204"/>
      <c r="P4" s="204"/>
      <c r="Q4" s="110"/>
    </row>
    <row r="5" spans="1:17" s="2" customFormat="1" ht="13.8" thickBot="1" x14ac:dyDescent="0.3">
      <c r="A5" s="196">
        <f>Altalanos!$A$10</f>
        <v>46284</v>
      </c>
      <c r="B5" s="196"/>
      <c r="C5" s="90" t="str">
        <f>Altalanos!$C$10</f>
        <v>Budapest</v>
      </c>
      <c r="D5" s="91" t="str">
        <f>Altalanos!$D$10</f>
        <v xml:space="preserve">  </v>
      </c>
      <c r="E5" s="91"/>
      <c r="F5" s="91"/>
      <c r="G5" s="91"/>
      <c r="H5" s="220" t="str">
        <f>Altalanos!$E$10</f>
        <v>Rákóczi Andrea</v>
      </c>
      <c r="I5" s="402"/>
      <c r="J5" s="111"/>
      <c r="K5" s="83"/>
      <c r="L5" s="83"/>
      <c r="M5" s="83"/>
      <c r="N5" s="111"/>
      <c r="O5" s="91"/>
      <c r="P5" s="91"/>
      <c r="Q5" s="406"/>
    </row>
    <row r="6" spans="1:17" ht="30" customHeight="1" thickBot="1" x14ac:dyDescent="0.3">
      <c r="A6" s="181" t="s">
        <v>35</v>
      </c>
      <c r="B6" s="101" t="s">
        <v>27</v>
      </c>
      <c r="C6" s="101" t="s">
        <v>28</v>
      </c>
      <c r="D6" s="101" t="s">
        <v>31</v>
      </c>
      <c r="E6" s="102" t="s">
        <v>32</v>
      </c>
      <c r="F6" s="102" t="s">
        <v>36</v>
      </c>
      <c r="G6" s="102" t="s">
        <v>100</v>
      </c>
      <c r="H6" s="388" t="s">
        <v>37</v>
      </c>
      <c r="I6" s="389"/>
      <c r="J6" s="186" t="s">
        <v>16</v>
      </c>
      <c r="K6" s="103" t="s">
        <v>14</v>
      </c>
      <c r="L6" s="188" t="s">
        <v>1</v>
      </c>
      <c r="M6" s="156" t="s">
        <v>15</v>
      </c>
      <c r="N6" s="212" t="s">
        <v>48</v>
      </c>
      <c r="O6" s="200" t="s">
        <v>38</v>
      </c>
      <c r="P6" s="201" t="s">
        <v>2</v>
      </c>
      <c r="Q6" s="102" t="s">
        <v>39</v>
      </c>
    </row>
    <row r="7" spans="1:17" s="11" customFormat="1" ht="18.899999999999999" customHeight="1" x14ac:dyDescent="0.25">
      <c r="A7" s="190">
        <v>1</v>
      </c>
      <c r="B7" s="94" t="s">
        <v>113</v>
      </c>
      <c r="C7" s="94"/>
      <c r="D7" s="95"/>
      <c r="E7" s="205"/>
      <c r="F7" s="381"/>
      <c r="G7" s="382"/>
      <c r="H7" s="95"/>
      <c r="I7" s="95"/>
      <c r="J7" s="187"/>
      <c r="K7" s="185"/>
      <c r="L7" s="189"/>
      <c r="M7" s="185"/>
      <c r="N7" s="179"/>
      <c r="O7" s="410"/>
      <c r="P7" s="113"/>
      <c r="Q7" s="96"/>
    </row>
    <row r="8" spans="1:17" s="11" customFormat="1" ht="18.899999999999999" customHeight="1" x14ac:dyDescent="0.25">
      <c r="A8" s="190">
        <v>2</v>
      </c>
      <c r="B8" s="94" t="s">
        <v>114</v>
      </c>
      <c r="C8" s="94"/>
      <c r="D8" s="95"/>
      <c r="E8" s="205"/>
      <c r="F8" s="383"/>
      <c r="G8" s="384"/>
      <c r="H8" s="95"/>
      <c r="I8" s="95"/>
      <c r="J8" s="187"/>
      <c r="K8" s="185"/>
      <c r="L8" s="189"/>
      <c r="M8" s="185"/>
      <c r="N8" s="179"/>
      <c r="O8" s="95"/>
      <c r="P8" s="113"/>
      <c r="Q8" s="96"/>
    </row>
    <row r="9" spans="1:17" s="11" customFormat="1" ht="18.899999999999999" customHeight="1" x14ac:dyDescent="0.25">
      <c r="A9" s="190">
        <v>3</v>
      </c>
      <c r="B9" s="94" t="s">
        <v>115</v>
      </c>
      <c r="C9" s="94"/>
      <c r="D9" s="95"/>
      <c r="E9" s="205"/>
      <c r="F9" s="383"/>
      <c r="G9" s="384"/>
      <c r="H9" s="95"/>
      <c r="I9" s="95"/>
      <c r="J9" s="187"/>
      <c r="K9" s="185"/>
      <c r="L9" s="189"/>
      <c r="M9" s="185"/>
      <c r="N9" s="179"/>
      <c r="O9" s="95"/>
      <c r="P9" s="394"/>
      <c r="Q9" s="213"/>
    </row>
    <row r="10" spans="1:17" s="11" customFormat="1" ht="18.899999999999999" customHeight="1" x14ac:dyDescent="0.25">
      <c r="A10" s="190">
        <v>4</v>
      </c>
      <c r="B10" s="94" t="s">
        <v>116</v>
      </c>
      <c r="C10" s="94"/>
      <c r="D10" s="95"/>
      <c r="E10" s="205"/>
      <c r="F10" s="383"/>
      <c r="G10" s="384"/>
      <c r="H10" s="95"/>
      <c r="I10" s="95"/>
      <c r="J10" s="187"/>
      <c r="K10" s="185"/>
      <c r="L10" s="189"/>
      <c r="M10" s="185"/>
      <c r="N10" s="179"/>
      <c r="O10" s="95"/>
      <c r="P10" s="393"/>
      <c r="Q10" s="390"/>
    </row>
    <row r="11" spans="1:17" s="11" customFormat="1" ht="18.899999999999999" customHeight="1" x14ac:dyDescent="0.25">
      <c r="A11" s="190">
        <v>5</v>
      </c>
      <c r="B11" s="94" t="s">
        <v>117</v>
      </c>
      <c r="C11" s="94"/>
      <c r="D11" s="95"/>
      <c r="E11" s="205"/>
      <c r="F11" s="383"/>
      <c r="G11" s="384"/>
      <c r="H11" s="95"/>
      <c r="I11" s="95"/>
      <c r="J11" s="187"/>
      <c r="K11" s="185"/>
      <c r="L11" s="189"/>
      <c r="M11" s="185"/>
      <c r="N11" s="179"/>
      <c r="O11" s="95"/>
      <c r="P11" s="393"/>
      <c r="Q11" s="390"/>
    </row>
    <row r="12" spans="1:17" s="11" customFormat="1" ht="18.899999999999999" customHeight="1" x14ac:dyDescent="0.25">
      <c r="A12" s="190">
        <v>6</v>
      </c>
      <c r="B12" s="94" t="s">
        <v>118</v>
      </c>
      <c r="C12" s="94"/>
      <c r="D12" s="95"/>
      <c r="E12" s="205"/>
      <c r="F12" s="383"/>
      <c r="G12" s="384"/>
      <c r="H12" s="95"/>
      <c r="I12" s="95"/>
      <c r="J12" s="187"/>
      <c r="K12" s="185"/>
      <c r="L12" s="189"/>
      <c r="M12" s="185"/>
      <c r="N12" s="179"/>
      <c r="O12" s="95"/>
      <c r="P12" s="393"/>
      <c r="Q12" s="390"/>
    </row>
    <row r="13" spans="1:17" s="11" customFormat="1" ht="18.899999999999999" customHeight="1" x14ac:dyDescent="0.25">
      <c r="A13" s="190">
        <v>7</v>
      </c>
      <c r="B13" s="94" t="s">
        <v>119</v>
      </c>
      <c r="C13" s="94"/>
      <c r="D13" s="95"/>
      <c r="E13" s="205"/>
      <c r="F13" s="383"/>
      <c r="G13" s="384"/>
      <c r="H13" s="95"/>
      <c r="I13" s="95"/>
      <c r="J13" s="187"/>
      <c r="K13" s="185"/>
      <c r="L13" s="189"/>
      <c r="M13" s="185"/>
      <c r="N13" s="179"/>
      <c r="O13" s="95"/>
      <c r="P13" s="393"/>
      <c r="Q13" s="390"/>
    </row>
    <row r="14" spans="1:17" s="11" customFormat="1" ht="18.899999999999999" customHeight="1" x14ac:dyDescent="0.25">
      <c r="A14" s="190">
        <v>8</v>
      </c>
      <c r="B14" s="94"/>
      <c r="C14" s="94"/>
      <c r="D14" s="95"/>
      <c r="E14" s="205"/>
      <c r="F14" s="383"/>
      <c r="G14" s="384"/>
      <c r="H14" s="95"/>
      <c r="I14" s="95"/>
      <c r="J14" s="187"/>
      <c r="K14" s="185"/>
      <c r="L14" s="189"/>
      <c r="M14" s="185"/>
      <c r="N14" s="179"/>
      <c r="O14" s="95"/>
      <c r="P14" s="393"/>
      <c r="Q14" s="390"/>
    </row>
    <row r="15" spans="1:17" s="11" customFormat="1" ht="18.899999999999999" customHeight="1" x14ac:dyDescent="0.25">
      <c r="A15" s="190">
        <v>9</v>
      </c>
      <c r="B15" s="94"/>
      <c r="C15" s="94"/>
      <c r="D15" s="95"/>
      <c r="E15" s="205"/>
      <c r="F15" s="112"/>
      <c r="G15" s="112"/>
      <c r="H15" s="95"/>
      <c r="I15" s="95"/>
      <c r="J15" s="187"/>
      <c r="K15" s="185"/>
      <c r="L15" s="189"/>
      <c r="M15" s="216"/>
      <c r="N15" s="179"/>
      <c r="O15" s="95"/>
      <c r="P15" s="96"/>
      <c r="Q15" s="96"/>
    </row>
    <row r="16" spans="1:17" s="11" customFormat="1" ht="18.899999999999999" customHeight="1" x14ac:dyDescent="0.25">
      <c r="A16" s="190">
        <v>10</v>
      </c>
      <c r="B16" s="409"/>
      <c r="C16" s="94"/>
      <c r="D16" s="95"/>
      <c r="E16" s="205"/>
      <c r="F16" s="112"/>
      <c r="G16" s="112"/>
      <c r="H16" s="95"/>
      <c r="I16" s="95"/>
      <c r="J16" s="187"/>
      <c r="K16" s="185"/>
      <c r="L16" s="189"/>
      <c r="M16" s="216"/>
      <c r="N16" s="179"/>
      <c r="O16" s="95"/>
      <c r="P16" s="113"/>
      <c r="Q16" s="96"/>
    </row>
    <row r="17" spans="1:17" s="11" customFormat="1" ht="18.899999999999999" customHeight="1" x14ac:dyDescent="0.25">
      <c r="A17" s="190">
        <v>11</v>
      </c>
      <c r="B17" s="94"/>
      <c r="C17" s="94"/>
      <c r="D17" s="95"/>
      <c r="E17" s="205"/>
      <c r="F17" s="112"/>
      <c r="G17" s="112"/>
      <c r="H17" s="95"/>
      <c r="I17" s="95"/>
      <c r="J17" s="187"/>
      <c r="K17" s="185"/>
      <c r="L17" s="189"/>
      <c r="M17" s="216"/>
      <c r="N17" s="179"/>
      <c r="O17" s="95"/>
      <c r="P17" s="113"/>
      <c r="Q17" s="96"/>
    </row>
    <row r="18" spans="1:17" s="11" customFormat="1" ht="18.899999999999999" customHeight="1" x14ac:dyDescent="0.25">
      <c r="A18" s="190">
        <v>12</v>
      </c>
      <c r="B18" s="94"/>
      <c r="C18" s="94"/>
      <c r="D18" s="95"/>
      <c r="E18" s="205"/>
      <c r="F18" s="112"/>
      <c r="G18" s="112"/>
      <c r="H18" s="95"/>
      <c r="I18" s="95"/>
      <c r="J18" s="187"/>
      <c r="K18" s="185"/>
      <c r="L18" s="189"/>
      <c r="M18" s="216"/>
      <c r="N18" s="179"/>
      <c r="O18" s="95"/>
      <c r="P18" s="113"/>
      <c r="Q18" s="96"/>
    </row>
    <row r="19" spans="1:17" s="11" customFormat="1" ht="18.899999999999999" customHeight="1" x14ac:dyDescent="0.25">
      <c r="A19" s="190">
        <v>13</v>
      </c>
      <c r="B19" s="94"/>
      <c r="C19" s="94"/>
      <c r="D19" s="95"/>
      <c r="E19" s="205"/>
      <c r="F19" s="112"/>
      <c r="G19" s="112"/>
      <c r="H19" s="95"/>
      <c r="I19" s="95"/>
      <c r="J19" s="187"/>
      <c r="K19" s="185"/>
      <c r="L19" s="189"/>
      <c r="M19" s="216"/>
      <c r="N19" s="179"/>
      <c r="O19" s="95"/>
      <c r="P19" s="113"/>
      <c r="Q19" s="96"/>
    </row>
    <row r="20" spans="1:17" s="11" customFormat="1" ht="18.899999999999999" customHeight="1" x14ac:dyDescent="0.25">
      <c r="A20" s="190">
        <v>14</v>
      </c>
      <c r="B20" s="94"/>
      <c r="C20" s="94"/>
      <c r="D20" s="95"/>
      <c r="E20" s="205"/>
      <c r="F20" s="112"/>
      <c r="G20" s="112"/>
      <c r="H20" s="95"/>
      <c r="I20" s="95"/>
      <c r="J20" s="187"/>
      <c r="K20" s="185"/>
      <c r="L20" s="189"/>
      <c r="M20" s="216"/>
      <c r="N20" s="179"/>
      <c r="O20" s="95"/>
      <c r="P20" s="113"/>
      <c r="Q20" s="96"/>
    </row>
    <row r="21" spans="1:17" s="11" customFormat="1" ht="18.899999999999999" customHeight="1" x14ac:dyDescent="0.25">
      <c r="A21" s="190">
        <v>15</v>
      </c>
      <c r="B21" s="94"/>
      <c r="C21" s="94"/>
      <c r="D21" s="95"/>
      <c r="E21" s="205"/>
      <c r="F21" s="112"/>
      <c r="G21" s="112"/>
      <c r="H21" s="95"/>
      <c r="I21" s="95"/>
      <c r="J21" s="187"/>
      <c r="K21" s="185"/>
      <c r="L21" s="189"/>
      <c r="M21" s="216"/>
      <c r="N21" s="179"/>
      <c r="O21" s="95"/>
      <c r="P21" s="113"/>
      <c r="Q21" s="96"/>
    </row>
    <row r="22" spans="1:17" s="11" customFormat="1" ht="18.899999999999999" customHeight="1" x14ac:dyDescent="0.25">
      <c r="A22" s="190">
        <v>16</v>
      </c>
      <c r="B22" s="94"/>
      <c r="C22" s="94"/>
      <c r="D22" s="95"/>
      <c r="E22" s="205"/>
      <c r="F22" s="112"/>
      <c r="G22" s="112"/>
      <c r="H22" s="95"/>
      <c r="I22" s="95"/>
      <c r="J22" s="187"/>
      <c r="K22" s="185"/>
      <c r="L22" s="189"/>
      <c r="M22" s="216"/>
      <c r="N22" s="179"/>
      <c r="O22" s="95"/>
      <c r="P22" s="113"/>
      <c r="Q22" s="96"/>
    </row>
    <row r="23" spans="1:17" s="11" customFormat="1" ht="18.899999999999999" customHeight="1" x14ac:dyDescent="0.25">
      <c r="A23" s="190">
        <v>17</v>
      </c>
      <c r="B23" s="94"/>
      <c r="C23" s="94"/>
      <c r="D23" s="95"/>
      <c r="E23" s="205"/>
      <c r="F23" s="112"/>
      <c r="G23" s="112"/>
      <c r="H23" s="95"/>
      <c r="I23" s="95"/>
      <c r="J23" s="187"/>
      <c r="K23" s="185"/>
      <c r="L23" s="189"/>
      <c r="M23" s="216"/>
      <c r="N23" s="179"/>
      <c r="O23" s="95"/>
      <c r="P23" s="113"/>
      <c r="Q23" s="96"/>
    </row>
    <row r="24" spans="1:17" s="11" customFormat="1" ht="18.899999999999999" customHeight="1" x14ac:dyDescent="0.25">
      <c r="A24" s="190">
        <v>18</v>
      </c>
      <c r="B24" s="94"/>
      <c r="C24" s="94"/>
      <c r="D24" s="95"/>
      <c r="E24" s="205"/>
      <c r="F24" s="112"/>
      <c r="G24" s="112"/>
      <c r="H24" s="95"/>
      <c r="I24" s="95"/>
      <c r="J24" s="187"/>
      <c r="K24" s="185"/>
      <c r="L24" s="189"/>
      <c r="M24" s="216"/>
      <c r="N24" s="179"/>
      <c r="O24" s="95"/>
      <c r="P24" s="113"/>
      <c r="Q24" s="96"/>
    </row>
    <row r="25" spans="1:17" s="11" customFormat="1" ht="18.899999999999999" customHeight="1" x14ac:dyDescent="0.25">
      <c r="A25" s="190">
        <v>19</v>
      </c>
      <c r="B25" s="94"/>
      <c r="C25" s="94"/>
      <c r="D25" s="95"/>
      <c r="E25" s="205"/>
      <c r="F25" s="112"/>
      <c r="G25" s="112"/>
      <c r="H25" s="95"/>
      <c r="I25" s="95"/>
      <c r="J25" s="187"/>
      <c r="K25" s="185"/>
      <c r="L25" s="189"/>
      <c r="M25" s="216"/>
      <c r="N25" s="179"/>
      <c r="O25" s="95"/>
      <c r="P25" s="113"/>
      <c r="Q25" s="96"/>
    </row>
    <row r="26" spans="1:17" s="11" customFormat="1" ht="18.899999999999999" customHeight="1" x14ac:dyDescent="0.25">
      <c r="A26" s="190">
        <v>20</v>
      </c>
      <c r="B26" s="94"/>
      <c r="C26" s="94"/>
      <c r="D26" s="95"/>
      <c r="E26" s="205"/>
      <c r="F26" s="112"/>
      <c r="G26" s="112"/>
      <c r="H26" s="95"/>
      <c r="I26" s="95"/>
      <c r="J26" s="187"/>
      <c r="K26" s="185"/>
      <c r="L26" s="189"/>
      <c r="M26" s="216"/>
      <c r="N26" s="179"/>
      <c r="O26" s="95"/>
      <c r="P26" s="113"/>
      <c r="Q26" s="96"/>
    </row>
    <row r="27" spans="1:17" s="11" customFormat="1" ht="18.899999999999999" customHeight="1" x14ac:dyDescent="0.25">
      <c r="A27" s="190">
        <v>21</v>
      </c>
      <c r="B27" s="94"/>
      <c r="C27" s="94"/>
      <c r="D27" s="95"/>
      <c r="E27" s="205"/>
      <c r="F27" s="112"/>
      <c r="G27" s="112"/>
      <c r="H27" s="95"/>
      <c r="I27" s="95"/>
      <c r="J27" s="187"/>
      <c r="K27" s="185"/>
      <c r="L27" s="189"/>
      <c r="M27" s="216"/>
      <c r="N27" s="179"/>
      <c r="O27" s="95"/>
      <c r="P27" s="113"/>
      <c r="Q27" s="96"/>
    </row>
    <row r="28" spans="1:17" s="11" customFormat="1" ht="18.899999999999999" customHeight="1" x14ac:dyDescent="0.25">
      <c r="A28" s="190">
        <v>22</v>
      </c>
      <c r="B28" s="94"/>
      <c r="C28" s="94"/>
      <c r="D28" s="95"/>
      <c r="E28" s="411"/>
      <c r="F28" s="403"/>
      <c r="G28" s="404"/>
      <c r="H28" s="95"/>
      <c r="I28" s="95"/>
      <c r="J28" s="187"/>
      <c r="K28" s="185"/>
      <c r="L28" s="189"/>
      <c r="M28" s="216"/>
      <c r="N28" s="179"/>
      <c r="O28" s="95"/>
      <c r="P28" s="113"/>
      <c r="Q28" s="96"/>
    </row>
    <row r="29" spans="1:17" s="11" customFormat="1" ht="18.899999999999999" customHeight="1" x14ac:dyDescent="0.25">
      <c r="A29" s="190">
        <v>23</v>
      </c>
      <c r="B29" s="94"/>
      <c r="C29" s="94"/>
      <c r="D29" s="95"/>
      <c r="E29" s="412"/>
      <c r="F29" s="112"/>
      <c r="G29" s="112"/>
      <c r="H29" s="95"/>
      <c r="I29" s="95"/>
      <c r="J29" s="187"/>
      <c r="K29" s="185"/>
      <c r="L29" s="189"/>
      <c r="M29" s="216"/>
      <c r="N29" s="179"/>
      <c r="O29" s="95"/>
      <c r="P29" s="113"/>
      <c r="Q29" s="96"/>
    </row>
    <row r="30" spans="1:17" s="11" customFormat="1" ht="18.899999999999999" customHeight="1" x14ac:dyDescent="0.25">
      <c r="A30" s="190">
        <v>24</v>
      </c>
      <c r="B30" s="94"/>
      <c r="C30" s="94"/>
      <c r="D30" s="95"/>
      <c r="E30" s="205"/>
      <c r="F30" s="112"/>
      <c r="G30" s="112"/>
      <c r="H30" s="95"/>
      <c r="I30" s="95"/>
      <c r="J30" s="187"/>
      <c r="K30" s="185"/>
      <c r="L30" s="189"/>
      <c r="M30" s="216"/>
      <c r="N30" s="179"/>
      <c r="O30" s="95"/>
      <c r="P30" s="113"/>
      <c r="Q30" s="96"/>
    </row>
    <row r="31" spans="1:17" s="11" customFormat="1" ht="18.899999999999999" customHeight="1" x14ac:dyDescent="0.25">
      <c r="A31" s="190">
        <v>25</v>
      </c>
      <c r="B31" s="94"/>
      <c r="C31" s="94"/>
      <c r="D31" s="95"/>
      <c r="E31" s="205"/>
      <c r="F31" s="112"/>
      <c r="G31" s="112"/>
      <c r="H31" s="95"/>
      <c r="I31" s="95"/>
      <c r="J31" s="187"/>
      <c r="K31" s="185"/>
      <c r="L31" s="189"/>
      <c r="M31" s="216"/>
      <c r="N31" s="179"/>
      <c r="O31" s="95"/>
      <c r="P31" s="113"/>
      <c r="Q31" s="96"/>
    </row>
    <row r="32" spans="1:17" s="11" customFormat="1" ht="18.899999999999999" customHeight="1" x14ac:dyDescent="0.25">
      <c r="A32" s="190">
        <v>26</v>
      </c>
      <c r="B32" s="94"/>
      <c r="C32" s="94"/>
      <c r="D32" s="95"/>
      <c r="E32" s="400"/>
      <c r="F32" s="112"/>
      <c r="G32" s="112"/>
      <c r="H32" s="95"/>
      <c r="I32" s="95"/>
      <c r="J32" s="187"/>
      <c r="K32" s="185"/>
      <c r="L32" s="189"/>
      <c r="M32" s="216"/>
      <c r="N32" s="179"/>
      <c r="O32" s="95"/>
      <c r="P32" s="113"/>
      <c r="Q32" s="96"/>
    </row>
    <row r="33" spans="1:17" s="11" customFormat="1" ht="18.899999999999999" customHeight="1" x14ac:dyDescent="0.25">
      <c r="A33" s="190">
        <v>27</v>
      </c>
      <c r="B33" s="94"/>
      <c r="C33" s="94"/>
      <c r="D33" s="95"/>
      <c r="E33" s="205"/>
      <c r="F33" s="112"/>
      <c r="G33" s="112"/>
      <c r="H33" s="95"/>
      <c r="I33" s="95"/>
      <c r="J33" s="187"/>
      <c r="K33" s="185"/>
      <c r="L33" s="189"/>
      <c r="M33" s="216"/>
      <c r="N33" s="179"/>
      <c r="O33" s="95"/>
      <c r="P33" s="113"/>
      <c r="Q33" s="96"/>
    </row>
    <row r="34" spans="1:17" s="11" customFormat="1" ht="18.899999999999999" customHeight="1" x14ac:dyDescent="0.25">
      <c r="A34" s="190">
        <v>28</v>
      </c>
      <c r="B34" s="94"/>
      <c r="C34" s="94"/>
      <c r="D34" s="95"/>
      <c r="E34" s="205"/>
      <c r="F34" s="112"/>
      <c r="G34" s="112"/>
      <c r="H34" s="95"/>
      <c r="I34" s="95"/>
      <c r="J34" s="187"/>
      <c r="K34" s="185"/>
      <c r="L34" s="189"/>
      <c r="M34" s="216"/>
      <c r="N34" s="179"/>
      <c r="O34" s="95"/>
      <c r="P34" s="113"/>
      <c r="Q34" s="96"/>
    </row>
    <row r="35" spans="1:17" s="11" customFormat="1" ht="18.899999999999999" customHeight="1" x14ac:dyDescent="0.25">
      <c r="A35" s="190">
        <v>29</v>
      </c>
      <c r="B35" s="94"/>
      <c r="C35" s="94"/>
      <c r="D35" s="95"/>
      <c r="E35" s="205"/>
      <c r="F35" s="112"/>
      <c r="G35" s="112"/>
      <c r="H35" s="95"/>
      <c r="I35" s="95"/>
      <c r="J35" s="187"/>
      <c r="K35" s="185"/>
      <c r="L35" s="189"/>
      <c r="M35" s="216"/>
      <c r="N35" s="179"/>
      <c r="O35" s="95"/>
      <c r="P35" s="113"/>
      <c r="Q35" s="96"/>
    </row>
    <row r="36" spans="1:17" s="11" customFormat="1" ht="18.899999999999999" customHeight="1" x14ac:dyDescent="0.25">
      <c r="A36" s="190">
        <v>30</v>
      </c>
      <c r="B36" s="94"/>
      <c r="C36" s="94"/>
      <c r="D36" s="95"/>
      <c r="E36" s="205"/>
      <c r="F36" s="112"/>
      <c r="G36" s="112"/>
      <c r="H36" s="95"/>
      <c r="I36" s="95"/>
      <c r="J36" s="187"/>
      <c r="K36" s="185"/>
      <c r="L36" s="189"/>
      <c r="M36" s="216"/>
      <c r="N36" s="179"/>
      <c r="O36" s="95"/>
      <c r="P36" s="113"/>
      <c r="Q36" s="96"/>
    </row>
    <row r="37" spans="1:17" s="11" customFormat="1" ht="18.899999999999999" customHeight="1" x14ac:dyDescent="0.25">
      <c r="A37" s="190">
        <v>31</v>
      </c>
      <c r="B37" s="94"/>
      <c r="C37" s="94"/>
      <c r="D37" s="95"/>
      <c r="E37" s="205"/>
      <c r="F37" s="112"/>
      <c r="G37" s="112"/>
      <c r="H37" s="95"/>
      <c r="I37" s="95"/>
      <c r="J37" s="187"/>
      <c r="K37" s="185"/>
      <c r="L37" s="189"/>
      <c r="M37" s="216"/>
      <c r="N37" s="179"/>
      <c r="O37" s="95"/>
      <c r="P37" s="113"/>
      <c r="Q37" s="96"/>
    </row>
    <row r="38" spans="1:17" s="11" customFormat="1" ht="18.899999999999999" customHeight="1" x14ac:dyDescent="0.25">
      <c r="A38" s="190">
        <v>32</v>
      </c>
      <c r="B38" s="94"/>
      <c r="C38" s="94"/>
      <c r="D38" s="95"/>
      <c r="E38" s="205"/>
      <c r="F38" s="112"/>
      <c r="G38" s="112"/>
      <c r="H38" s="391"/>
      <c r="I38" s="219"/>
      <c r="J38" s="187"/>
      <c r="K38" s="185"/>
      <c r="L38" s="189"/>
      <c r="M38" s="216"/>
      <c r="N38" s="179"/>
      <c r="O38" s="96"/>
      <c r="P38" s="113"/>
      <c r="Q38" s="96"/>
    </row>
    <row r="39" spans="1:17" s="11" customFormat="1" ht="18.899999999999999" customHeight="1" x14ac:dyDescent="0.25">
      <c r="A39" s="190">
        <v>33</v>
      </c>
      <c r="B39" s="94"/>
      <c r="C39" s="94"/>
      <c r="D39" s="95"/>
      <c r="E39" s="205"/>
      <c r="F39" s="112"/>
      <c r="G39" s="112"/>
      <c r="H39" s="391"/>
      <c r="I39" s="219"/>
      <c r="J39" s="187"/>
      <c r="K39" s="185"/>
      <c r="L39" s="189"/>
      <c r="M39" s="216"/>
      <c r="N39" s="213"/>
      <c r="O39" s="182"/>
      <c r="P39" s="113"/>
      <c r="Q39" s="96"/>
    </row>
    <row r="40" spans="1:17" s="11" customFormat="1" ht="18.899999999999999" customHeight="1" x14ac:dyDescent="0.25">
      <c r="A40" s="190">
        <v>34</v>
      </c>
      <c r="B40" s="94"/>
      <c r="C40" s="94"/>
      <c r="D40" s="95"/>
      <c r="E40" s="205"/>
      <c r="F40" s="112"/>
      <c r="G40" s="112"/>
      <c r="H40" s="391"/>
      <c r="I40" s="219"/>
      <c r="J40" s="187" t="e">
        <f>IF(AND(Q40="",#REF!&gt;0,#REF!&lt;5),K40,)</f>
        <v>#REF!</v>
      </c>
      <c r="K40" s="185" t="str">
        <f>IF(D40="","ZZZ9",IF(AND(#REF!&gt;0,#REF!&lt;5),D40&amp;#REF!,D40&amp;"9"))</f>
        <v>ZZZ9</v>
      </c>
      <c r="L40" s="189">
        <f t="shared" ref="L40:L103" si="0">IF(Q40="",999,Q40)</f>
        <v>999</v>
      </c>
      <c r="M40" s="216">
        <f t="shared" ref="M40:M103" si="1">IF(P40=999,999,1)</f>
        <v>999</v>
      </c>
      <c r="N40" s="213"/>
      <c r="O40" s="182"/>
      <c r="P40" s="113">
        <f t="shared" ref="P40:P103" si="2">IF(N40="DA",1,IF(N40="WC",2,IF(N40="SE",3,IF(N40="Q",4,IF(N40="LL",5,999)))))</f>
        <v>999</v>
      </c>
      <c r="Q40" s="96"/>
    </row>
    <row r="41" spans="1:17" s="11" customFormat="1" ht="18.899999999999999" customHeight="1" x14ac:dyDescent="0.25">
      <c r="A41" s="190">
        <v>35</v>
      </c>
      <c r="B41" s="94"/>
      <c r="C41" s="94"/>
      <c r="D41" s="95"/>
      <c r="E41" s="205"/>
      <c r="F41" s="112"/>
      <c r="G41" s="112"/>
      <c r="H41" s="391"/>
      <c r="I41" s="219"/>
      <c r="J41" s="187" t="e">
        <f>IF(AND(Q41="",#REF!&gt;0,#REF!&lt;5),K41,)</f>
        <v>#REF!</v>
      </c>
      <c r="K41" s="185" t="str">
        <f>IF(D41="","ZZZ9",IF(AND(#REF!&gt;0,#REF!&lt;5),D41&amp;#REF!,D41&amp;"9"))</f>
        <v>ZZZ9</v>
      </c>
      <c r="L41" s="189">
        <f t="shared" si="0"/>
        <v>999</v>
      </c>
      <c r="M41" s="216">
        <f t="shared" si="1"/>
        <v>999</v>
      </c>
      <c r="N41" s="213"/>
      <c r="O41" s="182"/>
      <c r="P41" s="113">
        <f t="shared" si="2"/>
        <v>999</v>
      </c>
      <c r="Q41" s="96"/>
    </row>
    <row r="42" spans="1:17" s="11" customFormat="1" ht="18.899999999999999" customHeight="1" x14ac:dyDescent="0.25">
      <c r="A42" s="190">
        <v>36</v>
      </c>
      <c r="B42" s="94"/>
      <c r="C42" s="94"/>
      <c r="D42" s="95"/>
      <c r="E42" s="205"/>
      <c r="F42" s="112"/>
      <c r="G42" s="112"/>
      <c r="H42" s="391"/>
      <c r="I42" s="219"/>
      <c r="J42" s="187" t="e">
        <f>IF(AND(Q42="",#REF!&gt;0,#REF!&lt;5),K42,)</f>
        <v>#REF!</v>
      </c>
      <c r="K42" s="185" t="str">
        <f>IF(D42="","ZZZ9",IF(AND(#REF!&gt;0,#REF!&lt;5),D42&amp;#REF!,D42&amp;"9"))</f>
        <v>ZZZ9</v>
      </c>
      <c r="L42" s="189">
        <f t="shared" si="0"/>
        <v>999</v>
      </c>
      <c r="M42" s="216">
        <f t="shared" si="1"/>
        <v>999</v>
      </c>
      <c r="N42" s="213"/>
      <c r="O42" s="182"/>
      <c r="P42" s="113">
        <f t="shared" si="2"/>
        <v>999</v>
      </c>
      <c r="Q42" s="96"/>
    </row>
    <row r="43" spans="1:17" s="11" customFormat="1" ht="18.899999999999999" customHeight="1" x14ac:dyDescent="0.25">
      <c r="A43" s="190">
        <v>37</v>
      </c>
      <c r="B43" s="94"/>
      <c r="C43" s="94"/>
      <c r="D43" s="95"/>
      <c r="E43" s="205"/>
      <c r="F43" s="112"/>
      <c r="G43" s="112"/>
      <c r="H43" s="391"/>
      <c r="I43" s="219"/>
      <c r="J43" s="187" t="e">
        <f>IF(AND(Q43="",#REF!&gt;0,#REF!&lt;5),K43,)</f>
        <v>#REF!</v>
      </c>
      <c r="K43" s="185" t="str">
        <f>IF(D43="","ZZZ9",IF(AND(#REF!&gt;0,#REF!&lt;5),D43&amp;#REF!,D43&amp;"9"))</f>
        <v>ZZZ9</v>
      </c>
      <c r="L43" s="189">
        <f t="shared" si="0"/>
        <v>999</v>
      </c>
      <c r="M43" s="216">
        <f t="shared" si="1"/>
        <v>999</v>
      </c>
      <c r="N43" s="213"/>
      <c r="O43" s="182"/>
      <c r="P43" s="113">
        <f t="shared" si="2"/>
        <v>999</v>
      </c>
      <c r="Q43" s="96"/>
    </row>
    <row r="44" spans="1:17" s="11" customFormat="1" ht="18.899999999999999" customHeight="1" x14ac:dyDescent="0.25">
      <c r="A44" s="190">
        <v>38</v>
      </c>
      <c r="B44" s="94"/>
      <c r="C44" s="94"/>
      <c r="D44" s="95"/>
      <c r="E44" s="205"/>
      <c r="F44" s="112"/>
      <c r="G44" s="112"/>
      <c r="H44" s="391"/>
      <c r="I44" s="219"/>
      <c r="J44" s="187" t="e">
        <f>IF(AND(Q44="",#REF!&gt;0,#REF!&lt;5),K44,)</f>
        <v>#REF!</v>
      </c>
      <c r="K44" s="185" t="str">
        <f>IF(D44="","ZZZ9",IF(AND(#REF!&gt;0,#REF!&lt;5),D44&amp;#REF!,D44&amp;"9"))</f>
        <v>ZZZ9</v>
      </c>
      <c r="L44" s="189">
        <f t="shared" si="0"/>
        <v>999</v>
      </c>
      <c r="M44" s="216">
        <f t="shared" si="1"/>
        <v>999</v>
      </c>
      <c r="N44" s="213"/>
      <c r="O44" s="182"/>
      <c r="P44" s="113">
        <f t="shared" si="2"/>
        <v>999</v>
      </c>
      <c r="Q44" s="96"/>
    </row>
    <row r="45" spans="1:17" s="11" customFormat="1" ht="18.899999999999999" customHeight="1" x14ac:dyDescent="0.25">
      <c r="A45" s="190">
        <v>39</v>
      </c>
      <c r="B45" s="94"/>
      <c r="C45" s="94"/>
      <c r="D45" s="95"/>
      <c r="E45" s="205"/>
      <c r="F45" s="112"/>
      <c r="G45" s="112"/>
      <c r="H45" s="391"/>
      <c r="I45" s="219"/>
      <c r="J45" s="187" t="e">
        <f>IF(AND(Q45="",#REF!&gt;0,#REF!&lt;5),K45,)</f>
        <v>#REF!</v>
      </c>
      <c r="K45" s="185" t="str">
        <f>IF(D45="","ZZZ9",IF(AND(#REF!&gt;0,#REF!&lt;5),D45&amp;#REF!,D45&amp;"9"))</f>
        <v>ZZZ9</v>
      </c>
      <c r="L45" s="189">
        <f t="shared" si="0"/>
        <v>999</v>
      </c>
      <c r="M45" s="216">
        <f t="shared" si="1"/>
        <v>999</v>
      </c>
      <c r="N45" s="213"/>
      <c r="O45" s="182"/>
      <c r="P45" s="113">
        <f t="shared" si="2"/>
        <v>999</v>
      </c>
      <c r="Q45" s="96"/>
    </row>
    <row r="46" spans="1:17" s="11" customFormat="1" ht="18.899999999999999" customHeight="1" x14ac:dyDescent="0.25">
      <c r="A46" s="190">
        <v>40</v>
      </c>
      <c r="B46" s="94"/>
      <c r="C46" s="94"/>
      <c r="D46" s="95"/>
      <c r="E46" s="205"/>
      <c r="F46" s="112"/>
      <c r="G46" s="112"/>
      <c r="H46" s="391"/>
      <c r="I46" s="219"/>
      <c r="J46" s="187" t="e">
        <f>IF(AND(Q46="",#REF!&gt;0,#REF!&lt;5),K46,)</f>
        <v>#REF!</v>
      </c>
      <c r="K46" s="185" t="str">
        <f>IF(D46="","ZZZ9",IF(AND(#REF!&gt;0,#REF!&lt;5),D46&amp;#REF!,D46&amp;"9"))</f>
        <v>ZZZ9</v>
      </c>
      <c r="L46" s="189">
        <f t="shared" si="0"/>
        <v>999</v>
      </c>
      <c r="M46" s="216">
        <f t="shared" si="1"/>
        <v>999</v>
      </c>
      <c r="N46" s="213"/>
      <c r="O46" s="182"/>
      <c r="P46" s="113">
        <f t="shared" si="2"/>
        <v>999</v>
      </c>
      <c r="Q46" s="96"/>
    </row>
    <row r="47" spans="1:17" s="11" customFormat="1" ht="18.899999999999999" customHeight="1" x14ac:dyDescent="0.25">
      <c r="A47" s="190">
        <v>41</v>
      </c>
      <c r="B47" s="94"/>
      <c r="C47" s="94"/>
      <c r="D47" s="95"/>
      <c r="E47" s="205"/>
      <c r="F47" s="112"/>
      <c r="G47" s="112"/>
      <c r="H47" s="391"/>
      <c r="I47" s="219"/>
      <c r="J47" s="187" t="e">
        <f>IF(AND(Q47="",#REF!&gt;0,#REF!&lt;5),K47,)</f>
        <v>#REF!</v>
      </c>
      <c r="K47" s="185" t="str">
        <f>IF(D47="","ZZZ9",IF(AND(#REF!&gt;0,#REF!&lt;5),D47&amp;#REF!,D47&amp;"9"))</f>
        <v>ZZZ9</v>
      </c>
      <c r="L47" s="189">
        <f t="shared" si="0"/>
        <v>999</v>
      </c>
      <c r="M47" s="216">
        <f t="shared" si="1"/>
        <v>999</v>
      </c>
      <c r="N47" s="213"/>
      <c r="O47" s="182"/>
      <c r="P47" s="113">
        <f t="shared" si="2"/>
        <v>999</v>
      </c>
      <c r="Q47" s="96"/>
    </row>
    <row r="48" spans="1:17" s="11" customFormat="1" ht="18.899999999999999" customHeight="1" x14ac:dyDescent="0.25">
      <c r="A48" s="190">
        <v>42</v>
      </c>
      <c r="B48" s="94"/>
      <c r="C48" s="94"/>
      <c r="D48" s="95"/>
      <c r="E48" s="205"/>
      <c r="F48" s="112"/>
      <c r="G48" s="112"/>
      <c r="H48" s="391"/>
      <c r="I48" s="219"/>
      <c r="J48" s="187" t="e">
        <f>IF(AND(Q48="",#REF!&gt;0,#REF!&lt;5),K48,)</f>
        <v>#REF!</v>
      </c>
      <c r="K48" s="185" t="str">
        <f>IF(D48="","ZZZ9",IF(AND(#REF!&gt;0,#REF!&lt;5),D48&amp;#REF!,D48&amp;"9"))</f>
        <v>ZZZ9</v>
      </c>
      <c r="L48" s="189">
        <f t="shared" si="0"/>
        <v>999</v>
      </c>
      <c r="M48" s="216">
        <f t="shared" si="1"/>
        <v>999</v>
      </c>
      <c r="N48" s="213"/>
      <c r="O48" s="182"/>
      <c r="P48" s="113">
        <f t="shared" si="2"/>
        <v>999</v>
      </c>
      <c r="Q48" s="96"/>
    </row>
    <row r="49" spans="1:17" s="11" customFormat="1" ht="18.899999999999999" customHeight="1" x14ac:dyDescent="0.25">
      <c r="A49" s="190">
        <v>43</v>
      </c>
      <c r="B49" s="94"/>
      <c r="C49" s="94"/>
      <c r="D49" s="95"/>
      <c r="E49" s="205"/>
      <c r="F49" s="112"/>
      <c r="G49" s="112"/>
      <c r="H49" s="391"/>
      <c r="I49" s="219"/>
      <c r="J49" s="187" t="e">
        <f>IF(AND(Q49="",#REF!&gt;0,#REF!&lt;5),K49,)</f>
        <v>#REF!</v>
      </c>
      <c r="K49" s="185" t="str">
        <f>IF(D49="","ZZZ9",IF(AND(#REF!&gt;0,#REF!&lt;5),D49&amp;#REF!,D49&amp;"9"))</f>
        <v>ZZZ9</v>
      </c>
      <c r="L49" s="189">
        <f t="shared" si="0"/>
        <v>999</v>
      </c>
      <c r="M49" s="216">
        <f t="shared" si="1"/>
        <v>999</v>
      </c>
      <c r="N49" s="213"/>
      <c r="O49" s="182"/>
      <c r="P49" s="113">
        <f t="shared" si="2"/>
        <v>999</v>
      </c>
      <c r="Q49" s="96"/>
    </row>
    <row r="50" spans="1:17" s="11" customFormat="1" ht="18.899999999999999" customHeight="1" x14ac:dyDescent="0.25">
      <c r="A50" s="190">
        <v>44</v>
      </c>
      <c r="B50" s="94"/>
      <c r="C50" s="94"/>
      <c r="D50" s="95"/>
      <c r="E50" s="205"/>
      <c r="F50" s="112"/>
      <c r="G50" s="112"/>
      <c r="H50" s="391"/>
      <c r="I50" s="219"/>
      <c r="J50" s="187" t="e">
        <f>IF(AND(Q50="",#REF!&gt;0,#REF!&lt;5),K50,)</f>
        <v>#REF!</v>
      </c>
      <c r="K50" s="185" t="str">
        <f>IF(D50="","ZZZ9",IF(AND(#REF!&gt;0,#REF!&lt;5),D50&amp;#REF!,D50&amp;"9"))</f>
        <v>ZZZ9</v>
      </c>
      <c r="L50" s="189">
        <f t="shared" si="0"/>
        <v>999</v>
      </c>
      <c r="M50" s="216">
        <f t="shared" si="1"/>
        <v>999</v>
      </c>
      <c r="N50" s="213"/>
      <c r="O50" s="182"/>
      <c r="P50" s="113">
        <f t="shared" si="2"/>
        <v>999</v>
      </c>
      <c r="Q50" s="96"/>
    </row>
    <row r="51" spans="1:17" s="11" customFormat="1" ht="18.899999999999999" customHeight="1" x14ac:dyDescent="0.25">
      <c r="A51" s="190">
        <v>45</v>
      </c>
      <c r="B51" s="94"/>
      <c r="C51" s="94"/>
      <c r="D51" s="95"/>
      <c r="E51" s="205"/>
      <c r="F51" s="112"/>
      <c r="G51" s="112"/>
      <c r="H51" s="391"/>
      <c r="I51" s="219"/>
      <c r="J51" s="187" t="e">
        <f>IF(AND(Q51="",#REF!&gt;0,#REF!&lt;5),K51,)</f>
        <v>#REF!</v>
      </c>
      <c r="K51" s="185" t="str">
        <f>IF(D51="","ZZZ9",IF(AND(#REF!&gt;0,#REF!&lt;5),D51&amp;#REF!,D51&amp;"9"))</f>
        <v>ZZZ9</v>
      </c>
      <c r="L51" s="189">
        <f t="shared" si="0"/>
        <v>999</v>
      </c>
      <c r="M51" s="216">
        <f t="shared" si="1"/>
        <v>999</v>
      </c>
      <c r="N51" s="213"/>
      <c r="O51" s="182"/>
      <c r="P51" s="113">
        <f t="shared" si="2"/>
        <v>999</v>
      </c>
      <c r="Q51" s="96"/>
    </row>
    <row r="52" spans="1:17" s="11" customFormat="1" ht="18.899999999999999" customHeight="1" x14ac:dyDescent="0.25">
      <c r="A52" s="190">
        <v>46</v>
      </c>
      <c r="B52" s="94"/>
      <c r="C52" s="94"/>
      <c r="D52" s="95"/>
      <c r="E52" s="205"/>
      <c r="F52" s="112"/>
      <c r="G52" s="112"/>
      <c r="H52" s="391"/>
      <c r="I52" s="219"/>
      <c r="J52" s="187" t="e">
        <f>IF(AND(Q52="",#REF!&gt;0,#REF!&lt;5),K52,)</f>
        <v>#REF!</v>
      </c>
      <c r="K52" s="185" t="str">
        <f>IF(D52="","ZZZ9",IF(AND(#REF!&gt;0,#REF!&lt;5),D52&amp;#REF!,D52&amp;"9"))</f>
        <v>ZZZ9</v>
      </c>
      <c r="L52" s="189">
        <f t="shared" si="0"/>
        <v>999</v>
      </c>
      <c r="M52" s="216">
        <f t="shared" si="1"/>
        <v>999</v>
      </c>
      <c r="N52" s="213"/>
      <c r="O52" s="182"/>
      <c r="P52" s="113">
        <f t="shared" si="2"/>
        <v>999</v>
      </c>
      <c r="Q52" s="96"/>
    </row>
    <row r="53" spans="1:17" s="11" customFormat="1" ht="18.899999999999999" customHeight="1" x14ac:dyDescent="0.25">
      <c r="A53" s="190">
        <v>47</v>
      </c>
      <c r="B53" s="94"/>
      <c r="C53" s="94"/>
      <c r="D53" s="95"/>
      <c r="E53" s="205"/>
      <c r="F53" s="112"/>
      <c r="G53" s="112"/>
      <c r="H53" s="391"/>
      <c r="I53" s="219"/>
      <c r="J53" s="187" t="e">
        <f>IF(AND(Q53="",#REF!&gt;0,#REF!&lt;5),K53,)</f>
        <v>#REF!</v>
      </c>
      <c r="K53" s="185" t="str">
        <f>IF(D53="","ZZZ9",IF(AND(#REF!&gt;0,#REF!&lt;5),D53&amp;#REF!,D53&amp;"9"))</f>
        <v>ZZZ9</v>
      </c>
      <c r="L53" s="189">
        <f t="shared" si="0"/>
        <v>999</v>
      </c>
      <c r="M53" s="216">
        <f t="shared" si="1"/>
        <v>999</v>
      </c>
      <c r="N53" s="213"/>
      <c r="O53" s="182"/>
      <c r="P53" s="113">
        <f t="shared" si="2"/>
        <v>999</v>
      </c>
      <c r="Q53" s="96"/>
    </row>
    <row r="54" spans="1:17" s="11" customFormat="1" ht="18.899999999999999" customHeight="1" x14ac:dyDescent="0.25">
      <c r="A54" s="190">
        <v>48</v>
      </c>
      <c r="B54" s="94"/>
      <c r="C54" s="94"/>
      <c r="D54" s="95"/>
      <c r="E54" s="205"/>
      <c r="F54" s="112"/>
      <c r="G54" s="112"/>
      <c r="H54" s="391"/>
      <c r="I54" s="219"/>
      <c r="J54" s="187" t="e">
        <f>IF(AND(Q54="",#REF!&gt;0,#REF!&lt;5),K54,)</f>
        <v>#REF!</v>
      </c>
      <c r="K54" s="185" t="str">
        <f>IF(D54="","ZZZ9",IF(AND(#REF!&gt;0,#REF!&lt;5),D54&amp;#REF!,D54&amp;"9"))</f>
        <v>ZZZ9</v>
      </c>
      <c r="L54" s="189">
        <f t="shared" si="0"/>
        <v>999</v>
      </c>
      <c r="M54" s="216">
        <f t="shared" si="1"/>
        <v>999</v>
      </c>
      <c r="N54" s="213"/>
      <c r="O54" s="182"/>
      <c r="P54" s="113">
        <f t="shared" si="2"/>
        <v>999</v>
      </c>
      <c r="Q54" s="96"/>
    </row>
    <row r="55" spans="1:17" s="11" customFormat="1" ht="18.899999999999999" customHeight="1" x14ac:dyDescent="0.25">
      <c r="A55" s="190">
        <v>49</v>
      </c>
      <c r="B55" s="94"/>
      <c r="C55" s="94"/>
      <c r="D55" s="95"/>
      <c r="E55" s="205"/>
      <c r="F55" s="112"/>
      <c r="G55" s="112"/>
      <c r="H55" s="391"/>
      <c r="I55" s="219"/>
      <c r="J55" s="187" t="e">
        <f>IF(AND(Q55="",#REF!&gt;0,#REF!&lt;5),K55,)</f>
        <v>#REF!</v>
      </c>
      <c r="K55" s="185" t="str">
        <f>IF(D55="","ZZZ9",IF(AND(#REF!&gt;0,#REF!&lt;5),D55&amp;#REF!,D55&amp;"9"))</f>
        <v>ZZZ9</v>
      </c>
      <c r="L55" s="189">
        <f t="shared" si="0"/>
        <v>999</v>
      </c>
      <c r="M55" s="216">
        <f t="shared" si="1"/>
        <v>999</v>
      </c>
      <c r="N55" s="213"/>
      <c r="O55" s="182"/>
      <c r="P55" s="113">
        <f t="shared" si="2"/>
        <v>999</v>
      </c>
      <c r="Q55" s="96"/>
    </row>
    <row r="56" spans="1:17" s="11" customFormat="1" ht="18.899999999999999" customHeight="1" x14ac:dyDescent="0.25">
      <c r="A56" s="190">
        <v>50</v>
      </c>
      <c r="B56" s="94"/>
      <c r="C56" s="94"/>
      <c r="D56" s="95"/>
      <c r="E56" s="205"/>
      <c r="F56" s="112"/>
      <c r="G56" s="112"/>
      <c r="H56" s="391"/>
      <c r="I56" s="219"/>
      <c r="J56" s="187" t="e">
        <f>IF(AND(Q56="",#REF!&gt;0,#REF!&lt;5),K56,)</f>
        <v>#REF!</v>
      </c>
      <c r="K56" s="185" t="str">
        <f>IF(D56="","ZZZ9",IF(AND(#REF!&gt;0,#REF!&lt;5),D56&amp;#REF!,D56&amp;"9"))</f>
        <v>ZZZ9</v>
      </c>
      <c r="L56" s="189">
        <f t="shared" si="0"/>
        <v>999</v>
      </c>
      <c r="M56" s="216">
        <f t="shared" si="1"/>
        <v>999</v>
      </c>
      <c r="N56" s="213"/>
      <c r="O56" s="182"/>
      <c r="P56" s="113">
        <f t="shared" si="2"/>
        <v>999</v>
      </c>
      <c r="Q56" s="96"/>
    </row>
    <row r="57" spans="1:17" s="11" customFormat="1" ht="18.899999999999999" customHeight="1" x14ac:dyDescent="0.25">
      <c r="A57" s="190">
        <v>51</v>
      </c>
      <c r="B57" s="94"/>
      <c r="C57" s="94"/>
      <c r="D57" s="95"/>
      <c r="E57" s="205"/>
      <c r="F57" s="112"/>
      <c r="G57" s="112"/>
      <c r="H57" s="391"/>
      <c r="I57" s="219"/>
      <c r="J57" s="187" t="e">
        <f>IF(AND(Q57="",#REF!&gt;0,#REF!&lt;5),K57,)</f>
        <v>#REF!</v>
      </c>
      <c r="K57" s="185" t="str">
        <f>IF(D57="","ZZZ9",IF(AND(#REF!&gt;0,#REF!&lt;5),D57&amp;#REF!,D57&amp;"9"))</f>
        <v>ZZZ9</v>
      </c>
      <c r="L57" s="189">
        <f t="shared" si="0"/>
        <v>999</v>
      </c>
      <c r="M57" s="216">
        <f t="shared" si="1"/>
        <v>999</v>
      </c>
      <c r="N57" s="213"/>
      <c r="O57" s="182"/>
      <c r="P57" s="113">
        <f t="shared" si="2"/>
        <v>999</v>
      </c>
      <c r="Q57" s="96"/>
    </row>
    <row r="58" spans="1:17" s="11" customFormat="1" ht="18.899999999999999" customHeight="1" x14ac:dyDescent="0.25">
      <c r="A58" s="190">
        <v>52</v>
      </c>
      <c r="B58" s="94"/>
      <c r="C58" s="94"/>
      <c r="D58" s="95"/>
      <c r="E58" s="205"/>
      <c r="F58" s="112"/>
      <c r="G58" s="112"/>
      <c r="H58" s="391"/>
      <c r="I58" s="219"/>
      <c r="J58" s="187" t="e">
        <f>IF(AND(Q58="",#REF!&gt;0,#REF!&lt;5),K58,)</f>
        <v>#REF!</v>
      </c>
      <c r="K58" s="185" t="str">
        <f>IF(D58="","ZZZ9",IF(AND(#REF!&gt;0,#REF!&lt;5),D58&amp;#REF!,D58&amp;"9"))</f>
        <v>ZZZ9</v>
      </c>
      <c r="L58" s="189">
        <f t="shared" si="0"/>
        <v>999</v>
      </c>
      <c r="M58" s="216">
        <f t="shared" si="1"/>
        <v>999</v>
      </c>
      <c r="N58" s="213"/>
      <c r="O58" s="182"/>
      <c r="P58" s="113">
        <f t="shared" si="2"/>
        <v>999</v>
      </c>
      <c r="Q58" s="96"/>
    </row>
    <row r="59" spans="1:17" s="11" customFormat="1" ht="18.899999999999999" customHeight="1" x14ac:dyDescent="0.25">
      <c r="A59" s="190">
        <v>53</v>
      </c>
      <c r="B59" s="94"/>
      <c r="C59" s="94"/>
      <c r="D59" s="95"/>
      <c r="E59" s="205"/>
      <c r="F59" s="112"/>
      <c r="G59" s="112"/>
      <c r="H59" s="391"/>
      <c r="I59" s="219"/>
      <c r="J59" s="187" t="e">
        <f>IF(AND(Q59="",#REF!&gt;0,#REF!&lt;5),K59,)</f>
        <v>#REF!</v>
      </c>
      <c r="K59" s="185" t="str">
        <f>IF(D59="","ZZZ9",IF(AND(#REF!&gt;0,#REF!&lt;5),D59&amp;#REF!,D59&amp;"9"))</f>
        <v>ZZZ9</v>
      </c>
      <c r="L59" s="189">
        <f t="shared" si="0"/>
        <v>999</v>
      </c>
      <c r="M59" s="216">
        <f t="shared" si="1"/>
        <v>999</v>
      </c>
      <c r="N59" s="213"/>
      <c r="O59" s="182"/>
      <c r="P59" s="113">
        <f t="shared" si="2"/>
        <v>999</v>
      </c>
      <c r="Q59" s="96"/>
    </row>
    <row r="60" spans="1:17" s="11" customFormat="1" ht="18.899999999999999" customHeight="1" x14ac:dyDescent="0.25">
      <c r="A60" s="190">
        <v>54</v>
      </c>
      <c r="B60" s="94"/>
      <c r="C60" s="94"/>
      <c r="D60" s="95"/>
      <c r="E60" s="205"/>
      <c r="F60" s="112"/>
      <c r="G60" s="112"/>
      <c r="H60" s="391"/>
      <c r="I60" s="219"/>
      <c r="J60" s="187" t="e">
        <f>IF(AND(Q60="",#REF!&gt;0,#REF!&lt;5),K60,)</f>
        <v>#REF!</v>
      </c>
      <c r="K60" s="185" t="str">
        <f>IF(D60="","ZZZ9",IF(AND(#REF!&gt;0,#REF!&lt;5),D60&amp;#REF!,D60&amp;"9"))</f>
        <v>ZZZ9</v>
      </c>
      <c r="L60" s="189">
        <f t="shared" si="0"/>
        <v>999</v>
      </c>
      <c r="M60" s="216">
        <f t="shared" si="1"/>
        <v>999</v>
      </c>
      <c r="N60" s="213"/>
      <c r="O60" s="182"/>
      <c r="P60" s="113">
        <f t="shared" si="2"/>
        <v>999</v>
      </c>
      <c r="Q60" s="96"/>
    </row>
    <row r="61" spans="1:17" s="11" customFormat="1" ht="18.899999999999999" customHeight="1" x14ac:dyDescent="0.25">
      <c r="A61" s="190">
        <v>55</v>
      </c>
      <c r="B61" s="94"/>
      <c r="C61" s="94"/>
      <c r="D61" s="95"/>
      <c r="E61" s="205"/>
      <c r="F61" s="112"/>
      <c r="G61" s="112"/>
      <c r="H61" s="391"/>
      <c r="I61" s="219"/>
      <c r="J61" s="187" t="e">
        <f>IF(AND(Q61="",#REF!&gt;0,#REF!&lt;5),K61,)</f>
        <v>#REF!</v>
      </c>
      <c r="K61" s="185" t="str">
        <f>IF(D61="","ZZZ9",IF(AND(#REF!&gt;0,#REF!&lt;5),D61&amp;#REF!,D61&amp;"9"))</f>
        <v>ZZZ9</v>
      </c>
      <c r="L61" s="189">
        <f t="shared" si="0"/>
        <v>999</v>
      </c>
      <c r="M61" s="216">
        <f t="shared" si="1"/>
        <v>999</v>
      </c>
      <c r="N61" s="213"/>
      <c r="O61" s="182"/>
      <c r="P61" s="113">
        <f t="shared" si="2"/>
        <v>999</v>
      </c>
      <c r="Q61" s="96"/>
    </row>
    <row r="62" spans="1:17" s="11" customFormat="1" ht="18.899999999999999" customHeight="1" x14ac:dyDescent="0.25">
      <c r="A62" s="190">
        <v>56</v>
      </c>
      <c r="B62" s="94"/>
      <c r="C62" s="94"/>
      <c r="D62" s="95"/>
      <c r="E62" s="205"/>
      <c r="F62" s="112"/>
      <c r="G62" s="112"/>
      <c r="H62" s="391"/>
      <c r="I62" s="219"/>
      <c r="J62" s="187" t="e">
        <f>IF(AND(Q62="",#REF!&gt;0,#REF!&lt;5),K62,)</f>
        <v>#REF!</v>
      </c>
      <c r="K62" s="185" t="str">
        <f>IF(D62="","ZZZ9",IF(AND(#REF!&gt;0,#REF!&lt;5),D62&amp;#REF!,D62&amp;"9"))</f>
        <v>ZZZ9</v>
      </c>
      <c r="L62" s="189">
        <f t="shared" si="0"/>
        <v>999</v>
      </c>
      <c r="M62" s="216">
        <f t="shared" si="1"/>
        <v>999</v>
      </c>
      <c r="N62" s="213"/>
      <c r="O62" s="182"/>
      <c r="P62" s="113">
        <f t="shared" si="2"/>
        <v>999</v>
      </c>
      <c r="Q62" s="96"/>
    </row>
    <row r="63" spans="1:17" s="11" customFormat="1" ht="18.899999999999999" customHeight="1" x14ac:dyDescent="0.25">
      <c r="A63" s="190">
        <v>57</v>
      </c>
      <c r="B63" s="94"/>
      <c r="C63" s="94"/>
      <c r="D63" s="95"/>
      <c r="E63" s="205"/>
      <c r="F63" s="112"/>
      <c r="G63" s="112"/>
      <c r="H63" s="391"/>
      <c r="I63" s="219"/>
      <c r="J63" s="187" t="e">
        <f>IF(AND(Q63="",#REF!&gt;0,#REF!&lt;5),K63,)</f>
        <v>#REF!</v>
      </c>
      <c r="K63" s="185" t="str">
        <f>IF(D63="","ZZZ9",IF(AND(#REF!&gt;0,#REF!&lt;5),D63&amp;#REF!,D63&amp;"9"))</f>
        <v>ZZZ9</v>
      </c>
      <c r="L63" s="189">
        <f t="shared" si="0"/>
        <v>999</v>
      </c>
      <c r="M63" s="216">
        <f t="shared" si="1"/>
        <v>999</v>
      </c>
      <c r="N63" s="213"/>
      <c r="O63" s="182"/>
      <c r="P63" s="113">
        <f t="shared" si="2"/>
        <v>999</v>
      </c>
      <c r="Q63" s="96"/>
    </row>
    <row r="64" spans="1:17" s="11" customFormat="1" ht="18.899999999999999" customHeight="1" x14ac:dyDescent="0.25">
      <c r="A64" s="190">
        <v>58</v>
      </c>
      <c r="B64" s="94"/>
      <c r="C64" s="94"/>
      <c r="D64" s="95"/>
      <c r="E64" s="205"/>
      <c r="F64" s="112"/>
      <c r="G64" s="112"/>
      <c r="H64" s="391"/>
      <c r="I64" s="219"/>
      <c r="J64" s="187" t="e">
        <f>IF(AND(Q64="",#REF!&gt;0,#REF!&lt;5),K64,)</f>
        <v>#REF!</v>
      </c>
      <c r="K64" s="185" t="str">
        <f>IF(D64="","ZZZ9",IF(AND(#REF!&gt;0,#REF!&lt;5),D64&amp;#REF!,D64&amp;"9"))</f>
        <v>ZZZ9</v>
      </c>
      <c r="L64" s="189">
        <f t="shared" si="0"/>
        <v>999</v>
      </c>
      <c r="M64" s="216">
        <f t="shared" si="1"/>
        <v>999</v>
      </c>
      <c r="N64" s="213"/>
      <c r="O64" s="182"/>
      <c r="P64" s="113">
        <f t="shared" si="2"/>
        <v>999</v>
      </c>
      <c r="Q64" s="96"/>
    </row>
    <row r="65" spans="1:17" s="11" customFormat="1" ht="18.899999999999999" customHeight="1" x14ac:dyDescent="0.25">
      <c r="A65" s="190">
        <v>59</v>
      </c>
      <c r="B65" s="94"/>
      <c r="C65" s="94"/>
      <c r="D65" s="95"/>
      <c r="E65" s="205"/>
      <c r="F65" s="112"/>
      <c r="G65" s="112"/>
      <c r="H65" s="391"/>
      <c r="I65" s="219"/>
      <c r="J65" s="187" t="e">
        <f>IF(AND(Q65="",#REF!&gt;0,#REF!&lt;5),K65,)</f>
        <v>#REF!</v>
      </c>
      <c r="K65" s="185" t="str">
        <f>IF(D65="","ZZZ9",IF(AND(#REF!&gt;0,#REF!&lt;5),D65&amp;#REF!,D65&amp;"9"))</f>
        <v>ZZZ9</v>
      </c>
      <c r="L65" s="189">
        <f t="shared" si="0"/>
        <v>999</v>
      </c>
      <c r="M65" s="216">
        <f t="shared" si="1"/>
        <v>999</v>
      </c>
      <c r="N65" s="213"/>
      <c r="O65" s="182"/>
      <c r="P65" s="113">
        <f t="shared" si="2"/>
        <v>999</v>
      </c>
      <c r="Q65" s="96"/>
    </row>
    <row r="66" spans="1:17" s="11" customFormat="1" ht="18.899999999999999" customHeight="1" x14ac:dyDescent="0.25">
      <c r="A66" s="190">
        <v>60</v>
      </c>
      <c r="B66" s="94"/>
      <c r="C66" s="94"/>
      <c r="D66" s="95"/>
      <c r="E66" s="205"/>
      <c r="F66" s="112"/>
      <c r="G66" s="112"/>
      <c r="H66" s="391"/>
      <c r="I66" s="219"/>
      <c r="J66" s="187" t="e">
        <f>IF(AND(Q66="",#REF!&gt;0,#REF!&lt;5),K66,)</f>
        <v>#REF!</v>
      </c>
      <c r="K66" s="185" t="str">
        <f>IF(D66="","ZZZ9",IF(AND(#REF!&gt;0,#REF!&lt;5),D66&amp;#REF!,D66&amp;"9"))</f>
        <v>ZZZ9</v>
      </c>
      <c r="L66" s="189">
        <f t="shared" si="0"/>
        <v>999</v>
      </c>
      <c r="M66" s="216">
        <f t="shared" si="1"/>
        <v>999</v>
      </c>
      <c r="N66" s="213"/>
      <c r="O66" s="182"/>
      <c r="P66" s="113">
        <f t="shared" si="2"/>
        <v>999</v>
      </c>
      <c r="Q66" s="96"/>
    </row>
    <row r="67" spans="1:17" s="11" customFormat="1" ht="18.899999999999999" customHeight="1" x14ac:dyDescent="0.25">
      <c r="A67" s="190">
        <v>61</v>
      </c>
      <c r="B67" s="94"/>
      <c r="C67" s="94"/>
      <c r="D67" s="95"/>
      <c r="E67" s="205"/>
      <c r="F67" s="112"/>
      <c r="G67" s="112"/>
      <c r="H67" s="391"/>
      <c r="I67" s="219"/>
      <c r="J67" s="187" t="e">
        <f>IF(AND(Q67="",#REF!&gt;0,#REF!&lt;5),K67,)</f>
        <v>#REF!</v>
      </c>
      <c r="K67" s="185" t="str">
        <f>IF(D67="","ZZZ9",IF(AND(#REF!&gt;0,#REF!&lt;5),D67&amp;#REF!,D67&amp;"9"))</f>
        <v>ZZZ9</v>
      </c>
      <c r="L67" s="189">
        <f t="shared" si="0"/>
        <v>999</v>
      </c>
      <c r="M67" s="216">
        <f t="shared" si="1"/>
        <v>999</v>
      </c>
      <c r="N67" s="213"/>
      <c r="O67" s="182"/>
      <c r="P67" s="113">
        <f t="shared" si="2"/>
        <v>999</v>
      </c>
      <c r="Q67" s="96"/>
    </row>
    <row r="68" spans="1:17" s="11" customFormat="1" ht="18.899999999999999" customHeight="1" x14ac:dyDescent="0.25">
      <c r="A68" s="190">
        <v>62</v>
      </c>
      <c r="B68" s="94"/>
      <c r="C68" s="94"/>
      <c r="D68" s="95"/>
      <c r="E68" s="205"/>
      <c r="F68" s="112"/>
      <c r="G68" s="112"/>
      <c r="H68" s="391"/>
      <c r="I68" s="219"/>
      <c r="J68" s="187" t="e">
        <f>IF(AND(Q68="",#REF!&gt;0,#REF!&lt;5),K68,)</f>
        <v>#REF!</v>
      </c>
      <c r="K68" s="185" t="str">
        <f>IF(D68="","ZZZ9",IF(AND(#REF!&gt;0,#REF!&lt;5),D68&amp;#REF!,D68&amp;"9"))</f>
        <v>ZZZ9</v>
      </c>
      <c r="L68" s="189">
        <f t="shared" si="0"/>
        <v>999</v>
      </c>
      <c r="M68" s="216">
        <f t="shared" si="1"/>
        <v>999</v>
      </c>
      <c r="N68" s="213"/>
      <c r="O68" s="182"/>
      <c r="P68" s="113">
        <f t="shared" si="2"/>
        <v>999</v>
      </c>
      <c r="Q68" s="96"/>
    </row>
    <row r="69" spans="1:17" s="11" customFormat="1" ht="18.899999999999999" customHeight="1" x14ac:dyDescent="0.25">
      <c r="A69" s="190">
        <v>63</v>
      </c>
      <c r="B69" s="94"/>
      <c r="C69" s="94"/>
      <c r="D69" s="95"/>
      <c r="E69" s="205"/>
      <c r="F69" s="112"/>
      <c r="G69" s="112"/>
      <c r="H69" s="391"/>
      <c r="I69" s="219"/>
      <c r="J69" s="187" t="e">
        <f>IF(AND(Q69="",#REF!&gt;0,#REF!&lt;5),K69,)</f>
        <v>#REF!</v>
      </c>
      <c r="K69" s="185" t="str">
        <f>IF(D69="","ZZZ9",IF(AND(#REF!&gt;0,#REF!&lt;5),D69&amp;#REF!,D69&amp;"9"))</f>
        <v>ZZZ9</v>
      </c>
      <c r="L69" s="189">
        <f t="shared" si="0"/>
        <v>999</v>
      </c>
      <c r="M69" s="216">
        <f t="shared" si="1"/>
        <v>999</v>
      </c>
      <c r="N69" s="213"/>
      <c r="O69" s="182"/>
      <c r="P69" s="113">
        <f t="shared" si="2"/>
        <v>999</v>
      </c>
      <c r="Q69" s="96"/>
    </row>
    <row r="70" spans="1:17" s="11" customFormat="1" ht="18.899999999999999" customHeight="1" x14ac:dyDescent="0.25">
      <c r="A70" s="190">
        <v>64</v>
      </c>
      <c r="B70" s="94"/>
      <c r="C70" s="94"/>
      <c r="D70" s="95"/>
      <c r="E70" s="205"/>
      <c r="F70" s="112"/>
      <c r="G70" s="112"/>
      <c r="H70" s="391"/>
      <c r="I70" s="219"/>
      <c r="J70" s="187" t="e">
        <f>IF(AND(Q70="",#REF!&gt;0,#REF!&lt;5),K70,)</f>
        <v>#REF!</v>
      </c>
      <c r="K70" s="185" t="str">
        <f>IF(D70="","ZZZ9",IF(AND(#REF!&gt;0,#REF!&lt;5),D70&amp;#REF!,D70&amp;"9"))</f>
        <v>ZZZ9</v>
      </c>
      <c r="L70" s="189">
        <f t="shared" si="0"/>
        <v>999</v>
      </c>
      <c r="M70" s="216">
        <f t="shared" si="1"/>
        <v>999</v>
      </c>
      <c r="N70" s="213"/>
      <c r="O70" s="182"/>
      <c r="P70" s="113">
        <f t="shared" si="2"/>
        <v>999</v>
      </c>
      <c r="Q70" s="96"/>
    </row>
    <row r="71" spans="1:17" s="11" customFormat="1" ht="18.899999999999999" customHeight="1" x14ac:dyDescent="0.25">
      <c r="A71" s="190">
        <v>65</v>
      </c>
      <c r="B71" s="94"/>
      <c r="C71" s="94"/>
      <c r="D71" s="95"/>
      <c r="E71" s="205"/>
      <c r="F71" s="112"/>
      <c r="G71" s="112"/>
      <c r="H71" s="391"/>
      <c r="I71" s="219"/>
      <c r="J71" s="187" t="e">
        <f>IF(AND(Q71="",#REF!&gt;0,#REF!&lt;5),K71,)</f>
        <v>#REF!</v>
      </c>
      <c r="K71" s="185" t="str">
        <f>IF(D71="","ZZZ9",IF(AND(#REF!&gt;0,#REF!&lt;5),D71&amp;#REF!,D71&amp;"9"))</f>
        <v>ZZZ9</v>
      </c>
      <c r="L71" s="189">
        <f t="shared" si="0"/>
        <v>999</v>
      </c>
      <c r="M71" s="216">
        <f t="shared" si="1"/>
        <v>999</v>
      </c>
      <c r="N71" s="213"/>
      <c r="O71" s="182"/>
      <c r="P71" s="113">
        <f t="shared" si="2"/>
        <v>999</v>
      </c>
      <c r="Q71" s="96"/>
    </row>
    <row r="72" spans="1:17" s="11" customFormat="1" ht="18.899999999999999" customHeight="1" x14ac:dyDescent="0.25">
      <c r="A72" s="190">
        <v>66</v>
      </c>
      <c r="B72" s="94"/>
      <c r="C72" s="94"/>
      <c r="D72" s="95"/>
      <c r="E72" s="205"/>
      <c r="F72" s="112"/>
      <c r="G72" s="112"/>
      <c r="H72" s="391"/>
      <c r="I72" s="219"/>
      <c r="J72" s="187" t="e">
        <f>IF(AND(Q72="",#REF!&gt;0,#REF!&lt;5),K72,)</f>
        <v>#REF!</v>
      </c>
      <c r="K72" s="185" t="str">
        <f>IF(D72="","ZZZ9",IF(AND(#REF!&gt;0,#REF!&lt;5),D72&amp;#REF!,D72&amp;"9"))</f>
        <v>ZZZ9</v>
      </c>
      <c r="L72" s="189">
        <f t="shared" si="0"/>
        <v>999</v>
      </c>
      <c r="M72" s="216">
        <f t="shared" si="1"/>
        <v>999</v>
      </c>
      <c r="N72" s="213"/>
      <c r="O72" s="182"/>
      <c r="P72" s="113">
        <f t="shared" si="2"/>
        <v>999</v>
      </c>
      <c r="Q72" s="96"/>
    </row>
    <row r="73" spans="1:17" s="11" customFormat="1" ht="18.899999999999999" customHeight="1" x14ac:dyDescent="0.25">
      <c r="A73" s="190">
        <v>67</v>
      </c>
      <c r="B73" s="94"/>
      <c r="C73" s="94"/>
      <c r="D73" s="95"/>
      <c r="E73" s="205"/>
      <c r="F73" s="112"/>
      <c r="G73" s="112"/>
      <c r="H73" s="391"/>
      <c r="I73" s="219"/>
      <c r="J73" s="187" t="e">
        <f>IF(AND(Q73="",#REF!&gt;0,#REF!&lt;5),K73,)</f>
        <v>#REF!</v>
      </c>
      <c r="K73" s="185" t="str">
        <f>IF(D73="","ZZZ9",IF(AND(#REF!&gt;0,#REF!&lt;5),D73&amp;#REF!,D73&amp;"9"))</f>
        <v>ZZZ9</v>
      </c>
      <c r="L73" s="189">
        <f t="shared" si="0"/>
        <v>999</v>
      </c>
      <c r="M73" s="216">
        <f t="shared" si="1"/>
        <v>999</v>
      </c>
      <c r="N73" s="213"/>
      <c r="O73" s="182"/>
      <c r="P73" s="113">
        <f t="shared" si="2"/>
        <v>999</v>
      </c>
      <c r="Q73" s="96"/>
    </row>
    <row r="74" spans="1:17" s="11" customFormat="1" ht="18.899999999999999" customHeight="1" x14ac:dyDescent="0.25">
      <c r="A74" s="190">
        <v>68</v>
      </c>
      <c r="B74" s="94"/>
      <c r="C74" s="94"/>
      <c r="D74" s="95"/>
      <c r="E74" s="205"/>
      <c r="F74" s="112"/>
      <c r="G74" s="112"/>
      <c r="H74" s="391"/>
      <c r="I74" s="219"/>
      <c r="J74" s="187" t="e">
        <f>IF(AND(Q74="",#REF!&gt;0,#REF!&lt;5),K74,)</f>
        <v>#REF!</v>
      </c>
      <c r="K74" s="185" t="str">
        <f>IF(D74="","ZZZ9",IF(AND(#REF!&gt;0,#REF!&lt;5),D74&amp;#REF!,D74&amp;"9"))</f>
        <v>ZZZ9</v>
      </c>
      <c r="L74" s="189">
        <f t="shared" si="0"/>
        <v>999</v>
      </c>
      <c r="M74" s="216">
        <f t="shared" si="1"/>
        <v>999</v>
      </c>
      <c r="N74" s="213"/>
      <c r="O74" s="182"/>
      <c r="P74" s="113">
        <f t="shared" si="2"/>
        <v>999</v>
      </c>
      <c r="Q74" s="96"/>
    </row>
    <row r="75" spans="1:17" s="11" customFormat="1" ht="18.899999999999999" customHeight="1" x14ac:dyDescent="0.25">
      <c r="A75" s="190">
        <v>69</v>
      </c>
      <c r="B75" s="94"/>
      <c r="C75" s="94"/>
      <c r="D75" s="95"/>
      <c r="E75" s="205"/>
      <c r="F75" s="112"/>
      <c r="G75" s="112"/>
      <c r="H75" s="391"/>
      <c r="I75" s="219"/>
      <c r="J75" s="187" t="e">
        <f>IF(AND(Q75="",#REF!&gt;0,#REF!&lt;5),K75,)</f>
        <v>#REF!</v>
      </c>
      <c r="K75" s="185" t="str">
        <f>IF(D75="","ZZZ9",IF(AND(#REF!&gt;0,#REF!&lt;5),D75&amp;#REF!,D75&amp;"9"))</f>
        <v>ZZZ9</v>
      </c>
      <c r="L75" s="189">
        <f t="shared" si="0"/>
        <v>999</v>
      </c>
      <c r="M75" s="216">
        <f t="shared" si="1"/>
        <v>999</v>
      </c>
      <c r="N75" s="213"/>
      <c r="O75" s="182"/>
      <c r="P75" s="113">
        <f t="shared" si="2"/>
        <v>999</v>
      </c>
      <c r="Q75" s="96"/>
    </row>
    <row r="76" spans="1:17" s="11" customFormat="1" ht="18.899999999999999" customHeight="1" x14ac:dyDescent="0.25">
      <c r="A76" s="190">
        <v>70</v>
      </c>
      <c r="B76" s="94"/>
      <c r="C76" s="94"/>
      <c r="D76" s="95"/>
      <c r="E76" s="205"/>
      <c r="F76" s="112"/>
      <c r="G76" s="112"/>
      <c r="H76" s="391"/>
      <c r="I76" s="219"/>
      <c r="J76" s="187" t="e">
        <f>IF(AND(Q76="",#REF!&gt;0,#REF!&lt;5),K76,)</f>
        <v>#REF!</v>
      </c>
      <c r="K76" s="185" t="str">
        <f>IF(D76="","ZZZ9",IF(AND(#REF!&gt;0,#REF!&lt;5),D76&amp;#REF!,D76&amp;"9"))</f>
        <v>ZZZ9</v>
      </c>
      <c r="L76" s="189">
        <f t="shared" si="0"/>
        <v>999</v>
      </c>
      <c r="M76" s="216">
        <f t="shared" si="1"/>
        <v>999</v>
      </c>
      <c r="N76" s="213"/>
      <c r="O76" s="182"/>
      <c r="P76" s="113">
        <f t="shared" si="2"/>
        <v>999</v>
      </c>
      <c r="Q76" s="96"/>
    </row>
    <row r="77" spans="1:17" s="11" customFormat="1" ht="18.899999999999999" customHeight="1" x14ac:dyDescent="0.25">
      <c r="A77" s="190">
        <v>71</v>
      </c>
      <c r="B77" s="94"/>
      <c r="C77" s="94"/>
      <c r="D77" s="95"/>
      <c r="E77" s="205"/>
      <c r="F77" s="112"/>
      <c r="G77" s="112"/>
      <c r="H77" s="391"/>
      <c r="I77" s="219"/>
      <c r="J77" s="187" t="e">
        <f>IF(AND(Q77="",#REF!&gt;0,#REF!&lt;5),K77,)</f>
        <v>#REF!</v>
      </c>
      <c r="K77" s="185" t="str">
        <f>IF(D77="","ZZZ9",IF(AND(#REF!&gt;0,#REF!&lt;5),D77&amp;#REF!,D77&amp;"9"))</f>
        <v>ZZZ9</v>
      </c>
      <c r="L77" s="189">
        <f t="shared" si="0"/>
        <v>999</v>
      </c>
      <c r="M77" s="216">
        <f t="shared" si="1"/>
        <v>999</v>
      </c>
      <c r="N77" s="213"/>
      <c r="O77" s="182"/>
      <c r="P77" s="113">
        <f t="shared" si="2"/>
        <v>999</v>
      </c>
      <c r="Q77" s="96"/>
    </row>
    <row r="78" spans="1:17" s="11" customFormat="1" ht="18.899999999999999" customHeight="1" x14ac:dyDescent="0.25">
      <c r="A78" s="190">
        <v>72</v>
      </c>
      <c r="B78" s="94"/>
      <c r="C78" s="94"/>
      <c r="D78" s="95"/>
      <c r="E78" s="205"/>
      <c r="F78" s="112"/>
      <c r="G78" s="112"/>
      <c r="H78" s="391"/>
      <c r="I78" s="219"/>
      <c r="J78" s="187" t="e">
        <f>IF(AND(Q78="",#REF!&gt;0,#REF!&lt;5),K78,)</f>
        <v>#REF!</v>
      </c>
      <c r="K78" s="185" t="str">
        <f>IF(D78="","ZZZ9",IF(AND(#REF!&gt;0,#REF!&lt;5),D78&amp;#REF!,D78&amp;"9"))</f>
        <v>ZZZ9</v>
      </c>
      <c r="L78" s="189">
        <f t="shared" si="0"/>
        <v>999</v>
      </c>
      <c r="M78" s="216">
        <f t="shared" si="1"/>
        <v>999</v>
      </c>
      <c r="N78" s="213"/>
      <c r="O78" s="182"/>
      <c r="P78" s="113">
        <f t="shared" si="2"/>
        <v>999</v>
      </c>
      <c r="Q78" s="96"/>
    </row>
    <row r="79" spans="1:17" s="11" customFormat="1" ht="18.899999999999999" customHeight="1" x14ac:dyDescent="0.25">
      <c r="A79" s="190">
        <v>73</v>
      </c>
      <c r="B79" s="94"/>
      <c r="C79" s="94"/>
      <c r="D79" s="95"/>
      <c r="E79" s="205"/>
      <c r="F79" s="112"/>
      <c r="G79" s="112"/>
      <c r="H79" s="391"/>
      <c r="I79" s="219"/>
      <c r="J79" s="187" t="e">
        <f>IF(AND(Q79="",#REF!&gt;0,#REF!&lt;5),K79,)</f>
        <v>#REF!</v>
      </c>
      <c r="K79" s="185" t="str">
        <f>IF(D79="","ZZZ9",IF(AND(#REF!&gt;0,#REF!&lt;5),D79&amp;#REF!,D79&amp;"9"))</f>
        <v>ZZZ9</v>
      </c>
      <c r="L79" s="189">
        <f t="shared" si="0"/>
        <v>999</v>
      </c>
      <c r="M79" s="216">
        <f t="shared" si="1"/>
        <v>999</v>
      </c>
      <c r="N79" s="213"/>
      <c r="O79" s="182"/>
      <c r="P79" s="113">
        <f t="shared" si="2"/>
        <v>999</v>
      </c>
      <c r="Q79" s="96"/>
    </row>
    <row r="80" spans="1:17" s="11" customFormat="1" ht="18.899999999999999" customHeight="1" x14ac:dyDescent="0.25">
      <c r="A80" s="190">
        <v>74</v>
      </c>
      <c r="B80" s="94"/>
      <c r="C80" s="94"/>
      <c r="D80" s="95"/>
      <c r="E80" s="205"/>
      <c r="F80" s="112"/>
      <c r="G80" s="112"/>
      <c r="H80" s="391"/>
      <c r="I80" s="219"/>
      <c r="J80" s="187" t="e">
        <f>IF(AND(Q80="",#REF!&gt;0,#REF!&lt;5),K80,)</f>
        <v>#REF!</v>
      </c>
      <c r="K80" s="185" t="str">
        <f>IF(D80="","ZZZ9",IF(AND(#REF!&gt;0,#REF!&lt;5),D80&amp;#REF!,D80&amp;"9"))</f>
        <v>ZZZ9</v>
      </c>
      <c r="L80" s="189">
        <f t="shared" si="0"/>
        <v>999</v>
      </c>
      <c r="M80" s="216">
        <f t="shared" si="1"/>
        <v>999</v>
      </c>
      <c r="N80" s="213"/>
      <c r="O80" s="182"/>
      <c r="P80" s="113">
        <f t="shared" si="2"/>
        <v>999</v>
      </c>
      <c r="Q80" s="96"/>
    </row>
    <row r="81" spans="1:17" s="11" customFormat="1" ht="18.899999999999999" customHeight="1" x14ac:dyDescent="0.25">
      <c r="A81" s="190">
        <v>75</v>
      </c>
      <c r="B81" s="94"/>
      <c r="C81" s="94"/>
      <c r="D81" s="95"/>
      <c r="E81" s="205"/>
      <c r="F81" s="112"/>
      <c r="G81" s="112"/>
      <c r="H81" s="391"/>
      <c r="I81" s="219"/>
      <c r="J81" s="187" t="e">
        <f>IF(AND(Q81="",#REF!&gt;0,#REF!&lt;5),K81,)</f>
        <v>#REF!</v>
      </c>
      <c r="K81" s="185" t="str">
        <f>IF(D81="","ZZZ9",IF(AND(#REF!&gt;0,#REF!&lt;5),D81&amp;#REF!,D81&amp;"9"))</f>
        <v>ZZZ9</v>
      </c>
      <c r="L81" s="189">
        <f t="shared" si="0"/>
        <v>999</v>
      </c>
      <c r="M81" s="216">
        <f t="shared" si="1"/>
        <v>999</v>
      </c>
      <c r="N81" s="213"/>
      <c r="O81" s="182"/>
      <c r="P81" s="113">
        <f t="shared" si="2"/>
        <v>999</v>
      </c>
      <c r="Q81" s="96"/>
    </row>
    <row r="82" spans="1:17" s="11" customFormat="1" ht="18.899999999999999" customHeight="1" x14ac:dyDescent="0.25">
      <c r="A82" s="190">
        <v>76</v>
      </c>
      <c r="B82" s="94"/>
      <c r="C82" s="94"/>
      <c r="D82" s="95"/>
      <c r="E82" s="205"/>
      <c r="F82" s="112"/>
      <c r="G82" s="112"/>
      <c r="H82" s="391"/>
      <c r="I82" s="219"/>
      <c r="J82" s="187" t="e">
        <f>IF(AND(Q82="",#REF!&gt;0,#REF!&lt;5),K82,)</f>
        <v>#REF!</v>
      </c>
      <c r="K82" s="185" t="str">
        <f>IF(D82="","ZZZ9",IF(AND(#REF!&gt;0,#REF!&lt;5),D82&amp;#REF!,D82&amp;"9"))</f>
        <v>ZZZ9</v>
      </c>
      <c r="L82" s="189">
        <f t="shared" si="0"/>
        <v>999</v>
      </c>
      <c r="M82" s="216">
        <f t="shared" si="1"/>
        <v>999</v>
      </c>
      <c r="N82" s="213"/>
      <c r="O82" s="182"/>
      <c r="P82" s="113">
        <f t="shared" si="2"/>
        <v>999</v>
      </c>
      <c r="Q82" s="96"/>
    </row>
    <row r="83" spans="1:17" s="11" customFormat="1" ht="18.899999999999999" customHeight="1" x14ac:dyDescent="0.25">
      <c r="A83" s="190">
        <v>77</v>
      </c>
      <c r="B83" s="94"/>
      <c r="C83" s="94"/>
      <c r="D83" s="95"/>
      <c r="E83" s="205"/>
      <c r="F83" s="112"/>
      <c r="G83" s="112"/>
      <c r="H83" s="391"/>
      <c r="I83" s="219"/>
      <c r="J83" s="187" t="e">
        <f>IF(AND(Q83="",#REF!&gt;0,#REF!&lt;5),K83,)</f>
        <v>#REF!</v>
      </c>
      <c r="K83" s="185" t="str">
        <f>IF(D83="","ZZZ9",IF(AND(#REF!&gt;0,#REF!&lt;5),D83&amp;#REF!,D83&amp;"9"))</f>
        <v>ZZZ9</v>
      </c>
      <c r="L83" s="189">
        <f t="shared" si="0"/>
        <v>999</v>
      </c>
      <c r="M83" s="216">
        <f t="shared" si="1"/>
        <v>999</v>
      </c>
      <c r="N83" s="213"/>
      <c r="O83" s="182"/>
      <c r="P83" s="113">
        <f t="shared" si="2"/>
        <v>999</v>
      </c>
      <c r="Q83" s="96"/>
    </row>
    <row r="84" spans="1:17" s="11" customFormat="1" ht="18.899999999999999" customHeight="1" x14ac:dyDescent="0.25">
      <c r="A84" s="190">
        <v>78</v>
      </c>
      <c r="B84" s="94"/>
      <c r="C84" s="94"/>
      <c r="D84" s="95"/>
      <c r="E84" s="205"/>
      <c r="F84" s="112"/>
      <c r="G84" s="112"/>
      <c r="H84" s="391"/>
      <c r="I84" s="219"/>
      <c r="J84" s="187" t="e">
        <f>IF(AND(Q84="",#REF!&gt;0,#REF!&lt;5),K84,)</f>
        <v>#REF!</v>
      </c>
      <c r="K84" s="185" t="str">
        <f>IF(D84="","ZZZ9",IF(AND(#REF!&gt;0,#REF!&lt;5),D84&amp;#REF!,D84&amp;"9"))</f>
        <v>ZZZ9</v>
      </c>
      <c r="L84" s="189">
        <f t="shared" si="0"/>
        <v>999</v>
      </c>
      <c r="M84" s="216">
        <f t="shared" si="1"/>
        <v>999</v>
      </c>
      <c r="N84" s="213"/>
      <c r="O84" s="182"/>
      <c r="P84" s="113">
        <f t="shared" si="2"/>
        <v>999</v>
      </c>
      <c r="Q84" s="96"/>
    </row>
    <row r="85" spans="1:17" s="11" customFormat="1" ht="18.899999999999999" customHeight="1" x14ac:dyDescent="0.25">
      <c r="A85" s="190">
        <v>79</v>
      </c>
      <c r="B85" s="94"/>
      <c r="C85" s="94"/>
      <c r="D85" s="95"/>
      <c r="E85" s="205"/>
      <c r="F85" s="112"/>
      <c r="G85" s="112"/>
      <c r="H85" s="391"/>
      <c r="I85" s="219"/>
      <c r="J85" s="187" t="e">
        <f>IF(AND(Q85="",#REF!&gt;0,#REF!&lt;5),K85,)</f>
        <v>#REF!</v>
      </c>
      <c r="K85" s="185" t="str">
        <f>IF(D85="","ZZZ9",IF(AND(#REF!&gt;0,#REF!&lt;5),D85&amp;#REF!,D85&amp;"9"))</f>
        <v>ZZZ9</v>
      </c>
      <c r="L85" s="189">
        <f t="shared" si="0"/>
        <v>999</v>
      </c>
      <c r="M85" s="216">
        <f t="shared" si="1"/>
        <v>999</v>
      </c>
      <c r="N85" s="213"/>
      <c r="O85" s="182"/>
      <c r="P85" s="113">
        <f t="shared" si="2"/>
        <v>999</v>
      </c>
      <c r="Q85" s="96"/>
    </row>
    <row r="86" spans="1:17" s="11" customFormat="1" ht="18.899999999999999" customHeight="1" x14ac:dyDescent="0.25">
      <c r="A86" s="190">
        <v>80</v>
      </c>
      <c r="B86" s="94"/>
      <c r="C86" s="94"/>
      <c r="D86" s="95"/>
      <c r="E86" s="205"/>
      <c r="F86" s="112"/>
      <c r="G86" s="112"/>
      <c r="H86" s="391"/>
      <c r="I86" s="219"/>
      <c r="J86" s="187" t="e">
        <f>IF(AND(Q86="",#REF!&gt;0,#REF!&lt;5),K86,)</f>
        <v>#REF!</v>
      </c>
      <c r="K86" s="185" t="str">
        <f>IF(D86="","ZZZ9",IF(AND(#REF!&gt;0,#REF!&lt;5),D86&amp;#REF!,D86&amp;"9"))</f>
        <v>ZZZ9</v>
      </c>
      <c r="L86" s="189">
        <f t="shared" si="0"/>
        <v>999</v>
      </c>
      <c r="M86" s="216">
        <f t="shared" si="1"/>
        <v>999</v>
      </c>
      <c r="N86" s="213"/>
      <c r="O86" s="182"/>
      <c r="P86" s="113">
        <f t="shared" si="2"/>
        <v>999</v>
      </c>
      <c r="Q86" s="96"/>
    </row>
    <row r="87" spans="1:17" s="11" customFormat="1" ht="18.899999999999999" customHeight="1" x14ac:dyDescent="0.25">
      <c r="A87" s="190">
        <v>81</v>
      </c>
      <c r="B87" s="94"/>
      <c r="C87" s="94"/>
      <c r="D87" s="95"/>
      <c r="E87" s="205"/>
      <c r="F87" s="112"/>
      <c r="G87" s="112"/>
      <c r="H87" s="391"/>
      <c r="I87" s="219"/>
      <c r="J87" s="187" t="e">
        <f>IF(AND(Q87="",#REF!&gt;0,#REF!&lt;5),K87,)</f>
        <v>#REF!</v>
      </c>
      <c r="K87" s="185" t="str">
        <f>IF(D87="","ZZZ9",IF(AND(#REF!&gt;0,#REF!&lt;5),D87&amp;#REF!,D87&amp;"9"))</f>
        <v>ZZZ9</v>
      </c>
      <c r="L87" s="189">
        <f t="shared" si="0"/>
        <v>999</v>
      </c>
      <c r="M87" s="216">
        <f t="shared" si="1"/>
        <v>999</v>
      </c>
      <c r="N87" s="213"/>
      <c r="O87" s="182"/>
      <c r="P87" s="113">
        <f t="shared" si="2"/>
        <v>999</v>
      </c>
      <c r="Q87" s="96"/>
    </row>
    <row r="88" spans="1:17" s="11" customFormat="1" ht="18.899999999999999" customHeight="1" x14ac:dyDescent="0.25">
      <c r="A88" s="190">
        <v>82</v>
      </c>
      <c r="B88" s="94"/>
      <c r="C88" s="94"/>
      <c r="D88" s="95"/>
      <c r="E88" s="205"/>
      <c r="F88" s="112"/>
      <c r="G88" s="112"/>
      <c r="H88" s="391"/>
      <c r="I88" s="219"/>
      <c r="J88" s="187" t="e">
        <f>IF(AND(Q88="",#REF!&gt;0,#REF!&lt;5),K88,)</f>
        <v>#REF!</v>
      </c>
      <c r="K88" s="185" t="str">
        <f>IF(D88="","ZZZ9",IF(AND(#REF!&gt;0,#REF!&lt;5),D88&amp;#REF!,D88&amp;"9"))</f>
        <v>ZZZ9</v>
      </c>
      <c r="L88" s="189">
        <f t="shared" si="0"/>
        <v>999</v>
      </c>
      <c r="M88" s="216">
        <f t="shared" si="1"/>
        <v>999</v>
      </c>
      <c r="N88" s="213"/>
      <c r="O88" s="182"/>
      <c r="P88" s="113">
        <f t="shared" si="2"/>
        <v>999</v>
      </c>
      <c r="Q88" s="96"/>
    </row>
    <row r="89" spans="1:17" s="11" customFormat="1" ht="18.899999999999999" customHeight="1" x14ac:dyDescent="0.25">
      <c r="A89" s="190">
        <v>83</v>
      </c>
      <c r="B89" s="94"/>
      <c r="C89" s="94"/>
      <c r="D89" s="95"/>
      <c r="E89" s="205"/>
      <c r="F89" s="112"/>
      <c r="G89" s="112"/>
      <c r="H89" s="391"/>
      <c r="I89" s="219"/>
      <c r="J89" s="187" t="e">
        <f>IF(AND(Q89="",#REF!&gt;0,#REF!&lt;5),K89,)</f>
        <v>#REF!</v>
      </c>
      <c r="K89" s="185" t="str">
        <f>IF(D89="","ZZZ9",IF(AND(#REF!&gt;0,#REF!&lt;5),D89&amp;#REF!,D89&amp;"9"))</f>
        <v>ZZZ9</v>
      </c>
      <c r="L89" s="189">
        <f t="shared" si="0"/>
        <v>999</v>
      </c>
      <c r="M89" s="216">
        <f t="shared" si="1"/>
        <v>999</v>
      </c>
      <c r="N89" s="213"/>
      <c r="O89" s="182"/>
      <c r="P89" s="113">
        <f t="shared" si="2"/>
        <v>999</v>
      </c>
      <c r="Q89" s="96"/>
    </row>
    <row r="90" spans="1:17" s="11" customFormat="1" ht="18.899999999999999" customHeight="1" x14ac:dyDescent="0.25">
      <c r="A90" s="190">
        <v>84</v>
      </c>
      <c r="B90" s="94"/>
      <c r="C90" s="94"/>
      <c r="D90" s="95"/>
      <c r="E90" s="205"/>
      <c r="F90" s="112"/>
      <c r="G90" s="112"/>
      <c r="H90" s="391"/>
      <c r="I90" s="219"/>
      <c r="J90" s="187" t="e">
        <f>IF(AND(Q90="",#REF!&gt;0,#REF!&lt;5),K90,)</f>
        <v>#REF!</v>
      </c>
      <c r="K90" s="185" t="str">
        <f>IF(D90="","ZZZ9",IF(AND(#REF!&gt;0,#REF!&lt;5),D90&amp;#REF!,D90&amp;"9"))</f>
        <v>ZZZ9</v>
      </c>
      <c r="L90" s="189">
        <f t="shared" si="0"/>
        <v>999</v>
      </c>
      <c r="M90" s="216">
        <f t="shared" si="1"/>
        <v>999</v>
      </c>
      <c r="N90" s="213"/>
      <c r="O90" s="182"/>
      <c r="P90" s="113">
        <f t="shared" si="2"/>
        <v>999</v>
      </c>
      <c r="Q90" s="96"/>
    </row>
    <row r="91" spans="1:17" s="11" customFormat="1" ht="18.899999999999999" customHeight="1" x14ac:dyDescent="0.25">
      <c r="A91" s="190">
        <v>85</v>
      </c>
      <c r="B91" s="94"/>
      <c r="C91" s="94"/>
      <c r="D91" s="95"/>
      <c r="E91" s="205"/>
      <c r="F91" s="112"/>
      <c r="G91" s="112"/>
      <c r="H91" s="391"/>
      <c r="I91" s="219"/>
      <c r="J91" s="187" t="e">
        <f>IF(AND(Q91="",#REF!&gt;0,#REF!&lt;5),K91,)</f>
        <v>#REF!</v>
      </c>
      <c r="K91" s="185" t="str">
        <f>IF(D91="","ZZZ9",IF(AND(#REF!&gt;0,#REF!&lt;5),D91&amp;#REF!,D91&amp;"9"))</f>
        <v>ZZZ9</v>
      </c>
      <c r="L91" s="189">
        <f t="shared" si="0"/>
        <v>999</v>
      </c>
      <c r="M91" s="216">
        <f t="shared" si="1"/>
        <v>999</v>
      </c>
      <c r="N91" s="213"/>
      <c r="O91" s="182"/>
      <c r="P91" s="113">
        <f t="shared" si="2"/>
        <v>999</v>
      </c>
      <c r="Q91" s="96"/>
    </row>
    <row r="92" spans="1:17" s="11" customFormat="1" ht="18.899999999999999" customHeight="1" x14ac:dyDescent="0.25">
      <c r="A92" s="190">
        <v>86</v>
      </c>
      <c r="B92" s="94"/>
      <c r="C92" s="94"/>
      <c r="D92" s="95"/>
      <c r="E92" s="205"/>
      <c r="F92" s="112"/>
      <c r="G92" s="112"/>
      <c r="H92" s="391"/>
      <c r="I92" s="219"/>
      <c r="J92" s="187" t="e">
        <f>IF(AND(Q92="",#REF!&gt;0,#REF!&lt;5),K92,)</f>
        <v>#REF!</v>
      </c>
      <c r="K92" s="185" t="str">
        <f>IF(D92="","ZZZ9",IF(AND(#REF!&gt;0,#REF!&lt;5),D92&amp;#REF!,D92&amp;"9"))</f>
        <v>ZZZ9</v>
      </c>
      <c r="L92" s="189">
        <f t="shared" si="0"/>
        <v>999</v>
      </c>
      <c r="M92" s="216">
        <f t="shared" si="1"/>
        <v>999</v>
      </c>
      <c r="N92" s="213"/>
      <c r="O92" s="182"/>
      <c r="P92" s="113">
        <f t="shared" si="2"/>
        <v>999</v>
      </c>
      <c r="Q92" s="96"/>
    </row>
    <row r="93" spans="1:17" s="11" customFormat="1" ht="18.899999999999999" customHeight="1" x14ac:dyDescent="0.25">
      <c r="A93" s="190">
        <v>87</v>
      </c>
      <c r="B93" s="94"/>
      <c r="C93" s="94"/>
      <c r="D93" s="95"/>
      <c r="E93" s="205"/>
      <c r="F93" s="112"/>
      <c r="G93" s="112"/>
      <c r="H93" s="391"/>
      <c r="I93" s="219"/>
      <c r="J93" s="187" t="e">
        <f>IF(AND(Q93="",#REF!&gt;0,#REF!&lt;5),K93,)</f>
        <v>#REF!</v>
      </c>
      <c r="K93" s="185" t="str">
        <f>IF(D93="","ZZZ9",IF(AND(#REF!&gt;0,#REF!&lt;5),D93&amp;#REF!,D93&amp;"9"))</f>
        <v>ZZZ9</v>
      </c>
      <c r="L93" s="189">
        <f t="shared" si="0"/>
        <v>999</v>
      </c>
      <c r="M93" s="216">
        <f t="shared" si="1"/>
        <v>999</v>
      </c>
      <c r="N93" s="213"/>
      <c r="O93" s="182"/>
      <c r="P93" s="113">
        <f t="shared" si="2"/>
        <v>999</v>
      </c>
      <c r="Q93" s="96"/>
    </row>
    <row r="94" spans="1:17" s="11" customFormat="1" ht="18.899999999999999" customHeight="1" x14ac:dyDescent="0.25">
      <c r="A94" s="190">
        <v>88</v>
      </c>
      <c r="B94" s="94"/>
      <c r="C94" s="94"/>
      <c r="D94" s="95"/>
      <c r="E94" s="205"/>
      <c r="F94" s="112"/>
      <c r="G94" s="112"/>
      <c r="H94" s="391"/>
      <c r="I94" s="219"/>
      <c r="J94" s="187" t="e">
        <f>IF(AND(Q94="",#REF!&gt;0,#REF!&lt;5),K94,)</f>
        <v>#REF!</v>
      </c>
      <c r="K94" s="185" t="str">
        <f>IF(D94="","ZZZ9",IF(AND(#REF!&gt;0,#REF!&lt;5),D94&amp;#REF!,D94&amp;"9"))</f>
        <v>ZZZ9</v>
      </c>
      <c r="L94" s="189">
        <f t="shared" si="0"/>
        <v>999</v>
      </c>
      <c r="M94" s="216">
        <f t="shared" si="1"/>
        <v>999</v>
      </c>
      <c r="N94" s="213"/>
      <c r="O94" s="182"/>
      <c r="P94" s="113">
        <f t="shared" si="2"/>
        <v>999</v>
      </c>
      <c r="Q94" s="96"/>
    </row>
    <row r="95" spans="1:17" s="11" customFormat="1" ht="18.899999999999999" customHeight="1" x14ac:dyDescent="0.25">
      <c r="A95" s="190">
        <v>89</v>
      </c>
      <c r="B95" s="94"/>
      <c r="C95" s="94"/>
      <c r="D95" s="95"/>
      <c r="E95" s="205"/>
      <c r="F95" s="112"/>
      <c r="G95" s="112"/>
      <c r="H95" s="391"/>
      <c r="I95" s="219"/>
      <c r="J95" s="187" t="e">
        <f>IF(AND(Q95="",#REF!&gt;0,#REF!&lt;5),K95,)</f>
        <v>#REF!</v>
      </c>
      <c r="K95" s="185" t="str">
        <f>IF(D95="","ZZZ9",IF(AND(#REF!&gt;0,#REF!&lt;5),D95&amp;#REF!,D95&amp;"9"))</f>
        <v>ZZZ9</v>
      </c>
      <c r="L95" s="189">
        <f t="shared" si="0"/>
        <v>999</v>
      </c>
      <c r="M95" s="216">
        <f t="shared" si="1"/>
        <v>999</v>
      </c>
      <c r="N95" s="213"/>
      <c r="O95" s="182"/>
      <c r="P95" s="113">
        <f t="shared" si="2"/>
        <v>999</v>
      </c>
      <c r="Q95" s="96"/>
    </row>
    <row r="96" spans="1:17" s="11" customFormat="1" ht="18.899999999999999" customHeight="1" x14ac:dyDescent="0.25">
      <c r="A96" s="190">
        <v>90</v>
      </c>
      <c r="B96" s="94"/>
      <c r="C96" s="94"/>
      <c r="D96" s="95"/>
      <c r="E96" s="205"/>
      <c r="F96" s="112"/>
      <c r="G96" s="112"/>
      <c r="H96" s="391"/>
      <c r="I96" s="219"/>
      <c r="J96" s="187" t="e">
        <f>IF(AND(Q96="",#REF!&gt;0,#REF!&lt;5),K96,)</f>
        <v>#REF!</v>
      </c>
      <c r="K96" s="185" t="str">
        <f>IF(D96="","ZZZ9",IF(AND(#REF!&gt;0,#REF!&lt;5),D96&amp;#REF!,D96&amp;"9"))</f>
        <v>ZZZ9</v>
      </c>
      <c r="L96" s="189">
        <f t="shared" si="0"/>
        <v>999</v>
      </c>
      <c r="M96" s="216">
        <f t="shared" si="1"/>
        <v>999</v>
      </c>
      <c r="N96" s="213"/>
      <c r="O96" s="182"/>
      <c r="P96" s="113">
        <f t="shared" si="2"/>
        <v>999</v>
      </c>
      <c r="Q96" s="96"/>
    </row>
    <row r="97" spans="1:17" s="11" customFormat="1" ht="18.899999999999999" customHeight="1" x14ac:dyDescent="0.25">
      <c r="A97" s="190">
        <v>91</v>
      </c>
      <c r="B97" s="94"/>
      <c r="C97" s="94"/>
      <c r="D97" s="95"/>
      <c r="E97" s="205"/>
      <c r="F97" s="112"/>
      <c r="G97" s="112"/>
      <c r="H97" s="391"/>
      <c r="I97" s="219"/>
      <c r="J97" s="187" t="e">
        <f>IF(AND(Q97="",#REF!&gt;0,#REF!&lt;5),K97,)</f>
        <v>#REF!</v>
      </c>
      <c r="K97" s="185" t="str">
        <f>IF(D97="","ZZZ9",IF(AND(#REF!&gt;0,#REF!&lt;5),D97&amp;#REF!,D97&amp;"9"))</f>
        <v>ZZZ9</v>
      </c>
      <c r="L97" s="189">
        <f t="shared" si="0"/>
        <v>999</v>
      </c>
      <c r="M97" s="216">
        <f t="shared" si="1"/>
        <v>999</v>
      </c>
      <c r="N97" s="213"/>
      <c r="O97" s="182"/>
      <c r="P97" s="113">
        <f t="shared" si="2"/>
        <v>999</v>
      </c>
      <c r="Q97" s="96"/>
    </row>
    <row r="98" spans="1:17" s="11" customFormat="1" ht="18.899999999999999" customHeight="1" x14ac:dyDescent="0.25">
      <c r="A98" s="190">
        <v>92</v>
      </c>
      <c r="B98" s="94"/>
      <c r="C98" s="94"/>
      <c r="D98" s="95"/>
      <c r="E98" s="205"/>
      <c r="F98" s="112"/>
      <c r="G98" s="112"/>
      <c r="H98" s="391"/>
      <c r="I98" s="219"/>
      <c r="J98" s="187" t="e">
        <f>IF(AND(Q98="",#REF!&gt;0,#REF!&lt;5),K98,)</f>
        <v>#REF!</v>
      </c>
      <c r="K98" s="185" t="str">
        <f>IF(D98="","ZZZ9",IF(AND(#REF!&gt;0,#REF!&lt;5),D98&amp;#REF!,D98&amp;"9"))</f>
        <v>ZZZ9</v>
      </c>
      <c r="L98" s="189">
        <f t="shared" si="0"/>
        <v>999</v>
      </c>
      <c r="M98" s="216">
        <f t="shared" si="1"/>
        <v>999</v>
      </c>
      <c r="N98" s="213"/>
      <c r="O98" s="182"/>
      <c r="P98" s="113">
        <f t="shared" si="2"/>
        <v>999</v>
      </c>
      <c r="Q98" s="96"/>
    </row>
    <row r="99" spans="1:17" s="11" customFormat="1" ht="18.899999999999999" customHeight="1" x14ac:dyDescent="0.25">
      <c r="A99" s="190">
        <v>93</v>
      </c>
      <c r="B99" s="94"/>
      <c r="C99" s="94"/>
      <c r="D99" s="95"/>
      <c r="E99" s="205"/>
      <c r="F99" s="112"/>
      <c r="G99" s="112"/>
      <c r="H99" s="391"/>
      <c r="I99" s="219"/>
      <c r="J99" s="187" t="e">
        <f>IF(AND(Q99="",#REF!&gt;0,#REF!&lt;5),K99,)</f>
        <v>#REF!</v>
      </c>
      <c r="K99" s="185" t="str">
        <f>IF(D99="","ZZZ9",IF(AND(#REF!&gt;0,#REF!&lt;5),D99&amp;#REF!,D99&amp;"9"))</f>
        <v>ZZZ9</v>
      </c>
      <c r="L99" s="189">
        <f t="shared" si="0"/>
        <v>999</v>
      </c>
      <c r="M99" s="216">
        <f t="shared" si="1"/>
        <v>999</v>
      </c>
      <c r="N99" s="213"/>
      <c r="O99" s="182"/>
      <c r="P99" s="113">
        <f t="shared" si="2"/>
        <v>999</v>
      </c>
      <c r="Q99" s="96"/>
    </row>
    <row r="100" spans="1:17" s="11" customFormat="1" ht="18.899999999999999" customHeight="1" x14ac:dyDescent="0.25">
      <c r="A100" s="190">
        <v>94</v>
      </c>
      <c r="B100" s="94"/>
      <c r="C100" s="94"/>
      <c r="D100" s="95"/>
      <c r="E100" s="205"/>
      <c r="F100" s="112"/>
      <c r="G100" s="112"/>
      <c r="H100" s="391"/>
      <c r="I100" s="219"/>
      <c r="J100" s="187" t="e">
        <f>IF(AND(Q100="",#REF!&gt;0,#REF!&lt;5),K100,)</f>
        <v>#REF!</v>
      </c>
      <c r="K100" s="185" t="str">
        <f>IF(D100="","ZZZ9",IF(AND(#REF!&gt;0,#REF!&lt;5),D100&amp;#REF!,D100&amp;"9"))</f>
        <v>ZZZ9</v>
      </c>
      <c r="L100" s="189">
        <f t="shared" si="0"/>
        <v>999</v>
      </c>
      <c r="M100" s="216">
        <f t="shared" si="1"/>
        <v>999</v>
      </c>
      <c r="N100" s="213"/>
      <c r="O100" s="182"/>
      <c r="P100" s="113">
        <f t="shared" si="2"/>
        <v>999</v>
      </c>
      <c r="Q100" s="96"/>
    </row>
    <row r="101" spans="1:17" s="11" customFormat="1" ht="18.899999999999999" customHeight="1" x14ac:dyDescent="0.25">
      <c r="A101" s="190">
        <v>95</v>
      </c>
      <c r="B101" s="94"/>
      <c r="C101" s="94"/>
      <c r="D101" s="95"/>
      <c r="E101" s="205"/>
      <c r="F101" s="112"/>
      <c r="G101" s="112"/>
      <c r="H101" s="391"/>
      <c r="I101" s="219"/>
      <c r="J101" s="187" t="e">
        <f>IF(AND(Q101="",#REF!&gt;0,#REF!&lt;5),K101,)</f>
        <v>#REF!</v>
      </c>
      <c r="K101" s="185" t="str">
        <f>IF(D101="","ZZZ9",IF(AND(#REF!&gt;0,#REF!&lt;5),D101&amp;#REF!,D101&amp;"9"))</f>
        <v>ZZZ9</v>
      </c>
      <c r="L101" s="189">
        <f t="shared" si="0"/>
        <v>999</v>
      </c>
      <c r="M101" s="216">
        <f t="shared" si="1"/>
        <v>999</v>
      </c>
      <c r="N101" s="213"/>
      <c r="O101" s="182"/>
      <c r="P101" s="113">
        <f t="shared" si="2"/>
        <v>999</v>
      </c>
      <c r="Q101" s="96"/>
    </row>
    <row r="102" spans="1:17" s="11" customFormat="1" ht="18.899999999999999" customHeight="1" x14ac:dyDescent="0.25">
      <c r="A102" s="190">
        <v>96</v>
      </c>
      <c r="B102" s="94"/>
      <c r="C102" s="94"/>
      <c r="D102" s="95"/>
      <c r="E102" s="205"/>
      <c r="F102" s="112"/>
      <c r="G102" s="112"/>
      <c r="H102" s="391"/>
      <c r="I102" s="219"/>
      <c r="J102" s="187" t="e">
        <f>IF(AND(Q102="",#REF!&gt;0,#REF!&lt;5),K102,)</f>
        <v>#REF!</v>
      </c>
      <c r="K102" s="185" t="str">
        <f>IF(D102="","ZZZ9",IF(AND(#REF!&gt;0,#REF!&lt;5),D102&amp;#REF!,D102&amp;"9"))</f>
        <v>ZZZ9</v>
      </c>
      <c r="L102" s="189">
        <f t="shared" si="0"/>
        <v>999</v>
      </c>
      <c r="M102" s="216">
        <f t="shared" si="1"/>
        <v>999</v>
      </c>
      <c r="N102" s="213"/>
      <c r="O102" s="182"/>
      <c r="P102" s="113">
        <f t="shared" si="2"/>
        <v>999</v>
      </c>
      <c r="Q102" s="96"/>
    </row>
    <row r="103" spans="1:17" s="11" customFormat="1" ht="18.899999999999999" customHeight="1" x14ac:dyDescent="0.25">
      <c r="A103" s="190">
        <v>97</v>
      </c>
      <c r="B103" s="94"/>
      <c r="C103" s="94"/>
      <c r="D103" s="95"/>
      <c r="E103" s="205"/>
      <c r="F103" s="112"/>
      <c r="G103" s="112"/>
      <c r="H103" s="391"/>
      <c r="I103" s="219"/>
      <c r="J103" s="187" t="e">
        <f>IF(AND(Q103="",#REF!&gt;0,#REF!&lt;5),K103,)</f>
        <v>#REF!</v>
      </c>
      <c r="K103" s="185" t="str">
        <f>IF(D103="","ZZZ9",IF(AND(#REF!&gt;0,#REF!&lt;5),D103&amp;#REF!,D103&amp;"9"))</f>
        <v>ZZZ9</v>
      </c>
      <c r="L103" s="189">
        <f t="shared" si="0"/>
        <v>999</v>
      </c>
      <c r="M103" s="216">
        <f t="shared" si="1"/>
        <v>999</v>
      </c>
      <c r="N103" s="213"/>
      <c r="O103" s="182"/>
      <c r="P103" s="113">
        <f t="shared" si="2"/>
        <v>999</v>
      </c>
      <c r="Q103" s="96"/>
    </row>
    <row r="104" spans="1:17" s="11" customFormat="1" ht="18.899999999999999" customHeight="1" x14ac:dyDescent="0.25">
      <c r="A104" s="190">
        <v>98</v>
      </c>
      <c r="B104" s="94"/>
      <c r="C104" s="94"/>
      <c r="D104" s="95"/>
      <c r="E104" s="205"/>
      <c r="F104" s="112"/>
      <c r="G104" s="112"/>
      <c r="H104" s="391"/>
      <c r="I104" s="219"/>
      <c r="J104" s="187" t="e">
        <f>IF(AND(Q104="",#REF!&gt;0,#REF!&lt;5),K104,)</f>
        <v>#REF!</v>
      </c>
      <c r="K104" s="185" t="str">
        <f>IF(D104="","ZZZ9",IF(AND(#REF!&gt;0,#REF!&lt;5),D104&amp;#REF!,D104&amp;"9"))</f>
        <v>ZZZ9</v>
      </c>
      <c r="L104" s="189">
        <f t="shared" ref="L104:L156" si="3">IF(Q104="",999,Q104)</f>
        <v>999</v>
      </c>
      <c r="M104" s="216">
        <f t="shared" ref="M104:M156" si="4">IF(P104=999,999,1)</f>
        <v>999</v>
      </c>
      <c r="N104" s="213"/>
      <c r="O104" s="182"/>
      <c r="P104" s="113">
        <f t="shared" ref="P104:P156" si="5">IF(N104="DA",1,IF(N104="WC",2,IF(N104="SE",3,IF(N104="Q",4,IF(N104="LL",5,999)))))</f>
        <v>999</v>
      </c>
      <c r="Q104" s="96"/>
    </row>
    <row r="105" spans="1:17" s="11" customFormat="1" ht="18.899999999999999" customHeight="1" x14ac:dyDescent="0.25">
      <c r="A105" s="190">
        <v>99</v>
      </c>
      <c r="B105" s="94"/>
      <c r="C105" s="94"/>
      <c r="D105" s="95"/>
      <c r="E105" s="205"/>
      <c r="F105" s="112"/>
      <c r="G105" s="112"/>
      <c r="H105" s="391"/>
      <c r="I105" s="219"/>
      <c r="J105" s="187" t="e">
        <f>IF(AND(Q105="",#REF!&gt;0,#REF!&lt;5),K105,)</f>
        <v>#REF!</v>
      </c>
      <c r="K105" s="185" t="str">
        <f>IF(D105="","ZZZ9",IF(AND(#REF!&gt;0,#REF!&lt;5),D105&amp;#REF!,D105&amp;"9"))</f>
        <v>ZZZ9</v>
      </c>
      <c r="L105" s="189">
        <f t="shared" si="3"/>
        <v>999</v>
      </c>
      <c r="M105" s="216">
        <f t="shared" si="4"/>
        <v>999</v>
      </c>
      <c r="N105" s="213"/>
      <c r="O105" s="182"/>
      <c r="P105" s="113">
        <f t="shared" si="5"/>
        <v>999</v>
      </c>
      <c r="Q105" s="96"/>
    </row>
    <row r="106" spans="1:17" s="11" customFormat="1" ht="18.899999999999999" customHeight="1" x14ac:dyDescent="0.25">
      <c r="A106" s="190">
        <v>100</v>
      </c>
      <c r="B106" s="94"/>
      <c r="C106" s="94"/>
      <c r="D106" s="95"/>
      <c r="E106" s="205"/>
      <c r="F106" s="112"/>
      <c r="G106" s="112"/>
      <c r="H106" s="391"/>
      <c r="I106" s="219"/>
      <c r="J106" s="187" t="e">
        <f>IF(AND(Q106="",#REF!&gt;0,#REF!&lt;5),K106,)</f>
        <v>#REF!</v>
      </c>
      <c r="K106" s="185" t="str">
        <f>IF(D106="","ZZZ9",IF(AND(#REF!&gt;0,#REF!&lt;5),D106&amp;#REF!,D106&amp;"9"))</f>
        <v>ZZZ9</v>
      </c>
      <c r="L106" s="189">
        <f t="shared" si="3"/>
        <v>999</v>
      </c>
      <c r="M106" s="216">
        <f t="shared" si="4"/>
        <v>999</v>
      </c>
      <c r="N106" s="213"/>
      <c r="O106" s="182"/>
      <c r="P106" s="113">
        <f t="shared" si="5"/>
        <v>999</v>
      </c>
      <c r="Q106" s="96"/>
    </row>
    <row r="107" spans="1:17" s="11" customFormat="1" ht="18.899999999999999" customHeight="1" x14ac:dyDescent="0.25">
      <c r="A107" s="190">
        <v>101</v>
      </c>
      <c r="B107" s="94"/>
      <c r="C107" s="94"/>
      <c r="D107" s="95"/>
      <c r="E107" s="205"/>
      <c r="F107" s="112"/>
      <c r="G107" s="112"/>
      <c r="H107" s="391"/>
      <c r="I107" s="219"/>
      <c r="J107" s="187" t="e">
        <f>IF(AND(Q107="",#REF!&gt;0,#REF!&lt;5),K107,)</f>
        <v>#REF!</v>
      </c>
      <c r="K107" s="185" t="str">
        <f>IF(D107="","ZZZ9",IF(AND(#REF!&gt;0,#REF!&lt;5),D107&amp;#REF!,D107&amp;"9"))</f>
        <v>ZZZ9</v>
      </c>
      <c r="L107" s="189">
        <f t="shared" si="3"/>
        <v>999</v>
      </c>
      <c r="M107" s="216">
        <f t="shared" si="4"/>
        <v>999</v>
      </c>
      <c r="N107" s="213"/>
      <c r="O107" s="182"/>
      <c r="P107" s="113">
        <f t="shared" si="5"/>
        <v>999</v>
      </c>
      <c r="Q107" s="96"/>
    </row>
    <row r="108" spans="1:17" s="11" customFormat="1" ht="18.899999999999999" customHeight="1" x14ac:dyDescent="0.25">
      <c r="A108" s="190">
        <v>102</v>
      </c>
      <c r="B108" s="94"/>
      <c r="C108" s="94"/>
      <c r="D108" s="95"/>
      <c r="E108" s="205"/>
      <c r="F108" s="112"/>
      <c r="G108" s="112"/>
      <c r="H108" s="391"/>
      <c r="I108" s="219"/>
      <c r="J108" s="187" t="e">
        <f>IF(AND(Q108="",#REF!&gt;0,#REF!&lt;5),K108,)</f>
        <v>#REF!</v>
      </c>
      <c r="K108" s="185" t="str">
        <f>IF(D108="","ZZZ9",IF(AND(#REF!&gt;0,#REF!&lt;5),D108&amp;#REF!,D108&amp;"9"))</f>
        <v>ZZZ9</v>
      </c>
      <c r="L108" s="189">
        <f t="shared" si="3"/>
        <v>999</v>
      </c>
      <c r="M108" s="216">
        <f t="shared" si="4"/>
        <v>999</v>
      </c>
      <c r="N108" s="213"/>
      <c r="O108" s="182"/>
      <c r="P108" s="113">
        <f t="shared" si="5"/>
        <v>999</v>
      </c>
      <c r="Q108" s="96"/>
    </row>
    <row r="109" spans="1:17" s="11" customFormat="1" ht="18.899999999999999" customHeight="1" x14ac:dyDescent="0.25">
      <c r="A109" s="190">
        <v>103</v>
      </c>
      <c r="B109" s="94"/>
      <c r="C109" s="94"/>
      <c r="D109" s="95"/>
      <c r="E109" s="205"/>
      <c r="F109" s="112"/>
      <c r="G109" s="112"/>
      <c r="H109" s="391"/>
      <c r="I109" s="219"/>
      <c r="J109" s="187" t="e">
        <f>IF(AND(Q109="",#REF!&gt;0,#REF!&lt;5),K109,)</f>
        <v>#REF!</v>
      </c>
      <c r="K109" s="185" t="str">
        <f>IF(D109="","ZZZ9",IF(AND(#REF!&gt;0,#REF!&lt;5),D109&amp;#REF!,D109&amp;"9"))</f>
        <v>ZZZ9</v>
      </c>
      <c r="L109" s="189">
        <f t="shared" si="3"/>
        <v>999</v>
      </c>
      <c r="M109" s="216">
        <f t="shared" si="4"/>
        <v>999</v>
      </c>
      <c r="N109" s="213"/>
      <c r="O109" s="182"/>
      <c r="P109" s="113">
        <f t="shared" si="5"/>
        <v>999</v>
      </c>
      <c r="Q109" s="96"/>
    </row>
    <row r="110" spans="1:17" s="11" customFormat="1" ht="18.899999999999999" customHeight="1" x14ac:dyDescent="0.25">
      <c r="A110" s="190">
        <v>104</v>
      </c>
      <c r="B110" s="94"/>
      <c r="C110" s="94"/>
      <c r="D110" s="95"/>
      <c r="E110" s="205"/>
      <c r="F110" s="112"/>
      <c r="G110" s="112"/>
      <c r="H110" s="391"/>
      <c r="I110" s="219"/>
      <c r="J110" s="187" t="e">
        <f>IF(AND(Q110="",#REF!&gt;0,#REF!&lt;5),K110,)</f>
        <v>#REF!</v>
      </c>
      <c r="K110" s="185" t="str">
        <f>IF(D110="","ZZZ9",IF(AND(#REF!&gt;0,#REF!&lt;5),D110&amp;#REF!,D110&amp;"9"))</f>
        <v>ZZZ9</v>
      </c>
      <c r="L110" s="189">
        <f t="shared" si="3"/>
        <v>999</v>
      </c>
      <c r="M110" s="216">
        <f t="shared" si="4"/>
        <v>999</v>
      </c>
      <c r="N110" s="213"/>
      <c r="O110" s="182"/>
      <c r="P110" s="113">
        <f t="shared" si="5"/>
        <v>999</v>
      </c>
      <c r="Q110" s="96"/>
    </row>
    <row r="111" spans="1:17" s="11" customFormat="1" ht="18.899999999999999" customHeight="1" x14ac:dyDescent="0.25">
      <c r="A111" s="190">
        <v>105</v>
      </c>
      <c r="B111" s="94"/>
      <c r="C111" s="94"/>
      <c r="D111" s="95"/>
      <c r="E111" s="205"/>
      <c r="F111" s="112"/>
      <c r="G111" s="112"/>
      <c r="H111" s="391"/>
      <c r="I111" s="219"/>
      <c r="J111" s="187" t="e">
        <f>IF(AND(Q111="",#REF!&gt;0,#REF!&lt;5),K111,)</f>
        <v>#REF!</v>
      </c>
      <c r="K111" s="185" t="str">
        <f>IF(D111="","ZZZ9",IF(AND(#REF!&gt;0,#REF!&lt;5),D111&amp;#REF!,D111&amp;"9"))</f>
        <v>ZZZ9</v>
      </c>
      <c r="L111" s="189">
        <f t="shared" si="3"/>
        <v>999</v>
      </c>
      <c r="M111" s="216">
        <f t="shared" si="4"/>
        <v>999</v>
      </c>
      <c r="N111" s="213"/>
      <c r="O111" s="182"/>
      <c r="P111" s="113">
        <f t="shared" si="5"/>
        <v>999</v>
      </c>
      <c r="Q111" s="96"/>
    </row>
    <row r="112" spans="1:17" s="11" customFormat="1" ht="18.899999999999999" customHeight="1" x14ac:dyDescent="0.25">
      <c r="A112" s="190">
        <v>106</v>
      </c>
      <c r="B112" s="94"/>
      <c r="C112" s="94"/>
      <c r="D112" s="95"/>
      <c r="E112" s="205"/>
      <c r="F112" s="112"/>
      <c r="G112" s="112"/>
      <c r="H112" s="391"/>
      <c r="I112" s="219"/>
      <c r="J112" s="187" t="e">
        <f>IF(AND(Q112="",#REF!&gt;0,#REF!&lt;5),K112,)</f>
        <v>#REF!</v>
      </c>
      <c r="K112" s="185" t="str">
        <f>IF(D112="","ZZZ9",IF(AND(#REF!&gt;0,#REF!&lt;5),D112&amp;#REF!,D112&amp;"9"))</f>
        <v>ZZZ9</v>
      </c>
      <c r="L112" s="189">
        <f t="shared" si="3"/>
        <v>999</v>
      </c>
      <c r="M112" s="216">
        <f t="shared" si="4"/>
        <v>999</v>
      </c>
      <c r="N112" s="213"/>
      <c r="O112" s="182"/>
      <c r="P112" s="113">
        <f t="shared" si="5"/>
        <v>999</v>
      </c>
      <c r="Q112" s="96"/>
    </row>
    <row r="113" spans="1:17" s="11" customFormat="1" ht="18.899999999999999" customHeight="1" x14ac:dyDescent="0.25">
      <c r="A113" s="190">
        <v>107</v>
      </c>
      <c r="B113" s="94"/>
      <c r="C113" s="94"/>
      <c r="D113" s="95"/>
      <c r="E113" s="205"/>
      <c r="F113" s="112"/>
      <c r="G113" s="112"/>
      <c r="H113" s="391"/>
      <c r="I113" s="219"/>
      <c r="J113" s="187" t="e">
        <f>IF(AND(Q113="",#REF!&gt;0,#REF!&lt;5),K113,)</f>
        <v>#REF!</v>
      </c>
      <c r="K113" s="185" t="str">
        <f>IF(D113="","ZZZ9",IF(AND(#REF!&gt;0,#REF!&lt;5),D113&amp;#REF!,D113&amp;"9"))</f>
        <v>ZZZ9</v>
      </c>
      <c r="L113" s="189">
        <f t="shared" si="3"/>
        <v>999</v>
      </c>
      <c r="M113" s="216">
        <f t="shared" si="4"/>
        <v>999</v>
      </c>
      <c r="N113" s="213"/>
      <c r="O113" s="182"/>
      <c r="P113" s="113">
        <f t="shared" si="5"/>
        <v>999</v>
      </c>
      <c r="Q113" s="96"/>
    </row>
    <row r="114" spans="1:17" s="11" customFormat="1" ht="18.899999999999999" customHeight="1" x14ac:dyDescent="0.25">
      <c r="A114" s="190">
        <v>108</v>
      </c>
      <c r="B114" s="94"/>
      <c r="C114" s="94"/>
      <c r="D114" s="95"/>
      <c r="E114" s="205"/>
      <c r="F114" s="112"/>
      <c r="G114" s="112"/>
      <c r="H114" s="391"/>
      <c r="I114" s="219"/>
      <c r="J114" s="187" t="e">
        <f>IF(AND(Q114="",#REF!&gt;0,#REF!&lt;5),K114,)</f>
        <v>#REF!</v>
      </c>
      <c r="K114" s="185" t="str">
        <f>IF(D114="","ZZZ9",IF(AND(#REF!&gt;0,#REF!&lt;5),D114&amp;#REF!,D114&amp;"9"))</f>
        <v>ZZZ9</v>
      </c>
      <c r="L114" s="189">
        <f t="shared" si="3"/>
        <v>999</v>
      </c>
      <c r="M114" s="216">
        <f t="shared" si="4"/>
        <v>999</v>
      </c>
      <c r="N114" s="213"/>
      <c r="O114" s="182"/>
      <c r="P114" s="113">
        <f t="shared" si="5"/>
        <v>999</v>
      </c>
      <c r="Q114" s="96"/>
    </row>
    <row r="115" spans="1:17" s="11" customFormat="1" ht="18.899999999999999" customHeight="1" x14ac:dyDescent="0.25">
      <c r="A115" s="190">
        <v>109</v>
      </c>
      <c r="B115" s="94"/>
      <c r="C115" s="94"/>
      <c r="D115" s="95"/>
      <c r="E115" s="205"/>
      <c r="F115" s="112"/>
      <c r="G115" s="112"/>
      <c r="H115" s="391"/>
      <c r="I115" s="219"/>
      <c r="J115" s="187" t="e">
        <f>IF(AND(Q115="",#REF!&gt;0,#REF!&lt;5),K115,)</f>
        <v>#REF!</v>
      </c>
      <c r="K115" s="185" t="str">
        <f>IF(D115="","ZZZ9",IF(AND(#REF!&gt;0,#REF!&lt;5),D115&amp;#REF!,D115&amp;"9"))</f>
        <v>ZZZ9</v>
      </c>
      <c r="L115" s="189">
        <f t="shared" si="3"/>
        <v>999</v>
      </c>
      <c r="M115" s="216">
        <f t="shared" si="4"/>
        <v>999</v>
      </c>
      <c r="N115" s="213"/>
      <c r="O115" s="182"/>
      <c r="P115" s="113">
        <f t="shared" si="5"/>
        <v>999</v>
      </c>
      <c r="Q115" s="96"/>
    </row>
    <row r="116" spans="1:17" s="11" customFormat="1" ht="18.899999999999999" customHeight="1" x14ac:dyDescent="0.25">
      <c r="A116" s="190">
        <v>110</v>
      </c>
      <c r="B116" s="94"/>
      <c r="C116" s="94"/>
      <c r="D116" s="95"/>
      <c r="E116" s="205"/>
      <c r="F116" s="112"/>
      <c r="G116" s="112"/>
      <c r="H116" s="391"/>
      <c r="I116" s="219"/>
      <c r="J116" s="187" t="e">
        <f>IF(AND(Q116="",#REF!&gt;0,#REF!&lt;5),K116,)</f>
        <v>#REF!</v>
      </c>
      <c r="K116" s="185" t="str">
        <f>IF(D116="","ZZZ9",IF(AND(#REF!&gt;0,#REF!&lt;5),D116&amp;#REF!,D116&amp;"9"))</f>
        <v>ZZZ9</v>
      </c>
      <c r="L116" s="189">
        <f t="shared" si="3"/>
        <v>999</v>
      </c>
      <c r="M116" s="216">
        <f t="shared" si="4"/>
        <v>999</v>
      </c>
      <c r="N116" s="213"/>
      <c r="O116" s="182"/>
      <c r="P116" s="113">
        <f t="shared" si="5"/>
        <v>999</v>
      </c>
      <c r="Q116" s="96"/>
    </row>
    <row r="117" spans="1:17" s="11" customFormat="1" ht="18.899999999999999" customHeight="1" x14ac:dyDescent="0.25">
      <c r="A117" s="190">
        <v>111</v>
      </c>
      <c r="B117" s="94"/>
      <c r="C117" s="94"/>
      <c r="D117" s="95"/>
      <c r="E117" s="205"/>
      <c r="F117" s="112"/>
      <c r="G117" s="112"/>
      <c r="H117" s="391"/>
      <c r="I117" s="219"/>
      <c r="J117" s="187" t="e">
        <f>IF(AND(Q117="",#REF!&gt;0,#REF!&lt;5),K117,)</f>
        <v>#REF!</v>
      </c>
      <c r="K117" s="185" t="str">
        <f>IF(D117="","ZZZ9",IF(AND(#REF!&gt;0,#REF!&lt;5),D117&amp;#REF!,D117&amp;"9"))</f>
        <v>ZZZ9</v>
      </c>
      <c r="L117" s="189">
        <f t="shared" si="3"/>
        <v>999</v>
      </c>
      <c r="M117" s="216">
        <f t="shared" si="4"/>
        <v>999</v>
      </c>
      <c r="N117" s="213"/>
      <c r="O117" s="182"/>
      <c r="P117" s="113">
        <f t="shared" si="5"/>
        <v>999</v>
      </c>
      <c r="Q117" s="96"/>
    </row>
    <row r="118" spans="1:17" s="11" customFormat="1" ht="18.899999999999999" customHeight="1" x14ac:dyDescent="0.25">
      <c r="A118" s="190">
        <v>112</v>
      </c>
      <c r="B118" s="94"/>
      <c r="C118" s="94"/>
      <c r="D118" s="95"/>
      <c r="E118" s="205"/>
      <c r="F118" s="112"/>
      <c r="G118" s="112"/>
      <c r="H118" s="391"/>
      <c r="I118" s="219"/>
      <c r="J118" s="187" t="e">
        <f>IF(AND(Q118="",#REF!&gt;0,#REF!&lt;5),K118,)</f>
        <v>#REF!</v>
      </c>
      <c r="K118" s="185" t="str">
        <f>IF(D118="","ZZZ9",IF(AND(#REF!&gt;0,#REF!&lt;5),D118&amp;#REF!,D118&amp;"9"))</f>
        <v>ZZZ9</v>
      </c>
      <c r="L118" s="189">
        <f t="shared" si="3"/>
        <v>999</v>
      </c>
      <c r="M118" s="216">
        <f t="shared" si="4"/>
        <v>999</v>
      </c>
      <c r="N118" s="213"/>
      <c r="O118" s="182"/>
      <c r="P118" s="113">
        <f t="shared" si="5"/>
        <v>999</v>
      </c>
      <c r="Q118" s="96"/>
    </row>
    <row r="119" spans="1:17" s="11" customFormat="1" ht="18.899999999999999" customHeight="1" x14ac:dyDescent="0.25">
      <c r="A119" s="190">
        <v>113</v>
      </c>
      <c r="B119" s="94"/>
      <c r="C119" s="94"/>
      <c r="D119" s="95"/>
      <c r="E119" s="205"/>
      <c r="F119" s="112"/>
      <c r="G119" s="112"/>
      <c r="H119" s="391"/>
      <c r="I119" s="219"/>
      <c r="J119" s="187" t="e">
        <f>IF(AND(Q119="",#REF!&gt;0,#REF!&lt;5),K119,)</f>
        <v>#REF!</v>
      </c>
      <c r="K119" s="185" t="str">
        <f>IF(D119="","ZZZ9",IF(AND(#REF!&gt;0,#REF!&lt;5),D119&amp;#REF!,D119&amp;"9"))</f>
        <v>ZZZ9</v>
      </c>
      <c r="L119" s="189">
        <f t="shared" si="3"/>
        <v>999</v>
      </c>
      <c r="M119" s="216">
        <f t="shared" si="4"/>
        <v>999</v>
      </c>
      <c r="N119" s="213"/>
      <c r="O119" s="182"/>
      <c r="P119" s="113">
        <f t="shared" si="5"/>
        <v>999</v>
      </c>
      <c r="Q119" s="96"/>
    </row>
    <row r="120" spans="1:17" s="11" customFormat="1" ht="18.899999999999999" customHeight="1" x14ac:dyDescent="0.25">
      <c r="A120" s="190">
        <v>114</v>
      </c>
      <c r="B120" s="94"/>
      <c r="C120" s="94"/>
      <c r="D120" s="95"/>
      <c r="E120" s="205"/>
      <c r="F120" s="112"/>
      <c r="G120" s="112"/>
      <c r="H120" s="391"/>
      <c r="I120" s="219"/>
      <c r="J120" s="187" t="e">
        <f>IF(AND(Q120="",#REF!&gt;0,#REF!&lt;5),K120,)</f>
        <v>#REF!</v>
      </c>
      <c r="K120" s="185" t="str">
        <f>IF(D120="","ZZZ9",IF(AND(#REF!&gt;0,#REF!&lt;5),D120&amp;#REF!,D120&amp;"9"))</f>
        <v>ZZZ9</v>
      </c>
      <c r="L120" s="189">
        <f t="shared" si="3"/>
        <v>999</v>
      </c>
      <c r="M120" s="216">
        <f t="shared" si="4"/>
        <v>999</v>
      </c>
      <c r="N120" s="213"/>
      <c r="O120" s="182"/>
      <c r="P120" s="113">
        <f t="shared" si="5"/>
        <v>999</v>
      </c>
      <c r="Q120" s="96"/>
    </row>
    <row r="121" spans="1:17" s="11" customFormat="1" ht="18.899999999999999" customHeight="1" x14ac:dyDescent="0.25">
      <c r="A121" s="190">
        <v>115</v>
      </c>
      <c r="B121" s="94"/>
      <c r="C121" s="94"/>
      <c r="D121" s="95"/>
      <c r="E121" s="205"/>
      <c r="F121" s="112"/>
      <c r="G121" s="112"/>
      <c r="H121" s="391"/>
      <c r="I121" s="219"/>
      <c r="J121" s="187" t="e">
        <f>IF(AND(Q121="",#REF!&gt;0,#REF!&lt;5),K121,)</f>
        <v>#REF!</v>
      </c>
      <c r="K121" s="185" t="str">
        <f>IF(D121="","ZZZ9",IF(AND(#REF!&gt;0,#REF!&lt;5),D121&amp;#REF!,D121&amp;"9"))</f>
        <v>ZZZ9</v>
      </c>
      <c r="L121" s="189">
        <f t="shared" si="3"/>
        <v>999</v>
      </c>
      <c r="M121" s="216">
        <f t="shared" si="4"/>
        <v>999</v>
      </c>
      <c r="N121" s="213"/>
      <c r="O121" s="182"/>
      <c r="P121" s="113">
        <f t="shared" si="5"/>
        <v>999</v>
      </c>
      <c r="Q121" s="96"/>
    </row>
    <row r="122" spans="1:17" s="11" customFormat="1" ht="18.899999999999999" customHeight="1" x14ac:dyDescent="0.25">
      <c r="A122" s="190">
        <v>116</v>
      </c>
      <c r="B122" s="94"/>
      <c r="C122" s="94"/>
      <c r="D122" s="95"/>
      <c r="E122" s="205"/>
      <c r="F122" s="112"/>
      <c r="G122" s="112"/>
      <c r="H122" s="391"/>
      <c r="I122" s="219"/>
      <c r="J122" s="187" t="e">
        <f>IF(AND(Q122="",#REF!&gt;0,#REF!&lt;5),K122,)</f>
        <v>#REF!</v>
      </c>
      <c r="K122" s="185" t="str">
        <f>IF(D122="","ZZZ9",IF(AND(#REF!&gt;0,#REF!&lt;5),D122&amp;#REF!,D122&amp;"9"))</f>
        <v>ZZZ9</v>
      </c>
      <c r="L122" s="189">
        <f t="shared" si="3"/>
        <v>999</v>
      </c>
      <c r="M122" s="216">
        <f t="shared" si="4"/>
        <v>999</v>
      </c>
      <c r="N122" s="213"/>
      <c r="O122" s="182"/>
      <c r="P122" s="113">
        <f t="shared" si="5"/>
        <v>999</v>
      </c>
      <c r="Q122" s="96"/>
    </row>
    <row r="123" spans="1:17" s="11" customFormat="1" ht="18.899999999999999" customHeight="1" x14ac:dyDescent="0.25">
      <c r="A123" s="190">
        <v>117</v>
      </c>
      <c r="B123" s="94"/>
      <c r="C123" s="94"/>
      <c r="D123" s="95"/>
      <c r="E123" s="205"/>
      <c r="F123" s="112"/>
      <c r="G123" s="112"/>
      <c r="H123" s="391"/>
      <c r="I123" s="219"/>
      <c r="J123" s="187" t="e">
        <f>IF(AND(Q123="",#REF!&gt;0,#REF!&lt;5),K123,)</f>
        <v>#REF!</v>
      </c>
      <c r="K123" s="185" t="str">
        <f>IF(D123="","ZZZ9",IF(AND(#REF!&gt;0,#REF!&lt;5),D123&amp;#REF!,D123&amp;"9"))</f>
        <v>ZZZ9</v>
      </c>
      <c r="L123" s="189">
        <f t="shared" si="3"/>
        <v>999</v>
      </c>
      <c r="M123" s="216">
        <f t="shared" si="4"/>
        <v>999</v>
      </c>
      <c r="N123" s="213"/>
      <c r="O123" s="182"/>
      <c r="P123" s="113">
        <f t="shared" si="5"/>
        <v>999</v>
      </c>
      <c r="Q123" s="96"/>
    </row>
    <row r="124" spans="1:17" s="11" customFormat="1" ht="18.899999999999999" customHeight="1" x14ac:dyDescent="0.25">
      <c r="A124" s="190">
        <v>118</v>
      </c>
      <c r="B124" s="94"/>
      <c r="C124" s="94"/>
      <c r="D124" s="95"/>
      <c r="E124" s="205"/>
      <c r="F124" s="112"/>
      <c r="G124" s="112"/>
      <c r="H124" s="391"/>
      <c r="I124" s="219"/>
      <c r="J124" s="187" t="e">
        <f>IF(AND(Q124="",#REF!&gt;0,#REF!&lt;5),K124,)</f>
        <v>#REF!</v>
      </c>
      <c r="K124" s="185" t="str">
        <f>IF(D124="","ZZZ9",IF(AND(#REF!&gt;0,#REF!&lt;5),D124&amp;#REF!,D124&amp;"9"))</f>
        <v>ZZZ9</v>
      </c>
      <c r="L124" s="189">
        <f t="shared" si="3"/>
        <v>999</v>
      </c>
      <c r="M124" s="216">
        <f t="shared" si="4"/>
        <v>999</v>
      </c>
      <c r="N124" s="213"/>
      <c r="O124" s="182"/>
      <c r="P124" s="113">
        <f t="shared" si="5"/>
        <v>999</v>
      </c>
      <c r="Q124" s="96"/>
    </row>
    <row r="125" spans="1:17" s="11" customFormat="1" ht="18.899999999999999" customHeight="1" x14ac:dyDescent="0.25">
      <c r="A125" s="190">
        <v>119</v>
      </c>
      <c r="B125" s="94"/>
      <c r="C125" s="94"/>
      <c r="D125" s="95"/>
      <c r="E125" s="205"/>
      <c r="F125" s="112"/>
      <c r="G125" s="112"/>
      <c r="H125" s="391"/>
      <c r="I125" s="219"/>
      <c r="J125" s="187" t="e">
        <f>IF(AND(Q125="",#REF!&gt;0,#REF!&lt;5),K125,)</f>
        <v>#REF!</v>
      </c>
      <c r="K125" s="185" t="str">
        <f>IF(D125="","ZZZ9",IF(AND(#REF!&gt;0,#REF!&lt;5),D125&amp;#REF!,D125&amp;"9"))</f>
        <v>ZZZ9</v>
      </c>
      <c r="L125" s="189">
        <f t="shared" si="3"/>
        <v>999</v>
      </c>
      <c r="M125" s="216">
        <f t="shared" si="4"/>
        <v>999</v>
      </c>
      <c r="N125" s="213"/>
      <c r="O125" s="182"/>
      <c r="P125" s="113">
        <f t="shared" si="5"/>
        <v>999</v>
      </c>
      <c r="Q125" s="96"/>
    </row>
    <row r="126" spans="1:17" s="11" customFormat="1" ht="18.899999999999999" customHeight="1" x14ac:dyDescent="0.25">
      <c r="A126" s="190">
        <v>120</v>
      </c>
      <c r="B126" s="94"/>
      <c r="C126" s="94"/>
      <c r="D126" s="95"/>
      <c r="E126" s="205"/>
      <c r="F126" s="112"/>
      <c r="G126" s="112"/>
      <c r="H126" s="391"/>
      <c r="I126" s="219"/>
      <c r="J126" s="187" t="e">
        <f>IF(AND(Q126="",#REF!&gt;0,#REF!&lt;5),K126,)</f>
        <v>#REF!</v>
      </c>
      <c r="K126" s="185" t="str">
        <f>IF(D126="","ZZZ9",IF(AND(#REF!&gt;0,#REF!&lt;5),D126&amp;#REF!,D126&amp;"9"))</f>
        <v>ZZZ9</v>
      </c>
      <c r="L126" s="189">
        <f t="shared" si="3"/>
        <v>999</v>
      </c>
      <c r="M126" s="216">
        <f t="shared" si="4"/>
        <v>999</v>
      </c>
      <c r="N126" s="213"/>
      <c r="O126" s="182"/>
      <c r="P126" s="113">
        <f t="shared" si="5"/>
        <v>999</v>
      </c>
      <c r="Q126" s="96"/>
    </row>
    <row r="127" spans="1:17" s="11" customFormat="1" ht="18.899999999999999" customHeight="1" x14ac:dyDescent="0.25">
      <c r="A127" s="190">
        <v>121</v>
      </c>
      <c r="B127" s="94"/>
      <c r="C127" s="94"/>
      <c r="D127" s="95"/>
      <c r="E127" s="205"/>
      <c r="F127" s="112"/>
      <c r="G127" s="112"/>
      <c r="H127" s="391"/>
      <c r="I127" s="219"/>
      <c r="J127" s="187" t="e">
        <f>IF(AND(Q127="",#REF!&gt;0,#REF!&lt;5),K127,)</f>
        <v>#REF!</v>
      </c>
      <c r="K127" s="185" t="str">
        <f>IF(D127="","ZZZ9",IF(AND(#REF!&gt;0,#REF!&lt;5),D127&amp;#REF!,D127&amp;"9"))</f>
        <v>ZZZ9</v>
      </c>
      <c r="L127" s="189">
        <f t="shared" si="3"/>
        <v>999</v>
      </c>
      <c r="M127" s="216">
        <f t="shared" si="4"/>
        <v>999</v>
      </c>
      <c r="N127" s="213"/>
      <c r="O127" s="182"/>
      <c r="P127" s="113">
        <f t="shared" si="5"/>
        <v>999</v>
      </c>
      <c r="Q127" s="96"/>
    </row>
    <row r="128" spans="1:17" s="11" customFormat="1" ht="18.899999999999999" customHeight="1" x14ac:dyDescent="0.25">
      <c r="A128" s="190">
        <v>122</v>
      </c>
      <c r="B128" s="94"/>
      <c r="C128" s="94"/>
      <c r="D128" s="95"/>
      <c r="E128" s="205"/>
      <c r="F128" s="112"/>
      <c r="G128" s="112"/>
      <c r="H128" s="391"/>
      <c r="I128" s="219"/>
      <c r="J128" s="187" t="e">
        <f>IF(AND(Q128="",#REF!&gt;0,#REF!&lt;5),K128,)</f>
        <v>#REF!</v>
      </c>
      <c r="K128" s="185" t="str">
        <f>IF(D128="","ZZZ9",IF(AND(#REF!&gt;0,#REF!&lt;5),D128&amp;#REF!,D128&amp;"9"))</f>
        <v>ZZZ9</v>
      </c>
      <c r="L128" s="189">
        <f t="shared" si="3"/>
        <v>999</v>
      </c>
      <c r="M128" s="216">
        <f t="shared" si="4"/>
        <v>999</v>
      </c>
      <c r="N128" s="213"/>
      <c r="O128" s="182"/>
      <c r="P128" s="113">
        <f t="shared" si="5"/>
        <v>999</v>
      </c>
      <c r="Q128" s="96"/>
    </row>
    <row r="129" spans="1:17" s="11" customFormat="1" ht="18.899999999999999" customHeight="1" x14ac:dyDescent="0.25">
      <c r="A129" s="190">
        <v>123</v>
      </c>
      <c r="B129" s="94"/>
      <c r="C129" s="94"/>
      <c r="D129" s="95"/>
      <c r="E129" s="205"/>
      <c r="F129" s="112"/>
      <c r="G129" s="112"/>
      <c r="H129" s="391"/>
      <c r="I129" s="219"/>
      <c r="J129" s="187" t="e">
        <f>IF(AND(Q129="",#REF!&gt;0,#REF!&lt;5),K129,)</f>
        <v>#REF!</v>
      </c>
      <c r="K129" s="185" t="str">
        <f>IF(D129="","ZZZ9",IF(AND(#REF!&gt;0,#REF!&lt;5),D129&amp;#REF!,D129&amp;"9"))</f>
        <v>ZZZ9</v>
      </c>
      <c r="L129" s="189">
        <f t="shared" si="3"/>
        <v>999</v>
      </c>
      <c r="M129" s="216">
        <f t="shared" si="4"/>
        <v>999</v>
      </c>
      <c r="N129" s="213"/>
      <c r="O129" s="182"/>
      <c r="P129" s="113">
        <f t="shared" si="5"/>
        <v>999</v>
      </c>
      <c r="Q129" s="96"/>
    </row>
    <row r="130" spans="1:17" s="11" customFormat="1" ht="18.899999999999999" customHeight="1" x14ac:dyDescent="0.25">
      <c r="A130" s="190">
        <v>124</v>
      </c>
      <c r="B130" s="94"/>
      <c r="C130" s="94"/>
      <c r="D130" s="95"/>
      <c r="E130" s="205"/>
      <c r="F130" s="112"/>
      <c r="G130" s="112"/>
      <c r="H130" s="391"/>
      <c r="I130" s="219"/>
      <c r="J130" s="187" t="e">
        <f>IF(AND(Q130="",#REF!&gt;0,#REF!&lt;5),K130,)</f>
        <v>#REF!</v>
      </c>
      <c r="K130" s="185" t="str">
        <f>IF(D130="","ZZZ9",IF(AND(#REF!&gt;0,#REF!&lt;5),D130&amp;#REF!,D130&amp;"9"))</f>
        <v>ZZZ9</v>
      </c>
      <c r="L130" s="189">
        <f t="shared" si="3"/>
        <v>999</v>
      </c>
      <c r="M130" s="216">
        <f t="shared" si="4"/>
        <v>999</v>
      </c>
      <c r="N130" s="213"/>
      <c r="O130" s="182"/>
      <c r="P130" s="113">
        <f t="shared" si="5"/>
        <v>999</v>
      </c>
      <c r="Q130" s="96"/>
    </row>
    <row r="131" spans="1:17" s="11" customFormat="1" ht="18.899999999999999" customHeight="1" x14ac:dyDescent="0.25">
      <c r="A131" s="190">
        <v>125</v>
      </c>
      <c r="B131" s="94"/>
      <c r="C131" s="94"/>
      <c r="D131" s="95"/>
      <c r="E131" s="205"/>
      <c r="F131" s="112"/>
      <c r="G131" s="112"/>
      <c r="H131" s="391"/>
      <c r="I131" s="219"/>
      <c r="J131" s="187" t="e">
        <f>IF(AND(Q131="",#REF!&gt;0,#REF!&lt;5),K131,)</f>
        <v>#REF!</v>
      </c>
      <c r="K131" s="185" t="str">
        <f>IF(D131="","ZZZ9",IF(AND(#REF!&gt;0,#REF!&lt;5),D131&amp;#REF!,D131&amp;"9"))</f>
        <v>ZZZ9</v>
      </c>
      <c r="L131" s="189">
        <f t="shared" si="3"/>
        <v>999</v>
      </c>
      <c r="M131" s="216">
        <f t="shared" si="4"/>
        <v>999</v>
      </c>
      <c r="N131" s="213"/>
      <c r="O131" s="182"/>
      <c r="P131" s="113">
        <f t="shared" si="5"/>
        <v>999</v>
      </c>
      <c r="Q131" s="96"/>
    </row>
    <row r="132" spans="1:17" s="11" customFormat="1" ht="18.899999999999999" customHeight="1" x14ac:dyDescent="0.25">
      <c r="A132" s="190">
        <v>126</v>
      </c>
      <c r="B132" s="94"/>
      <c r="C132" s="94"/>
      <c r="D132" s="95"/>
      <c r="E132" s="205"/>
      <c r="F132" s="112"/>
      <c r="G132" s="112"/>
      <c r="H132" s="391"/>
      <c r="I132" s="219"/>
      <c r="J132" s="187" t="e">
        <f>IF(AND(Q132="",#REF!&gt;0,#REF!&lt;5),K132,)</f>
        <v>#REF!</v>
      </c>
      <c r="K132" s="185" t="str">
        <f>IF(D132="","ZZZ9",IF(AND(#REF!&gt;0,#REF!&lt;5),D132&amp;#REF!,D132&amp;"9"))</f>
        <v>ZZZ9</v>
      </c>
      <c r="L132" s="189">
        <f t="shared" si="3"/>
        <v>999</v>
      </c>
      <c r="M132" s="216">
        <f t="shared" si="4"/>
        <v>999</v>
      </c>
      <c r="N132" s="213"/>
      <c r="O132" s="182"/>
      <c r="P132" s="113">
        <f t="shared" si="5"/>
        <v>999</v>
      </c>
      <c r="Q132" s="96"/>
    </row>
    <row r="133" spans="1:17" s="11" customFormat="1" ht="18.899999999999999" customHeight="1" x14ac:dyDescent="0.25">
      <c r="A133" s="190">
        <v>127</v>
      </c>
      <c r="B133" s="94"/>
      <c r="C133" s="94"/>
      <c r="D133" s="95"/>
      <c r="E133" s="205"/>
      <c r="F133" s="112"/>
      <c r="G133" s="112"/>
      <c r="H133" s="391"/>
      <c r="I133" s="219"/>
      <c r="J133" s="187" t="e">
        <f>IF(AND(Q133="",#REF!&gt;0,#REF!&lt;5),K133,)</f>
        <v>#REF!</v>
      </c>
      <c r="K133" s="185" t="str">
        <f>IF(D133="","ZZZ9",IF(AND(#REF!&gt;0,#REF!&lt;5),D133&amp;#REF!,D133&amp;"9"))</f>
        <v>ZZZ9</v>
      </c>
      <c r="L133" s="189">
        <f t="shared" si="3"/>
        <v>999</v>
      </c>
      <c r="M133" s="216">
        <f t="shared" si="4"/>
        <v>999</v>
      </c>
      <c r="N133" s="213"/>
      <c r="O133" s="182"/>
      <c r="P133" s="113">
        <f t="shared" si="5"/>
        <v>999</v>
      </c>
      <c r="Q133" s="96"/>
    </row>
    <row r="134" spans="1:17" s="11" customFormat="1" ht="18.899999999999999" customHeight="1" x14ac:dyDescent="0.25">
      <c r="A134" s="190">
        <v>128</v>
      </c>
      <c r="B134" s="94"/>
      <c r="C134" s="94"/>
      <c r="D134" s="95"/>
      <c r="E134" s="205"/>
      <c r="F134" s="112"/>
      <c r="G134" s="112"/>
      <c r="H134" s="391"/>
      <c r="I134" s="219"/>
      <c r="J134" s="187" t="e">
        <f>IF(AND(Q134="",#REF!&gt;0,#REF!&lt;5),K134,)</f>
        <v>#REF!</v>
      </c>
      <c r="K134" s="185" t="str">
        <f>IF(D134="","ZZZ9",IF(AND(#REF!&gt;0,#REF!&lt;5),D134&amp;#REF!,D134&amp;"9"))</f>
        <v>ZZZ9</v>
      </c>
      <c r="L134" s="189">
        <f t="shared" si="3"/>
        <v>999</v>
      </c>
      <c r="M134" s="216">
        <f t="shared" si="4"/>
        <v>999</v>
      </c>
      <c r="N134" s="213"/>
      <c r="O134" s="217"/>
      <c r="P134" s="218">
        <f t="shared" si="5"/>
        <v>999</v>
      </c>
      <c r="Q134" s="219"/>
    </row>
    <row r="135" spans="1:17" x14ac:dyDescent="0.25">
      <c r="A135" s="190">
        <v>129</v>
      </c>
      <c r="B135" s="94"/>
      <c r="C135" s="94"/>
      <c r="D135" s="95"/>
      <c r="E135" s="205"/>
      <c r="F135" s="112"/>
      <c r="G135" s="112"/>
      <c r="H135" s="391"/>
      <c r="I135" s="219"/>
      <c r="J135" s="187" t="e">
        <f>IF(AND(Q135="",#REF!&gt;0,#REF!&lt;5),K135,)</f>
        <v>#REF!</v>
      </c>
      <c r="K135" s="185" t="str">
        <f>IF(D135="","ZZZ9",IF(AND(#REF!&gt;0,#REF!&lt;5),D135&amp;#REF!,D135&amp;"9"))</f>
        <v>ZZZ9</v>
      </c>
      <c r="L135" s="189">
        <f t="shared" si="3"/>
        <v>999</v>
      </c>
      <c r="M135" s="216">
        <f t="shared" si="4"/>
        <v>999</v>
      </c>
      <c r="N135" s="213"/>
      <c r="O135" s="182"/>
      <c r="P135" s="113">
        <f t="shared" si="5"/>
        <v>999</v>
      </c>
      <c r="Q135" s="96"/>
    </row>
    <row r="136" spans="1:17" x14ac:dyDescent="0.25">
      <c r="A136" s="190">
        <v>130</v>
      </c>
      <c r="B136" s="94"/>
      <c r="C136" s="94"/>
      <c r="D136" s="95"/>
      <c r="E136" s="205"/>
      <c r="F136" s="112"/>
      <c r="G136" s="112"/>
      <c r="H136" s="391"/>
      <c r="I136" s="219"/>
      <c r="J136" s="187" t="e">
        <f>IF(AND(Q136="",#REF!&gt;0,#REF!&lt;5),K136,)</f>
        <v>#REF!</v>
      </c>
      <c r="K136" s="185" t="str">
        <f>IF(D136="","ZZZ9",IF(AND(#REF!&gt;0,#REF!&lt;5),D136&amp;#REF!,D136&amp;"9"))</f>
        <v>ZZZ9</v>
      </c>
      <c r="L136" s="189">
        <f t="shared" si="3"/>
        <v>999</v>
      </c>
      <c r="M136" s="216">
        <f t="shared" si="4"/>
        <v>999</v>
      </c>
      <c r="N136" s="213"/>
      <c r="O136" s="182"/>
      <c r="P136" s="113">
        <f t="shared" si="5"/>
        <v>999</v>
      </c>
      <c r="Q136" s="96"/>
    </row>
    <row r="137" spans="1:17" x14ac:dyDescent="0.25">
      <c r="A137" s="190">
        <v>131</v>
      </c>
      <c r="B137" s="94"/>
      <c r="C137" s="94"/>
      <c r="D137" s="95"/>
      <c r="E137" s="205"/>
      <c r="F137" s="112"/>
      <c r="G137" s="112"/>
      <c r="H137" s="391"/>
      <c r="I137" s="219"/>
      <c r="J137" s="187" t="e">
        <f>IF(AND(Q137="",#REF!&gt;0,#REF!&lt;5),K137,)</f>
        <v>#REF!</v>
      </c>
      <c r="K137" s="185" t="str">
        <f>IF(D137="","ZZZ9",IF(AND(#REF!&gt;0,#REF!&lt;5),D137&amp;#REF!,D137&amp;"9"))</f>
        <v>ZZZ9</v>
      </c>
      <c r="L137" s="189">
        <f t="shared" si="3"/>
        <v>999</v>
      </c>
      <c r="M137" s="216">
        <f t="shared" si="4"/>
        <v>999</v>
      </c>
      <c r="N137" s="213"/>
      <c r="O137" s="182"/>
      <c r="P137" s="113">
        <f t="shared" si="5"/>
        <v>999</v>
      </c>
      <c r="Q137" s="96"/>
    </row>
    <row r="138" spans="1:17" x14ac:dyDescent="0.25">
      <c r="A138" s="190">
        <v>132</v>
      </c>
      <c r="B138" s="94"/>
      <c r="C138" s="94"/>
      <c r="D138" s="95"/>
      <c r="E138" s="205"/>
      <c r="F138" s="112"/>
      <c r="G138" s="112"/>
      <c r="H138" s="391"/>
      <c r="I138" s="219"/>
      <c r="J138" s="187" t="e">
        <f>IF(AND(Q138="",#REF!&gt;0,#REF!&lt;5),K138,)</f>
        <v>#REF!</v>
      </c>
      <c r="K138" s="185" t="str">
        <f>IF(D138="","ZZZ9",IF(AND(#REF!&gt;0,#REF!&lt;5),D138&amp;#REF!,D138&amp;"9"))</f>
        <v>ZZZ9</v>
      </c>
      <c r="L138" s="189">
        <f t="shared" si="3"/>
        <v>999</v>
      </c>
      <c r="M138" s="216">
        <f t="shared" si="4"/>
        <v>999</v>
      </c>
      <c r="N138" s="213"/>
      <c r="O138" s="182"/>
      <c r="P138" s="113">
        <f t="shared" si="5"/>
        <v>999</v>
      </c>
      <c r="Q138" s="96"/>
    </row>
    <row r="139" spans="1:17" x14ac:dyDescent="0.25">
      <c r="A139" s="190">
        <v>133</v>
      </c>
      <c r="B139" s="94"/>
      <c r="C139" s="94"/>
      <c r="D139" s="95"/>
      <c r="E139" s="205"/>
      <c r="F139" s="112"/>
      <c r="G139" s="112"/>
      <c r="H139" s="391"/>
      <c r="I139" s="219"/>
      <c r="J139" s="187" t="e">
        <f>IF(AND(Q139="",#REF!&gt;0,#REF!&lt;5),K139,)</f>
        <v>#REF!</v>
      </c>
      <c r="K139" s="185" t="str">
        <f>IF(D139="","ZZZ9",IF(AND(#REF!&gt;0,#REF!&lt;5),D139&amp;#REF!,D139&amp;"9"))</f>
        <v>ZZZ9</v>
      </c>
      <c r="L139" s="189">
        <f t="shared" si="3"/>
        <v>999</v>
      </c>
      <c r="M139" s="216">
        <f t="shared" si="4"/>
        <v>999</v>
      </c>
      <c r="N139" s="213"/>
      <c r="O139" s="182"/>
      <c r="P139" s="113">
        <f t="shared" si="5"/>
        <v>999</v>
      </c>
      <c r="Q139" s="96"/>
    </row>
    <row r="140" spans="1:17" x14ac:dyDescent="0.25">
      <c r="A140" s="190">
        <v>134</v>
      </c>
      <c r="B140" s="94"/>
      <c r="C140" s="94"/>
      <c r="D140" s="95"/>
      <c r="E140" s="205"/>
      <c r="F140" s="112"/>
      <c r="G140" s="112"/>
      <c r="H140" s="391"/>
      <c r="I140" s="219"/>
      <c r="J140" s="187" t="e">
        <f>IF(AND(Q140="",#REF!&gt;0,#REF!&lt;5),K140,)</f>
        <v>#REF!</v>
      </c>
      <c r="K140" s="185" t="str">
        <f>IF(D140="","ZZZ9",IF(AND(#REF!&gt;0,#REF!&lt;5),D140&amp;#REF!,D140&amp;"9"))</f>
        <v>ZZZ9</v>
      </c>
      <c r="L140" s="189">
        <f t="shared" si="3"/>
        <v>999</v>
      </c>
      <c r="M140" s="216">
        <f t="shared" si="4"/>
        <v>999</v>
      </c>
      <c r="N140" s="213"/>
      <c r="O140" s="182"/>
      <c r="P140" s="113">
        <f t="shared" si="5"/>
        <v>999</v>
      </c>
      <c r="Q140" s="96"/>
    </row>
    <row r="141" spans="1:17" x14ac:dyDescent="0.25">
      <c r="A141" s="190">
        <v>135</v>
      </c>
      <c r="B141" s="94"/>
      <c r="C141" s="94"/>
      <c r="D141" s="95"/>
      <c r="E141" s="205"/>
      <c r="F141" s="112"/>
      <c r="G141" s="112"/>
      <c r="H141" s="391"/>
      <c r="I141" s="219"/>
      <c r="J141" s="187" t="e">
        <f>IF(AND(Q141="",#REF!&gt;0,#REF!&lt;5),K141,)</f>
        <v>#REF!</v>
      </c>
      <c r="K141" s="185" t="str">
        <f>IF(D141="","ZZZ9",IF(AND(#REF!&gt;0,#REF!&lt;5),D141&amp;#REF!,D141&amp;"9"))</f>
        <v>ZZZ9</v>
      </c>
      <c r="L141" s="189">
        <f t="shared" si="3"/>
        <v>999</v>
      </c>
      <c r="M141" s="216">
        <f t="shared" si="4"/>
        <v>999</v>
      </c>
      <c r="N141" s="213"/>
      <c r="O141" s="217"/>
      <c r="P141" s="218">
        <f t="shared" si="5"/>
        <v>999</v>
      </c>
      <c r="Q141" s="219"/>
    </row>
    <row r="142" spans="1:17" x14ac:dyDescent="0.25">
      <c r="A142" s="190">
        <v>136</v>
      </c>
      <c r="B142" s="94"/>
      <c r="C142" s="94"/>
      <c r="D142" s="95"/>
      <c r="E142" s="205"/>
      <c r="F142" s="112"/>
      <c r="G142" s="112"/>
      <c r="H142" s="391"/>
      <c r="I142" s="219"/>
      <c r="J142" s="187" t="e">
        <f>IF(AND(Q142="",#REF!&gt;0,#REF!&lt;5),K142,)</f>
        <v>#REF!</v>
      </c>
      <c r="K142" s="185" t="str">
        <f>IF(D142="","ZZZ9",IF(AND(#REF!&gt;0,#REF!&lt;5),D142&amp;#REF!,D142&amp;"9"))</f>
        <v>ZZZ9</v>
      </c>
      <c r="L142" s="189">
        <f t="shared" si="3"/>
        <v>999</v>
      </c>
      <c r="M142" s="216">
        <f t="shared" si="4"/>
        <v>999</v>
      </c>
      <c r="N142" s="213"/>
      <c r="O142" s="182"/>
      <c r="P142" s="113">
        <f t="shared" si="5"/>
        <v>999</v>
      </c>
      <c r="Q142" s="96"/>
    </row>
    <row r="143" spans="1:17" x14ac:dyDescent="0.25">
      <c r="A143" s="190">
        <v>137</v>
      </c>
      <c r="B143" s="94"/>
      <c r="C143" s="94"/>
      <c r="D143" s="95"/>
      <c r="E143" s="205"/>
      <c r="F143" s="112"/>
      <c r="G143" s="112"/>
      <c r="H143" s="391"/>
      <c r="I143" s="219"/>
      <c r="J143" s="187" t="e">
        <f>IF(AND(Q143="",#REF!&gt;0,#REF!&lt;5),K143,)</f>
        <v>#REF!</v>
      </c>
      <c r="K143" s="185" t="str">
        <f>IF(D143="","ZZZ9",IF(AND(#REF!&gt;0,#REF!&lt;5),D143&amp;#REF!,D143&amp;"9"))</f>
        <v>ZZZ9</v>
      </c>
      <c r="L143" s="189">
        <f t="shared" si="3"/>
        <v>999</v>
      </c>
      <c r="M143" s="216">
        <f t="shared" si="4"/>
        <v>999</v>
      </c>
      <c r="N143" s="213"/>
      <c r="O143" s="182"/>
      <c r="P143" s="113">
        <f t="shared" si="5"/>
        <v>999</v>
      </c>
      <c r="Q143" s="96"/>
    </row>
    <row r="144" spans="1:17" x14ac:dyDescent="0.25">
      <c r="A144" s="190">
        <v>138</v>
      </c>
      <c r="B144" s="94"/>
      <c r="C144" s="94"/>
      <c r="D144" s="95"/>
      <c r="E144" s="205"/>
      <c r="F144" s="112"/>
      <c r="G144" s="112"/>
      <c r="H144" s="391"/>
      <c r="I144" s="219"/>
      <c r="J144" s="187" t="e">
        <f>IF(AND(Q144="",#REF!&gt;0,#REF!&lt;5),K144,)</f>
        <v>#REF!</v>
      </c>
      <c r="K144" s="185" t="str">
        <f>IF(D144="","ZZZ9",IF(AND(#REF!&gt;0,#REF!&lt;5),D144&amp;#REF!,D144&amp;"9"))</f>
        <v>ZZZ9</v>
      </c>
      <c r="L144" s="189">
        <f t="shared" si="3"/>
        <v>999</v>
      </c>
      <c r="M144" s="216">
        <f t="shared" si="4"/>
        <v>999</v>
      </c>
      <c r="N144" s="213"/>
      <c r="O144" s="182"/>
      <c r="P144" s="113">
        <f t="shared" si="5"/>
        <v>999</v>
      </c>
      <c r="Q144" s="96"/>
    </row>
    <row r="145" spans="1:17" x14ac:dyDescent="0.25">
      <c r="A145" s="190">
        <v>139</v>
      </c>
      <c r="B145" s="94"/>
      <c r="C145" s="94"/>
      <c r="D145" s="95"/>
      <c r="E145" s="205"/>
      <c r="F145" s="112"/>
      <c r="G145" s="112"/>
      <c r="H145" s="391"/>
      <c r="I145" s="219"/>
      <c r="J145" s="187" t="e">
        <f>IF(AND(Q145="",#REF!&gt;0,#REF!&lt;5),K145,)</f>
        <v>#REF!</v>
      </c>
      <c r="K145" s="185" t="str">
        <f>IF(D145="","ZZZ9",IF(AND(#REF!&gt;0,#REF!&lt;5),D145&amp;#REF!,D145&amp;"9"))</f>
        <v>ZZZ9</v>
      </c>
      <c r="L145" s="189">
        <f t="shared" si="3"/>
        <v>999</v>
      </c>
      <c r="M145" s="216">
        <f t="shared" si="4"/>
        <v>999</v>
      </c>
      <c r="N145" s="213"/>
      <c r="O145" s="182"/>
      <c r="P145" s="113">
        <f t="shared" si="5"/>
        <v>999</v>
      </c>
      <c r="Q145" s="96"/>
    </row>
    <row r="146" spans="1:17" x14ac:dyDescent="0.25">
      <c r="A146" s="190">
        <v>140</v>
      </c>
      <c r="B146" s="94"/>
      <c r="C146" s="94"/>
      <c r="D146" s="95"/>
      <c r="E146" s="205"/>
      <c r="F146" s="112"/>
      <c r="G146" s="112"/>
      <c r="H146" s="391"/>
      <c r="I146" s="219"/>
      <c r="J146" s="187" t="e">
        <f>IF(AND(Q146="",#REF!&gt;0,#REF!&lt;5),K146,)</f>
        <v>#REF!</v>
      </c>
      <c r="K146" s="185" t="str">
        <f>IF(D146="","ZZZ9",IF(AND(#REF!&gt;0,#REF!&lt;5),D146&amp;#REF!,D146&amp;"9"))</f>
        <v>ZZZ9</v>
      </c>
      <c r="L146" s="189">
        <f t="shared" si="3"/>
        <v>999</v>
      </c>
      <c r="M146" s="216">
        <f t="shared" si="4"/>
        <v>999</v>
      </c>
      <c r="N146" s="213"/>
      <c r="O146" s="182"/>
      <c r="P146" s="113">
        <f t="shared" si="5"/>
        <v>999</v>
      </c>
      <c r="Q146" s="96"/>
    </row>
    <row r="147" spans="1:17" x14ac:dyDescent="0.25">
      <c r="A147" s="190">
        <v>141</v>
      </c>
      <c r="B147" s="94"/>
      <c r="C147" s="94"/>
      <c r="D147" s="95"/>
      <c r="E147" s="205"/>
      <c r="F147" s="112"/>
      <c r="G147" s="112"/>
      <c r="H147" s="391"/>
      <c r="I147" s="219"/>
      <c r="J147" s="187" t="e">
        <f>IF(AND(Q147="",#REF!&gt;0,#REF!&lt;5),K147,)</f>
        <v>#REF!</v>
      </c>
      <c r="K147" s="185" t="str">
        <f>IF(D147="","ZZZ9",IF(AND(#REF!&gt;0,#REF!&lt;5),D147&amp;#REF!,D147&amp;"9"))</f>
        <v>ZZZ9</v>
      </c>
      <c r="L147" s="189">
        <f t="shared" si="3"/>
        <v>999</v>
      </c>
      <c r="M147" s="216">
        <f t="shared" si="4"/>
        <v>999</v>
      </c>
      <c r="N147" s="213"/>
      <c r="O147" s="182"/>
      <c r="P147" s="113">
        <f t="shared" si="5"/>
        <v>999</v>
      </c>
      <c r="Q147" s="96"/>
    </row>
    <row r="148" spans="1:17" x14ac:dyDescent="0.25">
      <c r="A148" s="190">
        <v>142</v>
      </c>
      <c r="B148" s="94"/>
      <c r="C148" s="94"/>
      <c r="D148" s="95"/>
      <c r="E148" s="205"/>
      <c r="F148" s="112"/>
      <c r="G148" s="112"/>
      <c r="H148" s="391"/>
      <c r="I148" s="219"/>
      <c r="J148" s="187" t="e">
        <f>IF(AND(Q148="",#REF!&gt;0,#REF!&lt;5),K148,)</f>
        <v>#REF!</v>
      </c>
      <c r="K148" s="185" t="str">
        <f>IF(D148="","ZZZ9",IF(AND(#REF!&gt;0,#REF!&lt;5),D148&amp;#REF!,D148&amp;"9"))</f>
        <v>ZZZ9</v>
      </c>
      <c r="L148" s="189">
        <f t="shared" si="3"/>
        <v>999</v>
      </c>
      <c r="M148" s="216">
        <f t="shared" si="4"/>
        <v>999</v>
      </c>
      <c r="N148" s="213"/>
      <c r="O148" s="217"/>
      <c r="P148" s="218">
        <f t="shared" si="5"/>
        <v>999</v>
      </c>
      <c r="Q148" s="219"/>
    </row>
    <row r="149" spans="1:17" x14ac:dyDescent="0.25">
      <c r="A149" s="190">
        <v>143</v>
      </c>
      <c r="B149" s="94"/>
      <c r="C149" s="94"/>
      <c r="D149" s="95"/>
      <c r="E149" s="205"/>
      <c r="F149" s="112"/>
      <c r="G149" s="112"/>
      <c r="H149" s="391"/>
      <c r="I149" s="219"/>
      <c r="J149" s="187" t="e">
        <f>IF(AND(Q149="",#REF!&gt;0,#REF!&lt;5),K149,)</f>
        <v>#REF!</v>
      </c>
      <c r="K149" s="185" t="str">
        <f>IF(D149="","ZZZ9",IF(AND(#REF!&gt;0,#REF!&lt;5),D149&amp;#REF!,D149&amp;"9"))</f>
        <v>ZZZ9</v>
      </c>
      <c r="L149" s="189">
        <f t="shared" si="3"/>
        <v>999</v>
      </c>
      <c r="M149" s="216">
        <f t="shared" si="4"/>
        <v>999</v>
      </c>
      <c r="N149" s="213"/>
      <c r="O149" s="182"/>
      <c r="P149" s="113">
        <f t="shared" si="5"/>
        <v>999</v>
      </c>
      <c r="Q149" s="96"/>
    </row>
    <row r="150" spans="1:17" x14ac:dyDescent="0.25">
      <c r="A150" s="190">
        <v>144</v>
      </c>
      <c r="B150" s="94"/>
      <c r="C150" s="94"/>
      <c r="D150" s="95"/>
      <c r="E150" s="205"/>
      <c r="F150" s="112"/>
      <c r="G150" s="112"/>
      <c r="H150" s="391"/>
      <c r="I150" s="219"/>
      <c r="J150" s="187" t="e">
        <f>IF(AND(Q150="",#REF!&gt;0,#REF!&lt;5),K150,)</f>
        <v>#REF!</v>
      </c>
      <c r="K150" s="185" t="str">
        <f>IF(D150="","ZZZ9",IF(AND(#REF!&gt;0,#REF!&lt;5),D150&amp;#REF!,D150&amp;"9"))</f>
        <v>ZZZ9</v>
      </c>
      <c r="L150" s="189">
        <f t="shared" si="3"/>
        <v>999</v>
      </c>
      <c r="M150" s="216">
        <f t="shared" si="4"/>
        <v>999</v>
      </c>
      <c r="N150" s="213"/>
      <c r="O150" s="182"/>
      <c r="P150" s="113">
        <f t="shared" si="5"/>
        <v>999</v>
      </c>
      <c r="Q150" s="96"/>
    </row>
    <row r="151" spans="1:17" x14ac:dyDescent="0.25">
      <c r="A151" s="190">
        <v>145</v>
      </c>
      <c r="B151" s="94"/>
      <c r="C151" s="94"/>
      <c r="D151" s="95"/>
      <c r="E151" s="205"/>
      <c r="F151" s="112"/>
      <c r="G151" s="112"/>
      <c r="H151" s="391"/>
      <c r="I151" s="219"/>
      <c r="J151" s="187" t="e">
        <f>IF(AND(Q151="",#REF!&gt;0,#REF!&lt;5),K151,)</f>
        <v>#REF!</v>
      </c>
      <c r="K151" s="185" t="str">
        <f>IF(D151="","ZZZ9",IF(AND(#REF!&gt;0,#REF!&lt;5),D151&amp;#REF!,D151&amp;"9"))</f>
        <v>ZZZ9</v>
      </c>
      <c r="L151" s="189">
        <f t="shared" si="3"/>
        <v>999</v>
      </c>
      <c r="M151" s="216">
        <f t="shared" si="4"/>
        <v>999</v>
      </c>
      <c r="N151" s="213"/>
      <c r="O151" s="182"/>
      <c r="P151" s="113">
        <f t="shared" si="5"/>
        <v>999</v>
      </c>
      <c r="Q151" s="96"/>
    </row>
    <row r="152" spans="1:17" x14ac:dyDescent="0.25">
      <c r="A152" s="190">
        <v>146</v>
      </c>
      <c r="B152" s="94"/>
      <c r="C152" s="94"/>
      <c r="D152" s="95"/>
      <c r="E152" s="205"/>
      <c r="F152" s="112"/>
      <c r="G152" s="112"/>
      <c r="H152" s="391"/>
      <c r="I152" s="219"/>
      <c r="J152" s="187" t="e">
        <f>IF(AND(Q152="",#REF!&gt;0,#REF!&lt;5),K152,)</f>
        <v>#REF!</v>
      </c>
      <c r="K152" s="185" t="str">
        <f>IF(D152="","ZZZ9",IF(AND(#REF!&gt;0,#REF!&lt;5),D152&amp;#REF!,D152&amp;"9"))</f>
        <v>ZZZ9</v>
      </c>
      <c r="L152" s="189">
        <f t="shared" si="3"/>
        <v>999</v>
      </c>
      <c r="M152" s="216">
        <f t="shared" si="4"/>
        <v>999</v>
      </c>
      <c r="N152" s="213"/>
      <c r="O152" s="182"/>
      <c r="P152" s="113">
        <f t="shared" si="5"/>
        <v>999</v>
      </c>
      <c r="Q152" s="96"/>
    </row>
    <row r="153" spans="1:17" x14ac:dyDescent="0.25">
      <c r="A153" s="190">
        <v>147</v>
      </c>
      <c r="B153" s="94"/>
      <c r="C153" s="94"/>
      <c r="D153" s="95"/>
      <c r="E153" s="205"/>
      <c r="F153" s="112"/>
      <c r="G153" s="112"/>
      <c r="H153" s="391"/>
      <c r="I153" s="219"/>
      <c r="J153" s="187" t="e">
        <f>IF(AND(Q153="",#REF!&gt;0,#REF!&lt;5),K153,)</f>
        <v>#REF!</v>
      </c>
      <c r="K153" s="185" t="str">
        <f>IF(D153="","ZZZ9",IF(AND(#REF!&gt;0,#REF!&lt;5),D153&amp;#REF!,D153&amp;"9"))</f>
        <v>ZZZ9</v>
      </c>
      <c r="L153" s="189">
        <f t="shared" si="3"/>
        <v>999</v>
      </c>
      <c r="M153" s="216">
        <f t="shared" si="4"/>
        <v>999</v>
      </c>
      <c r="N153" s="213"/>
      <c r="O153" s="182"/>
      <c r="P153" s="113">
        <f t="shared" si="5"/>
        <v>999</v>
      </c>
      <c r="Q153" s="96"/>
    </row>
    <row r="154" spans="1:17" x14ac:dyDescent="0.25">
      <c r="A154" s="190">
        <v>148</v>
      </c>
      <c r="B154" s="94"/>
      <c r="C154" s="94"/>
      <c r="D154" s="95"/>
      <c r="E154" s="205"/>
      <c r="F154" s="112"/>
      <c r="G154" s="112"/>
      <c r="H154" s="391"/>
      <c r="I154" s="219"/>
      <c r="J154" s="187" t="e">
        <f>IF(AND(Q154="",#REF!&gt;0,#REF!&lt;5),K154,)</f>
        <v>#REF!</v>
      </c>
      <c r="K154" s="185" t="str">
        <f>IF(D154="","ZZZ9",IF(AND(#REF!&gt;0,#REF!&lt;5),D154&amp;#REF!,D154&amp;"9"))</f>
        <v>ZZZ9</v>
      </c>
      <c r="L154" s="189">
        <f t="shared" si="3"/>
        <v>999</v>
      </c>
      <c r="M154" s="216">
        <f t="shared" si="4"/>
        <v>999</v>
      </c>
      <c r="N154" s="213"/>
      <c r="O154" s="182"/>
      <c r="P154" s="113">
        <f t="shared" si="5"/>
        <v>999</v>
      </c>
      <c r="Q154" s="96"/>
    </row>
    <row r="155" spans="1:17" x14ac:dyDescent="0.25">
      <c r="A155" s="190">
        <v>149</v>
      </c>
      <c r="B155" s="94"/>
      <c r="C155" s="94"/>
      <c r="D155" s="95"/>
      <c r="E155" s="205"/>
      <c r="F155" s="112"/>
      <c r="G155" s="112"/>
      <c r="H155" s="391"/>
      <c r="I155" s="219"/>
      <c r="J155" s="187" t="e">
        <f>IF(AND(Q155="",#REF!&gt;0,#REF!&lt;5),K155,)</f>
        <v>#REF!</v>
      </c>
      <c r="K155" s="185" t="str">
        <f>IF(D155="","ZZZ9",IF(AND(#REF!&gt;0,#REF!&lt;5),D155&amp;#REF!,D155&amp;"9"))</f>
        <v>ZZZ9</v>
      </c>
      <c r="L155" s="189">
        <f t="shared" si="3"/>
        <v>999</v>
      </c>
      <c r="M155" s="216">
        <f t="shared" si="4"/>
        <v>999</v>
      </c>
      <c r="N155" s="213"/>
      <c r="O155" s="182"/>
      <c r="P155" s="113">
        <f t="shared" si="5"/>
        <v>999</v>
      </c>
      <c r="Q155" s="96"/>
    </row>
    <row r="156" spans="1:17" x14ac:dyDescent="0.25">
      <c r="A156" s="190">
        <v>150</v>
      </c>
      <c r="B156" s="94"/>
      <c r="C156" s="94"/>
      <c r="D156" s="95"/>
      <c r="E156" s="205"/>
      <c r="F156" s="112"/>
      <c r="G156" s="112"/>
      <c r="H156" s="391"/>
      <c r="I156" s="219"/>
      <c r="J156" s="187" t="e">
        <f>IF(AND(Q156="",#REF!&gt;0,#REF!&lt;5),K156,)</f>
        <v>#REF!</v>
      </c>
      <c r="K156" s="185" t="str">
        <f>IF(D156="","ZZZ9",IF(AND(#REF!&gt;0,#REF!&lt;5),D156&amp;#REF!,D156&amp;"9"))</f>
        <v>ZZZ9</v>
      </c>
      <c r="L156" s="189">
        <f t="shared" si="3"/>
        <v>999</v>
      </c>
      <c r="M156" s="216">
        <f t="shared" si="4"/>
        <v>999</v>
      </c>
      <c r="N156" s="213"/>
      <c r="O156" s="182"/>
      <c r="P156" s="113">
        <f t="shared" si="5"/>
        <v>999</v>
      </c>
      <c r="Q156" s="96"/>
    </row>
  </sheetData>
  <conditionalFormatting sqref="E7:E156">
    <cfRule type="expression" dxfId="34" priority="16" stopIfTrue="1">
      <formula>AND(ROUNDDOWN(($A$4-E7)/365.25,0)&lt;=13,G7&lt;&gt;"OK")</formula>
    </cfRule>
    <cfRule type="expression" dxfId="33" priority="17" stopIfTrue="1">
      <formula>AND(ROUNDDOWN(($A$4-E7)/365.25,0)&lt;=14,G7&lt;&gt;"OK")</formula>
    </cfRule>
    <cfRule type="expression" dxfId="32" priority="18" stopIfTrue="1">
      <formula>AND(ROUNDDOWN(($A$4-E7)/365.25,0)&lt;=17,G7&lt;&gt;"OK")</formula>
    </cfRule>
  </conditionalFormatting>
  <conditionalFormatting sqref="J7:J156">
    <cfRule type="cellIs" dxfId="31" priority="15" stopIfTrue="1" operator="equal">
      <formula>"Z"</formula>
    </cfRule>
  </conditionalFormatting>
  <conditionalFormatting sqref="A7:D156">
    <cfRule type="expression" dxfId="30" priority="14" stopIfTrue="1">
      <formula>$Q7&gt;=1</formula>
    </cfRule>
  </conditionalFormatting>
  <conditionalFormatting sqref="E7:E14">
    <cfRule type="expression" dxfId="29" priority="11" stopIfTrue="1">
      <formula>AND(ROUNDDOWN(($A$4-E7)/365.25,0)&lt;=13,G7&lt;&gt;"OK")</formula>
    </cfRule>
    <cfRule type="expression" dxfId="28" priority="12" stopIfTrue="1">
      <formula>AND(ROUNDDOWN(($A$4-E7)/365.25,0)&lt;=14,G7&lt;&gt;"OK")</formula>
    </cfRule>
    <cfRule type="expression" dxfId="27" priority="13" stopIfTrue="1">
      <formula>AND(ROUNDDOWN(($A$4-E7)/365.25,0)&lt;=17,G7&lt;&gt;"OK")</formula>
    </cfRule>
  </conditionalFormatting>
  <conditionalFormatting sqref="J7:J14">
    <cfRule type="cellIs" dxfId="26" priority="10" stopIfTrue="1" operator="equal">
      <formula>"Z"</formula>
    </cfRule>
  </conditionalFormatting>
  <conditionalFormatting sqref="B7:D14">
    <cfRule type="expression" dxfId="25" priority="9" stopIfTrue="1">
      <formula>$Q7&gt;=1</formula>
    </cfRule>
  </conditionalFormatting>
  <conditionalFormatting sqref="E7:E14">
    <cfRule type="expression" dxfId="24" priority="6" stopIfTrue="1">
      <formula>AND(ROUNDDOWN(($A$4-E7)/365.25,0)&lt;=13,G7&lt;&gt;"OK")</formula>
    </cfRule>
    <cfRule type="expression" dxfId="23" priority="7" stopIfTrue="1">
      <formula>AND(ROUNDDOWN(($A$4-E7)/365.25,0)&lt;=14,G7&lt;&gt;"OK")</formula>
    </cfRule>
    <cfRule type="expression" dxfId="22" priority="8" stopIfTrue="1">
      <formula>AND(ROUNDDOWN(($A$4-E7)/365.25,0)&lt;=17,G7&lt;&gt;"OK")</formula>
    </cfRule>
  </conditionalFormatting>
  <conditionalFormatting sqref="B7:D14">
    <cfRule type="expression" dxfId="21" priority="5" stopIfTrue="1">
      <formula>$Q7&gt;=1</formula>
    </cfRule>
  </conditionalFormatting>
  <conditionalFormatting sqref="E7:E27 E29:E37">
    <cfRule type="expression" dxfId="20" priority="2" stopIfTrue="1">
      <formula>AND(ROUNDDOWN(($A$4-E7)/365.25,0)&lt;=13,G7&lt;&gt;"OK")</formula>
    </cfRule>
    <cfRule type="expression" dxfId="19" priority="3" stopIfTrue="1">
      <formula>AND(ROUNDDOWN(($A$4-E7)/365.25,0)&lt;=14,G7&lt;&gt;"OK")</formula>
    </cfRule>
    <cfRule type="expression" dxfId="18" priority="4" stopIfTrue="1">
      <formula>AND(ROUNDDOWN(($A$4-E7)/365.25,0)&lt;=17,G7&lt;&gt;"OK")</formula>
    </cfRule>
  </conditionalFormatting>
  <conditionalFormatting sqref="B7:D37">
    <cfRule type="expression" dxfId="17" priority="1" stopIfTrue="1">
      <formula>$Q7&gt;=1</formula>
    </cfRule>
  </conditionalFormatting>
  <printOptions horizontalCentered="1"/>
  <pageMargins left="0.35" right="0.35" top="0.39" bottom="0.39" header="0" footer="0"/>
  <pageSetup paperSize="9" orientation="landscape" horizontalDpi="200" verticalDpi="200" r:id="rId1"/>
  <headerFooter alignWithMargins="0"/>
  <rowBreaks count="6" manualBreakCount="6">
    <brk id="26" max="16383" man="1"/>
    <brk id="46" max="16383" man="1"/>
    <brk id="66" max="16383" man="1"/>
    <brk id="86" max="16383" man="1"/>
    <brk id="106" max="16383" man="1"/>
    <brk id="126" max="16383" man="1"/>
  </rowBreaks>
  <colBreaks count="1" manualBreakCount="1">
    <brk id="17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50241" r:id="rId4" name="Button 1">
              <controlPr defaultSize="0" print="0" autoFill="0" autoPict="0" macro="[0]!egyeni_fotabla_sorsolasi_ranglista">
                <anchor moveWithCells="1" sizeWithCells="1">
                  <from>
                    <xdr:col>7</xdr:col>
                    <xdr:colOff>205740</xdr:colOff>
                    <xdr:row>0</xdr:row>
                    <xdr:rowOff>68580</xdr:rowOff>
                  </from>
                  <to>
                    <xdr:col>14</xdr:col>
                    <xdr:colOff>129540</xdr:colOff>
                    <xdr:row>1</xdr:row>
                    <xdr:rowOff>137160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D5FA1-0EAD-48C7-9C2F-392C54168200}">
  <sheetPr codeName="Munka17">
    <tabColor indexed="11"/>
  </sheetPr>
  <dimension ref="A1:AS140"/>
  <sheetViews>
    <sheetView workbookViewId="0"/>
  </sheetViews>
  <sheetFormatPr defaultRowHeight="13.2" x14ac:dyDescent="0.25"/>
  <cols>
    <col min="1" max="2" width="3.33203125" customWidth="1"/>
    <col min="3" max="4" width="4.6640625" customWidth="1"/>
    <col min="5" max="5" width="4.33203125" customWidth="1"/>
    <col min="6" max="6" width="12.6640625" customWidth="1"/>
    <col min="7" max="7" width="2.6640625" customWidth="1"/>
    <col min="8" max="8" width="7.6640625" customWidth="1"/>
    <col min="9" max="9" width="5.88671875" customWidth="1"/>
    <col min="10" max="10" width="1.6640625" style="114" customWidth="1"/>
    <col min="11" max="11" width="10.6640625" customWidth="1"/>
    <col min="12" max="12" width="1.6640625" style="114" customWidth="1"/>
    <col min="13" max="13" width="10.6640625" customWidth="1"/>
    <col min="14" max="14" width="1.6640625" style="115" customWidth="1"/>
    <col min="15" max="15" width="10.6640625" customWidth="1"/>
    <col min="16" max="16" width="1.6640625" style="114" customWidth="1"/>
    <col min="17" max="17" width="10.6640625" customWidth="1"/>
    <col min="18" max="18" width="1.6640625" style="115" customWidth="1"/>
    <col min="19" max="19" width="9.109375" hidden="1" customWidth="1"/>
    <col min="20" max="20" width="8.6640625" customWidth="1"/>
    <col min="21" max="21" width="9.109375" hidden="1" customWidth="1"/>
    <col min="25" max="27" width="0" hidden="1" customWidth="1"/>
    <col min="28" max="28" width="10.33203125" hidden="1" customWidth="1"/>
    <col min="29" max="34" width="0" hidden="1" customWidth="1"/>
    <col min="35" max="37" width="9.109375" style="377" customWidth="1"/>
  </cols>
  <sheetData>
    <row r="1" spans="1:45" s="116" customFormat="1" ht="21.75" customHeight="1" x14ac:dyDescent="0.25">
      <c r="A1" s="224" t="str">
        <f>Altalanos!$A$6</f>
        <v>Play &amp; Stay Döntő</v>
      </c>
      <c r="B1" s="224"/>
      <c r="C1" s="225"/>
      <c r="D1" s="225"/>
      <c r="E1" s="225"/>
      <c r="F1" s="225"/>
      <c r="G1" s="225"/>
      <c r="H1" s="224"/>
      <c r="I1" s="226"/>
      <c r="J1" s="227"/>
      <c r="K1" s="228" t="s">
        <v>52</v>
      </c>
      <c r="L1" s="229"/>
      <c r="M1" s="230"/>
      <c r="N1" s="227"/>
      <c r="O1" s="227" t="s">
        <v>13</v>
      </c>
      <c r="P1" s="227"/>
      <c r="Q1" s="225"/>
      <c r="R1" s="227"/>
      <c r="T1" s="277"/>
      <c r="U1" s="277"/>
      <c r="V1" s="277"/>
      <c r="W1" s="277"/>
      <c r="X1" s="277"/>
      <c r="Y1" s="277"/>
      <c r="Z1" s="277"/>
      <c r="AA1" s="277"/>
      <c r="AB1" s="370" t="e">
        <f>IF($Y$5=1,CONCATENATE(VLOOKUP($Y$3,$AA$2:$AH$14,2)),CONCATENATE(VLOOKUP($Y$3,$AA$16:$AH$25,2)))</f>
        <v>#N/A</v>
      </c>
      <c r="AC1" s="370" t="e">
        <f>IF($Y$5=1,CONCATENATE(VLOOKUP($Y$3,$AA$2:$AH$14,3)),CONCATENATE(VLOOKUP($Y$3,$AA$16:$AH$25,3)))</f>
        <v>#N/A</v>
      </c>
      <c r="AD1" s="370" t="e">
        <f>IF($Y$5=1,CONCATENATE(VLOOKUP($Y$3,$AA$2:$AH$14,4)),CONCATENATE(VLOOKUP($Y$3,$AA$16:$AH$25,4)))</f>
        <v>#N/A</v>
      </c>
      <c r="AE1" s="370" t="e">
        <f>IF($Y$5=1,CONCATENATE(VLOOKUP($Y$3,$AA$2:$AH$14,5)),CONCATENATE(VLOOKUP($Y$3,$AA$16:$AH$25,5)))</f>
        <v>#N/A</v>
      </c>
      <c r="AF1" s="370" t="e">
        <f>IF($Y$5=1,CONCATENATE(VLOOKUP($Y$3,$AA$2:$AH$14,6)),CONCATENATE(VLOOKUP($Y$3,$AA$16:$AH$25,6)))</f>
        <v>#N/A</v>
      </c>
      <c r="AG1" s="370" t="e">
        <f>IF($Y$5=1,CONCATENATE(VLOOKUP($Y$3,$AA$2:$AH$14,7)),CONCATENATE(VLOOKUP($Y$3,$AA$16:$AH$25,7)))</f>
        <v>#N/A</v>
      </c>
      <c r="AH1" s="370" t="e">
        <f>IF($Y$5=1,CONCATENATE(VLOOKUP($Y$3,$AA$2:$AH$14,8)),CONCATENATE(VLOOKUP($Y$3,$AA$16:$AH$25,8)))</f>
        <v>#N/A</v>
      </c>
      <c r="AI1" s="374"/>
      <c r="AJ1" s="374"/>
      <c r="AK1" s="374"/>
    </row>
    <row r="2" spans="1:45" s="97" customFormat="1" x14ac:dyDescent="0.25">
      <c r="A2" s="231" t="s">
        <v>51</v>
      </c>
      <c r="B2" s="232"/>
      <c r="C2" s="232"/>
      <c r="D2" s="232"/>
      <c r="E2" s="414" t="str">
        <f>Altalanos!$B$8</f>
        <v>fiú döntő</v>
      </c>
      <c r="F2" s="232"/>
      <c r="G2" s="233"/>
      <c r="H2" s="234"/>
      <c r="I2" s="234"/>
      <c r="J2" s="235"/>
      <c r="K2" s="229"/>
      <c r="L2" s="229"/>
      <c r="M2" s="229"/>
      <c r="N2" s="235"/>
      <c r="O2" s="234"/>
      <c r="P2" s="235"/>
      <c r="Q2" s="234"/>
      <c r="R2" s="235"/>
      <c r="T2" s="270"/>
      <c r="U2" s="270"/>
      <c r="V2" s="270"/>
      <c r="W2" s="270"/>
      <c r="X2" s="270"/>
      <c r="Y2" s="358"/>
      <c r="Z2" s="357"/>
      <c r="AA2" s="357" t="s">
        <v>64</v>
      </c>
      <c r="AB2" s="368">
        <v>300</v>
      </c>
      <c r="AC2" s="368">
        <v>250</v>
      </c>
      <c r="AD2" s="368">
        <v>200</v>
      </c>
      <c r="AE2" s="368">
        <v>150</v>
      </c>
      <c r="AF2" s="368">
        <v>120</v>
      </c>
      <c r="AG2" s="368">
        <v>90</v>
      </c>
      <c r="AH2" s="368">
        <v>40</v>
      </c>
      <c r="AI2" s="339"/>
      <c r="AJ2" s="339"/>
      <c r="AK2" s="339"/>
      <c r="AL2" s="270"/>
      <c r="AM2" s="270"/>
      <c r="AN2" s="270"/>
      <c r="AO2" s="270"/>
      <c r="AP2" s="270"/>
      <c r="AQ2" s="270"/>
      <c r="AR2" s="270"/>
      <c r="AS2" s="270"/>
    </row>
    <row r="3" spans="1:45" s="19" customFormat="1" ht="11.25" customHeight="1" x14ac:dyDescent="0.25">
      <c r="A3" s="51" t="s">
        <v>24</v>
      </c>
      <c r="B3" s="51"/>
      <c r="C3" s="51"/>
      <c r="D3" s="51"/>
      <c r="E3" s="415"/>
      <c r="F3" s="51"/>
      <c r="G3" s="51" t="s">
        <v>21</v>
      </c>
      <c r="H3" s="51"/>
      <c r="I3" s="51"/>
      <c r="J3" s="117"/>
      <c r="K3" s="51" t="s">
        <v>29</v>
      </c>
      <c r="L3" s="117"/>
      <c r="M3" s="51"/>
      <c r="N3" s="117"/>
      <c r="O3" s="51"/>
      <c r="P3" s="117"/>
      <c r="Q3" s="51"/>
      <c r="R3" s="52" t="s">
        <v>30</v>
      </c>
      <c r="T3" s="271"/>
      <c r="U3" s="271"/>
      <c r="V3" s="271"/>
      <c r="W3" s="271"/>
      <c r="X3" s="271"/>
      <c r="Y3" s="357" t="str">
        <f>IF(K4="OB","A",IF(K4="IX","W",IF(K4="","",K4)))</f>
        <v/>
      </c>
      <c r="Z3" s="357"/>
      <c r="AA3" s="357" t="s">
        <v>65</v>
      </c>
      <c r="AB3" s="368">
        <v>280</v>
      </c>
      <c r="AC3" s="368">
        <v>230</v>
      </c>
      <c r="AD3" s="368">
        <v>180</v>
      </c>
      <c r="AE3" s="368">
        <v>140</v>
      </c>
      <c r="AF3" s="368">
        <v>80</v>
      </c>
      <c r="AG3" s="368">
        <v>0</v>
      </c>
      <c r="AH3" s="368">
        <v>0</v>
      </c>
      <c r="AI3" s="339"/>
      <c r="AJ3" s="339"/>
      <c r="AK3" s="339"/>
      <c r="AL3" s="271"/>
      <c r="AM3" s="271"/>
      <c r="AN3" s="271"/>
      <c r="AO3" s="271"/>
      <c r="AP3" s="271"/>
      <c r="AQ3" s="271"/>
      <c r="AR3" s="271"/>
      <c r="AS3" s="271"/>
    </row>
    <row r="4" spans="1:45" s="28" customFormat="1" ht="11.25" customHeight="1" thickBot="1" x14ac:dyDescent="0.3">
      <c r="A4" s="426">
        <f>Altalanos!$A$10</f>
        <v>46284</v>
      </c>
      <c r="B4" s="426"/>
      <c r="C4" s="426"/>
      <c r="D4" s="236"/>
      <c r="E4" s="237"/>
      <c r="F4" s="237"/>
      <c r="G4" s="237" t="str">
        <f>Altalanos!$C$10</f>
        <v>Budapest</v>
      </c>
      <c r="H4" s="238"/>
      <c r="I4" s="237"/>
      <c r="J4" s="239"/>
      <c r="K4" s="240"/>
      <c r="L4" s="239"/>
      <c r="M4" s="241"/>
      <c r="N4" s="239"/>
      <c r="O4" s="237"/>
      <c r="P4" s="239"/>
      <c r="Q4" s="237"/>
      <c r="R4" s="242" t="str">
        <f>Altalanos!$E$10</f>
        <v>Rákóczi Andrea</v>
      </c>
      <c r="T4" s="272"/>
      <c r="U4" s="272"/>
      <c r="V4" s="272"/>
      <c r="W4" s="272"/>
      <c r="X4" s="272"/>
      <c r="Y4" s="357"/>
      <c r="Z4" s="357"/>
      <c r="AA4" s="357" t="s">
        <v>81</v>
      </c>
      <c r="AB4" s="368">
        <v>250</v>
      </c>
      <c r="AC4" s="368">
        <v>200</v>
      </c>
      <c r="AD4" s="368">
        <v>150</v>
      </c>
      <c r="AE4" s="368">
        <v>120</v>
      </c>
      <c r="AF4" s="368">
        <v>90</v>
      </c>
      <c r="AG4" s="368">
        <v>60</v>
      </c>
      <c r="AH4" s="368">
        <v>25</v>
      </c>
      <c r="AI4" s="339"/>
      <c r="AJ4" s="339"/>
      <c r="AK4" s="339"/>
      <c r="AL4" s="272"/>
      <c r="AM4" s="272"/>
      <c r="AN4" s="272"/>
      <c r="AO4" s="272"/>
      <c r="AP4" s="272"/>
      <c r="AQ4" s="272"/>
      <c r="AR4" s="272"/>
      <c r="AS4" s="272"/>
    </row>
    <row r="5" spans="1:45" s="19" customFormat="1" x14ac:dyDescent="0.25">
      <c r="A5" s="118"/>
      <c r="B5" s="119" t="s">
        <v>3</v>
      </c>
      <c r="C5" s="214" t="s">
        <v>43</v>
      </c>
      <c r="D5" s="119" t="s">
        <v>42</v>
      </c>
      <c r="E5" s="119" t="s">
        <v>40</v>
      </c>
      <c r="F5" s="120" t="s">
        <v>27</v>
      </c>
      <c r="G5" s="120" t="s">
        <v>28</v>
      </c>
      <c r="H5" s="120"/>
      <c r="I5" s="120" t="s">
        <v>31</v>
      </c>
      <c r="J5" s="120"/>
      <c r="K5" s="119" t="s">
        <v>41</v>
      </c>
      <c r="L5" s="121"/>
      <c r="M5" s="119" t="s">
        <v>58</v>
      </c>
      <c r="N5" s="121"/>
      <c r="O5" s="119" t="s">
        <v>57</v>
      </c>
      <c r="P5" s="121"/>
      <c r="Q5" s="119"/>
      <c r="R5" s="122"/>
      <c r="T5" s="271"/>
      <c r="U5" s="271"/>
      <c r="V5" s="271"/>
      <c r="W5" s="271"/>
      <c r="X5" s="271"/>
      <c r="Y5" s="357">
        <f>IF(OR(Altalanos!$A$8="F1",Altalanos!$A$8="F2",Altalanos!$A$8="N1",Altalanos!$A$8="N2"),1,2)</f>
        <v>2</v>
      </c>
      <c r="Z5" s="357"/>
      <c r="AA5" s="357" t="s">
        <v>82</v>
      </c>
      <c r="AB5" s="368">
        <v>200</v>
      </c>
      <c r="AC5" s="368">
        <v>150</v>
      </c>
      <c r="AD5" s="368">
        <v>120</v>
      </c>
      <c r="AE5" s="368">
        <v>90</v>
      </c>
      <c r="AF5" s="368">
        <v>60</v>
      </c>
      <c r="AG5" s="368">
        <v>40</v>
      </c>
      <c r="AH5" s="368">
        <v>15</v>
      </c>
      <c r="AI5" s="339"/>
      <c r="AJ5" s="339"/>
      <c r="AK5" s="339"/>
      <c r="AL5" s="271"/>
      <c r="AM5" s="271"/>
      <c r="AN5" s="271"/>
      <c r="AO5" s="271"/>
      <c r="AP5" s="271"/>
      <c r="AQ5" s="271"/>
      <c r="AR5" s="271"/>
      <c r="AS5" s="271"/>
    </row>
    <row r="6" spans="1:45" s="19" customFormat="1" ht="11.1" customHeight="1" thickBot="1" x14ac:dyDescent="0.3">
      <c r="A6" s="362"/>
      <c r="B6" s="363"/>
      <c r="C6" s="363"/>
      <c r="D6" s="363"/>
      <c r="E6" s="363"/>
      <c r="F6" s="362" t="str">
        <f>IF(Y3="","",CONCATENATE(VLOOKUP(Y3,AB1:AH1,4)," pont"))</f>
        <v/>
      </c>
      <c r="G6" s="364"/>
      <c r="H6" s="365"/>
      <c r="I6" s="364"/>
      <c r="J6" s="366"/>
      <c r="K6" s="363" t="str">
        <f>IF(Y3="","",CONCATENATE(VLOOKUP(Y3,AB1:AH1,3)," pont"))</f>
        <v/>
      </c>
      <c r="L6" s="366"/>
      <c r="M6" s="363" t="str">
        <f>IF(Y3="","",CONCATENATE(VLOOKUP(Y3,AB1:AH1,2)," pont"))</f>
        <v/>
      </c>
      <c r="N6" s="366"/>
      <c r="O6" s="363" t="str">
        <f>IF(Y3="","",CONCATENATE(VLOOKUP(Y3,AB1:AH1,1)," pont"))</f>
        <v/>
      </c>
      <c r="P6" s="366"/>
      <c r="Q6" s="363"/>
      <c r="R6" s="367"/>
      <c r="T6" s="271"/>
      <c r="U6" s="271"/>
      <c r="V6" s="271"/>
      <c r="W6" s="271"/>
      <c r="X6" s="271"/>
      <c r="Y6" s="357"/>
      <c r="Z6" s="357"/>
      <c r="AA6" s="357" t="s">
        <v>83</v>
      </c>
      <c r="AB6" s="368">
        <v>150</v>
      </c>
      <c r="AC6" s="368">
        <v>120</v>
      </c>
      <c r="AD6" s="368">
        <v>90</v>
      </c>
      <c r="AE6" s="368">
        <v>60</v>
      </c>
      <c r="AF6" s="368">
        <v>40</v>
      </c>
      <c r="AG6" s="368">
        <v>25</v>
      </c>
      <c r="AH6" s="368">
        <v>10</v>
      </c>
      <c r="AI6" s="339"/>
      <c r="AJ6" s="339"/>
      <c r="AK6" s="339"/>
      <c r="AL6" s="271"/>
      <c r="AM6" s="271"/>
      <c r="AN6" s="271"/>
      <c r="AO6" s="271"/>
      <c r="AP6" s="271"/>
      <c r="AQ6" s="271"/>
      <c r="AR6" s="271"/>
      <c r="AS6" s="271"/>
    </row>
    <row r="7" spans="1:45" s="34" customFormat="1" ht="12.9" customHeight="1" x14ac:dyDescent="0.25">
      <c r="A7" s="123">
        <v>1</v>
      </c>
      <c r="B7" s="243">
        <f>IF($E7="","",VLOOKUP($E7,'Fiú ELO'!$A$7:$O$22,14))</f>
        <v>0</v>
      </c>
      <c r="C7" s="244">
        <f>IF($E7="","",VLOOKUP($E7,'Fiú ELO'!$A$7:$O$22,15))</f>
        <v>0</v>
      </c>
      <c r="D7" s="244">
        <f>IF($E7="","",VLOOKUP($E7,'Fiú ELO'!$A$7:$O$22,5))</f>
        <v>0</v>
      </c>
      <c r="E7" s="245">
        <v>4</v>
      </c>
      <c r="F7" s="246" t="str">
        <f>UPPER(IF($E7="","",VLOOKUP($E7,'Fiú ELO'!$A$7:$O$22,2)))</f>
        <v>PASARÉT TK 1</v>
      </c>
      <c r="G7" s="246">
        <f>IF($E7="","",VLOOKUP($E7,'Fiú ELO'!$A$7:$O$22,3))</f>
        <v>0</v>
      </c>
      <c r="H7" s="246"/>
      <c r="I7" s="246">
        <f>IF($E7="","",VLOOKUP($E7,'Fiú ELO'!$A$7:$O$22,4))</f>
        <v>0</v>
      </c>
      <c r="J7" s="247"/>
      <c r="K7" s="248"/>
      <c r="L7" s="248"/>
      <c r="M7" s="248"/>
      <c r="N7" s="248"/>
      <c r="O7" s="124"/>
      <c r="P7" s="125"/>
      <c r="Q7" s="126"/>
      <c r="R7" s="127"/>
      <c r="S7" s="128"/>
      <c r="T7" s="128"/>
      <c r="U7" s="273" t="str">
        <f>Birók!P21</f>
        <v>Bíró</v>
      </c>
      <c r="V7" s="128"/>
      <c r="W7" s="128"/>
      <c r="X7" s="128"/>
      <c r="Y7" s="357"/>
      <c r="Z7" s="357"/>
      <c r="AA7" s="357" t="s">
        <v>84</v>
      </c>
      <c r="AB7" s="368">
        <v>120</v>
      </c>
      <c r="AC7" s="368">
        <v>90</v>
      </c>
      <c r="AD7" s="368">
        <v>60</v>
      </c>
      <c r="AE7" s="368">
        <v>40</v>
      </c>
      <c r="AF7" s="368">
        <v>25</v>
      </c>
      <c r="AG7" s="368">
        <v>10</v>
      </c>
      <c r="AH7" s="368">
        <v>5</v>
      </c>
      <c r="AI7" s="339"/>
      <c r="AJ7" s="339"/>
      <c r="AK7" s="339"/>
      <c r="AL7" s="128"/>
      <c r="AM7" s="128"/>
      <c r="AN7" s="128"/>
      <c r="AO7" s="128"/>
      <c r="AP7" s="128"/>
      <c r="AQ7" s="128"/>
      <c r="AR7" s="128"/>
      <c r="AS7" s="128"/>
    </row>
    <row r="8" spans="1:45" s="34" customFormat="1" ht="12.9" customHeight="1" x14ac:dyDescent="0.25">
      <c r="A8" s="129"/>
      <c r="B8" s="249"/>
      <c r="C8" s="250"/>
      <c r="D8" s="250"/>
      <c r="E8" s="157"/>
      <c r="F8" s="251"/>
      <c r="G8" s="251"/>
      <c r="H8" s="252"/>
      <c r="I8" s="405" t="s">
        <v>0</v>
      </c>
      <c r="J8" s="130" t="s">
        <v>108</v>
      </c>
      <c r="K8" s="253" t="str">
        <f>UPPER(IF(OR(J8="a",J8="as"),F7,IF(OR(J8="b",J8="bs"),F9,)))</f>
        <v>TSZSK GYULA</v>
      </c>
      <c r="L8" s="253"/>
      <c r="M8" s="248"/>
      <c r="N8" s="248"/>
      <c r="O8" s="124"/>
      <c r="P8" s="125"/>
      <c r="Q8" s="126"/>
      <c r="R8" s="127"/>
      <c r="S8" s="128"/>
      <c r="T8" s="128"/>
      <c r="U8" s="274" t="str">
        <f>Birók!P22</f>
        <v xml:space="preserve"> </v>
      </c>
      <c r="V8" s="128"/>
      <c r="W8" s="128"/>
      <c r="X8" s="128"/>
      <c r="Y8" s="357"/>
      <c r="Z8" s="357"/>
      <c r="AA8" s="357" t="s">
        <v>85</v>
      </c>
      <c r="AB8" s="368">
        <v>90</v>
      </c>
      <c r="AC8" s="368">
        <v>60</v>
      </c>
      <c r="AD8" s="368">
        <v>40</v>
      </c>
      <c r="AE8" s="368">
        <v>25</v>
      </c>
      <c r="AF8" s="368">
        <v>10</v>
      </c>
      <c r="AG8" s="368">
        <v>5</v>
      </c>
      <c r="AH8" s="368">
        <v>2</v>
      </c>
      <c r="AI8" s="339"/>
      <c r="AJ8" s="339"/>
      <c r="AK8" s="339"/>
      <c r="AL8" s="128"/>
      <c r="AM8" s="128"/>
      <c r="AN8" s="128"/>
      <c r="AO8" s="128"/>
      <c r="AP8" s="128"/>
      <c r="AQ8" s="128"/>
      <c r="AR8" s="128"/>
      <c r="AS8" s="128"/>
    </row>
    <row r="9" spans="1:45" s="34" customFormat="1" ht="12.9" customHeight="1" x14ac:dyDescent="0.25">
      <c r="A9" s="129">
        <v>2</v>
      </c>
      <c r="B9" s="243">
        <f>IF($E9="","",VLOOKUP($E9,'Fiú ELO'!$A$7:$O$22,14))</f>
        <v>0</v>
      </c>
      <c r="C9" s="244">
        <f>IF($E9="","",VLOOKUP($E9,'Fiú ELO'!$A$7:$O$22,15))</f>
        <v>0</v>
      </c>
      <c r="D9" s="244">
        <f>IF($E9="","",VLOOKUP($E9,'Fiú ELO'!$A$7:$O$22,5))</f>
        <v>0</v>
      </c>
      <c r="E9" s="395">
        <v>3</v>
      </c>
      <c r="F9" s="296" t="str">
        <f>UPPER(IF($E9="","",VLOOKUP($E9,'Fiú ELO'!$A$7:$O$22,2)))</f>
        <v>TSZSK GYULA</v>
      </c>
      <c r="G9" s="296">
        <f>IF($E9="","",VLOOKUP($E9,'Fiú ELO'!$A$7:$O$22,3))</f>
        <v>0</v>
      </c>
      <c r="H9" s="296"/>
      <c r="I9" s="296">
        <f>IF($E9="","",VLOOKUP($E9,'Fiú ELO'!$A$7:$O$22,4))</f>
        <v>0</v>
      </c>
      <c r="J9" s="255"/>
      <c r="K9" s="259" t="s">
        <v>125</v>
      </c>
      <c r="L9" s="256"/>
      <c r="M9" s="248"/>
      <c r="N9" s="248"/>
      <c r="O9" s="124"/>
      <c r="P9" s="125"/>
      <c r="Q9" s="126"/>
      <c r="R9" s="127"/>
      <c r="S9" s="128"/>
      <c r="T9" s="128"/>
      <c r="U9" s="274" t="str">
        <f>Birók!P23</f>
        <v xml:space="preserve"> </v>
      </c>
      <c r="V9" s="128"/>
      <c r="W9" s="128"/>
      <c r="X9" s="128"/>
      <c r="Y9" s="357"/>
      <c r="Z9" s="357"/>
      <c r="AA9" s="357" t="s">
        <v>86</v>
      </c>
      <c r="AB9" s="368">
        <v>60</v>
      </c>
      <c r="AC9" s="368">
        <v>40</v>
      </c>
      <c r="AD9" s="368">
        <v>25</v>
      </c>
      <c r="AE9" s="368">
        <v>10</v>
      </c>
      <c r="AF9" s="368">
        <v>5</v>
      </c>
      <c r="AG9" s="368">
        <v>2</v>
      </c>
      <c r="AH9" s="368">
        <v>1</v>
      </c>
      <c r="AI9" s="339"/>
      <c r="AJ9" s="339"/>
      <c r="AK9" s="339"/>
      <c r="AL9" s="128"/>
      <c r="AM9" s="128"/>
      <c r="AN9" s="128"/>
      <c r="AO9" s="128"/>
      <c r="AP9" s="128"/>
      <c r="AQ9" s="128"/>
      <c r="AR9" s="128"/>
      <c r="AS9" s="128"/>
    </row>
    <row r="10" spans="1:45" s="34" customFormat="1" ht="12.9" customHeight="1" x14ac:dyDescent="0.25">
      <c r="A10" s="129"/>
      <c r="B10" s="249"/>
      <c r="C10" s="250"/>
      <c r="D10" s="250"/>
      <c r="E10" s="396"/>
      <c r="F10" s="397"/>
      <c r="G10" s="397"/>
      <c r="H10" s="398"/>
      <c r="I10" s="397"/>
      <c r="J10" s="257"/>
      <c r="K10" s="405" t="s">
        <v>0</v>
      </c>
      <c r="L10" s="131" t="s">
        <v>108</v>
      </c>
      <c r="M10" s="253" t="str">
        <f>UPPER(IF(OR(L10="a",L10="as"),K8,IF(OR(L10="b",L10="bs"),K12,)))</f>
        <v>GYAC FIÚK</v>
      </c>
      <c r="N10" s="258"/>
      <c r="O10" s="259"/>
      <c r="P10" s="259"/>
      <c r="Q10" s="126"/>
      <c r="R10" s="127"/>
      <c r="S10" s="128"/>
      <c r="T10" s="128"/>
      <c r="U10" s="274" t="str">
        <f>Birók!P24</f>
        <v xml:space="preserve"> </v>
      </c>
      <c r="V10" s="128"/>
      <c r="W10" s="128"/>
      <c r="X10" s="128"/>
      <c r="Y10" s="357"/>
      <c r="Z10" s="357"/>
      <c r="AA10" s="357" t="s">
        <v>87</v>
      </c>
      <c r="AB10" s="368">
        <v>40</v>
      </c>
      <c r="AC10" s="368">
        <v>25</v>
      </c>
      <c r="AD10" s="368">
        <v>15</v>
      </c>
      <c r="AE10" s="368">
        <v>7</v>
      </c>
      <c r="AF10" s="368">
        <v>4</v>
      </c>
      <c r="AG10" s="368">
        <v>1</v>
      </c>
      <c r="AH10" s="368">
        <v>0</v>
      </c>
      <c r="AI10" s="339"/>
      <c r="AJ10" s="339"/>
      <c r="AK10" s="339"/>
      <c r="AL10" s="128"/>
      <c r="AM10" s="128"/>
      <c r="AN10" s="128"/>
      <c r="AO10" s="128"/>
      <c r="AP10" s="128"/>
      <c r="AQ10" s="128"/>
      <c r="AR10" s="128"/>
      <c r="AS10" s="128"/>
    </row>
    <row r="11" spans="1:45" s="34" customFormat="1" ht="12.9" customHeight="1" x14ac:dyDescent="0.25">
      <c r="A11" s="129">
        <v>3</v>
      </c>
      <c r="B11" s="243">
        <f>IF($E11="","",VLOOKUP($E11,'Fiú ELO'!$A$7:$O$22,14))</f>
        <v>0</v>
      </c>
      <c r="C11" s="244">
        <f>IF($E11="","",VLOOKUP($E11,'Fiú ELO'!$A$7:$O$22,15))</f>
        <v>0</v>
      </c>
      <c r="D11" s="244">
        <f>IF($E11="","",VLOOKUP($E11,'Fiú ELO'!$A$7:$O$22,5))</f>
        <v>0</v>
      </c>
      <c r="E11" s="395">
        <v>6</v>
      </c>
      <c r="F11" s="296" t="str">
        <f>UPPER(IF($E11="","",VLOOKUP($E11,'Fiú ELO'!$A$7:$O$22,2)))</f>
        <v>GYAC FIÚK</v>
      </c>
      <c r="G11" s="296">
        <f>IF($E11="","",VLOOKUP($E11,'Fiú ELO'!$A$7:$O$22,3))</f>
        <v>0</v>
      </c>
      <c r="H11" s="296"/>
      <c r="I11" s="296">
        <f>IF($E11="","",VLOOKUP($E11,'Fiú ELO'!$A$7:$O$22,4))</f>
        <v>0</v>
      </c>
      <c r="J11" s="247"/>
      <c r="K11" s="248"/>
      <c r="L11" s="260"/>
      <c r="M11" s="259" t="s">
        <v>125</v>
      </c>
      <c r="N11" s="261"/>
      <c r="O11" s="259"/>
      <c r="P11" s="259"/>
      <c r="Q11" s="126"/>
      <c r="R11" s="127"/>
      <c r="S11" s="128"/>
      <c r="T11" s="128"/>
      <c r="U11" s="274" t="str">
        <f>Birók!P25</f>
        <v xml:space="preserve"> </v>
      </c>
      <c r="V11" s="128"/>
      <c r="W11" s="128"/>
      <c r="X11" s="128"/>
      <c r="Y11" s="357"/>
      <c r="Z11" s="357"/>
      <c r="AA11" s="357" t="s">
        <v>88</v>
      </c>
      <c r="AB11" s="368">
        <v>25</v>
      </c>
      <c r="AC11" s="368">
        <v>15</v>
      </c>
      <c r="AD11" s="368">
        <v>10</v>
      </c>
      <c r="AE11" s="368">
        <v>6</v>
      </c>
      <c r="AF11" s="368">
        <v>3</v>
      </c>
      <c r="AG11" s="368">
        <v>1</v>
      </c>
      <c r="AH11" s="368">
        <v>0</v>
      </c>
      <c r="AI11" s="339"/>
      <c r="AJ11" s="339"/>
      <c r="AK11" s="339"/>
      <c r="AL11" s="128"/>
      <c r="AM11" s="128"/>
      <c r="AN11" s="128"/>
      <c r="AO11" s="128"/>
      <c r="AP11" s="128"/>
      <c r="AQ11" s="128"/>
      <c r="AR11" s="128"/>
      <c r="AS11" s="128"/>
    </row>
    <row r="12" spans="1:45" s="34" customFormat="1" ht="12.9" customHeight="1" x14ac:dyDescent="0.25">
      <c r="A12" s="129"/>
      <c r="B12" s="249"/>
      <c r="C12" s="250"/>
      <c r="D12" s="250"/>
      <c r="E12" s="396"/>
      <c r="F12" s="397"/>
      <c r="G12" s="397"/>
      <c r="H12" s="398"/>
      <c r="I12" s="405" t="s">
        <v>0</v>
      </c>
      <c r="J12" s="130" t="s">
        <v>122</v>
      </c>
      <c r="K12" s="253" t="str">
        <f>UPPER(IF(OR(J12="a",J12="as"),F11,IF(OR(J12="b",J12="bs"),F13,)))</f>
        <v>GYAC FIÚK</v>
      </c>
      <c r="L12" s="262"/>
      <c r="M12" s="248"/>
      <c r="N12" s="261"/>
      <c r="O12" s="259"/>
      <c r="P12" s="259"/>
      <c r="Q12" s="126"/>
      <c r="R12" s="127"/>
      <c r="S12" s="128"/>
      <c r="T12" s="128"/>
      <c r="U12" s="274" t="str">
        <f>Birók!P26</f>
        <v xml:space="preserve"> </v>
      </c>
      <c r="V12" s="128"/>
      <c r="W12" s="128"/>
      <c r="X12" s="128"/>
      <c r="Y12" s="357"/>
      <c r="Z12" s="357"/>
      <c r="AA12" s="357" t="s">
        <v>93</v>
      </c>
      <c r="AB12" s="368">
        <v>15</v>
      </c>
      <c r="AC12" s="368">
        <v>10</v>
      </c>
      <c r="AD12" s="368">
        <v>6</v>
      </c>
      <c r="AE12" s="368">
        <v>3</v>
      </c>
      <c r="AF12" s="368">
        <v>1</v>
      </c>
      <c r="AG12" s="368">
        <v>0</v>
      </c>
      <c r="AH12" s="368">
        <v>0</v>
      </c>
      <c r="AI12" s="339"/>
      <c r="AJ12" s="339"/>
      <c r="AK12" s="339"/>
      <c r="AL12" s="128"/>
      <c r="AM12" s="128"/>
      <c r="AN12" s="128"/>
      <c r="AO12" s="128"/>
      <c r="AP12" s="128"/>
      <c r="AQ12" s="128"/>
      <c r="AR12" s="128"/>
      <c r="AS12" s="128"/>
    </row>
    <row r="13" spans="1:45" s="34" customFormat="1" ht="12.9" customHeight="1" x14ac:dyDescent="0.25">
      <c r="A13" s="129">
        <v>4</v>
      </c>
      <c r="B13" s="243">
        <f>IF($E13="","",VLOOKUP($E13,'Fiú ELO'!$A$7:$O$22,14))</f>
        <v>0</v>
      </c>
      <c r="C13" s="244">
        <f>IF($E13="","",VLOOKUP($E13,'Fiú ELO'!$A$7:$O$22,15))</f>
        <v>0</v>
      </c>
      <c r="D13" s="244">
        <f>IF($E13="","",VLOOKUP($E13,'Fiú ELO'!$A$7:$O$22,5))</f>
        <v>0</v>
      </c>
      <c r="E13" s="395">
        <v>5</v>
      </c>
      <c r="F13" s="417" t="s">
        <v>120</v>
      </c>
      <c r="G13" s="296">
        <f>IF($E13="","",VLOOKUP($E13,'Fiú ELO'!$A$7:$O$22,3))</f>
        <v>0</v>
      </c>
      <c r="H13" s="296"/>
      <c r="I13" s="296">
        <f>IF($E13="","",VLOOKUP($E13,'Fiú ELO'!$A$7:$O$22,4))</f>
        <v>0</v>
      </c>
      <c r="J13" s="263"/>
      <c r="K13" s="248" t="s">
        <v>123</v>
      </c>
      <c r="L13" s="248"/>
      <c r="M13" s="248"/>
      <c r="N13" s="261"/>
      <c r="O13" s="259"/>
      <c r="P13" s="259"/>
      <c r="Q13" s="126"/>
      <c r="R13" s="127"/>
      <c r="S13" s="128"/>
      <c r="T13" s="128"/>
      <c r="U13" s="274" t="str">
        <f>Birók!P27</f>
        <v xml:space="preserve"> </v>
      </c>
      <c r="V13" s="128"/>
      <c r="W13" s="128"/>
      <c r="X13" s="128"/>
      <c r="Y13" s="357"/>
      <c r="Z13" s="357"/>
      <c r="AA13" s="357" t="s">
        <v>89</v>
      </c>
      <c r="AB13" s="368">
        <v>10</v>
      </c>
      <c r="AC13" s="368">
        <v>6</v>
      </c>
      <c r="AD13" s="368">
        <v>3</v>
      </c>
      <c r="AE13" s="368">
        <v>1</v>
      </c>
      <c r="AF13" s="368">
        <v>0</v>
      </c>
      <c r="AG13" s="368">
        <v>0</v>
      </c>
      <c r="AH13" s="368">
        <v>0</v>
      </c>
      <c r="AI13" s="339"/>
      <c r="AJ13" s="339"/>
      <c r="AK13" s="339"/>
      <c r="AL13" s="128"/>
      <c r="AM13" s="128"/>
      <c r="AN13" s="128"/>
      <c r="AO13" s="128"/>
      <c r="AP13" s="128"/>
      <c r="AQ13" s="128"/>
      <c r="AR13" s="128"/>
      <c r="AS13" s="128"/>
    </row>
    <row r="14" spans="1:45" s="34" customFormat="1" ht="12.9" customHeight="1" x14ac:dyDescent="0.25">
      <c r="A14" s="129"/>
      <c r="B14" s="249"/>
      <c r="C14" s="250"/>
      <c r="D14" s="250"/>
      <c r="E14" s="396"/>
      <c r="F14" s="397"/>
      <c r="G14" s="397"/>
      <c r="H14" s="398"/>
      <c r="I14" s="397"/>
      <c r="J14" s="257"/>
      <c r="K14" s="248"/>
      <c r="L14" s="248"/>
      <c r="M14" s="405" t="s">
        <v>0</v>
      </c>
      <c r="N14" s="131" t="s">
        <v>122</v>
      </c>
      <c r="O14" s="422" t="str">
        <f>UPPER(IF(OR(N14="a",N14="as"),M10,IF(OR(N14="b",N14="bs"),M18,)))</f>
        <v>GYAC FIÚK</v>
      </c>
      <c r="P14" s="258"/>
      <c r="Q14" s="126"/>
      <c r="R14" s="127"/>
      <c r="S14" s="128"/>
      <c r="T14" s="128"/>
      <c r="U14" s="274" t="str">
        <f>Birók!P28</f>
        <v xml:space="preserve"> </v>
      </c>
      <c r="V14" s="128"/>
      <c r="W14" s="128"/>
      <c r="X14" s="128"/>
      <c r="Y14" s="357"/>
      <c r="Z14" s="357"/>
      <c r="AA14" s="357" t="s">
        <v>90</v>
      </c>
      <c r="AB14" s="368">
        <v>3</v>
      </c>
      <c r="AC14" s="368">
        <v>2</v>
      </c>
      <c r="AD14" s="368">
        <v>1</v>
      </c>
      <c r="AE14" s="368">
        <v>0</v>
      </c>
      <c r="AF14" s="368">
        <v>0</v>
      </c>
      <c r="AG14" s="368">
        <v>0</v>
      </c>
      <c r="AH14" s="368">
        <v>0</v>
      </c>
      <c r="AI14" s="339"/>
      <c r="AJ14" s="339"/>
      <c r="AK14" s="339"/>
      <c r="AL14" s="128"/>
      <c r="AM14" s="128"/>
      <c r="AN14" s="128"/>
      <c r="AO14" s="128"/>
      <c r="AP14" s="128"/>
      <c r="AQ14" s="128"/>
      <c r="AR14" s="128"/>
      <c r="AS14" s="128"/>
    </row>
    <row r="15" spans="1:45" s="34" customFormat="1" ht="12.9" customHeight="1" x14ac:dyDescent="0.25">
      <c r="A15" s="295">
        <v>5</v>
      </c>
      <c r="B15" s="243">
        <f>IF($E15="","",VLOOKUP($E15,'Fiú ELO'!$A$7:$O$22,14))</f>
        <v>0</v>
      </c>
      <c r="C15" s="244">
        <f>IF($E15="","",VLOOKUP($E15,'Fiú ELO'!$A$7:$O$22,15))</f>
        <v>0</v>
      </c>
      <c r="D15" s="244">
        <f>IF($E15="","",VLOOKUP($E15,'Fiú ELO'!$A$7:$O$22,5))</f>
        <v>0</v>
      </c>
      <c r="E15" s="395">
        <v>1</v>
      </c>
      <c r="F15" s="417" t="s">
        <v>89</v>
      </c>
      <c r="G15" s="296">
        <f>IF($E15="","",VLOOKUP($E15,'Fiú ELO'!$A$7:$O$22,3))</f>
        <v>0</v>
      </c>
      <c r="H15" s="296"/>
      <c r="I15" s="296">
        <f>IF($E15="","",VLOOKUP($E15,'Fiú ELO'!$A$7:$O$22,4))</f>
        <v>0</v>
      </c>
      <c r="J15" s="265"/>
      <c r="K15" s="248"/>
      <c r="L15" s="248"/>
      <c r="M15" s="248"/>
      <c r="N15" s="261"/>
      <c r="O15" s="423" t="s">
        <v>125</v>
      </c>
      <c r="P15" s="294"/>
      <c r="Q15" s="184"/>
      <c r="R15" s="127"/>
      <c r="S15" s="128"/>
      <c r="T15" s="128"/>
      <c r="U15" s="274" t="str">
        <f>Birók!P29</f>
        <v xml:space="preserve"> </v>
      </c>
      <c r="V15" s="128"/>
      <c r="W15" s="128"/>
      <c r="X15" s="128"/>
      <c r="Y15" s="357"/>
      <c r="Z15" s="357"/>
      <c r="AA15" s="357"/>
      <c r="AB15" s="357"/>
      <c r="AC15" s="357"/>
      <c r="AD15" s="357"/>
      <c r="AE15" s="357"/>
      <c r="AF15" s="357"/>
      <c r="AG15" s="357"/>
      <c r="AH15" s="357"/>
      <c r="AI15" s="339"/>
      <c r="AJ15" s="339"/>
      <c r="AK15" s="339"/>
      <c r="AL15" s="128"/>
      <c r="AM15" s="128"/>
      <c r="AN15" s="128"/>
      <c r="AO15" s="128"/>
      <c r="AP15" s="128"/>
      <c r="AQ15" s="128"/>
      <c r="AR15" s="128"/>
      <c r="AS15" s="128"/>
    </row>
    <row r="16" spans="1:45" s="34" customFormat="1" ht="12.9" customHeight="1" thickBot="1" x14ac:dyDescent="0.3">
      <c r="A16" s="129"/>
      <c r="B16" s="249"/>
      <c r="C16" s="250"/>
      <c r="D16" s="250"/>
      <c r="E16" s="396"/>
      <c r="F16" s="397"/>
      <c r="G16" s="397"/>
      <c r="H16" s="398"/>
      <c r="I16" s="405" t="s">
        <v>0</v>
      </c>
      <c r="J16" s="130" t="s">
        <v>65</v>
      </c>
      <c r="K16" s="253" t="str">
        <f>UPPER(IF(OR(J16="a",J16="as"),F15,IF(OR(J16="b",J16="bs"),F17,)))</f>
        <v>DUNAKESZI N.RF</v>
      </c>
      <c r="L16" s="253"/>
      <c r="M16" s="248"/>
      <c r="N16" s="261"/>
      <c r="O16" s="405"/>
      <c r="P16" s="294"/>
      <c r="Q16" s="184"/>
      <c r="R16" s="127"/>
      <c r="S16" s="128"/>
      <c r="T16" s="128"/>
      <c r="U16" s="275" t="str">
        <f>Birók!P30</f>
        <v>Egyik sem</v>
      </c>
      <c r="V16" s="128"/>
      <c r="W16" s="128"/>
      <c r="X16" s="128"/>
      <c r="Y16" s="357"/>
      <c r="Z16" s="357"/>
      <c r="AA16" s="357" t="s">
        <v>64</v>
      </c>
      <c r="AB16" s="368">
        <v>150</v>
      </c>
      <c r="AC16" s="368">
        <v>120</v>
      </c>
      <c r="AD16" s="368">
        <v>90</v>
      </c>
      <c r="AE16" s="368">
        <v>60</v>
      </c>
      <c r="AF16" s="368">
        <v>40</v>
      </c>
      <c r="AG16" s="368">
        <v>25</v>
      </c>
      <c r="AH16" s="368">
        <v>15</v>
      </c>
      <c r="AI16" s="339"/>
      <c r="AJ16" s="339"/>
      <c r="AK16" s="339"/>
      <c r="AL16" s="128"/>
      <c r="AM16" s="128"/>
      <c r="AN16" s="128"/>
      <c r="AO16" s="128"/>
      <c r="AP16" s="128"/>
      <c r="AQ16" s="128"/>
      <c r="AR16" s="128"/>
      <c r="AS16" s="128"/>
    </row>
    <row r="17" spans="1:45" s="34" customFormat="1" ht="12.9" customHeight="1" x14ac:dyDescent="0.25">
      <c r="A17" s="129">
        <v>6</v>
      </c>
      <c r="B17" s="243">
        <f>IF($E17="","",VLOOKUP($E17,'Fiú ELO'!$A$7:$O$22,14))</f>
        <v>0</v>
      </c>
      <c r="C17" s="244">
        <f>IF($E17="","",VLOOKUP($E17,'Fiú ELO'!$A$7:$O$22,15))</f>
        <v>0</v>
      </c>
      <c r="D17" s="244">
        <f>IF($E17="","",VLOOKUP($E17,'Fiú ELO'!$A$7:$O$22,5))</f>
        <v>0</v>
      </c>
      <c r="E17" s="395">
        <v>1</v>
      </c>
      <c r="F17" s="296" t="str">
        <f>UPPER(IF($E17="","",VLOOKUP($E17,'Fiú ELO'!$A$7:$O$22,2)))</f>
        <v>DUNAKESZI N.RF</v>
      </c>
      <c r="G17" s="296">
        <f>IF($E17="","",VLOOKUP($E17,'Fiú ELO'!$A$7:$O$22,3))</f>
        <v>0</v>
      </c>
      <c r="H17" s="296"/>
      <c r="I17" s="296">
        <f>IF($E17="","",VLOOKUP($E17,'Fiú ELO'!$A$7:$O$22,4))</f>
        <v>0</v>
      </c>
      <c r="J17" s="255"/>
      <c r="K17" s="259"/>
      <c r="L17" s="256"/>
      <c r="M17" s="248"/>
      <c r="N17" s="261"/>
      <c r="O17" s="259"/>
      <c r="P17" s="294"/>
      <c r="Q17" s="184"/>
      <c r="R17" s="127"/>
      <c r="S17" s="128"/>
      <c r="T17" s="128"/>
      <c r="U17" s="128"/>
      <c r="V17" s="128"/>
      <c r="W17" s="128"/>
      <c r="X17" s="128"/>
      <c r="Y17" s="357"/>
      <c r="Z17" s="357"/>
      <c r="AA17" s="357" t="s">
        <v>81</v>
      </c>
      <c r="AB17" s="368">
        <v>120</v>
      </c>
      <c r="AC17" s="368">
        <v>90</v>
      </c>
      <c r="AD17" s="368">
        <v>60</v>
      </c>
      <c r="AE17" s="368">
        <v>40</v>
      </c>
      <c r="AF17" s="368">
        <v>25</v>
      </c>
      <c r="AG17" s="368">
        <v>15</v>
      </c>
      <c r="AH17" s="368">
        <v>8</v>
      </c>
      <c r="AI17" s="339"/>
      <c r="AJ17" s="339"/>
      <c r="AK17" s="339"/>
      <c r="AL17" s="128"/>
      <c r="AM17" s="128"/>
      <c r="AN17" s="128"/>
      <c r="AO17" s="128"/>
      <c r="AP17" s="128"/>
      <c r="AQ17" s="128"/>
      <c r="AR17" s="128"/>
      <c r="AS17" s="128"/>
    </row>
    <row r="18" spans="1:45" s="34" customFormat="1" ht="12.9" customHeight="1" x14ac:dyDescent="0.25">
      <c r="A18" s="129"/>
      <c r="B18" s="249"/>
      <c r="C18" s="250"/>
      <c r="D18" s="250"/>
      <c r="E18" s="396"/>
      <c r="F18" s="397"/>
      <c r="G18" s="397"/>
      <c r="H18" s="398"/>
      <c r="I18" s="397"/>
      <c r="J18" s="257"/>
      <c r="K18" s="405" t="s">
        <v>0</v>
      </c>
      <c r="L18" s="131" t="s">
        <v>108</v>
      </c>
      <c r="M18" s="253" t="str">
        <f>UPPER(IF(OR(L18="a",L18="as"),K16,IF(OR(L18="b",L18="bs"),K20,)))</f>
        <v>VOLVEX ATHOS</v>
      </c>
      <c r="N18" s="266"/>
      <c r="O18" s="259"/>
      <c r="P18" s="294"/>
      <c r="Q18" s="184"/>
      <c r="R18" s="127"/>
      <c r="S18" s="128"/>
      <c r="T18" s="128"/>
      <c r="U18" s="128"/>
      <c r="V18" s="128"/>
      <c r="W18" s="128"/>
      <c r="X18" s="128"/>
      <c r="Y18" s="357"/>
      <c r="Z18" s="357"/>
      <c r="AA18" s="357" t="s">
        <v>82</v>
      </c>
      <c r="AB18" s="368">
        <v>90</v>
      </c>
      <c r="AC18" s="368">
        <v>60</v>
      </c>
      <c r="AD18" s="368">
        <v>40</v>
      </c>
      <c r="AE18" s="368">
        <v>25</v>
      </c>
      <c r="AF18" s="368">
        <v>15</v>
      </c>
      <c r="AG18" s="368">
        <v>8</v>
      </c>
      <c r="AH18" s="368">
        <v>4</v>
      </c>
      <c r="AI18" s="339"/>
      <c r="AJ18" s="339"/>
      <c r="AK18" s="339"/>
      <c r="AL18" s="128"/>
      <c r="AM18" s="128"/>
      <c r="AN18" s="128"/>
      <c r="AO18" s="128"/>
      <c r="AP18" s="128"/>
      <c r="AQ18" s="128"/>
      <c r="AR18" s="128"/>
      <c r="AS18" s="128"/>
    </row>
    <row r="19" spans="1:45" s="34" customFormat="1" ht="12.9" customHeight="1" x14ac:dyDescent="0.25">
      <c r="A19" s="129">
        <v>7</v>
      </c>
      <c r="B19" s="243">
        <f>IF($E19="","",VLOOKUP($E19,'Fiú ELO'!$A$7:$O$22,14))</f>
        <v>0</v>
      </c>
      <c r="C19" s="244">
        <f>IF($E19="","",VLOOKUP($E19,'Fiú ELO'!$A$7:$O$22,15))</f>
        <v>0</v>
      </c>
      <c r="D19" s="244">
        <f>IF($E19="","",VLOOKUP($E19,'Fiú ELO'!$A$7:$O$22,5))</f>
        <v>0</v>
      </c>
      <c r="E19" s="395">
        <v>7</v>
      </c>
      <c r="F19" s="296" t="str">
        <f>UPPER(IF($E19="","",VLOOKUP($E19,'Fiú ELO'!$A$7:$O$22,2)))</f>
        <v>VOLVEX ATHOS</v>
      </c>
      <c r="G19" s="296">
        <f>IF($E19="","",VLOOKUP($E19,'Fiú ELO'!$A$7:$O$22,3))</f>
        <v>0</v>
      </c>
      <c r="H19" s="296"/>
      <c r="I19" s="296">
        <f>IF($E19="","",VLOOKUP($E19,'Fiú ELO'!$A$7:$O$22,4))</f>
        <v>0</v>
      </c>
      <c r="J19" s="247"/>
      <c r="K19" s="248"/>
      <c r="L19" s="260"/>
      <c r="M19" s="259" t="s">
        <v>125</v>
      </c>
      <c r="N19" s="259"/>
      <c r="O19" s="259"/>
      <c r="P19" s="294"/>
      <c r="Q19" s="184"/>
      <c r="R19" s="127"/>
      <c r="S19" s="128"/>
      <c r="T19" s="128"/>
      <c r="U19" s="128"/>
      <c r="V19" s="128"/>
      <c r="W19" s="128"/>
      <c r="X19" s="128"/>
      <c r="Y19" s="357"/>
      <c r="Z19" s="357"/>
      <c r="AA19" s="357" t="s">
        <v>83</v>
      </c>
      <c r="AB19" s="368">
        <v>60</v>
      </c>
      <c r="AC19" s="368">
        <v>40</v>
      </c>
      <c r="AD19" s="368">
        <v>25</v>
      </c>
      <c r="AE19" s="368">
        <v>15</v>
      </c>
      <c r="AF19" s="368">
        <v>8</v>
      </c>
      <c r="AG19" s="368">
        <v>4</v>
      </c>
      <c r="AH19" s="368">
        <v>2</v>
      </c>
      <c r="AI19" s="339"/>
      <c r="AJ19" s="339"/>
      <c r="AK19" s="339"/>
      <c r="AL19" s="128"/>
      <c r="AM19" s="128"/>
      <c r="AN19" s="128"/>
      <c r="AO19" s="128"/>
      <c r="AP19" s="128"/>
      <c r="AQ19" s="128"/>
      <c r="AR19" s="128"/>
      <c r="AS19" s="128"/>
    </row>
    <row r="20" spans="1:45" s="34" customFormat="1" ht="12.9" customHeight="1" x14ac:dyDescent="0.25">
      <c r="A20" s="129"/>
      <c r="B20" s="249"/>
      <c r="C20" s="250"/>
      <c r="D20" s="250"/>
      <c r="E20" s="157"/>
      <c r="F20" s="251"/>
      <c r="G20" s="251"/>
      <c r="H20" s="252"/>
      <c r="I20" s="405" t="s">
        <v>0</v>
      </c>
      <c r="J20" s="130" t="s">
        <v>122</v>
      </c>
      <c r="K20" s="253" t="str">
        <f>UPPER(IF(OR(J20="a",J20="as"),F19,IF(OR(J20="b",J20="bs"),F21,)))</f>
        <v>VOLVEX ATHOS</v>
      </c>
      <c r="L20" s="262"/>
      <c r="M20" s="248"/>
      <c r="N20" s="259"/>
      <c r="O20" s="259"/>
      <c r="P20" s="294"/>
      <c r="Q20" s="184"/>
      <c r="R20" s="127"/>
      <c r="S20" s="128"/>
      <c r="T20" s="128"/>
      <c r="U20" s="128"/>
      <c r="V20" s="128"/>
      <c r="W20" s="128"/>
      <c r="X20" s="128"/>
      <c r="Y20" s="357"/>
      <c r="Z20" s="357"/>
      <c r="AA20" s="357" t="s">
        <v>84</v>
      </c>
      <c r="AB20" s="368">
        <v>40</v>
      </c>
      <c r="AC20" s="368">
        <v>25</v>
      </c>
      <c r="AD20" s="368">
        <v>15</v>
      </c>
      <c r="AE20" s="368">
        <v>8</v>
      </c>
      <c r="AF20" s="368">
        <v>4</v>
      </c>
      <c r="AG20" s="368">
        <v>2</v>
      </c>
      <c r="AH20" s="368">
        <v>1</v>
      </c>
      <c r="AI20" s="339"/>
      <c r="AJ20" s="339"/>
      <c r="AK20" s="339"/>
      <c r="AL20" s="128"/>
      <c r="AM20" s="128"/>
      <c r="AN20" s="128"/>
      <c r="AO20" s="128"/>
      <c r="AP20" s="128"/>
      <c r="AQ20" s="128"/>
      <c r="AR20" s="128"/>
      <c r="AS20" s="128"/>
    </row>
    <row r="21" spans="1:45" s="34" customFormat="1" ht="12.9" customHeight="1" x14ac:dyDescent="0.25">
      <c r="A21" s="298">
        <v>8</v>
      </c>
      <c r="B21" s="243">
        <f>IF($E21="","",VLOOKUP($E21,'Fiú ELO'!$A$7:$O$22,14))</f>
        <v>0</v>
      </c>
      <c r="C21" s="244">
        <f>IF($E21="","",VLOOKUP($E21,'Fiú ELO'!$A$7:$O$22,15))</f>
        <v>0</v>
      </c>
      <c r="D21" s="244">
        <f>IF($E21="","",VLOOKUP($E21,'Fiú ELO'!$A$7:$O$22,5))</f>
        <v>0</v>
      </c>
      <c r="E21" s="245">
        <v>2</v>
      </c>
      <c r="F21" s="418" t="s">
        <v>121</v>
      </c>
      <c r="G21" s="297">
        <f>IF($E21="","",VLOOKUP($E21,'Fiú ELO'!$A$7:$O$22,3))</f>
        <v>0</v>
      </c>
      <c r="H21" s="297"/>
      <c r="I21" s="297">
        <f>IF($E21="","",VLOOKUP($E21,'Fiú ELO'!$A$7:$O$22,4))</f>
        <v>0</v>
      </c>
      <c r="J21" s="263"/>
      <c r="K21" s="248" t="s">
        <v>123</v>
      </c>
      <c r="L21" s="248"/>
      <c r="M21" s="248"/>
      <c r="N21" s="259"/>
      <c r="O21" s="259"/>
      <c r="P21" s="294"/>
      <c r="Q21" s="184"/>
      <c r="R21" s="127"/>
      <c r="S21" s="128"/>
      <c r="T21" s="128"/>
      <c r="U21" s="128"/>
      <c r="V21" s="128"/>
      <c r="W21" s="128"/>
      <c r="X21" s="128"/>
      <c r="Y21" s="357"/>
      <c r="Z21" s="357"/>
      <c r="AA21" s="357" t="s">
        <v>85</v>
      </c>
      <c r="AB21" s="368">
        <v>25</v>
      </c>
      <c r="AC21" s="368">
        <v>15</v>
      </c>
      <c r="AD21" s="368">
        <v>10</v>
      </c>
      <c r="AE21" s="368">
        <v>6</v>
      </c>
      <c r="AF21" s="368">
        <v>3</v>
      </c>
      <c r="AG21" s="368">
        <v>1</v>
      </c>
      <c r="AH21" s="368">
        <v>0</v>
      </c>
      <c r="AI21" s="339"/>
      <c r="AJ21" s="339"/>
      <c r="AK21" s="339"/>
      <c r="AL21" s="128"/>
      <c r="AM21" s="128"/>
      <c r="AN21" s="128"/>
      <c r="AO21" s="128"/>
      <c r="AP21" s="128"/>
      <c r="AQ21" s="128"/>
      <c r="AR21" s="128"/>
      <c r="AS21" s="128"/>
    </row>
    <row r="22" spans="1:45" s="34" customFormat="1" ht="9.6" customHeight="1" x14ac:dyDescent="0.25">
      <c r="A22" s="278"/>
      <c r="B22" s="124"/>
      <c r="C22" s="124"/>
      <c r="D22" s="124"/>
      <c r="E22" s="157"/>
      <c r="F22" s="124"/>
      <c r="G22" s="124"/>
      <c r="H22" s="124"/>
      <c r="I22" s="124"/>
      <c r="J22" s="157"/>
      <c r="K22" s="124"/>
      <c r="L22" s="124"/>
      <c r="M22" s="124"/>
      <c r="N22" s="126"/>
      <c r="O22" s="126"/>
      <c r="P22" s="126"/>
      <c r="Q22" s="126"/>
      <c r="R22" s="127"/>
      <c r="S22" s="128"/>
      <c r="T22" s="128"/>
      <c r="U22" s="128"/>
      <c r="V22" s="128"/>
      <c r="W22" s="128"/>
      <c r="X22" s="128"/>
      <c r="Y22" s="357"/>
      <c r="Z22" s="357"/>
      <c r="AA22" s="357" t="s">
        <v>86</v>
      </c>
      <c r="AB22" s="368">
        <v>15</v>
      </c>
      <c r="AC22" s="368">
        <v>10</v>
      </c>
      <c r="AD22" s="368">
        <v>6</v>
      </c>
      <c r="AE22" s="368">
        <v>3</v>
      </c>
      <c r="AF22" s="368">
        <v>1</v>
      </c>
      <c r="AG22" s="368">
        <v>0</v>
      </c>
      <c r="AH22" s="368">
        <v>0</v>
      </c>
      <c r="AI22" s="339"/>
      <c r="AJ22" s="339"/>
      <c r="AK22" s="339"/>
      <c r="AL22" s="128"/>
      <c r="AM22" s="128"/>
      <c r="AN22" s="128"/>
      <c r="AO22" s="128"/>
      <c r="AP22" s="128"/>
      <c r="AQ22" s="128"/>
      <c r="AR22" s="128"/>
      <c r="AS22" s="128"/>
    </row>
    <row r="23" spans="1:45" s="34" customFormat="1" ht="9.6" customHeight="1" x14ac:dyDescent="0.25">
      <c r="A23" s="158"/>
      <c r="B23" s="157"/>
      <c r="C23" s="157"/>
      <c r="D23" s="157"/>
      <c r="E23" s="157"/>
      <c r="F23" s="124"/>
      <c r="G23" s="124"/>
      <c r="H23" s="128"/>
      <c r="I23" s="268"/>
      <c r="J23" s="157"/>
      <c r="K23" s="124"/>
      <c r="L23" s="124"/>
      <c r="M23" s="124"/>
      <c r="N23" s="126"/>
      <c r="O23" s="126"/>
      <c r="P23" s="126"/>
      <c r="Q23" s="126"/>
      <c r="R23" s="127"/>
      <c r="S23" s="128"/>
      <c r="T23" s="128"/>
      <c r="U23" s="128"/>
      <c r="V23" s="128"/>
      <c r="W23" s="128"/>
      <c r="X23" s="128"/>
      <c r="Y23" s="357"/>
      <c r="Z23" s="357"/>
      <c r="AA23" s="357" t="s">
        <v>87</v>
      </c>
      <c r="AB23" s="368">
        <v>10</v>
      </c>
      <c r="AC23" s="368">
        <v>6</v>
      </c>
      <c r="AD23" s="368">
        <v>3</v>
      </c>
      <c r="AE23" s="368">
        <v>1</v>
      </c>
      <c r="AF23" s="368">
        <v>0</v>
      </c>
      <c r="AG23" s="368">
        <v>0</v>
      </c>
      <c r="AH23" s="368">
        <v>0</v>
      </c>
      <c r="AI23" s="339"/>
      <c r="AJ23" s="339"/>
      <c r="AK23" s="339"/>
      <c r="AL23" s="128"/>
      <c r="AM23" s="128"/>
      <c r="AN23" s="128"/>
      <c r="AO23" s="128"/>
      <c r="AP23" s="128"/>
      <c r="AQ23" s="128"/>
      <c r="AR23" s="128"/>
      <c r="AS23" s="128"/>
    </row>
    <row r="24" spans="1:45" s="34" customFormat="1" ht="9.6" customHeight="1" x14ac:dyDescent="0.25">
      <c r="A24" s="158"/>
      <c r="B24" s="124"/>
      <c r="C24" s="124"/>
      <c r="D24" s="124"/>
      <c r="E24" s="157"/>
      <c r="F24" s="124"/>
      <c r="G24" s="124"/>
      <c r="H24" s="124"/>
      <c r="I24" s="124"/>
      <c r="J24" s="157"/>
      <c r="K24" s="124"/>
      <c r="L24" s="269"/>
      <c r="M24" s="124"/>
      <c r="N24" s="126"/>
      <c r="O24" s="126"/>
      <c r="P24" s="126"/>
      <c r="Q24" s="126"/>
      <c r="R24" s="127"/>
      <c r="S24" s="128"/>
      <c r="T24" s="128"/>
      <c r="U24" s="128"/>
      <c r="V24" s="128"/>
      <c r="W24" s="128"/>
      <c r="X24" s="128"/>
      <c r="Y24" s="357"/>
      <c r="Z24" s="357"/>
      <c r="AA24" s="357" t="s">
        <v>88</v>
      </c>
      <c r="AB24" s="368">
        <v>6</v>
      </c>
      <c r="AC24" s="368">
        <v>3</v>
      </c>
      <c r="AD24" s="368">
        <v>1</v>
      </c>
      <c r="AE24" s="368">
        <v>0</v>
      </c>
      <c r="AF24" s="368">
        <v>0</v>
      </c>
      <c r="AG24" s="368">
        <v>0</v>
      </c>
      <c r="AH24" s="368">
        <v>0</v>
      </c>
      <c r="AI24" s="339"/>
      <c r="AJ24" s="339"/>
      <c r="AK24" s="339"/>
      <c r="AL24" s="128"/>
      <c r="AM24" s="128"/>
      <c r="AN24" s="128"/>
      <c r="AO24" s="128"/>
      <c r="AP24" s="128"/>
      <c r="AQ24" s="128"/>
      <c r="AR24" s="128"/>
      <c r="AS24" s="128"/>
    </row>
    <row r="25" spans="1:45" s="34" customFormat="1" ht="9.6" customHeight="1" x14ac:dyDescent="0.25">
      <c r="A25" s="158"/>
      <c r="B25" s="157"/>
      <c r="C25" s="157"/>
      <c r="D25" s="157"/>
      <c r="E25" s="157"/>
      <c r="F25" s="124"/>
      <c r="G25" s="124"/>
      <c r="H25" s="128"/>
      <c r="I25" s="124"/>
      <c r="J25" s="157"/>
      <c r="K25" s="268"/>
      <c r="L25" s="157"/>
      <c r="M25" s="124"/>
      <c r="N25" s="126"/>
      <c r="O25" s="126"/>
      <c r="P25" s="126"/>
      <c r="Q25" s="126"/>
      <c r="R25" s="127"/>
      <c r="S25" s="128"/>
      <c r="T25" s="128"/>
      <c r="U25" s="128"/>
      <c r="V25" s="128"/>
      <c r="W25" s="128"/>
      <c r="X25" s="128"/>
      <c r="Y25" s="357"/>
      <c r="Z25" s="357"/>
      <c r="AA25" s="357" t="s">
        <v>93</v>
      </c>
      <c r="AB25" s="368">
        <v>3</v>
      </c>
      <c r="AC25" s="368">
        <v>2</v>
      </c>
      <c r="AD25" s="368">
        <v>1</v>
      </c>
      <c r="AE25" s="368">
        <v>0</v>
      </c>
      <c r="AF25" s="368">
        <v>0</v>
      </c>
      <c r="AG25" s="368">
        <v>0</v>
      </c>
      <c r="AH25" s="368">
        <v>0</v>
      </c>
      <c r="AI25" s="339"/>
      <c r="AJ25" s="339"/>
      <c r="AK25" s="339"/>
      <c r="AL25" s="128"/>
      <c r="AM25" s="128"/>
      <c r="AN25" s="128"/>
      <c r="AO25" s="128"/>
      <c r="AP25" s="128"/>
      <c r="AQ25" s="128"/>
      <c r="AR25" s="128"/>
      <c r="AS25" s="128"/>
    </row>
    <row r="26" spans="1:45" s="34" customFormat="1" ht="9.6" customHeight="1" x14ac:dyDescent="0.25">
      <c r="A26" s="158"/>
      <c r="B26" s="124"/>
      <c r="C26" s="124"/>
      <c r="D26" s="124"/>
      <c r="E26" s="157"/>
      <c r="F26" s="124"/>
      <c r="G26" s="124"/>
      <c r="H26" s="124"/>
      <c r="I26" s="124"/>
      <c r="J26" s="157"/>
      <c r="K26" s="124"/>
      <c r="L26" s="124"/>
      <c r="M26" s="124"/>
      <c r="N26" s="126"/>
      <c r="O26" s="126"/>
      <c r="P26" s="126"/>
      <c r="Q26" s="126"/>
      <c r="R26" s="127"/>
      <c r="S26" s="132"/>
      <c r="T26" s="128"/>
      <c r="U26" s="128"/>
      <c r="V26" s="128"/>
      <c r="W26" s="128"/>
      <c r="X26" s="128"/>
      <c r="Y26" s="356"/>
      <c r="Z26" s="356"/>
      <c r="AA26" s="356"/>
      <c r="AB26" s="356"/>
      <c r="AC26" s="356"/>
      <c r="AD26" s="356"/>
      <c r="AE26" s="356"/>
      <c r="AF26" s="356"/>
      <c r="AG26" s="356"/>
      <c r="AH26" s="356"/>
      <c r="AI26" s="339"/>
      <c r="AJ26" s="339"/>
      <c r="AK26" s="339"/>
      <c r="AL26" s="128"/>
      <c r="AM26" s="128"/>
      <c r="AN26" s="128"/>
      <c r="AO26" s="128"/>
      <c r="AP26" s="128"/>
      <c r="AQ26" s="128"/>
      <c r="AR26" s="128"/>
      <c r="AS26" s="128"/>
    </row>
    <row r="27" spans="1:45" s="34" customFormat="1" ht="9.6" customHeight="1" x14ac:dyDescent="0.25">
      <c r="A27" s="158"/>
      <c r="B27" s="157"/>
      <c r="C27" s="157"/>
      <c r="D27" s="157"/>
      <c r="E27" s="157"/>
      <c r="F27" s="124"/>
      <c r="G27" s="124"/>
      <c r="H27" s="128"/>
      <c r="I27" s="268"/>
      <c r="J27" s="157"/>
      <c r="K27" s="124"/>
      <c r="L27" s="124"/>
      <c r="M27" s="124"/>
      <c r="N27" s="126"/>
      <c r="O27" s="126"/>
      <c r="P27" s="126"/>
      <c r="Q27" s="126"/>
      <c r="R27" s="127"/>
      <c r="S27" s="128"/>
      <c r="T27" s="128"/>
      <c r="U27" s="128"/>
      <c r="V27" s="128"/>
      <c r="W27" s="128"/>
      <c r="X27" s="128"/>
      <c r="Y27" s="356"/>
      <c r="Z27" s="356"/>
      <c r="AA27" s="356"/>
      <c r="AB27" s="356"/>
      <c r="AC27" s="356"/>
      <c r="AD27" s="356"/>
      <c r="AE27" s="356"/>
      <c r="AF27" s="356"/>
      <c r="AG27" s="356"/>
      <c r="AH27" s="356"/>
      <c r="AI27" s="339"/>
      <c r="AJ27" s="339"/>
      <c r="AK27" s="339"/>
      <c r="AL27" s="128"/>
      <c r="AM27" s="128"/>
      <c r="AN27" s="128"/>
      <c r="AO27" s="128"/>
      <c r="AP27" s="128"/>
      <c r="AQ27" s="128"/>
      <c r="AR27" s="128"/>
      <c r="AS27" s="128"/>
    </row>
    <row r="28" spans="1:45" s="34" customFormat="1" ht="9.6" customHeight="1" x14ac:dyDescent="0.25">
      <c r="A28" s="158"/>
      <c r="B28" s="124"/>
      <c r="C28" s="124"/>
      <c r="D28" s="124"/>
      <c r="E28" s="157"/>
      <c r="F28" s="124"/>
      <c r="G28" s="124"/>
      <c r="H28" s="124"/>
      <c r="I28" s="124"/>
      <c r="J28" s="157"/>
      <c r="K28" s="124"/>
      <c r="L28" s="124"/>
      <c r="M28" s="124"/>
      <c r="N28" s="126"/>
      <c r="O28" s="126"/>
      <c r="P28" s="126"/>
      <c r="Q28" s="126"/>
      <c r="R28" s="127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375"/>
      <c r="AJ28" s="375"/>
      <c r="AK28" s="375"/>
      <c r="AL28" s="128"/>
      <c r="AM28" s="128"/>
      <c r="AN28" s="128"/>
      <c r="AO28" s="128"/>
      <c r="AP28" s="128"/>
      <c r="AQ28" s="128"/>
      <c r="AR28" s="128"/>
      <c r="AS28" s="128"/>
    </row>
    <row r="29" spans="1:45" s="34" customFormat="1" ht="9.6" customHeight="1" x14ac:dyDescent="0.25">
      <c r="A29" s="158"/>
      <c r="B29" s="157"/>
      <c r="C29" s="157"/>
      <c r="D29" s="157"/>
      <c r="E29" s="157"/>
      <c r="F29" s="419" t="s">
        <v>132</v>
      </c>
      <c r="G29" s="124"/>
      <c r="H29" s="128"/>
      <c r="I29" s="124"/>
      <c r="J29" s="157"/>
      <c r="K29" s="124"/>
      <c r="L29" s="124"/>
      <c r="M29" s="268"/>
      <c r="N29" s="157"/>
      <c r="O29" s="124"/>
      <c r="P29" s="126"/>
      <c r="Q29" s="126"/>
      <c r="R29" s="127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375"/>
      <c r="AJ29" s="375"/>
      <c r="AK29" s="375"/>
      <c r="AL29" s="128"/>
      <c r="AM29" s="128"/>
      <c r="AN29" s="128"/>
      <c r="AO29" s="128"/>
      <c r="AP29" s="128"/>
      <c r="AQ29" s="128"/>
      <c r="AR29" s="128"/>
      <c r="AS29" s="128"/>
    </row>
    <row r="30" spans="1:45" s="34" customFormat="1" ht="9.6" customHeight="1" x14ac:dyDescent="0.25">
      <c r="A30" s="158"/>
      <c r="B30" s="124"/>
      <c r="C30" s="124"/>
      <c r="D30" s="124"/>
      <c r="E30" s="157"/>
      <c r="F30" s="124"/>
      <c r="G30" s="124"/>
      <c r="H30" s="124"/>
      <c r="I30" s="124"/>
      <c r="J30" s="157"/>
      <c r="K30" s="124"/>
      <c r="L30" s="124"/>
      <c r="M30" s="124"/>
      <c r="N30" s="126"/>
      <c r="O30" s="124"/>
      <c r="P30" s="126"/>
      <c r="Q30" s="126"/>
      <c r="R30" s="127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375"/>
      <c r="AJ30" s="375"/>
      <c r="AK30" s="375"/>
      <c r="AL30" s="128"/>
      <c r="AM30" s="128"/>
      <c r="AN30" s="128"/>
      <c r="AO30" s="128"/>
      <c r="AP30" s="128"/>
      <c r="AQ30" s="128"/>
      <c r="AR30" s="128"/>
      <c r="AS30" s="128"/>
    </row>
    <row r="31" spans="1:45" s="34" customFormat="1" ht="9.6" customHeight="1" x14ac:dyDescent="0.25">
      <c r="A31" s="158"/>
      <c r="B31" s="157"/>
      <c r="C31" s="157"/>
      <c r="D31" s="157"/>
      <c r="E31" s="157"/>
      <c r="F31" s="124"/>
      <c r="G31" s="124"/>
      <c r="H31" s="128"/>
      <c r="I31" s="268"/>
      <c r="J31" s="157"/>
      <c r="K31" s="124"/>
      <c r="L31" s="124"/>
      <c r="M31" s="124"/>
      <c r="N31" s="126"/>
      <c r="O31" s="126"/>
      <c r="P31" s="126"/>
      <c r="Q31" s="126"/>
      <c r="R31" s="127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375"/>
      <c r="AJ31" s="375"/>
      <c r="AK31" s="375"/>
      <c r="AL31" s="128"/>
      <c r="AM31" s="128"/>
      <c r="AN31" s="128"/>
      <c r="AO31" s="128"/>
      <c r="AP31" s="128"/>
      <c r="AQ31" s="128"/>
      <c r="AR31" s="128"/>
      <c r="AS31" s="128"/>
    </row>
    <row r="32" spans="1:45" s="34" customFormat="1" ht="9.6" customHeight="1" x14ac:dyDescent="0.25">
      <c r="A32" s="158"/>
      <c r="B32" s="124"/>
      <c r="C32" s="124"/>
      <c r="D32" s="124"/>
      <c r="E32" s="157"/>
      <c r="F32" s="124"/>
      <c r="G32" s="124"/>
      <c r="H32" s="124"/>
      <c r="I32" s="124"/>
      <c r="J32" s="157"/>
      <c r="K32" s="124"/>
      <c r="L32" s="269"/>
      <c r="M32" s="124"/>
      <c r="N32" s="126"/>
      <c r="O32" s="126"/>
      <c r="P32" s="126"/>
      <c r="Q32" s="126"/>
      <c r="R32" s="127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375"/>
      <c r="AJ32" s="375"/>
      <c r="AK32" s="375"/>
      <c r="AL32" s="128"/>
      <c r="AM32" s="128"/>
      <c r="AN32" s="128"/>
      <c r="AO32" s="128"/>
      <c r="AP32" s="128"/>
      <c r="AQ32" s="128"/>
      <c r="AR32" s="128"/>
      <c r="AS32" s="128"/>
    </row>
    <row r="33" spans="1:45" s="34" customFormat="1" ht="9.6" customHeight="1" x14ac:dyDescent="0.25">
      <c r="A33" s="158"/>
      <c r="B33" s="157"/>
      <c r="C33" s="157"/>
      <c r="D33" s="157"/>
      <c r="E33" s="157"/>
      <c r="F33" s="124"/>
      <c r="G33" s="124"/>
      <c r="H33" s="128"/>
      <c r="I33" s="124"/>
      <c r="J33" s="157"/>
      <c r="K33" s="268"/>
      <c r="L33" s="157"/>
      <c r="M33" s="124"/>
      <c r="N33" s="126"/>
      <c r="O33" s="126"/>
      <c r="P33" s="126"/>
      <c r="Q33" s="126"/>
      <c r="R33" s="127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375"/>
      <c r="AJ33" s="375"/>
      <c r="AK33" s="375"/>
      <c r="AL33" s="128"/>
      <c r="AM33" s="128"/>
      <c r="AN33" s="128"/>
      <c r="AO33" s="128"/>
      <c r="AP33" s="128"/>
      <c r="AQ33" s="128"/>
      <c r="AR33" s="128"/>
      <c r="AS33" s="128"/>
    </row>
    <row r="34" spans="1:45" s="34" customFormat="1" ht="9.6" customHeight="1" x14ac:dyDescent="0.25">
      <c r="A34" s="158"/>
      <c r="B34" s="124"/>
      <c r="C34" s="124"/>
      <c r="D34" s="124"/>
      <c r="E34" s="157"/>
      <c r="F34" s="419" t="s">
        <v>131</v>
      </c>
      <c r="G34" s="124"/>
      <c r="H34" s="124"/>
      <c r="I34" s="124"/>
      <c r="J34" s="157"/>
      <c r="K34" s="124"/>
      <c r="L34" s="124"/>
      <c r="M34" s="124"/>
      <c r="N34" s="126"/>
      <c r="O34" s="126"/>
      <c r="P34" s="126"/>
      <c r="Q34" s="126"/>
      <c r="R34" s="127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375"/>
      <c r="AJ34" s="375"/>
      <c r="AK34" s="375"/>
      <c r="AL34" s="128"/>
      <c r="AM34" s="128"/>
      <c r="AN34" s="128"/>
      <c r="AO34" s="128"/>
      <c r="AP34" s="128"/>
      <c r="AQ34" s="128"/>
      <c r="AR34" s="128"/>
      <c r="AS34" s="128"/>
    </row>
    <row r="35" spans="1:45" s="34" customFormat="1" ht="9.6" customHeight="1" x14ac:dyDescent="0.25">
      <c r="A35" s="158"/>
      <c r="B35" s="157"/>
      <c r="C35" s="157"/>
      <c r="D35" s="157"/>
      <c r="E35" s="157"/>
      <c r="F35" s="124"/>
      <c r="G35" s="124"/>
      <c r="H35" s="128"/>
      <c r="I35" s="268"/>
      <c r="J35" s="157"/>
      <c r="K35" s="124"/>
      <c r="L35" s="124"/>
      <c r="M35" s="124"/>
      <c r="N35" s="126"/>
      <c r="O35" s="126"/>
      <c r="P35" s="126"/>
      <c r="Q35" s="126"/>
      <c r="R35" s="127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375"/>
      <c r="AJ35" s="375"/>
      <c r="AK35" s="375"/>
      <c r="AL35" s="128"/>
      <c r="AM35" s="128"/>
      <c r="AN35" s="128"/>
      <c r="AO35" s="128"/>
      <c r="AP35" s="128"/>
      <c r="AQ35" s="128"/>
      <c r="AR35" s="128"/>
      <c r="AS35" s="128"/>
    </row>
    <row r="36" spans="1:45" s="34" customFormat="1" ht="9.6" customHeight="1" x14ac:dyDescent="0.25">
      <c r="A36" s="278"/>
      <c r="B36" s="124"/>
      <c r="C36" s="124"/>
      <c r="D36" s="124"/>
      <c r="E36" s="157"/>
      <c r="F36" s="124"/>
      <c r="G36" s="124"/>
      <c r="H36" s="124"/>
      <c r="I36" s="124"/>
      <c r="J36" s="157"/>
      <c r="K36" s="124"/>
      <c r="L36" s="124"/>
      <c r="M36" s="124"/>
      <c r="N36" s="124"/>
      <c r="O36" s="124"/>
      <c r="P36" s="124"/>
      <c r="Q36" s="126"/>
      <c r="R36" s="127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375"/>
      <c r="AJ36" s="375"/>
      <c r="AK36" s="375"/>
      <c r="AL36" s="128"/>
      <c r="AM36" s="128"/>
      <c r="AN36" s="128"/>
      <c r="AO36" s="128"/>
      <c r="AP36" s="128"/>
      <c r="AQ36" s="128"/>
      <c r="AR36" s="128"/>
      <c r="AS36" s="128"/>
    </row>
    <row r="37" spans="1:45" s="34" customFormat="1" ht="9.6" customHeight="1" x14ac:dyDescent="0.25">
      <c r="A37" s="158"/>
      <c r="B37" s="157"/>
      <c r="C37" s="157"/>
      <c r="D37" s="157"/>
      <c r="E37" s="157"/>
      <c r="F37" s="264"/>
      <c r="G37" s="264"/>
      <c r="H37" s="267"/>
      <c r="I37" s="248"/>
      <c r="J37" s="257"/>
      <c r="K37" s="248"/>
      <c r="L37" s="248"/>
      <c r="M37" s="248"/>
      <c r="N37" s="259"/>
      <c r="O37" s="259"/>
      <c r="P37" s="259"/>
      <c r="Q37" s="126"/>
      <c r="R37" s="127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375"/>
      <c r="AJ37" s="375"/>
      <c r="AK37" s="375"/>
      <c r="AL37" s="128"/>
      <c r="AM37" s="128"/>
      <c r="AN37" s="128"/>
      <c r="AO37" s="128"/>
      <c r="AP37" s="128"/>
      <c r="AQ37" s="128"/>
      <c r="AR37" s="128"/>
      <c r="AS37" s="128"/>
    </row>
    <row r="38" spans="1:45" s="34" customFormat="1" ht="9.6" customHeight="1" x14ac:dyDescent="0.25">
      <c r="A38" s="278"/>
      <c r="B38" s="124"/>
      <c r="C38" s="124"/>
      <c r="D38" s="124"/>
      <c r="E38" s="157"/>
      <c r="F38" s="124"/>
      <c r="G38" s="124"/>
      <c r="H38" s="124"/>
      <c r="I38" s="124"/>
      <c r="J38" s="157"/>
      <c r="K38" s="124"/>
      <c r="L38" s="124"/>
      <c r="M38" s="124"/>
      <c r="N38" s="126"/>
      <c r="O38" s="126"/>
      <c r="P38" s="126"/>
      <c r="Q38" s="126"/>
      <c r="R38" s="127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375"/>
      <c r="AJ38" s="375"/>
      <c r="AK38" s="375"/>
      <c r="AL38" s="128"/>
      <c r="AM38" s="128"/>
      <c r="AN38" s="128"/>
      <c r="AO38" s="128"/>
      <c r="AP38" s="128"/>
      <c r="AQ38" s="128"/>
      <c r="AR38" s="128"/>
      <c r="AS38" s="128"/>
    </row>
    <row r="39" spans="1:45" s="34" customFormat="1" ht="9.6" customHeight="1" x14ac:dyDescent="0.25">
      <c r="A39" s="158"/>
      <c r="B39" s="157"/>
      <c r="C39" s="157"/>
      <c r="D39" s="157"/>
      <c r="E39" s="157"/>
      <c r="F39" s="124"/>
      <c r="G39" s="124"/>
      <c r="H39" s="128"/>
      <c r="I39" s="268"/>
      <c r="J39" s="157"/>
      <c r="K39" s="124"/>
      <c r="L39" s="124"/>
      <c r="M39" s="124"/>
      <c r="N39" s="126"/>
      <c r="O39" s="126"/>
      <c r="P39" s="126"/>
      <c r="Q39" s="126"/>
      <c r="R39" s="127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375"/>
      <c r="AJ39" s="375"/>
      <c r="AK39" s="375"/>
      <c r="AL39" s="128"/>
      <c r="AM39" s="128"/>
      <c r="AN39" s="128"/>
      <c r="AO39" s="128"/>
      <c r="AP39" s="128"/>
      <c r="AQ39" s="128"/>
      <c r="AR39" s="128"/>
      <c r="AS39" s="128"/>
    </row>
    <row r="40" spans="1:45" s="34" customFormat="1" ht="9.6" customHeight="1" x14ac:dyDescent="0.25">
      <c r="A40" s="158"/>
      <c r="B40" s="124"/>
      <c r="C40" s="124"/>
      <c r="D40" s="124"/>
      <c r="E40" s="157"/>
      <c r="F40" s="419" t="s">
        <v>133</v>
      </c>
      <c r="G40" s="124"/>
      <c r="H40" s="124"/>
      <c r="I40" s="124"/>
      <c r="J40" s="157"/>
      <c r="K40" s="124"/>
      <c r="L40" s="269"/>
      <c r="M40" s="124"/>
      <c r="N40" s="126"/>
      <c r="O40" s="126"/>
      <c r="P40" s="126"/>
      <c r="Q40" s="126"/>
      <c r="R40" s="127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375"/>
      <c r="AJ40" s="375"/>
      <c r="AK40" s="375"/>
      <c r="AL40" s="128"/>
      <c r="AM40" s="128"/>
      <c r="AN40" s="128"/>
      <c r="AO40" s="128"/>
      <c r="AP40" s="128"/>
      <c r="AQ40" s="128"/>
      <c r="AR40" s="128"/>
      <c r="AS40" s="128"/>
    </row>
    <row r="41" spans="1:45" s="34" customFormat="1" ht="9.6" customHeight="1" x14ac:dyDescent="0.25">
      <c r="A41" s="158"/>
      <c r="B41" s="157"/>
      <c r="C41" s="157"/>
      <c r="D41" s="157"/>
      <c r="E41" s="157"/>
      <c r="F41" s="124"/>
      <c r="G41" s="124"/>
      <c r="H41" s="128"/>
      <c r="I41" s="124"/>
      <c r="J41" s="157"/>
      <c r="K41" s="268"/>
      <c r="L41" s="157"/>
      <c r="M41" s="124"/>
      <c r="N41" s="126"/>
      <c r="O41" s="126"/>
      <c r="P41" s="126"/>
      <c r="Q41" s="126"/>
      <c r="R41" s="127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375"/>
      <c r="AJ41" s="375"/>
      <c r="AK41" s="375"/>
      <c r="AL41" s="128"/>
      <c r="AM41" s="128"/>
      <c r="AN41" s="128"/>
      <c r="AO41" s="128"/>
      <c r="AP41" s="128"/>
      <c r="AQ41" s="128"/>
      <c r="AR41" s="128"/>
      <c r="AS41" s="128"/>
    </row>
    <row r="42" spans="1:45" s="34" customFormat="1" ht="9.6" customHeight="1" x14ac:dyDescent="0.25">
      <c r="A42" s="158"/>
      <c r="B42" s="124"/>
      <c r="C42" s="124"/>
      <c r="D42" s="124"/>
      <c r="E42" s="157"/>
      <c r="F42" s="124"/>
      <c r="G42" s="124"/>
      <c r="H42" s="124"/>
      <c r="I42" s="124"/>
      <c r="J42" s="157"/>
      <c r="K42" s="124"/>
      <c r="L42" s="124"/>
      <c r="M42" s="124"/>
      <c r="N42" s="126"/>
      <c r="O42" s="126"/>
      <c r="P42" s="126"/>
      <c r="Q42" s="126"/>
      <c r="R42" s="127"/>
      <c r="S42" s="132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375"/>
      <c r="AJ42" s="375"/>
      <c r="AK42" s="375"/>
      <c r="AL42" s="128"/>
      <c r="AM42" s="128"/>
      <c r="AN42" s="128"/>
      <c r="AO42" s="128"/>
      <c r="AP42" s="128"/>
      <c r="AQ42" s="128"/>
      <c r="AR42" s="128"/>
      <c r="AS42" s="128"/>
    </row>
    <row r="43" spans="1:45" s="34" customFormat="1" ht="9.6" customHeight="1" x14ac:dyDescent="0.25">
      <c r="A43" s="158"/>
      <c r="B43" s="157"/>
      <c r="C43" s="157"/>
      <c r="D43" s="157"/>
      <c r="E43" s="157"/>
      <c r="F43" s="124"/>
      <c r="G43" s="124"/>
      <c r="H43" s="128"/>
      <c r="I43" s="268"/>
      <c r="J43" s="157"/>
      <c r="K43" s="124"/>
      <c r="L43" s="124"/>
      <c r="M43" s="124"/>
      <c r="N43" s="126"/>
      <c r="O43" s="126"/>
      <c r="P43" s="126"/>
      <c r="Q43" s="126"/>
      <c r="R43" s="127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375"/>
      <c r="AJ43" s="375"/>
      <c r="AK43" s="375"/>
      <c r="AL43" s="128"/>
      <c r="AM43" s="128"/>
      <c r="AN43" s="128"/>
      <c r="AO43" s="128"/>
      <c r="AP43" s="128"/>
      <c r="AQ43" s="128"/>
      <c r="AR43" s="128"/>
      <c r="AS43" s="128"/>
    </row>
    <row r="44" spans="1:45" s="34" customFormat="1" ht="9.6" customHeight="1" x14ac:dyDescent="0.25">
      <c r="A44" s="158"/>
      <c r="B44" s="124"/>
      <c r="C44" s="124"/>
      <c r="D44" s="124"/>
      <c r="E44" s="157"/>
      <c r="F44" s="124"/>
      <c r="G44" s="124"/>
      <c r="H44" s="124"/>
      <c r="I44" s="124"/>
      <c r="J44" s="157"/>
      <c r="K44" s="124"/>
      <c r="L44" s="124"/>
      <c r="M44" s="124"/>
      <c r="N44" s="126"/>
      <c r="O44" s="126"/>
      <c r="P44" s="126"/>
      <c r="Q44" s="126"/>
      <c r="R44" s="127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375"/>
      <c r="AJ44" s="375"/>
      <c r="AK44" s="375"/>
      <c r="AL44" s="128"/>
      <c r="AM44" s="128"/>
      <c r="AN44" s="128"/>
      <c r="AO44" s="128"/>
      <c r="AP44" s="128"/>
      <c r="AQ44" s="128"/>
      <c r="AR44" s="128"/>
      <c r="AS44" s="128"/>
    </row>
    <row r="45" spans="1:45" s="34" customFormat="1" ht="9.6" customHeight="1" x14ac:dyDescent="0.25">
      <c r="A45" s="158"/>
      <c r="B45" s="157"/>
      <c r="C45" s="157"/>
      <c r="D45" s="157"/>
      <c r="E45" s="157"/>
      <c r="F45" s="124"/>
      <c r="G45" s="124"/>
      <c r="H45" s="128"/>
      <c r="I45" s="124"/>
      <c r="J45" s="157"/>
      <c r="K45" s="124"/>
      <c r="L45" s="124"/>
      <c r="M45" s="268"/>
      <c r="N45" s="157"/>
      <c r="O45" s="124"/>
      <c r="P45" s="126"/>
      <c r="Q45" s="126"/>
      <c r="R45" s="127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375"/>
      <c r="AJ45" s="375"/>
      <c r="AK45" s="375"/>
      <c r="AL45" s="128"/>
      <c r="AM45" s="128"/>
      <c r="AN45" s="128"/>
      <c r="AO45" s="128"/>
      <c r="AP45" s="128"/>
      <c r="AQ45" s="128"/>
      <c r="AR45" s="128"/>
      <c r="AS45" s="128"/>
    </row>
    <row r="46" spans="1:45" s="34" customFormat="1" ht="9.6" customHeight="1" x14ac:dyDescent="0.25">
      <c r="A46" s="158"/>
      <c r="B46" s="124"/>
      <c r="C46" s="124"/>
      <c r="D46" s="124"/>
      <c r="E46" s="157"/>
      <c r="F46" s="124"/>
      <c r="G46" s="124"/>
      <c r="H46" s="124"/>
      <c r="I46" s="124"/>
      <c r="J46" s="157"/>
      <c r="K46" s="124"/>
      <c r="L46" s="124"/>
      <c r="M46" s="124"/>
      <c r="N46" s="126"/>
      <c r="O46" s="124"/>
      <c r="P46" s="126"/>
      <c r="Q46" s="126"/>
      <c r="R46" s="127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375"/>
      <c r="AJ46" s="375"/>
      <c r="AK46" s="375"/>
      <c r="AL46" s="128"/>
      <c r="AM46" s="128"/>
      <c r="AN46" s="128"/>
      <c r="AO46" s="128"/>
      <c r="AP46" s="128"/>
      <c r="AQ46" s="128"/>
      <c r="AR46" s="128"/>
      <c r="AS46" s="128"/>
    </row>
    <row r="47" spans="1:45" s="34" customFormat="1" ht="9.6" customHeight="1" x14ac:dyDescent="0.25">
      <c r="A47" s="158"/>
      <c r="B47" s="157"/>
      <c r="C47" s="157"/>
      <c r="D47" s="157"/>
      <c r="E47" s="157"/>
      <c r="F47" s="124"/>
      <c r="G47" s="124"/>
      <c r="H47" s="128"/>
      <c r="I47" s="268"/>
      <c r="J47" s="157"/>
      <c r="K47" s="124"/>
      <c r="L47" s="124"/>
      <c r="M47" s="124"/>
      <c r="N47" s="126"/>
      <c r="O47" s="126"/>
      <c r="P47" s="126"/>
      <c r="Q47" s="126"/>
      <c r="R47" s="127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375"/>
      <c r="AJ47" s="375"/>
      <c r="AK47" s="375"/>
      <c r="AL47" s="128"/>
      <c r="AM47" s="128"/>
      <c r="AN47" s="128"/>
      <c r="AO47" s="128"/>
      <c r="AP47" s="128"/>
      <c r="AQ47" s="128"/>
      <c r="AR47" s="128"/>
      <c r="AS47" s="128"/>
    </row>
    <row r="48" spans="1:45" s="34" customFormat="1" ht="9.6" customHeight="1" x14ac:dyDescent="0.25">
      <c r="A48" s="158"/>
      <c r="B48" s="124"/>
      <c r="C48" s="124"/>
      <c r="D48" s="124"/>
      <c r="E48" s="157"/>
      <c r="F48" s="124"/>
      <c r="G48" s="124"/>
      <c r="H48" s="124"/>
      <c r="I48" s="124"/>
      <c r="J48" s="157"/>
      <c r="K48" s="124"/>
      <c r="L48" s="269"/>
      <c r="M48" s="124"/>
      <c r="N48" s="126"/>
      <c r="O48" s="126"/>
      <c r="P48" s="126"/>
      <c r="Q48" s="126"/>
      <c r="R48" s="127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375"/>
      <c r="AJ48" s="375"/>
      <c r="AK48" s="375"/>
      <c r="AL48" s="128"/>
      <c r="AM48" s="128"/>
      <c r="AN48" s="128"/>
      <c r="AO48" s="128"/>
      <c r="AP48" s="128"/>
      <c r="AQ48" s="128"/>
      <c r="AR48" s="128"/>
      <c r="AS48" s="128"/>
    </row>
    <row r="49" spans="1:45" s="34" customFormat="1" ht="9.6" customHeight="1" x14ac:dyDescent="0.25">
      <c r="A49" s="158"/>
      <c r="B49" s="157"/>
      <c r="C49" s="157"/>
      <c r="D49" s="157"/>
      <c r="E49" s="157"/>
      <c r="F49" s="124"/>
      <c r="G49" s="124"/>
      <c r="H49" s="128"/>
      <c r="I49" s="124"/>
      <c r="J49" s="157"/>
      <c r="K49" s="268"/>
      <c r="L49" s="157"/>
      <c r="M49" s="124"/>
      <c r="N49" s="126"/>
      <c r="O49" s="126"/>
      <c r="P49" s="126"/>
      <c r="Q49" s="126"/>
      <c r="R49" s="127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375"/>
      <c r="AJ49" s="375"/>
      <c r="AK49" s="375"/>
      <c r="AL49" s="128"/>
      <c r="AM49" s="128"/>
      <c r="AN49" s="128"/>
      <c r="AO49" s="128"/>
      <c r="AP49" s="128"/>
      <c r="AQ49" s="128"/>
      <c r="AR49" s="128"/>
      <c r="AS49" s="128"/>
    </row>
    <row r="50" spans="1:45" s="34" customFormat="1" ht="9.6" customHeight="1" x14ac:dyDescent="0.25">
      <c r="A50" s="158"/>
      <c r="B50" s="124"/>
      <c r="C50" s="124"/>
      <c r="D50" s="124"/>
      <c r="E50" s="157"/>
      <c r="F50" s="124"/>
      <c r="G50" s="124"/>
      <c r="H50" s="124"/>
      <c r="I50" s="124"/>
      <c r="J50" s="157"/>
      <c r="K50" s="124"/>
      <c r="L50" s="124"/>
      <c r="M50" s="124"/>
      <c r="N50" s="126"/>
      <c r="O50" s="126"/>
      <c r="P50" s="126"/>
      <c r="Q50" s="126"/>
      <c r="R50" s="127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375"/>
      <c r="AJ50" s="375"/>
      <c r="AK50" s="375"/>
      <c r="AL50" s="128"/>
      <c r="AM50" s="128"/>
      <c r="AN50" s="128"/>
      <c r="AO50" s="128"/>
      <c r="AP50" s="128"/>
      <c r="AQ50" s="128"/>
      <c r="AR50" s="128"/>
      <c r="AS50" s="128"/>
    </row>
    <row r="51" spans="1:45" s="34" customFormat="1" ht="9.6" customHeight="1" x14ac:dyDescent="0.25">
      <c r="A51" s="158"/>
      <c r="B51" s="157"/>
      <c r="C51" s="157"/>
      <c r="D51" s="157"/>
      <c r="E51" s="157"/>
      <c r="F51" s="124"/>
      <c r="G51" s="124"/>
      <c r="H51" s="128"/>
      <c r="I51" s="268"/>
      <c r="J51" s="157"/>
      <c r="K51" s="124"/>
      <c r="L51" s="124"/>
      <c r="M51" s="124"/>
      <c r="N51" s="126"/>
      <c r="O51" s="126"/>
      <c r="P51" s="126"/>
      <c r="Q51" s="126"/>
      <c r="R51" s="127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375"/>
      <c r="AJ51" s="375"/>
      <c r="AK51" s="375"/>
      <c r="AL51" s="128"/>
      <c r="AM51" s="128"/>
      <c r="AN51" s="128"/>
      <c r="AO51" s="128"/>
      <c r="AP51" s="128"/>
      <c r="AQ51" s="128"/>
      <c r="AR51" s="128"/>
      <c r="AS51" s="128"/>
    </row>
    <row r="52" spans="1:45" s="34" customFormat="1" ht="9.6" customHeight="1" x14ac:dyDescent="0.25">
      <c r="A52" s="278"/>
      <c r="B52" s="124"/>
      <c r="C52" s="124"/>
      <c r="D52" s="124"/>
      <c r="E52" s="157"/>
      <c r="F52" s="407"/>
      <c r="G52" s="407"/>
      <c r="H52" s="407"/>
      <c r="I52" s="407"/>
      <c r="J52" s="157"/>
      <c r="K52" s="124"/>
      <c r="L52" s="124"/>
      <c r="M52" s="124"/>
      <c r="N52" s="124"/>
      <c r="O52" s="124"/>
      <c r="P52" s="124"/>
      <c r="Q52" s="126"/>
      <c r="R52" s="127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375"/>
      <c r="AJ52" s="375"/>
      <c r="AK52" s="375"/>
      <c r="AL52" s="128"/>
      <c r="AM52" s="128"/>
      <c r="AN52" s="128"/>
      <c r="AO52" s="128"/>
      <c r="AP52" s="128"/>
      <c r="AQ52" s="128"/>
      <c r="AR52" s="128"/>
      <c r="AS52" s="128"/>
    </row>
    <row r="53" spans="1:45" s="2" customFormat="1" ht="6.75" customHeight="1" x14ac:dyDescent="0.25">
      <c r="A53" s="133"/>
      <c r="B53" s="133"/>
      <c r="C53" s="133"/>
      <c r="D53" s="133"/>
      <c r="E53" s="133"/>
      <c r="F53" s="408"/>
      <c r="G53" s="408"/>
      <c r="H53" s="408"/>
      <c r="I53" s="408"/>
      <c r="J53" s="134"/>
      <c r="K53" s="135"/>
      <c r="L53" s="136"/>
      <c r="M53" s="135"/>
      <c r="N53" s="136"/>
      <c r="O53" s="135"/>
      <c r="P53" s="136"/>
      <c r="Q53" s="135"/>
      <c r="R53" s="136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375"/>
      <c r="AJ53" s="375"/>
      <c r="AK53" s="375"/>
      <c r="AL53" s="137"/>
      <c r="AM53" s="137"/>
      <c r="AN53" s="137"/>
      <c r="AO53" s="137"/>
      <c r="AP53" s="137"/>
      <c r="AQ53" s="137"/>
      <c r="AR53" s="137"/>
      <c r="AS53" s="137"/>
    </row>
    <row r="54" spans="1:45" s="18" customFormat="1" ht="10.5" customHeight="1" x14ac:dyDescent="0.25">
      <c r="A54" s="138" t="s">
        <v>43</v>
      </c>
      <c r="B54" s="139"/>
      <c r="C54" s="139"/>
      <c r="D54" s="211"/>
      <c r="E54" s="140" t="s">
        <v>4</v>
      </c>
      <c r="F54" s="141" t="s">
        <v>45</v>
      </c>
      <c r="G54" s="140"/>
      <c r="H54" s="142"/>
      <c r="I54" s="143"/>
      <c r="J54" s="140" t="s">
        <v>4</v>
      </c>
      <c r="K54" s="141" t="s">
        <v>54</v>
      </c>
      <c r="L54" s="144"/>
      <c r="M54" s="141" t="s">
        <v>55</v>
      </c>
      <c r="N54" s="145"/>
      <c r="O54" s="146" t="s">
        <v>56</v>
      </c>
      <c r="P54" s="146"/>
      <c r="Q54" s="147"/>
      <c r="R54" s="148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376"/>
      <c r="AJ54" s="376"/>
      <c r="AK54" s="376"/>
      <c r="AL54" s="86"/>
      <c r="AM54" s="86"/>
      <c r="AN54" s="86"/>
      <c r="AO54" s="86"/>
      <c r="AP54" s="86"/>
      <c r="AQ54" s="86"/>
      <c r="AR54" s="86"/>
      <c r="AS54" s="86"/>
    </row>
    <row r="55" spans="1:45" s="18" customFormat="1" ht="9" customHeight="1" x14ac:dyDescent="0.25">
      <c r="A55" s="287" t="s">
        <v>44</v>
      </c>
      <c r="B55" s="288"/>
      <c r="C55" s="289"/>
      <c r="D55" s="290"/>
      <c r="E55" s="149">
        <v>1</v>
      </c>
      <c r="F55" s="86" t="str">
        <f>IF(E55&gt;$R$62,,UPPER(VLOOKUP(E55,'Fiú ELO'!$A$7:$Q$134,2)))</f>
        <v>DUNAKESZI N.RF</v>
      </c>
      <c r="G55" s="149"/>
      <c r="H55" s="86"/>
      <c r="I55" s="85"/>
      <c r="J55" s="279" t="s">
        <v>5</v>
      </c>
      <c r="K55" s="84"/>
      <c r="L55" s="280"/>
      <c r="M55" s="84"/>
      <c r="N55" s="281"/>
      <c r="O55" s="282" t="s">
        <v>46</v>
      </c>
      <c r="P55" s="283"/>
      <c r="Q55" s="283"/>
      <c r="R55" s="28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376"/>
      <c r="AJ55" s="376"/>
      <c r="AK55" s="376"/>
      <c r="AL55" s="86"/>
      <c r="AM55" s="86"/>
      <c r="AN55" s="86"/>
      <c r="AO55" s="86"/>
      <c r="AP55" s="86"/>
      <c r="AQ55" s="86"/>
      <c r="AR55" s="86"/>
      <c r="AS55" s="86"/>
    </row>
    <row r="56" spans="1:45" s="18" customFormat="1" ht="9" customHeight="1" x14ac:dyDescent="0.25">
      <c r="A56" s="291" t="s">
        <v>53</v>
      </c>
      <c r="B56" s="159"/>
      <c r="C56" s="292"/>
      <c r="D56" s="293"/>
      <c r="E56" s="149">
        <v>2</v>
      </c>
      <c r="F56" s="86" t="str">
        <f>IF(E56&gt;$R$62,,UPPER(VLOOKUP(E56,'Fiú ELO'!$A$7:$Q$134,2)))</f>
        <v>ZTE TESÓK</v>
      </c>
      <c r="G56" s="149"/>
      <c r="H56" s="86"/>
      <c r="I56" s="85"/>
      <c r="J56" s="279" t="s">
        <v>6</v>
      </c>
      <c r="K56" s="84"/>
      <c r="L56" s="280"/>
      <c r="M56" s="84"/>
      <c r="N56" s="281"/>
      <c r="O56" s="152"/>
      <c r="P56" s="284"/>
      <c r="Q56" s="159"/>
      <c r="R56" s="285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376"/>
      <c r="AJ56" s="376"/>
      <c r="AK56" s="376"/>
      <c r="AL56" s="86"/>
      <c r="AM56" s="86"/>
      <c r="AN56" s="86"/>
      <c r="AO56" s="86"/>
      <c r="AP56" s="86"/>
      <c r="AQ56" s="86"/>
      <c r="AR56" s="86"/>
      <c r="AS56" s="86"/>
    </row>
    <row r="57" spans="1:45" s="18" customFormat="1" ht="9" customHeight="1" x14ac:dyDescent="0.25">
      <c r="A57" s="174"/>
      <c r="B57" s="175"/>
      <c r="C57" s="209"/>
      <c r="D57" s="176"/>
      <c r="E57" s="149"/>
      <c r="F57" s="86"/>
      <c r="G57" s="149"/>
      <c r="H57" s="86"/>
      <c r="I57" s="85"/>
      <c r="J57" s="279" t="s">
        <v>7</v>
      </c>
      <c r="K57" s="84"/>
      <c r="L57" s="280"/>
      <c r="M57" s="84"/>
      <c r="N57" s="281"/>
      <c r="O57" s="282" t="s">
        <v>47</v>
      </c>
      <c r="P57" s="283"/>
      <c r="Q57" s="283"/>
      <c r="R57" s="281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376"/>
      <c r="AJ57" s="376"/>
      <c r="AK57" s="376"/>
      <c r="AL57" s="86"/>
      <c r="AM57" s="86"/>
      <c r="AN57" s="86"/>
      <c r="AO57" s="86"/>
      <c r="AP57" s="86"/>
      <c r="AQ57" s="86"/>
      <c r="AR57" s="86"/>
      <c r="AS57" s="86"/>
    </row>
    <row r="58" spans="1:45" s="18" customFormat="1" ht="9" customHeight="1" x14ac:dyDescent="0.25">
      <c r="A58" s="150"/>
      <c r="B58" s="206"/>
      <c r="C58" s="206"/>
      <c r="D58" s="151"/>
      <c r="E58" s="149"/>
      <c r="F58" s="86"/>
      <c r="G58" s="149"/>
      <c r="H58" s="86"/>
      <c r="I58" s="85"/>
      <c r="J58" s="279" t="s">
        <v>8</v>
      </c>
      <c r="K58" s="84"/>
      <c r="L58" s="280"/>
      <c r="M58" s="84"/>
      <c r="N58" s="281"/>
      <c r="O58" s="84"/>
      <c r="P58" s="280"/>
      <c r="Q58" s="84"/>
      <c r="R58" s="281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376"/>
      <c r="AJ58" s="376"/>
      <c r="AK58" s="376"/>
      <c r="AL58" s="86"/>
      <c r="AM58" s="86"/>
      <c r="AN58" s="86"/>
      <c r="AO58" s="86"/>
      <c r="AP58" s="86"/>
      <c r="AQ58" s="86"/>
      <c r="AR58" s="86"/>
      <c r="AS58" s="86"/>
    </row>
    <row r="59" spans="1:45" s="18" customFormat="1" ht="9" customHeight="1" x14ac:dyDescent="0.25">
      <c r="A59" s="163"/>
      <c r="B59" s="177"/>
      <c r="C59" s="177"/>
      <c r="D59" s="210"/>
      <c r="E59" s="149"/>
      <c r="F59" s="86"/>
      <c r="G59" s="149"/>
      <c r="H59" s="86"/>
      <c r="I59" s="85"/>
      <c r="J59" s="279" t="s">
        <v>9</v>
      </c>
      <c r="K59" s="84"/>
      <c r="L59" s="280"/>
      <c r="M59" s="84"/>
      <c r="N59" s="281"/>
      <c r="O59" s="159"/>
      <c r="P59" s="284"/>
      <c r="Q59" s="159"/>
      <c r="R59" s="285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376"/>
      <c r="AJ59" s="376"/>
      <c r="AK59" s="376"/>
      <c r="AL59" s="86"/>
      <c r="AM59" s="86"/>
      <c r="AN59" s="86"/>
      <c r="AO59" s="86"/>
      <c r="AP59" s="86"/>
      <c r="AQ59" s="86"/>
      <c r="AR59" s="86"/>
      <c r="AS59" s="86"/>
    </row>
    <row r="60" spans="1:45" s="18" customFormat="1" ht="9" customHeight="1" x14ac:dyDescent="0.25">
      <c r="A60" s="164"/>
      <c r="B60" s="180"/>
      <c r="C60" s="206"/>
      <c r="D60" s="151"/>
      <c r="E60" s="149"/>
      <c r="F60" s="86"/>
      <c r="G60" s="149"/>
      <c r="H60" s="86"/>
      <c r="I60" s="85"/>
      <c r="J60" s="279" t="s">
        <v>10</v>
      </c>
      <c r="K60" s="84"/>
      <c r="L60" s="280"/>
      <c r="M60" s="84"/>
      <c r="N60" s="281"/>
      <c r="O60" s="282" t="s">
        <v>33</v>
      </c>
      <c r="P60" s="283"/>
      <c r="Q60" s="283"/>
      <c r="R60" s="281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376"/>
      <c r="AJ60" s="376"/>
      <c r="AK60" s="376"/>
      <c r="AL60" s="86"/>
      <c r="AM60" s="86"/>
      <c r="AN60" s="86"/>
      <c r="AO60" s="86"/>
      <c r="AP60" s="86"/>
      <c r="AQ60" s="86"/>
      <c r="AR60" s="86"/>
      <c r="AS60" s="86"/>
    </row>
    <row r="61" spans="1:45" s="18" customFormat="1" ht="9" customHeight="1" x14ac:dyDescent="0.25">
      <c r="A61" s="164"/>
      <c r="B61" s="180"/>
      <c r="C61" s="207"/>
      <c r="D61" s="172"/>
      <c r="E61" s="149"/>
      <c r="F61" s="86"/>
      <c r="G61" s="149"/>
      <c r="H61" s="86"/>
      <c r="I61" s="85"/>
      <c r="J61" s="279" t="s">
        <v>11</v>
      </c>
      <c r="K61" s="84"/>
      <c r="L61" s="280"/>
      <c r="M61" s="84"/>
      <c r="N61" s="281"/>
      <c r="O61" s="84"/>
      <c r="P61" s="280"/>
      <c r="Q61" s="84"/>
      <c r="R61" s="281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376"/>
      <c r="AJ61" s="376"/>
      <c r="AK61" s="376"/>
      <c r="AL61" s="86"/>
      <c r="AM61" s="86"/>
      <c r="AN61" s="86"/>
      <c r="AO61" s="86"/>
      <c r="AP61" s="86"/>
      <c r="AQ61" s="86"/>
      <c r="AR61" s="86"/>
      <c r="AS61" s="86"/>
    </row>
    <row r="62" spans="1:45" s="18" customFormat="1" ht="9" customHeight="1" x14ac:dyDescent="0.25">
      <c r="A62" s="165"/>
      <c r="B62" s="162"/>
      <c r="C62" s="208"/>
      <c r="D62" s="173"/>
      <c r="E62" s="153"/>
      <c r="F62" s="152"/>
      <c r="G62" s="153"/>
      <c r="H62" s="152"/>
      <c r="I62" s="154"/>
      <c r="J62" s="286" t="s">
        <v>12</v>
      </c>
      <c r="K62" s="159"/>
      <c r="L62" s="284"/>
      <c r="M62" s="159"/>
      <c r="N62" s="285"/>
      <c r="O62" s="159" t="str">
        <f>R4</f>
        <v>Rákóczi Andrea</v>
      </c>
      <c r="P62" s="284"/>
      <c r="Q62" s="159"/>
      <c r="R62" s="155">
        <f>MIN(4,'Fiú ELO'!Q5)</f>
        <v>4</v>
      </c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376"/>
      <c r="AJ62" s="376"/>
      <c r="AK62" s="376"/>
      <c r="AL62" s="86"/>
      <c r="AM62" s="86"/>
      <c r="AN62" s="86"/>
      <c r="AO62" s="86"/>
      <c r="AP62" s="86"/>
      <c r="AQ62" s="86"/>
      <c r="AR62" s="86"/>
      <c r="AS62" s="86"/>
    </row>
    <row r="63" spans="1:45" x14ac:dyDescent="0.25">
      <c r="T63" s="276"/>
      <c r="U63" s="276"/>
      <c r="V63" s="276"/>
      <c r="W63" s="276"/>
      <c r="X63" s="276"/>
      <c r="Y63" s="276"/>
      <c r="Z63" s="276"/>
      <c r="AA63" s="276"/>
      <c r="AB63" s="276"/>
      <c r="AC63" s="276"/>
      <c r="AD63" s="276"/>
      <c r="AE63" s="276"/>
      <c r="AF63" s="276"/>
      <c r="AG63" s="276"/>
      <c r="AH63" s="276"/>
      <c r="AL63" s="276"/>
      <c r="AM63" s="276"/>
      <c r="AN63" s="276"/>
      <c r="AO63" s="276"/>
      <c r="AP63" s="276"/>
      <c r="AQ63" s="276"/>
      <c r="AR63" s="276"/>
      <c r="AS63" s="276"/>
    </row>
    <row r="64" spans="1:45" x14ac:dyDescent="0.25">
      <c r="T64" s="276"/>
      <c r="U64" s="276"/>
      <c r="V64" s="276"/>
      <c r="W64" s="276"/>
      <c r="X64" s="276"/>
      <c r="Y64" s="276"/>
      <c r="Z64" s="276"/>
      <c r="AA64" s="276"/>
      <c r="AB64" s="276"/>
      <c r="AC64" s="276"/>
      <c r="AD64" s="276"/>
      <c r="AE64" s="276"/>
      <c r="AF64" s="276"/>
      <c r="AG64" s="276"/>
      <c r="AH64" s="276"/>
      <c r="AL64" s="276"/>
      <c r="AM64" s="276"/>
      <c r="AN64" s="276"/>
      <c r="AO64" s="276"/>
      <c r="AP64" s="276"/>
      <c r="AQ64" s="276"/>
      <c r="AR64" s="276"/>
      <c r="AS64" s="276"/>
    </row>
    <row r="65" spans="20:45" x14ac:dyDescent="0.25">
      <c r="T65" s="276"/>
      <c r="U65" s="276"/>
      <c r="V65" s="276"/>
      <c r="W65" s="276"/>
      <c r="X65" s="276"/>
      <c r="Y65" s="276"/>
      <c r="Z65" s="276"/>
      <c r="AA65" s="276"/>
      <c r="AB65" s="276"/>
      <c r="AC65" s="276"/>
      <c r="AD65" s="276"/>
      <c r="AE65" s="276"/>
      <c r="AF65" s="276"/>
      <c r="AG65" s="276"/>
      <c r="AH65" s="276"/>
      <c r="AL65" s="276"/>
      <c r="AM65" s="276"/>
      <c r="AN65" s="276"/>
      <c r="AO65" s="276"/>
      <c r="AP65" s="276"/>
      <c r="AQ65" s="276"/>
      <c r="AR65" s="276"/>
      <c r="AS65" s="276"/>
    </row>
    <row r="66" spans="20:45" x14ac:dyDescent="0.25">
      <c r="T66" s="276"/>
      <c r="U66" s="276"/>
      <c r="V66" s="276"/>
      <c r="W66" s="276"/>
      <c r="X66" s="276"/>
      <c r="Y66" s="276"/>
      <c r="Z66" s="276"/>
      <c r="AA66" s="276"/>
      <c r="AB66" s="276"/>
      <c r="AC66" s="276"/>
      <c r="AD66" s="276"/>
      <c r="AE66" s="276"/>
      <c r="AF66" s="276"/>
      <c r="AG66" s="276"/>
      <c r="AH66" s="276"/>
      <c r="AL66" s="276"/>
      <c r="AM66" s="276"/>
      <c r="AN66" s="276"/>
      <c r="AO66" s="276"/>
      <c r="AP66" s="276"/>
      <c r="AQ66" s="276"/>
      <c r="AR66" s="276"/>
      <c r="AS66" s="276"/>
    </row>
    <row r="67" spans="20:45" x14ac:dyDescent="0.25">
      <c r="T67" s="276"/>
      <c r="U67" s="276"/>
      <c r="V67" s="276"/>
      <c r="W67" s="276"/>
      <c r="X67" s="276"/>
      <c r="Y67" s="276"/>
      <c r="Z67" s="276"/>
      <c r="AA67" s="276"/>
      <c r="AB67" s="276"/>
      <c r="AC67" s="276"/>
      <c r="AD67" s="276"/>
      <c r="AE67" s="276"/>
      <c r="AF67" s="276"/>
      <c r="AG67" s="276"/>
      <c r="AH67" s="276"/>
      <c r="AL67" s="276"/>
      <c r="AM67" s="276"/>
      <c r="AN67" s="276"/>
      <c r="AO67" s="276"/>
      <c r="AP67" s="276"/>
      <c r="AQ67" s="276"/>
      <c r="AR67" s="276"/>
      <c r="AS67" s="276"/>
    </row>
    <row r="68" spans="20:45" x14ac:dyDescent="0.25">
      <c r="T68" s="276"/>
      <c r="U68" s="276"/>
      <c r="V68" s="276"/>
      <c r="W68" s="276"/>
      <c r="X68" s="276"/>
      <c r="Y68" s="276"/>
      <c r="Z68" s="276"/>
      <c r="AA68" s="276"/>
      <c r="AB68" s="276"/>
      <c r="AC68" s="276"/>
      <c r="AD68" s="276"/>
      <c r="AE68" s="276"/>
      <c r="AF68" s="276"/>
      <c r="AG68" s="276"/>
      <c r="AH68" s="276"/>
      <c r="AL68" s="276"/>
      <c r="AM68" s="276"/>
      <c r="AN68" s="276"/>
      <c r="AO68" s="276"/>
      <c r="AP68" s="276"/>
      <c r="AQ68" s="276"/>
      <c r="AR68" s="276"/>
      <c r="AS68" s="276"/>
    </row>
    <row r="69" spans="20:45" x14ac:dyDescent="0.25">
      <c r="T69" s="276"/>
      <c r="U69" s="276"/>
      <c r="V69" s="276"/>
      <c r="W69" s="276"/>
      <c r="X69" s="276"/>
      <c r="Y69" s="276"/>
      <c r="Z69" s="276"/>
      <c r="AA69" s="276"/>
      <c r="AB69" s="276"/>
      <c r="AC69" s="276"/>
      <c r="AD69" s="276"/>
      <c r="AE69" s="276"/>
      <c r="AF69" s="276"/>
      <c r="AG69" s="276"/>
      <c r="AH69" s="276"/>
      <c r="AL69" s="276"/>
      <c r="AM69" s="276"/>
      <c r="AN69" s="276"/>
      <c r="AO69" s="276"/>
      <c r="AP69" s="276"/>
      <c r="AQ69" s="276"/>
      <c r="AR69" s="276"/>
      <c r="AS69" s="276"/>
    </row>
    <row r="70" spans="20:45" x14ac:dyDescent="0.25">
      <c r="T70" s="276"/>
      <c r="U70" s="276"/>
      <c r="V70" s="276"/>
      <c r="W70" s="276"/>
      <c r="X70" s="276"/>
      <c r="Y70" s="276"/>
      <c r="Z70" s="276"/>
      <c r="AA70" s="276"/>
      <c r="AB70" s="276"/>
      <c r="AC70" s="276"/>
      <c r="AD70" s="276"/>
      <c r="AE70" s="276"/>
      <c r="AF70" s="276"/>
      <c r="AG70" s="276"/>
      <c r="AH70" s="276"/>
      <c r="AL70" s="276"/>
      <c r="AM70" s="276"/>
      <c r="AN70" s="276"/>
      <c r="AO70" s="276"/>
      <c r="AP70" s="276"/>
      <c r="AQ70" s="276"/>
      <c r="AR70" s="276"/>
      <c r="AS70" s="276"/>
    </row>
    <row r="71" spans="20:45" x14ac:dyDescent="0.25">
      <c r="T71" s="276"/>
      <c r="U71" s="276"/>
      <c r="V71" s="276"/>
      <c r="W71" s="276"/>
      <c r="X71" s="276"/>
      <c r="Y71" s="276"/>
      <c r="Z71" s="276"/>
      <c r="AA71" s="276"/>
      <c r="AB71" s="276"/>
      <c r="AC71" s="276"/>
      <c r="AD71" s="276"/>
      <c r="AE71" s="276"/>
      <c r="AF71" s="276"/>
      <c r="AG71" s="276"/>
      <c r="AH71" s="276"/>
      <c r="AL71" s="276"/>
      <c r="AM71" s="276"/>
      <c r="AN71" s="276"/>
      <c r="AO71" s="276"/>
      <c r="AP71" s="276"/>
      <c r="AQ71" s="276"/>
      <c r="AR71" s="276"/>
      <c r="AS71" s="276"/>
    </row>
    <row r="72" spans="20:45" x14ac:dyDescent="0.25">
      <c r="T72" s="276"/>
      <c r="U72" s="276"/>
      <c r="V72" s="276"/>
      <c r="W72" s="276"/>
      <c r="X72" s="276"/>
      <c r="Y72" s="276"/>
      <c r="Z72" s="276"/>
      <c r="AA72" s="276"/>
      <c r="AB72" s="276"/>
      <c r="AC72" s="276"/>
      <c r="AD72" s="276"/>
      <c r="AE72" s="276"/>
      <c r="AF72" s="276"/>
      <c r="AG72" s="276"/>
      <c r="AH72" s="276"/>
      <c r="AL72" s="276"/>
      <c r="AM72" s="276"/>
      <c r="AN72" s="276"/>
      <c r="AO72" s="276"/>
      <c r="AP72" s="276"/>
      <c r="AQ72" s="276"/>
      <c r="AR72" s="276"/>
      <c r="AS72" s="276"/>
    </row>
    <row r="73" spans="20:45" x14ac:dyDescent="0.25">
      <c r="T73" s="276"/>
      <c r="U73" s="276"/>
      <c r="V73" s="276"/>
      <c r="W73" s="276"/>
      <c r="X73" s="276"/>
      <c r="Y73" s="276"/>
      <c r="Z73" s="276"/>
      <c r="AA73" s="276"/>
      <c r="AB73" s="276"/>
      <c r="AC73" s="276"/>
      <c r="AD73" s="276"/>
      <c r="AE73" s="276"/>
      <c r="AF73" s="276"/>
      <c r="AG73" s="276"/>
      <c r="AH73" s="276"/>
      <c r="AL73" s="276"/>
      <c r="AM73" s="276"/>
      <c r="AN73" s="276"/>
      <c r="AO73" s="276"/>
      <c r="AP73" s="276"/>
      <c r="AQ73" s="276"/>
      <c r="AR73" s="276"/>
      <c r="AS73" s="276"/>
    </row>
    <row r="74" spans="20:45" x14ac:dyDescent="0.25">
      <c r="T74" s="276"/>
      <c r="U74" s="276"/>
      <c r="V74" s="276"/>
      <c r="W74" s="276"/>
      <c r="X74" s="276"/>
      <c r="Y74" s="276"/>
      <c r="Z74" s="276"/>
      <c r="AA74" s="276"/>
      <c r="AB74" s="276"/>
      <c r="AC74" s="276"/>
      <c r="AD74" s="276"/>
      <c r="AE74" s="276"/>
      <c r="AF74" s="276"/>
      <c r="AG74" s="276"/>
      <c r="AH74" s="276"/>
      <c r="AL74" s="276"/>
      <c r="AM74" s="276"/>
      <c r="AN74" s="276"/>
      <c r="AO74" s="276"/>
      <c r="AP74" s="276"/>
      <c r="AQ74" s="276"/>
      <c r="AR74" s="276"/>
      <c r="AS74" s="276"/>
    </row>
    <row r="75" spans="20:45" x14ac:dyDescent="0.25">
      <c r="T75" s="276"/>
      <c r="U75" s="276"/>
      <c r="V75" s="276"/>
      <c r="W75" s="276"/>
      <c r="X75" s="276"/>
      <c r="Y75" s="276"/>
      <c r="Z75" s="276"/>
      <c r="AA75" s="276"/>
      <c r="AB75" s="276"/>
      <c r="AC75" s="276"/>
      <c r="AD75" s="276"/>
      <c r="AE75" s="276"/>
      <c r="AF75" s="276"/>
      <c r="AG75" s="276"/>
      <c r="AH75" s="276"/>
      <c r="AL75" s="276"/>
      <c r="AM75" s="276"/>
      <c r="AN75" s="276"/>
      <c r="AO75" s="276"/>
      <c r="AP75" s="276"/>
      <c r="AQ75" s="276"/>
      <c r="AR75" s="276"/>
      <c r="AS75" s="276"/>
    </row>
    <row r="76" spans="20:45" x14ac:dyDescent="0.25"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6"/>
      <c r="AL76" s="276"/>
      <c r="AM76" s="276"/>
      <c r="AN76" s="276"/>
      <c r="AO76" s="276"/>
      <c r="AP76" s="276"/>
      <c r="AQ76" s="276"/>
      <c r="AR76" s="276"/>
      <c r="AS76" s="276"/>
    </row>
    <row r="77" spans="20:45" x14ac:dyDescent="0.25">
      <c r="T77" s="276"/>
      <c r="U77" s="276"/>
      <c r="V77" s="276"/>
      <c r="W77" s="276"/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L77" s="276"/>
      <c r="AM77" s="276"/>
      <c r="AN77" s="276"/>
      <c r="AO77" s="276"/>
      <c r="AP77" s="276"/>
      <c r="AQ77" s="276"/>
      <c r="AR77" s="276"/>
      <c r="AS77" s="276"/>
    </row>
    <row r="78" spans="20:45" x14ac:dyDescent="0.25"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L78" s="276"/>
      <c r="AM78" s="276"/>
      <c r="AN78" s="276"/>
      <c r="AO78" s="276"/>
      <c r="AP78" s="276"/>
      <c r="AQ78" s="276"/>
      <c r="AR78" s="276"/>
      <c r="AS78" s="276"/>
    </row>
    <row r="79" spans="20:45" x14ac:dyDescent="0.25"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L79" s="276"/>
      <c r="AM79" s="276"/>
      <c r="AN79" s="276"/>
      <c r="AO79" s="276"/>
      <c r="AP79" s="276"/>
      <c r="AQ79" s="276"/>
      <c r="AR79" s="276"/>
      <c r="AS79" s="276"/>
    </row>
    <row r="80" spans="20:45" x14ac:dyDescent="0.25">
      <c r="T80" s="276"/>
      <c r="U80" s="276"/>
      <c r="V80" s="276"/>
      <c r="W80" s="276"/>
      <c r="X80" s="276"/>
      <c r="Y80" s="276"/>
      <c r="Z80" s="276"/>
      <c r="AA80" s="276"/>
      <c r="AB80" s="276"/>
      <c r="AC80" s="276"/>
      <c r="AD80" s="276"/>
      <c r="AE80" s="276"/>
      <c r="AF80" s="276"/>
      <c r="AG80" s="276"/>
      <c r="AH80" s="276"/>
      <c r="AL80" s="276"/>
      <c r="AM80" s="276"/>
      <c r="AN80" s="276"/>
      <c r="AO80" s="276"/>
      <c r="AP80" s="276"/>
      <c r="AQ80" s="276"/>
      <c r="AR80" s="276"/>
      <c r="AS80" s="276"/>
    </row>
    <row r="81" spans="20:45" x14ac:dyDescent="0.25">
      <c r="T81" s="276"/>
      <c r="U81" s="276"/>
      <c r="V81" s="276"/>
      <c r="W81" s="276"/>
      <c r="X81" s="276"/>
      <c r="Y81" s="276"/>
      <c r="Z81" s="276"/>
      <c r="AA81" s="276"/>
      <c r="AB81" s="276"/>
      <c r="AC81" s="276"/>
      <c r="AD81" s="276"/>
      <c r="AE81" s="276"/>
      <c r="AF81" s="276"/>
      <c r="AG81" s="276"/>
      <c r="AH81" s="276"/>
      <c r="AL81" s="276"/>
      <c r="AM81" s="276"/>
      <c r="AN81" s="276"/>
      <c r="AO81" s="276"/>
      <c r="AP81" s="276"/>
      <c r="AQ81" s="276"/>
      <c r="AR81" s="276"/>
      <c r="AS81" s="276"/>
    </row>
    <row r="82" spans="20:45" x14ac:dyDescent="0.25">
      <c r="T82" s="276"/>
      <c r="U82" s="276"/>
      <c r="V82" s="276"/>
      <c r="W82" s="276"/>
      <c r="X82" s="276"/>
      <c r="Y82" s="276"/>
      <c r="Z82" s="276"/>
      <c r="AA82" s="276"/>
      <c r="AB82" s="276"/>
      <c r="AC82" s="276"/>
      <c r="AD82" s="276"/>
      <c r="AE82" s="276"/>
      <c r="AF82" s="276"/>
      <c r="AG82" s="276"/>
      <c r="AH82" s="276"/>
      <c r="AL82" s="276"/>
      <c r="AM82" s="276"/>
      <c r="AN82" s="276"/>
      <c r="AO82" s="276"/>
      <c r="AP82" s="276"/>
      <c r="AQ82" s="276"/>
      <c r="AR82" s="276"/>
      <c r="AS82" s="276"/>
    </row>
    <row r="83" spans="20:45" x14ac:dyDescent="0.25">
      <c r="T83" s="276"/>
      <c r="U83" s="276"/>
      <c r="V83" s="276"/>
      <c r="W83" s="276"/>
      <c r="X83" s="276"/>
      <c r="Y83" s="276"/>
      <c r="Z83" s="276"/>
      <c r="AA83" s="276"/>
      <c r="AB83" s="276"/>
      <c r="AC83" s="276"/>
      <c r="AD83" s="276"/>
      <c r="AE83" s="276"/>
      <c r="AF83" s="276"/>
      <c r="AG83" s="276"/>
      <c r="AH83" s="276"/>
      <c r="AL83" s="276"/>
      <c r="AM83" s="276"/>
      <c r="AN83" s="276"/>
      <c r="AO83" s="276"/>
      <c r="AP83" s="276"/>
      <c r="AQ83" s="276"/>
      <c r="AR83" s="276"/>
      <c r="AS83" s="276"/>
    </row>
    <row r="84" spans="20:45" x14ac:dyDescent="0.25">
      <c r="T84" s="276"/>
      <c r="U84" s="276"/>
      <c r="V84" s="276"/>
      <c r="W84" s="276"/>
      <c r="X84" s="276"/>
      <c r="Y84" s="276"/>
      <c r="Z84" s="276"/>
      <c r="AA84" s="276"/>
      <c r="AB84" s="276"/>
      <c r="AC84" s="276"/>
      <c r="AD84" s="276"/>
      <c r="AE84" s="276"/>
      <c r="AF84" s="276"/>
      <c r="AG84" s="276"/>
      <c r="AH84" s="276"/>
      <c r="AL84" s="276"/>
      <c r="AM84" s="276"/>
      <c r="AN84" s="276"/>
      <c r="AO84" s="276"/>
      <c r="AP84" s="276"/>
      <c r="AQ84" s="276"/>
      <c r="AR84" s="276"/>
      <c r="AS84" s="276"/>
    </row>
    <row r="85" spans="20:45" x14ac:dyDescent="0.25">
      <c r="T85" s="276"/>
      <c r="U85" s="276"/>
      <c r="V85" s="276"/>
      <c r="W85" s="276"/>
      <c r="X85" s="276"/>
      <c r="Y85" s="276"/>
      <c r="Z85" s="276"/>
      <c r="AA85" s="276"/>
      <c r="AB85" s="276"/>
      <c r="AC85" s="276"/>
      <c r="AD85" s="276"/>
      <c r="AE85" s="276"/>
      <c r="AF85" s="276"/>
      <c r="AG85" s="276"/>
      <c r="AH85" s="276"/>
      <c r="AL85" s="276"/>
      <c r="AM85" s="276"/>
      <c r="AN85" s="276"/>
      <c r="AO85" s="276"/>
      <c r="AP85" s="276"/>
      <c r="AQ85" s="276"/>
      <c r="AR85" s="276"/>
      <c r="AS85" s="276"/>
    </row>
    <row r="86" spans="20:45" x14ac:dyDescent="0.25">
      <c r="T86" s="276"/>
      <c r="U86" s="276"/>
      <c r="V86" s="276"/>
      <c r="W86" s="276"/>
      <c r="X86" s="276"/>
      <c r="Y86" s="276"/>
      <c r="Z86" s="276"/>
      <c r="AA86" s="276"/>
      <c r="AB86" s="276"/>
      <c r="AC86" s="276"/>
      <c r="AD86" s="276"/>
      <c r="AE86" s="276"/>
      <c r="AF86" s="276"/>
      <c r="AG86" s="276"/>
      <c r="AH86" s="276"/>
      <c r="AL86" s="276"/>
      <c r="AM86" s="276"/>
      <c r="AN86" s="276"/>
      <c r="AO86" s="276"/>
      <c r="AP86" s="276"/>
      <c r="AQ86" s="276"/>
      <c r="AR86" s="276"/>
      <c r="AS86" s="276"/>
    </row>
    <row r="87" spans="20:45" x14ac:dyDescent="0.25">
      <c r="T87" s="276"/>
      <c r="U87" s="276"/>
      <c r="V87" s="276"/>
      <c r="W87" s="276"/>
      <c r="X87" s="276"/>
      <c r="Y87" s="276"/>
      <c r="Z87" s="276"/>
      <c r="AA87" s="276"/>
      <c r="AB87" s="276"/>
      <c r="AC87" s="276"/>
      <c r="AD87" s="276"/>
      <c r="AE87" s="276"/>
      <c r="AF87" s="276"/>
      <c r="AG87" s="276"/>
      <c r="AH87" s="276"/>
      <c r="AL87" s="276"/>
      <c r="AM87" s="276"/>
      <c r="AN87" s="276"/>
      <c r="AO87" s="276"/>
      <c r="AP87" s="276"/>
      <c r="AQ87" s="276"/>
      <c r="AR87" s="276"/>
      <c r="AS87" s="276"/>
    </row>
    <row r="88" spans="20:45" x14ac:dyDescent="0.25">
      <c r="T88" s="276"/>
      <c r="U88" s="276"/>
      <c r="V88" s="276"/>
      <c r="W88" s="276"/>
      <c r="X88" s="276"/>
      <c r="Y88" s="276"/>
      <c r="Z88" s="276"/>
      <c r="AA88" s="276"/>
      <c r="AB88" s="276"/>
      <c r="AC88" s="276"/>
      <c r="AD88" s="276"/>
      <c r="AE88" s="276"/>
      <c r="AF88" s="276"/>
      <c r="AG88" s="276"/>
      <c r="AH88" s="276"/>
      <c r="AL88" s="276"/>
      <c r="AM88" s="276"/>
      <c r="AN88" s="276"/>
      <c r="AO88" s="276"/>
      <c r="AP88" s="276"/>
      <c r="AQ88" s="276"/>
      <c r="AR88" s="276"/>
      <c r="AS88" s="276"/>
    </row>
    <row r="89" spans="20:45" x14ac:dyDescent="0.25">
      <c r="T89" s="276"/>
      <c r="U89" s="276"/>
      <c r="V89" s="276"/>
      <c r="W89" s="276"/>
      <c r="X89" s="276"/>
      <c r="Y89" s="276"/>
      <c r="Z89" s="276"/>
      <c r="AA89" s="276"/>
      <c r="AB89" s="276"/>
      <c r="AC89" s="276"/>
      <c r="AD89" s="276"/>
      <c r="AE89" s="276"/>
      <c r="AF89" s="276"/>
      <c r="AG89" s="276"/>
      <c r="AH89" s="276"/>
      <c r="AL89" s="276"/>
      <c r="AM89" s="276"/>
      <c r="AN89" s="276"/>
      <c r="AO89" s="276"/>
      <c r="AP89" s="276"/>
      <c r="AQ89" s="276"/>
      <c r="AR89" s="276"/>
      <c r="AS89" s="276"/>
    </row>
    <row r="90" spans="20:45" x14ac:dyDescent="0.25">
      <c r="T90" s="276"/>
      <c r="U90" s="276"/>
      <c r="V90" s="276"/>
      <c r="W90" s="276"/>
      <c r="X90" s="276"/>
      <c r="Y90" s="276"/>
      <c r="Z90" s="276"/>
      <c r="AA90" s="276"/>
      <c r="AB90" s="276"/>
      <c r="AC90" s="276"/>
      <c r="AD90" s="276"/>
      <c r="AE90" s="276"/>
      <c r="AF90" s="276"/>
      <c r="AG90" s="276"/>
      <c r="AH90" s="276"/>
      <c r="AL90" s="276"/>
      <c r="AM90" s="276"/>
      <c r="AN90" s="276"/>
      <c r="AO90" s="276"/>
      <c r="AP90" s="276"/>
      <c r="AQ90" s="276"/>
      <c r="AR90" s="276"/>
      <c r="AS90" s="276"/>
    </row>
    <row r="91" spans="20:45" x14ac:dyDescent="0.25">
      <c r="T91" s="276"/>
      <c r="U91" s="276"/>
      <c r="V91" s="276"/>
      <c r="W91" s="276"/>
      <c r="X91" s="276"/>
      <c r="Y91" s="276"/>
      <c r="Z91" s="276"/>
      <c r="AA91" s="276"/>
      <c r="AB91" s="276"/>
      <c r="AC91" s="276"/>
      <c r="AD91" s="276"/>
      <c r="AE91" s="276"/>
      <c r="AF91" s="276"/>
      <c r="AG91" s="276"/>
      <c r="AH91" s="276"/>
      <c r="AL91" s="276"/>
      <c r="AM91" s="276"/>
      <c r="AN91" s="276"/>
      <c r="AO91" s="276"/>
      <c r="AP91" s="276"/>
      <c r="AQ91" s="276"/>
      <c r="AR91" s="276"/>
      <c r="AS91" s="276"/>
    </row>
    <row r="92" spans="20:45" x14ac:dyDescent="0.25">
      <c r="T92" s="276"/>
      <c r="U92" s="276"/>
      <c r="V92" s="276"/>
      <c r="W92" s="276"/>
      <c r="X92" s="276"/>
      <c r="Y92" s="276"/>
      <c r="Z92" s="276"/>
      <c r="AA92" s="276"/>
      <c r="AB92" s="276"/>
      <c r="AC92" s="276"/>
      <c r="AD92" s="276"/>
      <c r="AE92" s="276"/>
      <c r="AF92" s="276"/>
      <c r="AG92" s="276"/>
      <c r="AH92" s="276"/>
      <c r="AL92" s="276"/>
      <c r="AM92" s="276"/>
      <c r="AN92" s="276"/>
      <c r="AO92" s="276"/>
      <c r="AP92" s="276"/>
      <c r="AQ92" s="276"/>
      <c r="AR92" s="276"/>
      <c r="AS92" s="276"/>
    </row>
    <row r="93" spans="20:45" x14ac:dyDescent="0.25">
      <c r="T93" s="276"/>
      <c r="U93" s="276"/>
      <c r="V93" s="276"/>
      <c r="W93" s="276"/>
      <c r="X93" s="276"/>
      <c r="Y93" s="276"/>
      <c r="Z93" s="276"/>
      <c r="AA93" s="276"/>
      <c r="AB93" s="276"/>
      <c r="AC93" s="276"/>
      <c r="AD93" s="276"/>
      <c r="AE93" s="276"/>
      <c r="AF93" s="276"/>
      <c r="AG93" s="276"/>
      <c r="AH93" s="276"/>
      <c r="AL93" s="276"/>
      <c r="AM93" s="276"/>
      <c r="AN93" s="276"/>
      <c r="AO93" s="276"/>
      <c r="AP93" s="276"/>
      <c r="AQ93" s="276"/>
      <c r="AR93" s="276"/>
      <c r="AS93" s="276"/>
    </row>
    <row r="94" spans="20:45" x14ac:dyDescent="0.25">
      <c r="T94" s="276"/>
      <c r="U94" s="276"/>
      <c r="V94" s="276"/>
      <c r="W94" s="276"/>
      <c r="X94" s="276"/>
      <c r="Y94" s="276"/>
      <c r="Z94" s="276"/>
      <c r="AA94" s="276"/>
      <c r="AB94" s="276"/>
      <c r="AC94" s="276"/>
      <c r="AD94" s="276"/>
      <c r="AE94" s="276"/>
      <c r="AF94" s="276"/>
      <c r="AG94" s="276"/>
      <c r="AH94" s="276"/>
      <c r="AL94" s="276"/>
      <c r="AM94" s="276"/>
      <c r="AN94" s="276"/>
      <c r="AO94" s="276"/>
      <c r="AP94" s="276"/>
      <c r="AQ94" s="276"/>
      <c r="AR94" s="276"/>
      <c r="AS94" s="276"/>
    </row>
    <row r="95" spans="20:45" x14ac:dyDescent="0.25">
      <c r="T95" s="276"/>
      <c r="U95" s="276"/>
      <c r="V95" s="276"/>
      <c r="W95" s="276"/>
      <c r="X95" s="276"/>
      <c r="Y95" s="276"/>
      <c r="Z95" s="276"/>
      <c r="AA95" s="276"/>
      <c r="AB95" s="276"/>
      <c r="AC95" s="276"/>
      <c r="AD95" s="276"/>
      <c r="AE95" s="276"/>
      <c r="AF95" s="276"/>
      <c r="AG95" s="276"/>
      <c r="AH95" s="276"/>
      <c r="AL95" s="276"/>
      <c r="AM95" s="276"/>
      <c r="AN95" s="276"/>
      <c r="AO95" s="276"/>
      <c r="AP95" s="276"/>
      <c r="AQ95" s="276"/>
      <c r="AR95" s="276"/>
      <c r="AS95" s="276"/>
    </row>
    <row r="96" spans="20:45" x14ac:dyDescent="0.25">
      <c r="T96" s="276"/>
      <c r="U96" s="276"/>
      <c r="V96" s="276"/>
      <c r="W96" s="276"/>
      <c r="X96" s="276"/>
      <c r="Y96" s="276"/>
      <c r="Z96" s="276"/>
      <c r="AA96" s="276"/>
      <c r="AB96" s="276"/>
      <c r="AC96" s="276"/>
      <c r="AD96" s="276"/>
      <c r="AE96" s="276"/>
      <c r="AF96" s="276"/>
      <c r="AG96" s="276"/>
      <c r="AH96" s="276"/>
      <c r="AL96" s="276"/>
      <c r="AM96" s="276"/>
      <c r="AN96" s="276"/>
      <c r="AO96" s="276"/>
      <c r="AP96" s="276"/>
      <c r="AQ96" s="276"/>
      <c r="AR96" s="276"/>
      <c r="AS96" s="276"/>
    </row>
    <row r="97" spans="20:45" x14ac:dyDescent="0.25">
      <c r="T97" s="276"/>
      <c r="U97" s="276"/>
      <c r="V97" s="276"/>
      <c r="W97" s="276"/>
      <c r="X97" s="276"/>
      <c r="Y97" s="276"/>
      <c r="Z97" s="276"/>
      <c r="AA97" s="276"/>
      <c r="AB97" s="276"/>
      <c r="AC97" s="276"/>
      <c r="AD97" s="276"/>
      <c r="AE97" s="276"/>
      <c r="AF97" s="276"/>
      <c r="AG97" s="276"/>
      <c r="AH97" s="276"/>
      <c r="AL97" s="276"/>
      <c r="AM97" s="276"/>
      <c r="AN97" s="276"/>
      <c r="AO97" s="276"/>
      <c r="AP97" s="276"/>
      <c r="AQ97" s="276"/>
      <c r="AR97" s="276"/>
      <c r="AS97" s="276"/>
    </row>
    <row r="98" spans="20:45" x14ac:dyDescent="0.25">
      <c r="T98" s="276"/>
      <c r="U98" s="276"/>
      <c r="V98" s="276"/>
      <c r="W98" s="276"/>
      <c r="X98" s="276"/>
      <c r="Y98" s="276"/>
      <c r="Z98" s="276"/>
      <c r="AA98" s="276"/>
      <c r="AB98" s="276"/>
      <c r="AC98" s="276"/>
      <c r="AD98" s="276"/>
      <c r="AE98" s="276"/>
      <c r="AF98" s="276"/>
      <c r="AG98" s="276"/>
      <c r="AH98" s="276"/>
      <c r="AL98" s="276"/>
      <c r="AM98" s="276"/>
      <c r="AN98" s="276"/>
      <c r="AO98" s="276"/>
      <c r="AP98" s="276"/>
      <c r="AQ98" s="276"/>
      <c r="AR98" s="276"/>
      <c r="AS98" s="276"/>
    </row>
    <row r="99" spans="20:45" x14ac:dyDescent="0.25">
      <c r="T99" s="276"/>
      <c r="U99" s="276"/>
      <c r="V99" s="276"/>
      <c r="W99" s="276"/>
      <c r="X99" s="276"/>
      <c r="Y99" s="276"/>
      <c r="Z99" s="276"/>
      <c r="AA99" s="276"/>
      <c r="AB99" s="276"/>
      <c r="AC99" s="276"/>
      <c r="AD99" s="276"/>
      <c r="AE99" s="276"/>
      <c r="AF99" s="276"/>
      <c r="AG99" s="276"/>
      <c r="AH99" s="276"/>
      <c r="AL99" s="276"/>
      <c r="AM99" s="276"/>
      <c r="AN99" s="276"/>
      <c r="AO99" s="276"/>
      <c r="AP99" s="276"/>
      <c r="AQ99" s="276"/>
      <c r="AR99" s="276"/>
      <c r="AS99" s="276"/>
    </row>
    <row r="100" spans="20:45" x14ac:dyDescent="0.25">
      <c r="T100" s="276"/>
      <c r="U100" s="276"/>
      <c r="V100" s="276"/>
      <c r="W100" s="276"/>
      <c r="X100" s="276"/>
      <c r="Y100" s="276"/>
      <c r="Z100" s="276"/>
      <c r="AA100" s="276"/>
      <c r="AB100" s="276"/>
      <c r="AC100" s="276"/>
      <c r="AD100" s="276"/>
      <c r="AE100" s="276"/>
      <c r="AF100" s="276"/>
      <c r="AG100" s="276"/>
      <c r="AH100" s="276"/>
      <c r="AL100" s="276"/>
      <c r="AM100" s="276"/>
      <c r="AN100" s="276"/>
      <c r="AO100" s="276"/>
      <c r="AP100" s="276"/>
      <c r="AQ100" s="276"/>
      <c r="AR100" s="276"/>
      <c r="AS100" s="276"/>
    </row>
    <row r="101" spans="20:45" x14ac:dyDescent="0.25">
      <c r="T101" s="276"/>
      <c r="U101" s="276"/>
      <c r="V101" s="276"/>
      <c r="W101" s="276"/>
      <c r="X101" s="276"/>
      <c r="Y101" s="276"/>
      <c r="Z101" s="276"/>
      <c r="AA101" s="276"/>
      <c r="AB101" s="276"/>
      <c r="AC101" s="276"/>
      <c r="AD101" s="276"/>
      <c r="AE101" s="276"/>
      <c r="AF101" s="276"/>
      <c r="AG101" s="276"/>
      <c r="AH101" s="276"/>
      <c r="AL101" s="276"/>
      <c r="AM101" s="276"/>
      <c r="AN101" s="276"/>
      <c r="AO101" s="276"/>
      <c r="AP101" s="276"/>
      <c r="AQ101" s="276"/>
      <c r="AR101" s="276"/>
      <c r="AS101" s="276"/>
    </row>
    <row r="102" spans="20:45" x14ac:dyDescent="0.25">
      <c r="T102" s="276"/>
      <c r="U102" s="276"/>
      <c r="V102" s="276"/>
      <c r="W102" s="276"/>
      <c r="X102" s="276"/>
      <c r="Y102" s="276"/>
      <c r="Z102" s="276"/>
      <c r="AA102" s="276"/>
      <c r="AB102" s="276"/>
      <c r="AC102" s="276"/>
      <c r="AD102" s="276"/>
      <c r="AE102" s="276"/>
      <c r="AF102" s="276"/>
      <c r="AG102" s="276"/>
      <c r="AH102" s="276"/>
      <c r="AL102" s="276"/>
      <c r="AM102" s="276"/>
      <c r="AN102" s="276"/>
      <c r="AO102" s="276"/>
      <c r="AP102" s="276"/>
      <c r="AQ102" s="276"/>
      <c r="AR102" s="276"/>
      <c r="AS102" s="276"/>
    </row>
    <row r="103" spans="20:45" x14ac:dyDescent="0.25">
      <c r="T103" s="276"/>
      <c r="U103" s="276"/>
      <c r="V103" s="276"/>
      <c r="W103" s="276"/>
      <c r="X103" s="276"/>
      <c r="Y103" s="276"/>
      <c r="Z103" s="276"/>
      <c r="AA103" s="276"/>
      <c r="AB103" s="276"/>
      <c r="AC103" s="276"/>
      <c r="AD103" s="276"/>
      <c r="AE103" s="276"/>
      <c r="AF103" s="276"/>
      <c r="AG103" s="276"/>
      <c r="AH103" s="276"/>
      <c r="AL103" s="276"/>
      <c r="AM103" s="276"/>
      <c r="AN103" s="276"/>
      <c r="AO103" s="276"/>
      <c r="AP103" s="276"/>
      <c r="AQ103" s="276"/>
      <c r="AR103" s="276"/>
      <c r="AS103" s="276"/>
    </row>
    <row r="104" spans="20:45" x14ac:dyDescent="0.25">
      <c r="T104" s="276"/>
      <c r="U104" s="276"/>
      <c r="V104" s="276"/>
      <c r="W104" s="276"/>
      <c r="X104" s="276"/>
      <c r="Y104" s="276"/>
      <c r="Z104" s="276"/>
      <c r="AA104" s="276"/>
      <c r="AB104" s="276"/>
      <c r="AC104" s="276"/>
      <c r="AD104" s="276"/>
      <c r="AE104" s="276"/>
      <c r="AF104" s="276"/>
      <c r="AG104" s="276"/>
      <c r="AH104" s="276"/>
      <c r="AL104" s="276"/>
      <c r="AM104" s="276"/>
      <c r="AN104" s="276"/>
      <c r="AO104" s="276"/>
      <c r="AP104" s="276"/>
      <c r="AQ104" s="276"/>
      <c r="AR104" s="276"/>
      <c r="AS104" s="276"/>
    </row>
    <row r="105" spans="20:45" x14ac:dyDescent="0.25">
      <c r="T105" s="276"/>
      <c r="U105" s="276"/>
      <c r="V105" s="276"/>
      <c r="W105" s="276"/>
      <c r="X105" s="276"/>
      <c r="Y105" s="276"/>
      <c r="Z105" s="276"/>
      <c r="AA105" s="276"/>
      <c r="AB105" s="276"/>
      <c r="AC105" s="276"/>
      <c r="AD105" s="276"/>
      <c r="AE105" s="276"/>
      <c r="AF105" s="276"/>
      <c r="AG105" s="276"/>
      <c r="AH105" s="276"/>
      <c r="AL105" s="276"/>
      <c r="AM105" s="276"/>
      <c r="AN105" s="276"/>
      <c r="AO105" s="276"/>
      <c r="AP105" s="276"/>
      <c r="AQ105" s="276"/>
      <c r="AR105" s="276"/>
      <c r="AS105" s="276"/>
    </row>
    <row r="106" spans="20:45" x14ac:dyDescent="0.25">
      <c r="T106" s="276"/>
      <c r="U106" s="276"/>
      <c r="V106" s="276"/>
      <c r="W106" s="276"/>
      <c r="X106" s="276"/>
      <c r="Y106" s="276"/>
      <c r="Z106" s="276"/>
      <c r="AA106" s="276"/>
      <c r="AB106" s="276"/>
      <c r="AC106" s="276"/>
      <c r="AD106" s="276"/>
      <c r="AE106" s="276"/>
      <c r="AF106" s="276"/>
      <c r="AG106" s="276"/>
      <c r="AH106" s="276"/>
      <c r="AL106" s="276"/>
      <c r="AM106" s="276"/>
      <c r="AN106" s="276"/>
      <c r="AO106" s="276"/>
      <c r="AP106" s="276"/>
      <c r="AQ106" s="276"/>
      <c r="AR106" s="276"/>
      <c r="AS106" s="276"/>
    </row>
    <row r="107" spans="20:45" x14ac:dyDescent="0.25">
      <c r="T107" s="276"/>
      <c r="U107" s="276"/>
      <c r="V107" s="276"/>
      <c r="W107" s="276"/>
      <c r="X107" s="276"/>
      <c r="Y107" s="276"/>
      <c r="Z107" s="276"/>
      <c r="AA107" s="276"/>
      <c r="AB107" s="276"/>
      <c r="AC107" s="276"/>
      <c r="AD107" s="276"/>
      <c r="AE107" s="276"/>
      <c r="AF107" s="276"/>
      <c r="AG107" s="276"/>
      <c r="AH107" s="276"/>
      <c r="AL107" s="276"/>
      <c r="AM107" s="276"/>
      <c r="AN107" s="276"/>
      <c r="AO107" s="276"/>
      <c r="AP107" s="276"/>
      <c r="AQ107" s="276"/>
      <c r="AR107" s="276"/>
      <c r="AS107" s="276"/>
    </row>
    <row r="108" spans="20:45" x14ac:dyDescent="0.25">
      <c r="T108" s="276"/>
      <c r="U108" s="276"/>
      <c r="V108" s="276"/>
      <c r="W108" s="276"/>
      <c r="X108" s="276"/>
      <c r="Y108" s="276"/>
      <c r="Z108" s="276"/>
      <c r="AA108" s="276"/>
      <c r="AB108" s="276"/>
      <c r="AC108" s="276"/>
      <c r="AD108" s="276"/>
      <c r="AE108" s="276"/>
      <c r="AF108" s="276"/>
      <c r="AG108" s="276"/>
      <c r="AH108" s="276"/>
      <c r="AL108" s="276"/>
      <c r="AM108" s="276"/>
      <c r="AN108" s="276"/>
      <c r="AO108" s="276"/>
      <c r="AP108" s="276"/>
      <c r="AQ108" s="276"/>
      <c r="AR108" s="276"/>
      <c r="AS108" s="276"/>
    </row>
    <row r="109" spans="20:45" x14ac:dyDescent="0.25">
      <c r="T109" s="276"/>
      <c r="U109" s="276"/>
      <c r="V109" s="276"/>
      <c r="W109" s="276"/>
      <c r="X109" s="276"/>
      <c r="Y109" s="276"/>
      <c r="Z109" s="276"/>
      <c r="AA109" s="276"/>
      <c r="AB109" s="276"/>
      <c r="AC109" s="276"/>
      <c r="AD109" s="276"/>
      <c r="AE109" s="276"/>
      <c r="AF109" s="276"/>
      <c r="AG109" s="276"/>
      <c r="AH109" s="276"/>
      <c r="AL109" s="276"/>
      <c r="AM109" s="276"/>
      <c r="AN109" s="276"/>
      <c r="AO109" s="276"/>
      <c r="AP109" s="276"/>
      <c r="AQ109" s="276"/>
      <c r="AR109" s="276"/>
      <c r="AS109" s="276"/>
    </row>
    <row r="110" spans="20:45" x14ac:dyDescent="0.25">
      <c r="T110" s="276"/>
      <c r="U110" s="276"/>
      <c r="V110" s="276"/>
      <c r="W110" s="276"/>
      <c r="X110" s="276"/>
      <c r="Y110" s="276"/>
      <c r="Z110" s="276"/>
      <c r="AA110" s="276"/>
      <c r="AB110" s="276"/>
      <c r="AC110" s="276"/>
      <c r="AD110" s="276"/>
      <c r="AE110" s="276"/>
      <c r="AF110" s="276"/>
      <c r="AG110" s="276"/>
      <c r="AH110" s="276"/>
      <c r="AL110" s="276"/>
      <c r="AM110" s="276"/>
      <c r="AN110" s="276"/>
      <c r="AO110" s="276"/>
      <c r="AP110" s="276"/>
      <c r="AQ110" s="276"/>
      <c r="AR110" s="276"/>
      <c r="AS110" s="276"/>
    </row>
    <row r="111" spans="20:45" x14ac:dyDescent="0.25">
      <c r="T111" s="276"/>
      <c r="U111" s="276"/>
      <c r="V111" s="276"/>
      <c r="W111" s="276"/>
      <c r="X111" s="276"/>
      <c r="Y111" s="276"/>
      <c r="Z111" s="276"/>
      <c r="AA111" s="276"/>
      <c r="AB111" s="276"/>
      <c r="AC111" s="276"/>
      <c r="AD111" s="276"/>
      <c r="AE111" s="276"/>
      <c r="AF111" s="276"/>
      <c r="AG111" s="276"/>
      <c r="AH111" s="276"/>
      <c r="AL111" s="276"/>
      <c r="AM111" s="276"/>
      <c r="AN111" s="276"/>
      <c r="AO111" s="276"/>
      <c r="AP111" s="276"/>
      <c r="AQ111" s="276"/>
      <c r="AR111" s="276"/>
      <c r="AS111" s="276"/>
    </row>
    <row r="112" spans="20:45" x14ac:dyDescent="0.25">
      <c r="T112" s="276"/>
      <c r="U112" s="276"/>
      <c r="V112" s="276"/>
      <c r="W112" s="276"/>
      <c r="X112" s="276"/>
      <c r="Y112" s="276"/>
      <c r="Z112" s="276"/>
      <c r="AA112" s="276"/>
      <c r="AB112" s="276"/>
      <c r="AC112" s="276"/>
      <c r="AD112" s="276"/>
      <c r="AE112" s="276"/>
      <c r="AF112" s="276"/>
      <c r="AG112" s="276"/>
      <c r="AH112" s="276"/>
      <c r="AL112" s="276"/>
      <c r="AM112" s="276"/>
      <c r="AN112" s="276"/>
      <c r="AO112" s="276"/>
      <c r="AP112" s="276"/>
      <c r="AQ112" s="276"/>
      <c r="AR112" s="276"/>
      <c r="AS112" s="276"/>
    </row>
    <row r="113" spans="20:45" x14ac:dyDescent="0.25">
      <c r="T113" s="276"/>
      <c r="U113" s="276"/>
      <c r="V113" s="276"/>
      <c r="W113" s="276"/>
      <c r="X113" s="276"/>
      <c r="Y113" s="276"/>
      <c r="Z113" s="276"/>
      <c r="AA113" s="276"/>
      <c r="AB113" s="276"/>
      <c r="AC113" s="276"/>
      <c r="AD113" s="276"/>
      <c r="AE113" s="276"/>
      <c r="AF113" s="276"/>
      <c r="AG113" s="276"/>
      <c r="AH113" s="276"/>
      <c r="AL113" s="276"/>
      <c r="AM113" s="276"/>
      <c r="AN113" s="276"/>
      <c r="AO113" s="276"/>
      <c r="AP113" s="276"/>
      <c r="AQ113" s="276"/>
      <c r="AR113" s="276"/>
      <c r="AS113" s="276"/>
    </row>
    <row r="114" spans="20:45" x14ac:dyDescent="0.25">
      <c r="T114" s="276"/>
      <c r="U114" s="276"/>
      <c r="V114" s="276"/>
      <c r="W114" s="276"/>
      <c r="X114" s="276"/>
      <c r="Y114" s="276"/>
      <c r="Z114" s="276"/>
      <c r="AA114" s="276"/>
      <c r="AB114" s="276"/>
      <c r="AC114" s="276"/>
      <c r="AD114" s="276"/>
      <c r="AE114" s="276"/>
      <c r="AF114" s="276"/>
      <c r="AG114" s="276"/>
      <c r="AH114" s="276"/>
      <c r="AL114" s="276"/>
      <c r="AM114" s="276"/>
      <c r="AN114" s="276"/>
      <c r="AO114" s="276"/>
      <c r="AP114" s="276"/>
      <c r="AQ114" s="276"/>
      <c r="AR114" s="276"/>
      <c r="AS114" s="276"/>
    </row>
    <row r="115" spans="20:45" x14ac:dyDescent="0.25">
      <c r="T115" s="276"/>
      <c r="U115" s="276"/>
      <c r="V115" s="276"/>
      <c r="W115" s="276"/>
      <c r="X115" s="276"/>
      <c r="Y115" s="276"/>
      <c r="Z115" s="276"/>
      <c r="AA115" s="276"/>
      <c r="AB115" s="276"/>
      <c r="AC115" s="276"/>
      <c r="AD115" s="276"/>
      <c r="AE115" s="276"/>
      <c r="AF115" s="276"/>
      <c r="AG115" s="276"/>
      <c r="AH115" s="276"/>
      <c r="AL115" s="276"/>
      <c r="AM115" s="276"/>
      <c r="AN115" s="276"/>
      <c r="AO115" s="276"/>
      <c r="AP115" s="276"/>
      <c r="AQ115" s="276"/>
      <c r="AR115" s="276"/>
      <c r="AS115" s="276"/>
    </row>
    <row r="116" spans="20:45" x14ac:dyDescent="0.25">
      <c r="T116" s="276"/>
      <c r="U116" s="276"/>
      <c r="V116" s="276"/>
      <c r="W116" s="276"/>
      <c r="X116" s="276"/>
      <c r="Y116" s="276"/>
      <c r="Z116" s="276"/>
      <c r="AA116" s="276"/>
      <c r="AB116" s="276"/>
      <c r="AC116" s="276"/>
      <c r="AD116" s="276"/>
      <c r="AE116" s="276"/>
      <c r="AF116" s="276"/>
      <c r="AG116" s="276"/>
      <c r="AH116" s="276"/>
      <c r="AL116" s="276"/>
      <c r="AM116" s="276"/>
      <c r="AN116" s="276"/>
      <c r="AO116" s="276"/>
      <c r="AP116" s="276"/>
      <c r="AQ116" s="276"/>
      <c r="AR116" s="276"/>
      <c r="AS116" s="276"/>
    </row>
    <row r="117" spans="20:45" x14ac:dyDescent="0.25">
      <c r="T117" s="276"/>
      <c r="U117" s="276"/>
      <c r="V117" s="276"/>
      <c r="W117" s="276"/>
      <c r="X117" s="276"/>
      <c r="Y117" s="276"/>
      <c r="Z117" s="276"/>
      <c r="AA117" s="276"/>
      <c r="AB117" s="276"/>
      <c r="AC117" s="276"/>
      <c r="AD117" s="276"/>
      <c r="AE117" s="276"/>
      <c r="AF117" s="276"/>
      <c r="AG117" s="276"/>
      <c r="AH117" s="276"/>
      <c r="AL117" s="276"/>
      <c r="AM117" s="276"/>
      <c r="AN117" s="276"/>
      <c r="AO117" s="276"/>
      <c r="AP117" s="276"/>
      <c r="AQ117" s="276"/>
      <c r="AR117" s="276"/>
      <c r="AS117" s="276"/>
    </row>
    <row r="118" spans="20:45" x14ac:dyDescent="0.25">
      <c r="T118" s="276"/>
      <c r="U118" s="276"/>
      <c r="V118" s="276"/>
      <c r="W118" s="276"/>
      <c r="X118" s="276"/>
      <c r="Y118" s="276"/>
      <c r="Z118" s="276"/>
      <c r="AA118" s="276"/>
      <c r="AB118" s="276"/>
      <c r="AC118" s="276"/>
      <c r="AD118" s="276"/>
      <c r="AE118" s="276"/>
      <c r="AF118" s="276"/>
      <c r="AG118" s="276"/>
      <c r="AH118" s="276"/>
      <c r="AL118" s="276"/>
      <c r="AM118" s="276"/>
      <c r="AN118" s="276"/>
      <c r="AO118" s="276"/>
      <c r="AP118" s="276"/>
      <c r="AQ118" s="276"/>
      <c r="AR118" s="276"/>
      <c r="AS118" s="276"/>
    </row>
    <row r="119" spans="20:45" x14ac:dyDescent="0.25">
      <c r="T119" s="276"/>
      <c r="U119" s="276"/>
      <c r="V119" s="276"/>
      <c r="W119" s="276"/>
      <c r="X119" s="276"/>
      <c r="Y119" s="276"/>
      <c r="Z119" s="276"/>
      <c r="AA119" s="276"/>
      <c r="AB119" s="276"/>
      <c r="AC119" s="276"/>
      <c r="AD119" s="276"/>
      <c r="AE119" s="276"/>
      <c r="AF119" s="276"/>
      <c r="AG119" s="276"/>
      <c r="AH119" s="276"/>
      <c r="AL119" s="276"/>
      <c r="AM119" s="276"/>
      <c r="AN119" s="276"/>
      <c r="AO119" s="276"/>
      <c r="AP119" s="276"/>
      <c r="AQ119" s="276"/>
      <c r="AR119" s="276"/>
      <c r="AS119" s="276"/>
    </row>
    <row r="120" spans="20:45" x14ac:dyDescent="0.25">
      <c r="T120" s="276"/>
      <c r="U120" s="276"/>
      <c r="V120" s="276"/>
      <c r="W120" s="276"/>
      <c r="X120" s="276"/>
      <c r="Y120" s="276"/>
      <c r="Z120" s="276"/>
      <c r="AA120" s="276"/>
      <c r="AB120" s="276"/>
      <c r="AC120" s="276"/>
      <c r="AD120" s="276"/>
      <c r="AE120" s="276"/>
      <c r="AF120" s="276"/>
      <c r="AG120" s="276"/>
      <c r="AH120" s="276"/>
      <c r="AL120" s="276"/>
      <c r="AM120" s="276"/>
      <c r="AN120" s="276"/>
      <c r="AO120" s="276"/>
      <c r="AP120" s="276"/>
      <c r="AQ120" s="276"/>
      <c r="AR120" s="276"/>
      <c r="AS120" s="276"/>
    </row>
    <row r="121" spans="20:45" x14ac:dyDescent="0.25">
      <c r="T121" s="276"/>
      <c r="U121" s="276"/>
      <c r="V121" s="276"/>
      <c r="W121" s="276"/>
      <c r="X121" s="276"/>
      <c r="Y121" s="276"/>
      <c r="Z121" s="276"/>
      <c r="AA121" s="276"/>
      <c r="AB121" s="276"/>
      <c r="AC121" s="276"/>
      <c r="AD121" s="276"/>
      <c r="AE121" s="276"/>
      <c r="AF121" s="276"/>
      <c r="AG121" s="276"/>
      <c r="AH121" s="276"/>
      <c r="AL121" s="276"/>
      <c r="AM121" s="276"/>
      <c r="AN121" s="276"/>
      <c r="AO121" s="276"/>
      <c r="AP121" s="276"/>
      <c r="AQ121" s="276"/>
      <c r="AR121" s="276"/>
      <c r="AS121" s="276"/>
    </row>
    <row r="122" spans="20:45" x14ac:dyDescent="0.25">
      <c r="T122" s="276"/>
      <c r="U122" s="276"/>
      <c r="V122" s="276"/>
      <c r="W122" s="276"/>
      <c r="X122" s="276"/>
      <c r="Y122" s="276"/>
      <c r="Z122" s="276"/>
      <c r="AA122" s="276"/>
      <c r="AB122" s="276"/>
      <c r="AC122" s="276"/>
      <c r="AD122" s="276"/>
      <c r="AE122" s="276"/>
      <c r="AF122" s="276"/>
      <c r="AG122" s="276"/>
      <c r="AH122" s="276"/>
      <c r="AL122" s="276"/>
      <c r="AM122" s="276"/>
      <c r="AN122" s="276"/>
      <c r="AO122" s="276"/>
      <c r="AP122" s="276"/>
      <c r="AQ122" s="276"/>
      <c r="AR122" s="276"/>
      <c r="AS122" s="276"/>
    </row>
    <row r="123" spans="20:45" x14ac:dyDescent="0.25">
      <c r="T123" s="276"/>
      <c r="U123" s="276"/>
      <c r="V123" s="276"/>
      <c r="W123" s="276"/>
      <c r="X123" s="276"/>
      <c r="Y123" s="276"/>
      <c r="Z123" s="276"/>
      <c r="AA123" s="276"/>
      <c r="AB123" s="276"/>
      <c r="AC123" s="276"/>
      <c r="AD123" s="276"/>
      <c r="AE123" s="276"/>
      <c r="AF123" s="276"/>
      <c r="AG123" s="276"/>
      <c r="AH123" s="276"/>
      <c r="AL123" s="276"/>
      <c r="AM123" s="276"/>
      <c r="AN123" s="276"/>
      <c r="AO123" s="276"/>
      <c r="AP123" s="276"/>
      <c r="AQ123" s="276"/>
      <c r="AR123" s="276"/>
      <c r="AS123" s="276"/>
    </row>
    <row r="124" spans="20:45" x14ac:dyDescent="0.25">
      <c r="T124" s="276"/>
      <c r="U124" s="276"/>
      <c r="V124" s="276"/>
      <c r="W124" s="276"/>
      <c r="X124" s="276"/>
      <c r="Y124" s="276"/>
      <c r="Z124" s="276"/>
      <c r="AA124" s="276"/>
      <c r="AB124" s="276"/>
      <c r="AC124" s="276"/>
      <c r="AD124" s="276"/>
      <c r="AE124" s="276"/>
      <c r="AF124" s="276"/>
      <c r="AG124" s="276"/>
      <c r="AH124" s="276"/>
      <c r="AL124" s="276"/>
      <c r="AM124" s="276"/>
      <c r="AN124" s="276"/>
      <c r="AO124" s="276"/>
      <c r="AP124" s="276"/>
      <c r="AQ124" s="276"/>
      <c r="AR124" s="276"/>
      <c r="AS124" s="276"/>
    </row>
    <row r="125" spans="20:45" x14ac:dyDescent="0.25">
      <c r="T125" s="276"/>
      <c r="U125" s="276"/>
      <c r="V125" s="276"/>
      <c r="W125" s="276"/>
      <c r="X125" s="276"/>
      <c r="Y125" s="276"/>
      <c r="Z125" s="276"/>
      <c r="AA125" s="276"/>
      <c r="AB125" s="276"/>
      <c r="AC125" s="276"/>
      <c r="AD125" s="276"/>
      <c r="AE125" s="276"/>
      <c r="AF125" s="276"/>
      <c r="AG125" s="276"/>
      <c r="AH125" s="276"/>
      <c r="AL125" s="276"/>
      <c r="AM125" s="276"/>
      <c r="AN125" s="276"/>
      <c r="AO125" s="276"/>
      <c r="AP125" s="276"/>
      <c r="AQ125" s="276"/>
      <c r="AR125" s="276"/>
      <c r="AS125" s="276"/>
    </row>
    <row r="126" spans="20:45" x14ac:dyDescent="0.25">
      <c r="T126" s="276"/>
      <c r="U126" s="276"/>
      <c r="V126" s="276"/>
      <c r="W126" s="276"/>
      <c r="X126" s="276"/>
      <c r="Y126" s="276"/>
      <c r="Z126" s="276"/>
      <c r="AA126" s="276"/>
      <c r="AB126" s="276"/>
      <c r="AC126" s="276"/>
      <c r="AD126" s="276"/>
      <c r="AE126" s="276"/>
      <c r="AF126" s="276"/>
      <c r="AG126" s="276"/>
      <c r="AH126" s="276"/>
      <c r="AL126" s="276"/>
      <c r="AM126" s="276"/>
      <c r="AN126" s="276"/>
      <c r="AO126" s="276"/>
      <c r="AP126" s="276"/>
      <c r="AQ126" s="276"/>
      <c r="AR126" s="276"/>
      <c r="AS126" s="276"/>
    </row>
    <row r="127" spans="20:45" x14ac:dyDescent="0.25">
      <c r="T127" s="276"/>
      <c r="U127" s="276"/>
      <c r="V127" s="276"/>
      <c r="W127" s="276"/>
      <c r="X127" s="276"/>
      <c r="Y127" s="276"/>
      <c r="Z127" s="276"/>
      <c r="AA127" s="276"/>
      <c r="AB127" s="276"/>
      <c r="AC127" s="276"/>
      <c r="AD127" s="276"/>
      <c r="AE127" s="276"/>
      <c r="AF127" s="276"/>
      <c r="AG127" s="276"/>
      <c r="AH127" s="276"/>
      <c r="AL127" s="276"/>
      <c r="AM127" s="276"/>
      <c r="AN127" s="276"/>
      <c r="AO127" s="276"/>
      <c r="AP127" s="276"/>
      <c r="AQ127" s="276"/>
      <c r="AR127" s="276"/>
      <c r="AS127" s="276"/>
    </row>
    <row r="128" spans="20:45" x14ac:dyDescent="0.25">
      <c r="T128" s="276"/>
      <c r="U128" s="276"/>
      <c r="V128" s="276"/>
      <c r="W128" s="276"/>
      <c r="X128" s="276"/>
      <c r="Y128" s="276"/>
      <c r="Z128" s="276"/>
      <c r="AA128" s="276"/>
      <c r="AB128" s="276"/>
      <c r="AC128" s="276"/>
      <c r="AD128" s="276"/>
      <c r="AE128" s="276"/>
      <c r="AF128" s="276"/>
      <c r="AG128" s="276"/>
      <c r="AH128" s="276"/>
      <c r="AL128" s="276"/>
      <c r="AM128" s="276"/>
      <c r="AN128" s="276"/>
      <c r="AO128" s="276"/>
      <c r="AP128" s="276"/>
      <c r="AQ128" s="276"/>
      <c r="AR128" s="276"/>
      <c r="AS128" s="276"/>
    </row>
    <row r="129" spans="20:45" x14ac:dyDescent="0.25">
      <c r="T129" s="276"/>
      <c r="U129" s="276"/>
      <c r="V129" s="276"/>
      <c r="W129" s="276"/>
      <c r="X129" s="276"/>
      <c r="Y129" s="276"/>
      <c r="Z129" s="276"/>
      <c r="AA129" s="276"/>
      <c r="AB129" s="276"/>
      <c r="AC129" s="276"/>
      <c r="AD129" s="276"/>
      <c r="AE129" s="276"/>
      <c r="AF129" s="276"/>
      <c r="AG129" s="276"/>
      <c r="AH129" s="276"/>
      <c r="AL129" s="276"/>
      <c r="AM129" s="276"/>
      <c r="AN129" s="276"/>
      <c r="AO129" s="276"/>
      <c r="AP129" s="276"/>
      <c r="AQ129" s="276"/>
      <c r="AR129" s="276"/>
      <c r="AS129" s="276"/>
    </row>
    <row r="130" spans="20:45" x14ac:dyDescent="0.25">
      <c r="T130" s="276"/>
      <c r="U130" s="276"/>
      <c r="V130" s="276"/>
      <c r="W130" s="276"/>
      <c r="X130" s="276"/>
      <c r="Y130" s="276"/>
      <c r="Z130" s="276"/>
      <c r="AA130" s="276"/>
      <c r="AB130" s="276"/>
      <c r="AC130" s="276"/>
      <c r="AD130" s="276"/>
      <c r="AE130" s="276"/>
      <c r="AF130" s="276"/>
      <c r="AG130" s="276"/>
      <c r="AH130" s="276"/>
      <c r="AL130" s="276"/>
      <c r="AM130" s="276"/>
      <c r="AN130" s="276"/>
      <c r="AO130" s="276"/>
      <c r="AP130" s="276"/>
      <c r="AQ130" s="276"/>
      <c r="AR130" s="276"/>
      <c r="AS130" s="276"/>
    </row>
    <row r="131" spans="20:45" x14ac:dyDescent="0.25">
      <c r="T131" s="276"/>
      <c r="U131" s="276"/>
      <c r="V131" s="276"/>
      <c r="W131" s="276"/>
      <c r="X131" s="276"/>
      <c r="Y131" s="276"/>
      <c r="Z131" s="276"/>
      <c r="AA131" s="276"/>
      <c r="AB131" s="276"/>
      <c r="AC131" s="276"/>
      <c r="AD131" s="276"/>
      <c r="AE131" s="276"/>
      <c r="AF131" s="276"/>
      <c r="AG131" s="276"/>
      <c r="AH131" s="276"/>
      <c r="AL131" s="276"/>
      <c r="AM131" s="276"/>
      <c r="AN131" s="276"/>
      <c r="AO131" s="276"/>
      <c r="AP131" s="276"/>
      <c r="AQ131" s="276"/>
      <c r="AR131" s="276"/>
      <c r="AS131" s="276"/>
    </row>
    <row r="132" spans="20:45" x14ac:dyDescent="0.25">
      <c r="T132" s="276"/>
      <c r="U132" s="276"/>
      <c r="V132" s="276"/>
      <c r="W132" s="276"/>
      <c r="X132" s="276"/>
      <c r="Y132" s="276"/>
      <c r="Z132" s="276"/>
      <c r="AA132" s="276"/>
      <c r="AB132" s="276"/>
      <c r="AC132" s="276"/>
      <c r="AD132" s="276"/>
      <c r="AE132" s="276"/>
      <c r="AF132" s="276"/>
      <c r="AG132" s="276"/>
      <c r="AH132" s="276"/>
      <c r="AL132" s="276"/>
      <c r="AM132" s="276"/>
      <c r="AN132" s="276"/>
      <c r="AO132" s="276"/>
      <c r="AP132" s="276"/>
      <c r="AQ132" s="276"/>
      <c r="AR132" s="276"/>
      <c r="AS132" s="276"/>
    </row>
    <row r="133" spans="20:45" x14ac:dyDescent="0.25">
      <c r="T133" s="276"/>
      <c r="U133" s="276"/>
      <c r="V133" s="276"/>
      <c r="W133" s="276"/>
      <c r="X133" s="276"/>
      <c r="Y133" s="276"/>
      <c r="Z133" s="276"/>
      <c r="AA133" s="276"/>
      <c r="AB133" s="276"/>
      <c r="AC133" s="276"/>
      <c r="AD133" s="276"/>
      <c r="AE133" s="276"/>
      <c r="AF133" s="276"/>
      <c r="AG133" s="276"/>
      <c r="AH133" s="276"/>
      <c r="AL133" s="276"/>
      <c r="AM133" s="276"/>
      <c r="AN133" s="276"/>
      <c r="AO133" s="276"/>
      <c r="AP133" s="276"/>
      <c r="AQ133" s="276"/>
      <c r="AR133" s="276"/>
      <c r="AS133" s="276"/>
    </row>
    <row r="134" spans="20:45" x14ac:dyDescent="0.25">
      <c r="T134" s="276"/>
      <c r="U134" s="276"/>
      <c r="V134" s="276"/>
      <c r="W134" s="276"/>
      <c r="X134" s="276"/>
      <c r="Y134" s="276"/>
      <c r="Z134" s="276"/>
      <c r="AA134" s="276"/>
      <c r="AB134" s="276"/>
      <c r="AC134" s="276"/>
      <c r="AD134" s="276"/>
      <c r="AE134" s="276"/>
      <c r="AF134" s="276"/>
      <c r="AG134" s="276"/>
      <c r="AH134" s="276"/>
      <c r="AL134" s="276"/>
      <c r="AM134" s="276"/>
      <c r="AN134" s="276"/>
      <c r="AO134" s="276"/>
      <c r="AP134" s="276"/>
      <c r="AQ134" s="276"/>
      <c r="AR134" s="276"/>
      <c r="AS134" s="276"/>
    </row>
    <row r="135" spans="20:45" x14ac:dyDescent="0.25">
      <c r="T135" s="276"/>
      <c r="U135" s="276"/>
      <c r="V135" s="276"/>
      <c r="W135" s="276"/>
      <c r="X135" s="276"/>
      <c r="Y135" s="276"/>
      <c r="Z135" s="276"/>
      <c r="AA135" s="276"/>
      <c r="AB135" s="276"/>
      <c r="AC135" s="276"/>
      <c r="AD135" s="276"/>
      <c r="AE135" s="276"/>
      <c r="AF135" s="276"/>
      <c r="AG135" s="276"/>
      <c r="AH135" s="276"/>
      <c r="AL135" s="276"/>
      <c r="AM135" s="276"/>
      <c r="AN135" s="276"/>
      <c r="AO135" s="276"/>
      <c r="AP135" s="276"/>
      <c r="AQ135" s="276"/>
      <c r="AR135" s="276"/>
      <c r="AS135" s="276"/>
    </row>
    <row r="136" spans="20:45" x14ac:dyDescent="0.25">
      <c r="T136" s="276"/>
      <c r="U136" s="276"/>
      <c r="V136" s="276"/>
      <c r="W136" s="276"/>
      <c r="X136" s="276"/>
      <c r="Y136" s="276"/>
      <c r="Z136" s="276"/>
      <c r="AA136" s="276"/>
      <c r="AB136" s="276"/>
      <c r="AC136" s="276"/>
      <c r="AD136" s="276"/>
      <c r="AE136" s="276"/>
      <c r="AF136" s="276"/>
      <c r="AG136" s="276"/>
      <c r="AH136" s="276"/>
      <c r="AL136" s="276"/>
      <c r="AM136" s="276"/>
      <c r="AN136" s="276"/>
      <c r="AO136" s="276"/>
      <c r="AP136" s="276"/>
      <c r="AQ136" s="276"/>
      <c r="AR136" s="276"/>
      <c r="AS136" s="276"/>
    </row>
    <row r="137" spans="20:45" x14ac:dyDescent="0.25">
      <c r="T137" s="276"/>
      <c r="U137" s="276"/>
      <c r="V137" s="276"/>
      <c r="W137" s="276"/>
      <c r="X137" s="276"/>
      <c r="Y137" s="276"/>
      <c r="Z137" s="276"/>
      <c r="AA137" s="276"/>
      <c r="AB137" s="276"/>
      <c r="AC137" s="276"/>
      <c r="AD137" s="276"/>
      <c r="AE137" s="276"/>
      <c r="AF137" s="276"/>
      <c r="AG137" s="276"/>
      <c r="AH137" s="276"/>
      <c r="AL137" s="276"/>
      <c r="AM137" s="276"/>
      <c r="AN137" s="276"/>
      <c r="AO137" s="276"/>
      <c r="AP137" s="276"/>
      <c r="AQ137" s="276"/>
      <c r="AR137" s="276"/>
      <c r="AS137" s="276"/>
    </row>
    <row r="138" spans="20:45" x14ac:dyDescent="0.25">
      <c r="T138" s="276"/>
      <c r="U138" s="276"/>
      <c r="V138" s="276"/>
      <c r="W138" s="276"/>
      <c r="X138" s="276"/>
      <c r="Y138" s="276"/>
      <c r="Z138" s="276"/>
      <c r="AA138" s="276"/>
      <c r="AB138" s="276"/>
      <c r="AC138" s="276"/>
      <c r="AD138" s="276"/>
      <c r="AE138" s="276"/>
      <c r="AF138" s="276"/>
      <c r="AG138" s="276"/>
      <c r="AH138" s="276"/>
      <c r="AL138" s="276"/>
      <c r="AM138" s="276"/>
      <c r="AN138" s="276"/>
      <c r="AO138" s="276"/>
      <c r="AP138" s="276"/>
      <c r="AQ138" s="276"/>
      <c r="AR138" s="276"/>
      <c r="AS138" s="276"/>
    </row>
    <row r="139" spans="20:45" x14ac:dyDescent="0.25">
      <c r="T139" s="276"/>
      <c r="U139" s="276"/>
      <c r="V139" s="276"/>
      <c r="W139" s="276"/>
      <c r="X139" s="276"/>
      <c r="Y139" s="276"/>
      <c r="Z139" s="276"/>
      <c r="AA139" s="276"/>
      <c r="AB139" s="276"/>
      <c r="AC139" s="276"/>
      <c r="AD139" s="276"/>
      <c r="AE139" s="276"/>
      <c r="AF139" s="276"/>
      <c r="AG139" s="276"/>
      <c r="AH139" s="276"/>
      <c r="AL139" s="276"/>
      <c r="AM139" s="276"/>
      <c r="AN139" s="276"/>
      <c r="AO139" s="276"/>
      <c r="AP139" s="276"/>
      <c r="AQ139" s="276"/>
      <c r="AR139" s="276"/>
      <c r="AS139" s="276"/>
    </row>
    <row r="140" spans="20:45" x14ac:dyDescent="0.25">
      <c r="T140" s="276"/>
      <c r="U140" s="276"/>
      <c r="V140" s="276"/>
      <c r="W140" s="276"/>
      <c r="X140" s="276"/>
      <c r="Y140" s="276"/>
      <c r="Z140" s="276"/>
      <c r="AA140" s="276"/>
      <c r="AB140" s="276"/>
      <c r="AC140" s="276"/>
      <c r="AD140" s="276"/>
      <c r="AE140" s="276"/>
      <c r="AF140" s="276"/>
      <c r="AG140" s="276"/>
      <c r="AH140" s="276"/>
      <c r="AL140" s="276"/>
      <c r="AM140" s="276"/>
      <c r="AN140" s="276"/>
      <c r="AO140" s="276"/>
      <c r="AP140" s="276"/>
      <c r="AQ140" s="276"/>
      <c r="AR140" s="276"/>
      <c r="AS140" s="276"/>
    </row>
  </sheetData>
  <mergeCells count="1">
    <mergeCell ref="A4:C4"/>
  </mergeCells>
  <conditionalFormatting sqref="G50:I50 G34:I34 G36:I36 G22:I22 G24:I24 G26:I26 G28:I28 G30:I30 G32:I32 H21 G38:I38 G40:I40 G42:I42 G44:I44 G46:I46 G48:I48 H7 H9 H11 H13 H15 H17 H19">
    <cfRule type="expression" dxfId="16" priority="17" stopIfTrue="1">
      <formula>AND($E7&lt;9,$C7&gt;0)</formula>
    </cfRule>
  </conditionalFormatting>
  <conditionalFormatting sqref="I23 I43 K33 I31 K41 I51 I39 K49 I47 K10 M29 M45 I27 K25 I35 I8 I12 I16 I20 K18 M14">
    <cfRule type="expression" dxfId="15" priority="14" stopIfTrue="1">
      <formula>AND($O$1="CU",I8="Umpire")</formula>
    </cfRule>
    <cfRule type="expression" dxfId="14" priority="15" stopIfTrue="1">
      <formula>AND($O$1="CU",I8&lt;&gt;"Umpire",J8&lt;&gt;"")</formula>
    </cfRule>
    <cfRule type="expression" dxfId="13" priority="16" stopIfTrue="1">
      <formula>AND($O$1="CU",I8&lt;&gt;"Umpire")</formula>
    </cfRule>
  </conditionalFormatting>
  <conditionalFormatting sqref="E36 E30 E28 E26 E24 E22 E52 E50 E32 E48 E46 E44 E42 E40 E38 E34">
    <cfRule type="expression" dxfId="12" priority="13" stopIfTrue="1">
      <formula>AND($E22&lt;9,$C22&gt;0)</formula>
    </cfRule>
  </conditionalFormatting>
  <conditionalFormatting sqref="F38 F40 F42 F44 F46 F48 F50 F36 F22 F24 F26 F28 F30 F32 F34">
    <cfRule type="cellIs" dxfId="11" priority="11" stopIfTrue="1" operator="equal">
      <formula>"Bye"</formula>
    </cfRule>
    <cfRule type="expression" dxfId="10" priority="12" stopIfTrue="1">
      <formula>AND($E22&lt;9,$C22&gt;0)</formula>
    </cfRule>
  </conditionalFormatting>
  <conditionalFormatting sqref="M10 M18 O45 M41 M49 O14 O29 M25 M33 K8 K12 K16 K20 K39 K43 K47 K51 K23 K27 K31 K35">
    <cfRule type="expression" dxfId="9" priority="9" stopIfTrue="1">
      <formula>J8="as"</formula>
    </cfRule>
    <cfRule type="expression" dxfId="8" priority="10" stopIfTrue="1">
      <formula>J8="bs"</formula>
    </cfRule>
  </conditionalFormatting>
  <conditionalFormatting sqref="B40 B42 B44 B46 B48 B50 B52 B24 B26 B28 B30 B32 B34 B36 B38 B22">
    <cfRule type="cellIs" dxfId="7" priority="7" stopIfTrue="1" operator="equal">
      <formula>"QA"</formula>
    </cfRule>
    <cfRule type="cellIs" dxfId="6" priority="8" stopIfTrue="1" operator="equal">
      <formula>"DA"</formula>
    </cfRule>
  </conditionalFormatting>
  <conditionalFormatting sqref="R62 J8 J12 J16 J20 N14 L10 L18">
    <cfRule type="expression" dxfId="5" priority="6" stopIfTrue="1">
      <formula>$O$1="CU"</formula>
    </cfRule>
  </conditionalFormatting>
  <conditionalFormatting sqref="E21 E7">
    <cfRule type="expression" dxfId="4" priority="5" stopIfTrue="1">
      <formula>$E7&lt;5</formula>
    </cfRule>
  </conditionalFormatting>
  <conditionalFormatting sqref="F19 F21 F9 F17 F15 F13 F11 F7">
    <cfRule type="cellIs" dxfId="3" priority="4" stopIfTrue="1" operator="equal">
      <formula>"Bye"</formula>
    </cfRule>
  </conditionalFormatting>
  <conditionalFormatting sqref="O16">
    <cfRule type="expression" dxfId="2" priority="1" stopIfTrue="1">
      <formula>AND($O$1="CU",O16="Umpire")</formula>
    </cfRule>
    <cfRule type="expression" dxfId="1" priority="2" stopIfTrue="1">
      <formula>AND($O$1="CU",O16&lt;&gt;"Umpire",P16&lt;&gt;"")</formula>
    </cfRule>
    <cfRule type="expression" dxfId="0" priority="3" stopIfTrue="1">
      <formula>AND($O$1="CU",O16&lt;&gt;"Umpire")</formula>
    </cfRule>
  </conditionalFormatting>
  <dataValidations count="1">
    <dataValidation type="list" allowBlank="1" showInputMessage="1" sqref="I23 I39 I27 I35 I43 I31 I51 I47 K49 K41 M45 K33 K25 M29 I16 K18 K10 I20 I12 I8 M14 O16" xr:uid="{36EC4552-E44D-432B-BA0B-599506931FAC}">
      <formula1>$U$7:$U$16</formula1>
    </dataValidation>
  </dataValidations>
  <printOptions horizontalCentered="1" verticalCentered="1"/>
  <pageMargins left="0" right="0" top="0.98425196850393704" bottom="0.98425196850393704" header="0.51181102362204722" footer="0.51181102362204722"/>
  <pageSetup paperSize="9" scale="95" orientation="portrait" horizontalDpi="1200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51265" r:id="rId4" name="Button 1">
              <controlPr defaultSize="0" print="0" autoFill="0" autoPict="0" macro="[0]!Jun_Show_CU">
                <anchor moveWithCells="1" sizeWithCells="1">
                  <from>
                    <xdr:col>12</xdr:col>
                    <xdr:colOff>525780</xdr:colOff>
                    <xdr:row>0</xdr:row>
                    <xdr:rowOff>7620</xdr:rowOff>
                  </from>
                  <to>
                    <xdr:col>14</xdr:col>
                    <xdr:colOff>373380</xdr:colOff>
                    <xdr:row>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266" r:id="rId5" name="Button 2">
              <controlPr defaultSize="0" print="0" autoFill="0" autoPict="0" macro="[0]!Jun_Hide_CU">
                <anchor moveWithCells="1" sizeWithCells="1">
                  <from>
                    <xdr:col>12</xdr:col>
                    <xdr:colOff>518160</xdr:colOff>
                    <xdr:row>0</xdr:row>
                    <xdr:rowOff>182880</xdr:rowOff>
                  </from>
                  <to>
                    <xdr:col>14</xdr:col>
                    <xdr:colOff>373380</xdr:colOff>
                    <xdr:row>1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7</vt:i4>
      </vt:variant>
    </vt:vector>
  </HeadingPairs>
  <TitlesOfParts>
    <vt:vector size="13" baseType="lpstr">
      <vt:lpstr>Altalanos</vt:lpstr>
      <vt:lpstr>Birók</vt:lpstr>
      <vt:lpstr>Lány ELO</vt:lpstr>
      <vt:lpstr>Lány döntő</vt:lpstr>
      <vt:lpstr>Fiú ELO</vt:lpstr>
      <vt:lpstr>Fiú döntő</vt:lpstr>
      <vt:lpstr>'Fiú ELO'!Nyomtatási_cím</vt:lpstr>
      <vt:lpstr>'Lány ELO'!Nyomtatási_cím</vt:lpstr>
      <vt:lpstr>Birók!Nyomtatási_terület</vt:lpstr>
      <vt:lpstr>'Fiú döntő'!Nyomtatási_terület</vt:lpstr>
      <vt:lpstr>'Fiú ELO'!Nyomtatási_terület</vt:lpstr>
      <vt:lpstr>'Lány döntő'!Nyomtatási_terület</vt:lpstr>
      <vt:lpstr>'Lány ELO'!Nyomtatási_terület</vt:lpstr>
    </vt:vector>
  </TitlesOfParts>
  <Company>Tennis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U16 EuJunTour U16 2003 v2.0</dc:title>
  <dc:subject>U16 European Junior Tour events</dc:subject>
  <dc:creator>Anders Wennberg</dc:creator>
  <dc:description>Copyright © Tennis Europe and ITF Limited, 2003._x000d_
All rights reserved. Reproduction of this work in whole or in part, without the prior permission of Tennis Europe and ITF is prohibited.</dc:description>
  <cp:lastModifiedBy>János Guti</cp:lastModifiedBy>
  <cp:lastPrinted>2016-03-12T10:05:59Z</cp:lastPrinted>
  <dcterms:created xsi:type="dcterms:W3CDTF">1998-01-18T23:10:02Z</dcterms:created>
  <dcterms:modified xsi:type="dcterms:W3CDTF">2026-09-21T10:34:45Z</dcterms:modified>
  <cp:category>Forms</cp:category>
</cp:coreProperties>
</file>